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IAMIALISOA FITIA\Documents\Econometrie\"/>
    </mc:Choice>
  </mc:AlternateContent>
  <xr:revisionPtr revIDLastSave="0" documentId="13_ncr:1_{5220204F-7A9B-45CE-86D3-5B8D0E156F81}" xr6:coauthVersionLast="40" xr6:coauthVersionMax="40" xr10:uidLastSave="{00000000-0000-0000-0000-000000000000}"/>
  <bookViews>
    <workbookView xWindow="-120" yWindow="-120" windowWidth="20730" windowHeight="11160" tabRatio="808" firstSheet="2" activeTab="5" xr2:uid="{00000000-000D-0000-FFFF-FFFF00000000}"/>
  </bookViews>
  <sheets>
    <sheet name="A- Traitement des données" sheetId="1" r:id="rId1"/>
    <sheet name="B-estimation en niveaux" sheetId="4" r:id="rId2"/>
    <sheet name="C-Exogène en indice (2000) " sheetId="2" r:id="rId3"/>
    <sheet name="D-Exogène en indice (1990)" sheetId="3" r:id="rId4"/>
    <sheet name="E- Endo ET Exo  indice (2000)  " sheetId="5" r:id="rId5"/>
    <sheet name="F-Endo ET Exo en indice (1990)" sheetId="6" r:id="rId6"/>
  </sheets>
  <calcPr calcId="181029"/>
</workbook>
</file>

<file path=xl/calcChain.xml><?xml version="1.0" encoding="utf-8"?>
<calcChain xmlns="http://schemas.openxmlformats.org/spreadsheetml/2006/main">
  <c r="K50" i="4" l="1"/>
  <c r="D62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4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3" i="6"/>
  <c r="I62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45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3" i="5"/>
  <c r="D60" i="3" l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3" i="3"/>
  <c r="D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42" i="2"/>
  <c r="D59" i="2" s="1"/>
  <c r="D70" i="4"/>
  <c r="D59" i="4"/>
  <c r="D60" i="4"/>
  <c r="D61" i="4"/>
  <c r="D62" i="4"/>
  <c r="D63" i="4"/>
  <c r="D64" i="4"/>
  <c r="D65" i="4"/>
  <c r="D66" i="4"/>
  <c r="D67" i="4"/>
  <c r="D68" i="4"/>
  <c r="D69" i="4"/>
  <c r="D71" i="4"/>
  <c r="D72" i="4"/>
  <c r="D73" i="4"/>
  <c r="D74" i="4"/>
  <c r="D58" i="4"/>
  <c r="D75" i="4" s="1"/>
  <c r="C23" i="4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C22" i="4"/>
  <c r="G3" i="4" s="1"/>
  <c r="B23" i="4" l="1"/>
  <c r="I23" i="4"/>
  <c r="C28" i="4" s="1"/>
  <c r="G5" i="4"/>
  <c r="H5" i="4" s="1"/>
  <c r="G9" i="4"/>
  <c r="H9" i="4" s="1"/>
  <c r="G13" i="4"/>
  <c r="H13" i="4" s="1"/>
  <c r="G17" i="4"/>
  <c r="H17" i="4" s="1"/>
  <c r="G4" i="4"/>
  <c r="H4" i="4" s="1"/>
  <c r="B22" i="4"/>
  <c r="E19" i="4" s="1"/>
  <c r="F19" i="4" s="1"/>
  <c r="C21" i="4"/>
  <c r="B21" i="4"/>
  <c r="E15" i="4" l="1"/>
  <c r="F15" i="4" s="1"/>
  <c r="E6" i="4"/>
  <c r="C29" i="4"/>
  <c r="E11" i="4"/>
  <c r="F11" i="4" s="1"/>
  <c r="E7" i="4"/>
  <c r="F7" i="4" s="1"/>
  <c r="F6" i="4"/>
  <c r="E17" i="4"/>
  <c r="E13" i="4"/>
  <c r="E9" i="4"/>
  <c r="E5" i="4"/>
  <c r="G19" i="4"/>
  <c r="H19" i="4" s="1"/>
  <c r="G15" i="4"/>
  <c r="H15" i="4" s="1"/>
  <c r="G11" i="4"/>
  <c r="H11" i="4" s="1"/>
  <c r="G7" i="4"/>
  <c r="H7" i="4" s="1"/>
  <c r="E3" i="4"/>
  <c r="E16" i="4"/>
  <c r="E12" i="4"/>
  <c r="E8" i="4"/>
  <c r="E4" i="4"/>
  <c r="G18" i="4"/>
  <c r="H18" i="4" s="1"/>
  <c r="G14" i="4"/>
  <c r="H14" i="4" s="1"/>
  <c r="G10" i="4"/>
  <c r="H10" i="4" s="1"/>
  <c r="G6" i="4"/>
  <c r="H6" i="4" s="1"/>
  <c r="E18" i="4"/>
  <c r="E14" i="4"/>
  <c r="E10" i="4"/>
  <c r="H3" i="4"/>
  <c r="G16" i="4"/>
  <c r="H16" i="4" s="1"/>
  <c r="G12" i="4"/>
  <c r="H12" i="4" s="1"/>
  <c r="G8" i="4"/>
  <c r="H8" i="4" s="1"/>
  <c r="I15" i="4" l="1"/>
  <c r="I19" i="4"/>
  <c r="I6" i="4"/>
  <c r="I11" i="4"/>
  <c r="I14" i="4"/>
  <c r="F14" i="4"/>
  <c r="F8" i="4"/>
  <c r="I8" i="4"/>
  <c r="I5" i="4"/>
  <c r="F5" i="4"/>
  <c r="I18" i="4"/>
  <c r="F18" i="4"/>
  <c r="I12" i="4"/>
  <c r="F12" i="4"/>
  <c r="I9" i="4"/>
  <c r="F9" i="4"/>
  <c r="F16" i="4"/>
  <c r="I16" i="4"/>
  <c r="I13" i="4"/>
  <c r="F13" i="4"/>
  <c r="I10" i="4"/>
  <c r="F10" i="4"/>
  <c r="I7" i="4"/>
  <c r="F4" i="4"/>
  <c r="I4" i="4"/>
  <c r="I3" i="4"/>
  <c r="F3" i="4"/>
  <c r="I17" i="4"/>
  <c r="F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utilbase</author>
  </authors>
  <commentList>
    <comment ref="I2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cov(C,Y)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On obtient le même résultat en utilisant la fonction </t>
        </r>
        <r>
          <rPr>
            <b/>
            <sz val="8"/>
            <color indexed="10"/>
            <rFont val="Tahoma"/>
            <family val="2"/>
          </rPr>
          <t>var.p</t>
        </r>
        <r>
          <rPr>
            <b/>
            <sz val="8"/>
            <color indexed="81"/>
            <rFont val="Tahoma"/>
            <family val="2"/>
          </rPr>
          <t xml:space="preserve"> d'excel 
</t>
        </r>
        <r>
          <rPr>
            <b/>
            <u/>
            <sz val="8"/>
            <color indexed="81"/>
            <rFont val="Tahoma"/>
            <family val="2"/>
          </rPr>
          <t>attention</t>
        </r>
        <r>
          <rPr>
            <b/>
            <sz val="8"/>
            <color indexed="81"/>
            <rFont val="Tahoma"/>
            <family val="2"/>
          </rPr>
          <t xml:space="preserve"> la fonction </t>
        </r>
        <r>
          <rPr>
            <b/>
            <sz val="8"/>
            <color indexed="10"/>
            <rFont val="Tahoma"/>
            <family val="2"/>
          </rPr>
          <t>var</t>
        </r>
        <r>
          <rPr>
            <b/>
            <sz val="8"/>
            <color indexed="81"/>
            <rFont val="Tahoma"/>
            <family val="2"/>
          </rPr>
          <t xml:space="preserve"> donne une valeur de 4972,37 car elle divise par 16 et non pas par 17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Chantal Gueguen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niveaux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base 100 en 2000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Chantal Gueguen</author>
  </authors>
  <commentList>
    <comment ref="B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en niveaux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base 100 en 1990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 xr:uid="{AF4B9C73-6122-42FD-9E1E-7B044F6A559D}">
      <text>
        <r>
          <rPr>
            <b/>
            <sz val="9"/>
            <color indexed="81"/>
            <rFont val="Tahoma"/>
            <family val="2"/>
          </rPr>
          <t>en niveaux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Chantal Gueguen</author>
  </authors>
  <commentList>
    <comment ref="B2" authorId="0" shapeId="0" xr:uid="{6D4A7ED8-1972-40AE-9429-0DF94CE6B883}">
      <text>
        <r>
          <rPr>
            <b/>
            <sz val="9"/>
            <color indexed="81"/>
            <rFont val="Tahoma"/>
            <family val="2"/>
          </rPr>
          <t>en niveaux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Base 100 en 2000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 xr:uid="{50FAE6A2-120F-4255-B233-B0037E8F0BED}">
      <text>
        <r>
          <rPr>
            <b/>
            <sz val="9"/>
            <color indexed="81"/>
            <rFont val="Tahoma"/>
            <family val="2"/>
          </rPr>
          <t>en niveaux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4" authorId="0" shapeId="0" xr:uid="{8AD4A8A7-176A-40F0-B4FE-DAF6470B9590}">
      <text>
        <r>
          <rPr>
            <b/>
            <sz val="9"/>
            <color indexed="81"/>
            <rFont val="Tahoma"/>
            <family val="2"/>
          </rPr>
          <t>en niveaux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Chantal Gueguen</author>
  </authors>
  <commentList>
    <comment ref="B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Base 100 en 1990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Base 100 en 1990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1488CC31-80FB-4264-803C-32C0191F6D31}">
      <text>
        <r>
          <rPr>
            <b/>
            <sz val="9"/>
            <color indexed="81"/>
            <rFont val="Tahoma"/>
            <family val="2"/>
          </rPr>
          <t>Base 100 en 1990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<sst xmlns="http://schemas.openxmlformats.org/spreadsheetml/2006/main" count="212" uniqueCount="63">
  <si>
    <t>C nominal</t>
  </si>
  <si>
    <t>C réel</t>
  </si>
  <si>
    <t>Y nominal</t>
  </si>
  <si>
    <t>Y réel</t>
  </si>
  <si>
    <t xml:space="preserve">Consommation </t>
  </si>
  <si>
    <t>Prix courants</t>
  </si>
  <si>
    <t>PIB</t>
  </si>
  <si>
    <t>base 100 en 2000</t>
  </si>
  <si>
    <t>Prix de 2000</t>
  </si>
  <si>
    <t>100 en 2000</t>
  </si>
  <si>
    <t>100 en 1990</t>
  </si>
  <si>
    <t>C réelle</t>
  </si>
  <si>
    <t>C-Cmoyen</t>
  </si>
  <si>
    <t>Y-Ymoyen</t>
  </si>
  <si>
    <t>(C-Cmoyen)(Y-Ymoyen)</t>
  </si>
  <si>
    <t>moyennes</t>
  </si>
  <si>
    <t>(C-Cmoyen)²</t>
  </si>
  <si>
    <t>(Y-Ymoyen)²</t>
  </si>
  <si>
    <t xml:space="preserve">variances </t>
  </si>
  <si>
    <t>On en déduit les valeurs des estimateurs des MCO pour cet échantillon (i.e. années de 1988 à 2004)</t>
  </si>
  <si>
    <t>RAPPORT DÉTAILLÉ</t>
  </si>
  <si>
    <t>sommes</t>
  </si>
  <si>
    <t>CONFIRMATION par l'utilitaire d'analyse</t>
  </si>
  <si>
    <t>Seule la variable exogène est mise en indice</t>
  </si>
  <si>
    <t>Les variables endogène ET exogènes sont en indice</t>
  </si>
  <si>
    <t xml:space="preserve">Pour obtenir le graphique ci- dessus, forcer l'échelle des ordonnées à être comprise entre 600 et 900 </t>
  </si>
  <si>
    <t>en double cliquant sur l'axe des ordonnées une fois le graphique fai, puis aller dans l'onglet échelle</t>
  </si>
  <si>
    <t>Exactement le même graphique avec une écchelle différente</t>
  </si>
  <si>
    <t>Déflateur de la 
consommation</t>
  </si>
  <si>
    <t>Déflateur
 du PIB</t>
  </si>
  <si>
    <t>P conso</t>
  </si>
  <si>
    <t>P Pib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</si>
  <si>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</si>
  <si>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</si>
  <si>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</si>
  <si>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</si>
  <si>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</si>
  <si>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</si>
  <si>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</si>
  <si>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</si>
  <si>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</si>
  <si>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</si>
  <si>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</si>
  <si>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</si>
  <si>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</si>
  <si>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</si>
  <si>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</si>
  <si>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</si>
  <si>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</si>
  <si>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</si>
  <si>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</si>
  <si>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</si>
  <si>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</si>
  <si>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</si>
  <si>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</si>
  <si>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consommation observée</t>
  </si>
  <si>
    <t>consommation estimée</t>
  </si>
  <si>
    <t>Y estimé</t>
  </si>
  <si>
    <t>résidu</t>
  </si>
  <si>
    <t>Y obs</t>
  </si>
  <si>
    <t>y chapeau = 71,099+5,8569 r</t>
  </si>
  <si>
    <t>résidus</t>
  </si>
  <si>
    <t>elasticité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</si>
</sst>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u/>
      <sz val="8"/>
      <color indexed="81"/>
      <name val="Tahoma"/>
      <family val="2"/>
    </font>
    <font>
      <b/>
      <sz val="8"/>
      <color indexed="10"/>
      <name val="Tahoma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7" fillId="0" borderId="0" xfId="0" applyFont="1"/>
    <xf numFmtId="0" fontId="0" fillId="0" borderId="3" xfId="0" applyBorder="1"/>
    <xf numFmtId="0" fontId="15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15" fillId="0" borderId="3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3" fillId="0" borderId="3" xfId="0" applyFont="1" applyBorder="1"/>
    <xf numFmtId="164" fontId="16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4" fontId="0" fillId="2" borderId="3" xfId="0" applyNumberFormat="1" applyFill="1" applyBorder="1"/>
    <xf numFmtId="0" fontId="0" fillId="2" borderId="3" xfId="0" applyFill="1" applyBorder="1"/>
    <xf numFmtId="0" fontId="6" fillId="2" borderId="3" xfId="0" applyFont="1" applyFill="1" applyBorder="1"/>
    <xf numFmtId="0" fontId="9" fillId="0" borderId="3" xfId="0" applyFont="1" applyBorder="1"/>
    <xf numFmtId="0" fontId="7" fillId="2" borderId="3" xfId="0" applyFont="1" applyFill="1" applyBorder="1"/>
    <xf numFmtId="0" fontId="10" fillId="0" borderId="0" xfId="0" applyFont="1" applyFill="1" applyBorder="1" applyAlignment="1"/>
    <xf numFmtId="0" fontId="10" fillId="0" borderId="1" xfId="0" applyFont="1" applyFill="1" applyBorder="1" applyAlignment="1"/>
    <xf numFmtId="2" fontId="10" fillId="0" borderId="3" xfId="0" applyNumberFormat="1" applyFont="1" applyFill="1" applyBorder="1" applyAlignment="1">
      <alignment horizontal="right"/>
    </xf>
    <xf numFmtId="2" fontId="0" fillId="2" borderId="3" xfId="0" applyNumberFormat="1" applyFill="1" applyBorder="1"/>
    <xf numFmtId="0" fontId="0" fillId="2" borderId="4" xfId="0" applyFill="1" applyBorder="1"/>
    <xf numFmtId="2" fontId="0" fillId="0" borderId="0" xfId="0" applyNumberFormat="1"/>
    <xf numFmtId="0" fontId="10" fillId="3" borderId="3" xfId="0" applyFont="1" applyFill="1" applyBorder="1" applyAlignment="1">
      <alignment horizontal="right"/>
    </xf>
    <xf numFmtId="164" fontId="16" fillId="3" borderId="3" xfId="0" applyNumberFormat="1" applyFont="1" applyFill="1" applyBorder="1" applyAlignment="1">
      <alignment horizontal="right"/>
    </xf>
    <xf numFmtId="164" fontId="14" fillId="3" borderId="3" xfId="0" applyNumberFormat="1" applyFont="1" applyFill="1" applyBorder="1" applyAlignment="1">
      <alignment horizontal="right"/>
    </xf>
    <xf numFmtId="164" fontId="10" fillId="4" borderId="3" xfId="0" applyNumberFormat="1" applyFont="1" applyFill="1" applyBorder="1" applyAlignment="1">
      <alignment horizontal="right"/>
    </xf>
    <xf numFmtId="164" fontId="0" fillId="4" borderId="3" xfId="0" applyNumberFormat="1" applyFill="1" applyBorder="1" applyAlignment="1">
      <alignment horizontal="right"/>
    </xf>
    <xf numFmtId="0" fontId="0" fillId="5" borderId="0" xfId="0" applyFill="1"/>
    <xf numFmtId="0" fontId="10" fillId="5" borderId="0" xfId="0" applyFont="1" applyFill="1"/>
    <xf numFmtId="0" fontId="3" fillId="5" borderId="0" xfId="0" applyFont="1" applyFill="1"/>
    <xf numFmtId="164" fontId="10" fillId="5" borderId="3" xfId="0" applyNumberFormat="1" applyFont="1" applyFill="1" applyBorder="1" applyAlignment="1">
      <alignment horizontal="right"/>
    </xf>
    <xf numFmtId="0" fontId="12" fillId="5" borderId="0" xfId="0" applyFont="1" applyFill="1"/>
    <xf numFmtId="0" fontId="0" fillId="5" borderId="0" xfId="0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</a:t>
            </a:r>
            <a:r>
              <a:rPr lang="fr-FR" baseline="0"/>
              <a:t> evolution réelle et nominale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Nominal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 Traitement des données'!$A$5:$A$21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'A- Traitement des données'!$B$5:$B$21</c:f>
              <c:numCache>
                <c:formatCode>#\ ##0.0</c:formatCode>
                <c:ptCount val="17"/>
                <c:pt idx="0">
                  <c:v>513.14097866939005</c:v>
                </c:pt>
                <c:pt idx="1">
                  <c:v>550.30678434534013</c:v>
                </c:pt>
                <c:pt idx="2">
                  <c:v>579.28231462959002</c:v>
                </c:pt>
                <c:pt idx="3">
                  <c:v>600.14892159363001</c:v>
                </c:pt>
                <c:pt idx="4">
                  <c:v>619.74643183642991</c:v>
                </c:pt>
                <c:pt idx="5">
                  <c:v>628.14826614982007</c:v>
                </c:pt>
                <c:pt idx="6">
                  <c:v>645.30453641902011</c:v>
                </c:pt>
                <c:pt idx="7">
                  <c:v>661.46929416419994</c:v>
                </c:pt>
                <c:pt idx="8">
                  <c:v>682.82270737174997</c:v>
                </c:pt>
                <c:pt idx="9">
                  <c:v>691.46544194405988</c:v>
                </c:pt>
                <c:pt idx="10">
                  <c:v>719.13237082478986</c:v>
                </c:pt>
                <c:pt idx="11">
                  <c:v>739.86</c:v>
                </c:pt>
                <c:pt idx="12">
                  <c:v>783.88499999999999</c:v>
                </c:pt>
                <c:pt idx="13">
                  <c:v>817.40300000000002</c:v>
                </c:pt>
                <c:pt idx="14">
                  <c:v>844.36</c:v>
                </c:pt>
                <c:pt idx="15">
                  <c:v>868.03200000000004</c:v>
                </c:pt>
                <c:pt idx="16">
                  <c:v>901.20987782369991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426-AC93-7922E5554052}"/>
            </c:ext>
          </c:extLst>
        </c:ser>
        <c:ser>
          <c:idx val="1"/>
          <c:order val="1"/>
          <c:tx>
            <c:v>C réel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'A- Traitement des données'!$A$5:$A$21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'A- Traitement des données'!$F$5:$F$21</c:f>
              <c:numCache>
                <c:formatCode>General</c:formatCode>
                <c:ptCount val="17"/>
                <c:pt idx="0">
                  <c:v>628.85756635241796</c:v>
                </c:pt>
                <c:pt idx="1">
                  <c:v>647.73091532366732</c:v>
                </c:pt>
                <c:pt idx="2">
                  <c:v>663.97576968141198</c:v>
                </c:pt>
                <c:pt idx="3">
                  <c:v>667.8860985748197</c:v>
                </c:pt>
                <c:pt idx="4">
                  <c:v>673.46937378265534</c:v>
                </c:pt>
                <c:pt idx="5">
                  <c:v>670.39285594020816</c:v>
                </c:pt>
                <c:pt idx="6">
                  <c:v>679.41739249612181</c:v>
                </c:pt>
                <c:pt idx="7">
                  <c:v>690.20755727849235</c:v>
                </c:pt>
                <c:pt idx="8">
                  <c:v>701.06323785589007</c:v>
                </c:pt>
                <c:pt idx="9">
                  <c:v>704.21680957434592</c:v>
                </c:pt>
                <c:pt idx="10">
                  <c:v>731.15138371227272</c:v>
                </c:pt>
                <c:pt idx="11">
                  <c:v>756.53714246580694</c:v>
                </c:pt>
                <c:pt idx="12">
                  <c:v>783.88499999999999</c:v>
                </c:pt>
                <c:pt idx="13">
                  <c:v>803.71600000000001</c:v>
                </c:pt>
                <c:pt idx="14">
                  <c:v>821.50702511735346</c:v>
                </c:pt>
                <c:pt idx="15">
                  <c:v>833.36125979690928</c:v>
                </c:pt>
                <c:pt idx="16">
                  <c:v>850.27373270213627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2-4426-AC93-7922E555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712832"/>
        <c:axId val="421120256"/>
      </c:lineChart>
      <c:catAx>
        <c:axId val="368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20256"/>
        <c:crosses val="autoZero"/>
        <c:auto val="1"/>
        <c:lblAlgn val="ctr"/>
        <c:lblOffset val="100"/>
        <c:noMultiLvlLbl val="0"/>
      </c:catAx>
      <c:valAx>
        <c:axId val="421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</a:t>
            </a:r>
            <a:r>
              <a:rPr lang="fr-FR" baseline="0"/>
              <a:t> évolution réelle et nominale</a:t>
            </a:r>
            <a:endParaRPr lang="fr-FR"/>
          </a:p>
        </c:rich>
      </c:tx>
      <c:layout>
        <c:manualLayout>
          <c:xMode val="edge"/>
          <c:yMode val="edge"/>
          <c:x val="0.3376178915135608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 Traitement des données'!$B$4</c:f>
              <c:strCache>
                <c:ptCount val="1"/>
                <c:pt idx="0">
                  <c:v>C 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'A- Traitement des données'!$A$5:$A$21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'A- Traitement des données'!$B$5:$B$21</c:f>
              <c:numCache>
                <c:formatCode>#\ ##0.0</c:formatCode>
                <c:ptCount val="17"/>
                <c:pt idx="0">
                  <c:v>513.14097866939005</c:v>
                </c:pt>
                <c:pt idx="1">
                  <c:v>550.30678434534013</c:v>
                </c:pt>
                <c:pt idx="2">
                  <c:v>579.28231462959002</c:v>
                </c:pt>
                <c:pt idx="3">
                  <c:v>600.14892159363001</c:v>
                </c:pt>
                <c:pt idx="4">
                  <c:v>619.74643183642991</c:v>
                </c:pt>
                <c:pt idx="5">
                  <c:v>628.14826614982007</c:v>
                </c:pt>
                <c:pt idx="6">
                  <c:v>645.30453641902011</c:v>
                </c:pt>
                <c:pt idx="7">
                  <c:v>661.46929416419994</c:v>
                </c:pt>
                <c:pt idx="8">
                  <c:v>682.82270737174997</c:v>
                </c:pt>
                <c:pt idx="9">
                  <c:v>691.46544194405988</c:v>
                </c:pt>
                <c:pt idx="10">
                  <c:v>719.13237082478986</c:v>
                </c:pt>
                <c:pt idx="11">
                  <c:v>739.86</c:v>
                </c:pt>
                <c:pt idx="12">
                  <c:v>783.88499999999999</c:v>
                </c:pt>
                <c:pt idx="13">
                  <c:v>817.40300000000002</c:v>
                </c:pt>
                <c:pt idx="14">
                  <c:v>844.36</c:v>
                </c:pt>
                <c:pt idx="15">
                  <c:v>868.03200000000004</c:v>
                </c:pt>
                <c:pt idx="16">
                  <c:v>901.20987782369991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E-4635-BCBD-5B2648180EA1}"/>
            </c:ext>
          </c:extLst>
        </c:ser>
        <c:ser>
          <c:idx val="1"/>
          <c:order val="1"/>
          <c:tx>
            <c:strRef>
              <c:f>'A- Traitement des données'!$F$4</c:f>
              <c:strCache>
                <c:ptCount val="1"/>
                <c:pt idx="0">
                  <c:v>C 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'A- Traitement des données'!$A$5:$A$21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'A- Traitement des données'!$F$5:$F$21</c:f>
              <c:numCache>
                <c:formatCode>General</c:formatCode>
                <c:ptCount val="17"/>
                <c:pt idx="0">
                  <c:v>628.85756635241796</c:v>
                </c:pt>
                <c:pt idx="1">
                  <c:v>647.73091532366732</c:v>
                </c:pt>
                <c:pt idx="2">
                  <c:v>663.97576968141198</c:v>
                </c:pt>
                <c:pt idx="3">
                  <c:v>667.8860985748197</c:v>
                </c:pt>
                <c:pt idx="4">
                  <c:v>673.46937378265534</c:v>
                </c:pt>
                <c:pt idx="5">
                  <c:v>670.39285594020816</c:v>
                </c:pt>
                <c:pt idx="6">
                  <c:v>679.41739249612181</c:v>
                </c:pt>
                <c:pt idx="7">
                  <c:v>690.20755727849235</c:v>
                </c:pt>
                <c:pt idx="8">
                  <c:v>701.06323785589007</c:v>
                </c:pt>
                <c:pt idx="9">
                  <c:v>704.21680957434592</c:v>
                </c:pt>
                <c:pt idx="10">
                  <c:v>731.15138371227272</c:v>
                </c:pt>
                <c:pt idx="11">
                  <c:v>756.53714246580694</c:v>
                </c:pt>
                <c:pt idx="12">
                  <c:v>783.88499999999999</c:v>
                </c:pt>
                <c:pt idx="13">
                  <c:v>803.71600000000001</c:v>
                </c:pt>
                <c:pt idx="14">
                  <c:v>821.50702511735346</c:v>
                </c:pt>
                <c:pt idx="15">
                  <c:v>833.36125979690928</c:v>
                </c:pt>
                <c:pt idx="16">
                  <c:v>850.27373270213627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E-4635-BCBD-5B264818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79984"/>
        <c:axId val="419277248"/>
      </c:lineChart>
      <c:catAx>
        <c:axId val="3737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277248"/>
        <c:crosses val="autoZero"/>
        <c:auto val="1"/>
        <c:lblAlgn val="ctr"/>
        <c:lblOffset val="100"/>
        <c:noMultiLvlLbl val="0"/>
      </c:catAx>
      <c:valAx>
        <c:axId val="419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7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variable en niveau et la variable en indice base 100 en 2000</a:t>
            </a:r>
            <a:endParaRPr lang="fr-FR"/>
          </a:p>
        </c:rich>
      </c:tx>
      <c:layout>
        <c:manualLayout>
          <c:xMode val="edge"/>
          <c:yMode val="edge"/>
          <c:x val="0.1266874453193350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 Traitement des données'!$F$4</c:f>
              <c:strCache>
                <c:ptCount val="1"/>
                <c:pt idx="0">
                  <c:v>C 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 Traitement des données'!$F$5:$F$21</c:f>
              <c:numCache>
                <c:formatCode>General</c:formatCode>
                <c:ptCount val="17"/>
                <c:pt idx="0">
                  <c:v>628.85756635241796</c:v>
                </c:pt>
                <c:pt idx="1">
                  <c:v>647.73091532366732</c:v>
                </c:pt>
                <c:pt idx="2">
                  <c:v>663.97576968141198</c:v>
                </c:pt>
                <c:pt idx="3">
                  <c:v>667.8860985748197</c:v>
                </c:pt>
                <c:pt idx="4">
                  <c:v>673.46937378265534</c:v>
                </c:pt>
                <c:pt idx="5">
                  <c:v>670.39285594020816</c:v>
                </c:pt>
                <c:pt idx="6">
                  <c:v>679.41739249612181</c:v>
                </c:pt>
                <c:pt idx="7">
                  <c:v>690.20755727849235</c:v>
                </c:pt>
                <c:pt idx="8">
                  <c:v>701.06323785589007</c:v>
                </c:pt>
                <c:pt idx="9">
                  <c:v>704.21680957434592</c:v>
                </c:pt>
                <c:pt idx="10">
                  <c:v>731.15138371227272</c:v>
                </c:pt>
                <c:pt idx="11">
                  <c:v>756.53714246580694</c:v>
                </c:pt>
                <c:pt idx="12">
                  <c:v>783.88499999999999</c:v>
                </c:pt>
                <c:pt idx="13">
                  <c:v>803.71600000000001</c:v>
                </c:pt>
                <c:pt idx="14">
                  <c:v>821.50702511735346</c:v>
                </c:pt>
                <c:pt idx="15">
                  <c:v>833.36125979690928</c:v>
                </c:pt>
                <c:pt idx="16">
                  <c:v>850.27373270213627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6-440D-B80D-F2CA01ED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319232"/>
        <c:axId val="456318816"/>
      </c:lineChart>
      <c:lineChart>
        <c:grouping val="standard"/>
        <c:varyColors val="0"/>
        <c:ser>
          <c:idx val="1"/>
          <c:order val="1"/>
          <c:tx>
            <c:strRef>
              <c:f>'A- Traitement des données'!$H$4</c:f>
              <c:strCache>
                <c:ptCount val="1"/>
                <c:pt idx="0">
                  <c:v>C 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 Traitement des données'!$H$5:$H$21</c:f>
              <c:numCache>
                <c:formatCode>#\ ##0.0</c:formatCode>
                <c:ptCount val="17"/>
                <c:pt idx="0">
                  <c:v>80.223191712102917</c:v>
                </c:pt>
                <c:pt idx="1">
                  <c:v>82.630859797504399</c:v>
                </c:pt>
                <c:pt idx="2">
                  <c:v>84.703211527381185</c:v>
                </c:pt>
                <c:pt idx="3">
                  <c:v>85.202051139493634</c:v>
                </c:pt>
                <c:pt idx="4">
                  <c:v>85.914308065935103</c:v>
                </c:pt>
                <c:pt idx="5">
                  <c:v>85.521837506803706</c:v>
                </c:pt>
                <c:pt idx="6">
                  <c:v>86.673095223932322</c:v>
                </c:pt>
                <c:pt idx="7">
                  <c:v>88.049593662143337</c:v>
                </c:pt>
                <c:pt idx="8">
                  <c:v>89.434449932820513</c:v>
                </c:pt>
                <c:pt idx="9">
                  <c:v>89.836750234325947</c:v>
                </c:pt>
                <c:pt idx="10">
                  <c:v>93.272786660322964</c:v>
                </c:pt>
                <c:pt idx="11">
                  <c:v>96.51124112156846</c:v>
                </c:pt>
                <c:pt idx="12">
                  <c:v>100</c:v>
                </c:pt>
                <c:pt idx="13">
                  <c:v>102.52983537125982</c:v>
                </c:pt>
                <c:pt idx="14">
                  <c:v>104.79943169181109</c:v>
                </c:pt>
                <c:pt idx="15">
                  <c:v>106.31167324249211</c:v>
                </c:pt>
                <c:pt idx="16">
                  <c:v>108.46919289208701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6-440D-B80D-F2CA01ED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91040"/>
        <c:axId val="504907616"/>
      </c:lineChart>
      <c:dateAx>
        <c:axId val="4563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18816"/>
        <c:crosses val="autoZero"/>
        <c:auto val="0"/>
        <c:lblOffset val="100"/>
        <c:baseTimeUnit val="days"/>
      </c:dateAx>
      <c:valAx>
        <c:axId val="45631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19232"/>
        <c:crosses val="autoZero"/>
        <c:crossBetween val="between"/>
      </c:valAx>
      <c:valAx>
        <c:axId val="504907616"/>
        <c:scaling>
          <c:orientation val="minMax"/>
        </c:scaling>
        <c:delete val="0"/>
        <c:axPos val="r"/>
        <c:numFmt formatCode="#\ 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091040"/>
        <c:crosses val="max"/>
        <c:crossBetween val="between"/>
      </c:valAx>
      <c:catAx>
        <c:axId val="56309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4907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variable en base 100 en 1990 et en 2000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'A- Traitement des données'!$H$4</c:f>
              <c:strCache>
                <c:ptCount val="1"/>
                <c:pt idx="0">
                  <c:v>C 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'A- Traitement des données'!$H$5:$H$21</c:f>
              <c:numCache>
                <c:formatCode>#\ ##0.0</c:formatCode>
                <c:ptCount val="17"/>
                <c:pt idx="0">
                  <c:v>80.223191712102917</c:v>
                </c:pt>
                <c:pt idx="1">
                  <c:v>82.630859797504399</c:v>
                </c:pt>
                <c:pt idx="2">
                  <c:v>84.703211527381185</c:v>
                </c:pt>
                <c:pt idx="3">
                  <c:v>85.202051139493634</c:v>
                </c:pt>
                <c:pt idx="4">
                  <c:v>85.914308065935103</c:v>
                </c:pt>
                <c:pt idx="5">
                  <c:v>85.521837506803706</c:v>
                </c:pt>
                <c:pt idx="6">
                  <c:v>86.673095223932322</c:v>
                </c:pt>
                <c:pt idx="7">
                  <c:v>88.049593662143337</c:v>
                </c:pt>
                <c:pt idx="8">
                  <c:v>89.434449932820513</c:v>
                </c:pt>
                <c:pt idx="9">
                  <c:v>89.836750234325947</c:v>
                </c:pt>
                <c:pt idx="10">
                  <c:v>93.272786660322964</c:v>
                </c:pt>
                <c:pt idx="11">
                  <c:v>96.51124112156846</c:v>
                </c:pt>
                <c:pt idx="12">
                  <c:v>100</c:v>
                </c:pt>
                <c:pt idx="13">
                  <c:v>102.52983537125982</c:v>
                </c:pt>
                <c:pt idx="14">
                  <c:v>104.79943169181109</c:v>
                </c:pt>
                <c:pt idx="15">
                  <c:v>106.31167324249211</c:v>
                </c:pt>
                <c:pt idx="16">
                  <c:v>108.46919289208701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480-B305-51666255A65E}"/>
            </c:ext>
          </c:extLst>
        </c:ser>
        <c:ser>
          <c:idx val="1"/>
          <c:order val="1"/>
          <c:tx>
            <c:strRef>
              <c:f>'A- Traitement des données'!$J$4</c:f>
              <c:strCache>
                <c:ptCount val="1"/>
                <c:pt idx="0">
                  <c:v>C 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'A- Traitement des données'!$J$5:$J$21</c:f>
              <c:numCache>
                <c:formatCode>#\ ##0.0</c:formatCode>
                <c:ptCount val="17"/>
                <c:pt idx="0">
                  <c:v>94.710920950346662</c:v>
                </c:pt>
                <c:pt idx="1">
                  <c:v>97.553396509402859</c:v>
                </c:pt>
                <c:pt idx="2">
                  <c:v>100</c:v>
                </c:pt>
                <c:pt idx="3">
                  <c:v>100.58892644460265</c:v>
                </c:pt>
                <c:pt idx="4">
                  <c:v>101.42981182969955</c:v>
                </c:pt>
                <c:pt idx="5">
                  <c:v>100.96646392109689</c:v>
                </c:pt>
                <c:pt idx="6">
                  <c:v>102.32563047023824</c:v>
                </c:pt>
                <c:pt idx="7">
                  <c:v>103.95071458852586</c:v>
                </c:pt>
                <c:pt idx="8">
                  <c:v>105.58566590348219</c:v>
                </c:pt>
                <c:pt idx="9">
                  <c:v>106.06061873496412</c:v>
                </c:pt>
                <c:pt idx="10">
                  <c:v>110.1171785324475</c:v>
                </c:pt>
                <c:pt idx="11">
                  <c:v>113.94047448882172</c:v>
                </c:pt>
                <c:pt idx="12">
                  <c:v>118.05927803301056</c:v>
                </c:pt>
                <c:pt idx="13">
                  <c:v>121.04598340774363</c:v>
                </c:pt>
                <c:pt idx="14">
                  <c:v>123.72545243805024</c:v>
                </c:pt>
                <c:pt idx="15">
                  <c:v>125.51079389489945</c:v>
                </c:pt>
                <c:pt idx="16">
                  <c:v>128.05794601663155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480-B305-51666255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56128"/>
        <c:axId val="420056960"/>
      </c:lineChart>
      <c:catAx>
        <c:axId val="4200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056960"/>
        <c:crosses val="autoZero"/>
        <c:auto val="1"/>
        <c:lblAlgn val="ctr"/>
        <c:lblOffset val="100"/>
        <c:noMultiLvlLbl val="0"/>
      </c:catAx>
      <c:valAx>
        <c:axId val="42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0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Comparaison consommation observée/réelle</a:t>
            </a:r>
          </a:p>
        </c:rich>
      </c:tx>
      <c:layout>
        <c:manualLayout>
          <c:xMode val="edge"/>
          <c:yMode val="edge"/>
          <c:x val="0.141396933560477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07495741056212E-2"/>
          <c:y val="0.19230817384859236"/>
          <c:w val="0.65758091993185686"/>
          <c:h val="0.62820670123873512"/>
        </c:manualLayout>
      </c:layout>
      <c:lineChart>
        <c:grouping val="standard"/>
        <c:varyColors val="0"/>
        <c:ser>
          <c:idx val="0"/>
          <c:order val="0"/>
          <c:tx>
            <c:strRef>
              <c:f>'B-estimation en niveaux'!$B$60</c:f>
              <c:strCache>
                <c:ptCount val="1"/>
                <c:pt idx="0">
                  <c:v>663,98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'B-estimation en niveaux'!$A$58:$A$74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'B-estimation en niveaux'!$B$61:$B$74</c:f>
              <c:numCache>
                <c:formatCode>0.00</c:formatCode>
                <c:ptCount val="14"/>
                <c:pt idx="0">
                  <c:v>667.8860985748197</c:v>
                </c:pt>
                <c:pt idx="1">
                  <c:v>673.46937378265534</c:v>
                </c:pt>
                <c:pt idx="2">
                  <c:v>670.39285594020816</c:v>
                </c:pt>
                <c:pt idx="3">
                  <c:v>679.41739249612181</c:v>
                </c:pt>
                <c:pt idx="4">
                  <c:v>690.20755727849235</c:v>
                </c:pt>
                <c:pt idx="5">
                  <c:v>701.06323785589007</c:v>
                </c:pt>
                <c:pt idx="6">
                  <c:v>704.21680957434592</c:v>
                </c:pt>
                <c:pt idx="7">
                  <c:v>731.15138371227272</c:v>
                </c:pt>
                <c:pt idx="8">
                  <c:v>756.53714246580694</c:v>
                </c:pt>
                <c:pt idx="9">
                  <c:v>783.88499999999999</c:v>
                </c:pt>
                <c:pt idx="10">
                  <c:v>803.71600000000001</c:v>
                </c:pt>
                <c:pt idx="11">
                  <c:v>821.50702511735346</c:v>
                </c:pt>
                <c:pt idx="12">
                  <c:v>833.36125979690928</c:v>
                </c:pt>
                <c:pt idx="13">
                  <c:v>850.27373270213627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2-4E58-AE9A-A53205ECB3D3}"/>
            </c:ext>
          </c:extLst>
        </c:ser>
        <c:ser>
          <c:idx val="1"/>
          <c:order val="1"/>
          <c:tx>
            <c:strRef>
              <c:f>'B-estimation en niveaux'!$C$60</c:f>
              <c:strCache>
                <c:ptCount val="1"/>
                <c:pt idx="0">
                  <c:v>656,7884408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'B-estimation en niveaux'!$A$58:$A$74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'B-estimation en niveaux'!$C$61:$C$74</c:f>
              <c:numCache>
                <c:formatCode>General</c:formatCode>
                <c:ptCount val="14"/>
                <c:pt idx="0">
                  <c:v>663.88127993896592</c:v>
                </c:pt>
                <c:pt idx="1">
                  <c:v>675.40838283276923</c:v>
                </c:pt>
                <c:pt idx="2">
                  <c:v>669.42686819945152</c:v>
                </c:pt>
                <c:pt idx="3">
                  <c:v>681.88330621413081</c:v>
                </c:pt>
                <c:pt idx="4">
                  <c:v>696.26129269651153</c:v>
                </c:pt>
                <c:pt idx="5">
                  <c:v>703.1036123787012</c:v>
                </c:pt>
                <c:pt idx="6">
                  <c:v>718.28000234234219</c:v>
                </c:pt>
                <c:pt idx="7">
                  <c:v>741.36573197390794</c:v>
                </c:pt>
                <c:pt idx="8">
                  <c:v>763.81418584185064</c:v>
                </c:pt>
                <c:pt idx="9">
                  <c:v>792.00101634178725</c:v>
                </c:pt>
                <c:pt idx="10">
                  <c:v>806.78994624180598</c:v>
                </c:pt>
                <c:pt idx="11">
                  <c:v>815.77586843996573</c:v>
                </c:pt>
                <c:pt idx="12">
                  <c:v>821.74509331217882</c:v>
                </c:pt>
                <c:pt idx="13">
                  <c:v>839.14608035246397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2-4E58-AE9A-A53205EC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2784"/>
        <c:axId val="97864704"/>
      </c:lineChart>
      <c:catAx>
        <c:axId val="97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64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864704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6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12776831345831"/>
          <c:y val="0.4435908203782219"/>
          <c:w val="0.21124361158432714"/>
          <c:h val="0.12564129483814518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5967413441955E-2"/>
          <c:y val="9.0278083896497593E-2"/>
          <c:w val="0.65376782077393081"/>
          <c:h val="0.70139126719586586"/>
        </c:manualLayout>
      </c:layout>
      <c:lineChart>
        <c:grouping val="standard"/>
        <c:varyColors val="0"/>
        <c:ser>
          <c:idx val="0"/>
          <c:order val="0"/>
          <c:tx>
            <c:strRef>
              <c:f>'C-Exogène en indice (2000) '!$B$41</c:f>
              <c:strCache>
                <c:ptCount val="1"/>
                <c:pt idx="0">
                  <c:v>Y obs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'C-Exogène en indice (2000) '!$A$42:$A$58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'C-Exogène en indice (2000) '!$B$42:$B$58</c:f>
              <c:numCache>
                <c:formatCode>0.00</c:formatCode>
                <c:ptCount val="17"/>
                <c:pt idx="0">
                  <c:v>628.85756635241842</c:v>
                </c:pt>
                <c:pt idx="1">
                  <c:v>647.73091532366732</c:v>
                </c:pt>
                <c:pt idx="2">
                  <c:v>663.97576968141198</c:v>
                </c:pt>
                <c:pt idx="3">
                  <c:v>667.8860985748197</c:v>
                </c:pt>
                <c:pt idx="4">
                  <c:v>673.46937378265534</c:v>
                </c:pt>
                <c:pt idx="5">
                  <c:v>670.39285594020816</c:v>
                </c:pt>
                <c:pt idx="6">
                  <c:v>679.41739249612181</c:v>
                </c:pt>
                <c:pt idx="7">
                  <c:v>690.20755727849235</c:v>
                </c:pt>
                <c:pt idx="8">
                  <c:v>701.06323785589007</c:v>
                </c:pt>
                <c:pt idx="9">
                  <c:v>704.21680957434592</c:v>
                </c:pt>
                <c:pt idx="10">
                  <c:v>731.15138371227272</c:v>
                </c:pt>
                <c:pt idx="11">
                  <c:v>756.53714246580694</c:v>
                </c:pt>
                <c:pt idx="12">
                  <c:v>783.88499999999999</c:v>
                </c:pt>
                <c:pt idx="13">
                  <c:v>803.71600000000001</c:v>
                </c:pt>
                <c:pt idx="14">
                  <c:v>821.50702511735346</c:v>
                </c:pt>
                <c:pt idx="15">
                  <c:v>833.36125979690928</c:v>
                </c:pt>
                <c:pt idx="16">
                  <c:v>850.27373270213627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EF9-9617-2524BC262E16}"/>
            </c:ext>
          </c:extLst>
        </c:ser>
        <c:ser>
          <c:idx val="1"/>
          <c:order val="1"/>
          <c:tx>
            <c:strRef>
              <c:f>'C-Exogène en indice (2000) '!$C$41</c:f>
              <c:strCache>
                <c:ptCount val="1"/>
                <c:pt idx="0">
                  <c:v>Y estimé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'C-Exogène en indice (2000) '!$A$42:$A$58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'C-Exogène en indice (2000) '!$C$42:$C$58</c:f>
              <c:numCache>
                <c:formatCode>#\ ##0.0</c:formatCode>
                <c:ptCount val="17"/>
                <c:pt idx="0">
                  <c:v>620.46865364614996</c:v>
                </c:pt>
                <c:pt idx="1">
                  <c:v>641.50935912295427</c:v>
                </c:pt>
                <c:pt idx="2">
                  <c:v>656.78844077857536</c:v>
                </c:pt>
                <c:pt idx="3">
                  <c:v>663.88127993896592</c:v>
                </c:pt>
                <c:pt idx="4">
                  <c:v>675.40838283276923</c:v>
                </c:pt>
                <c:pt idx="5">
                  <c:v>669.42686819945141</c:v>
                </c:pt>
                <c:pt idx="6">
                  <c:v>681.88330621413081</c:v>
                </c:pt>
                <c:pt idx="7">
                  <c:v>696.26129269651142</c:v>
                </c:pt>
                <c:pt idx="8">
                  <c:v>703.1036123787012</c:v>
                </c:pt>
                <c:pt idx="9">
                  <c:v>718.28000234234219</c:v>
                </c:pt>
                <c:pt idx="10">
                  <c:v>741.36573197390783</c:v>
                </c:pt>
                <c:pt idx="11">
                  <c:v>763.81418584185076</c:v>
                </c:pt>
                <c:pt idx="12">
                  <c:v>792.00101634178736</c:v>
                </c:pt>
                <c:pt idx="13">
                  <c:v>806.78994624180643</c:v>
                </c:pt>
                <c:pt idx="14">
                  <c:v>815.77586843996585</c:v>
                </c:pt>
                <c:pt idx="15">
                  <c:v>821.74509331217905</c:v>
                </c:pt>
                <c:pt idx="16">
                  <c:v>839.14608035246408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4EF9-9617-2524BC26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34720"/>
        <c:axId val="98637312"/>
      </c:lineChart>
      <c:catAx>
        <c:axId val="979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637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8637312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93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93075356415475"/>
          <c:y val="0.36805664916885389"/>
          <c:w val="0.20977596741344195"/>
          <c:h val="0.14930592009332161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'D-Exogène en indice (1990)'!$B$42</c:f>
              <c:strCache>
                <c:ptCount val="1"/>
                <c:pt idx="0">
                  <c:v>C réelle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'D-Exogène en indice (1990)'!$A$43:$A$59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xVal>
          <c:yVal>
            <c:numRef>
              <c:f>'D-Exogène en indice (1990)'!$B$43:$B$59</c:f>
              <c:numCache>
                <c:formatCode>0.00</c:formatCode>
                <c:ptCount val="17"/>
                <c:pt idx="0">
                  <c:v>628.85756635241842</c:v>
                </c:pt>
                <c:pt idx="1">
                  <c:v>647.73091532366732</c:v>
                </c:pt>
                <c:pt idx="2">
                  <c:v>663.97576968141198</c:v>
                </c:pt>
                <c:pt idx="3">
                  <c:v>667.8860985748197</c:v>
                </c:pt>
                <c:pt idx="4">
                  <c:v>673.46937378265534</c:v>
                </c:pt>
                <c:pt idx="5">
                  <c:v>670.39285594020816</c:v>
                </c:pt>
                <c:pt idx="6">
                  <c:v>679.41739249612181</c:v>
                </c:pt>
                <c:pt idx="7">
                  <c:v>690.20755727849235</c:v>
                </c:pt>
                <c:pt idx="8">
                  <c:v>701.06323785589007</c:v>
                </c:pt>
                <c:pt idx="9">
                  <c:v>704.21680957434592</c:v>
                </c:pt>
                <c:pt idx="10">
                  <c:v>731.15138371227272</c:v>
                </c:pt>
                <c:pt idx="11">
                  <c:v>756.53714246580694</c:v>
                </c:pt>
                <c:pt idx="12">
                  <c:v>783.88499999999999</c:v>
                </c:pt>
                <c:pt idx="13">
                  <c:v>803.71600000000001</c:v>
                </c:pt>
                <c:pt idx="14">
                  <c:v>821.50702511735346</c:v>
                </c:pt>
                <c:pt idx="15">
                  <c:v>833.36125979690928</c:v>
                </c:pt>
                <c:pt idx="16">
                  <c:v>850.27373270213627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4-40E1-899A-D72091695F52}"/>
            </c:ext>
          </c:extLst>
        </c:ser>
        <c:ser>
          <c:idx val="1"/>
          <c:order val="1"/>
          <c:tx>
            <c:strRef>
              <c:f>'D-Exogène en indice (1990)'!$C$42</c:f>
              <c:strCache>
                <c:ptCount val="1"/>
                <c:pt idx="0">
                  <c:v>Y estimé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'D-Exogène en indice (1990)'!$A$43:$A$59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xVal>
          <c:yVal>
            <c:numRef>
              <c:f>'D-Exogène en indice (1990)'!$C$43:$C$59</c:f>
              <c:numCache>
                <c:formatCode>General</c:formatCode>
                <c:ptCount val="17"/>
                <c:pt idx="0">
                  <c:v>620.46865364614985</c:v>
                </c:pt>
                <c:pt idx="1">
                  <c:v>641.50935912295438</c:v>
                </c:pt>
                <c:pt idx="2">
                  <c:v>656.78844077857536</c:v>
                </c:pt>
                <c:pt idx="3">
                  <c:v>663.8812799389658</c:v>
                </c:pt>
                <c:pt idx="4">
                  <c:v>675.40838283276923</c:v>
                </c:pt>
                <c:pt idx="5">
                  <c:v>669.42686819945129</c:v>
                </c:pt>
                <c:pt idx="6">
                  <c:v>681.88330621413081</c:v>
                </c:pt>
                <c:pt idx="7">
                  <c:v>696.26129269651142</c:v>
                </c:pt>
                <c:pt idx="8">
                  <c:v>703.1036123787012</c:v>
                </c:pt>
                <c:pt idx="9">
                  <c:v>718.28000234234219</c:v>
                </c:pt>
                <c:pt idx="10">
                  <c:v>741.36573197390794</c:v>
                </c:pt>
                <c:pt idx="11">
                  <c:v>763.81418584185064</c:v>
                </c:pt>
                <c:pt idx="12">
                  <c:v>792.00101634178736</c:v>
                </c:pt>
                <c:pt idx="13">
                  <c:v>806.78994624180643</c:v>
                </c:pt>
                <c:pt idx="14">
                  <c:v>815.77586843996585</c:v>
                </c:pt>
                <c:pt idx="15">
                  <c:v>821.74509331217894</c:v>
                </c:pt>
                <c:pt idx="16">
                  <c:v>839.1460803524642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4-40E1-899A-D7209169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27000"/>
        <c:axId val="508824704"/>
      </c:scatterChart>
      <c:valAx>
        <c:axId val="50882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24704"/>
        <c:crosses val="autoZero"/>
        <c:crossBetween val="midCat"/>
      </c:valAx>
      <c:valAx>
        <c:axId val="50882470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2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5967413441955E-2"/>
          <c:y val="9.0278083896497593E-2"/>
          <c:w val="0.65376782077393081"/>
          <c:h val="0.70139126719586586"/>
        </c:manualLayout>
      </c:layout>
      <c:lineChart>
        <c:grouping val="standard"/>
        <c:varyColors val="0"/>
        <c:ser>
          <c:idx val="0"/>
          <c:order val="0"/>
          <c:tx>
            <c:strRef>
              <c:f>'E- Endo ET Exo  indice (2000)  '!$G$44</c:f>
              <c:strCache>
                <c:ptCount val="1"/>
                <c:pt idx="0">
                  <c:v>C réelle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'E- Endo ET Exo  indice (2000)  '!$F$45:$F$61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'E- Endo ET Exo  indice (2000)  '!$G$45:$G$61</c:f>
              <c:numCache>
                <c:formatCode>#\ ##0.0</c:formatCode>
                <c:ptCount val="17"/>
                <c:pt idx="0">
                  <c:v>80.223191712102917</c:v>
                </c:pt>
                <c:pt idx="1">
                  <c:v>82.630859797504399</c:v>
                </c:pt>
                <c:pt idx="2">
                  <c:v>84.703211527381185</c:v>
                </c:pt>
                <c:pt idx="3">
                  <c:v>85.202051139493634</c:v>
                </c:pt>
                <c:pt idx="4">
                  <c:v>85.914308065935103</c:v>
                </c:pt>
                <c:pt idx="5">
                  <c:v>85.521837506803706</c:v>
                </c:pt>
                <c:pt idx="6">
                  <c:v>86.673095223932322</c:v>
                </c:pt>
                <c:pt idx="7">
                  <c:v>88.049593662143337</c:v>
                </c:pt>
                <c:pt idx="8">
                  <c:v>89.434449932820513</c:v>
                </c:pt>
                <c:pt idx="9">
                  <c:v>89.836750234325947</c:v>
                </c:pt>
                <c:pt idx="10">
                  <c:v>93.272786660322964</c:v>
                </c:pt>
                <c:pt idx="11">
                  <c:v>96.51124112156846</c:v>
                </c:pt>
                <c:pt idx="12">
                  <c:v>100</c:v>
                </c:pt>
                <c:pt idx="13">
                  <c:v>102.52983537125982</c:v>
                </c:pt>
                <c:pt idx="14">
                  <c:v>104.79943169181109</c:v>
                </c:pt>
                <c:pt idx="15">
                  <c:v>106.31167324249211</c:v>
                </c:pt>
                <c:pt idx="16">
                  <c:v>108.46919289208701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3-4282-BF63-CA62F8E0BF6D}"/>
            </c:ext>
          </c:extLst>
        </c:ser>
        <c:ser>
          <c:idx val="1"/>
          <c:order val="1"/>
          <c:tx>
            <c:strRef>
              <c:f>'E- Endo ET Exo  indice (2000)  '!$H$44</c:f>
              <c:strCache>
                <c:ptCount val="1"/>
                <c:pt idx="0">
                  <c:v>Y estimé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'E- Endo ET Exo  indice (2000)  '!$F$45:$F$61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cat>
          <c:val>
            <c:numRef>
              <c:f>'E- Endo ET Exo  indice (2000)  '!$H$45:$H$61</c:f>
              <c:numCache>
                <c:formatCode>General</c:formatCode>
                <c:ptCount val="17"/>
                <c:pt idx="0">
                  <c:v>79.153020359638163</c:v>
                </c:pt>
                <c:pt idx="1">
                  <c:v>81.837177535346896</c:v>
                </c:pt>
                <c:pt idx="2">
                  <c:v>83.786325899663225</c:v>
                </c:pt>
                <c:pt idx="3">
                  <c:v>84.691157496184474</c:v>
                </c:pt>
                <c:pt idx="4">
                  <c:v>86.161666932364952</c:v>
                </c:pt>
                <c:pt idx="5">
                  <c:v>85.398606708822243</c:v>
                </c:pt>
                <c:pt idx="6">
                  <c:v>86.987671178059358</c:v>
                </c:pt>
                <c:pt idx="7">
                  <c:v>88.821867071893351</c:v>
                </c:pt>
                <c:pt idx="8">
                  <c:v>89.694739965518025</c:v>
                </c:pt>
                <c:pt idx="9">
                  <c:v>91.630787978127131</c:v>
                </c:pt>
                <c:pt idx="10">
                  <c:v>94.575828338838946</c:v>
                </c:pt>
                <c:pt idx="11">
                  <c:v>97.439571600662163</c:v>
                </c:pt>
                <c:pt idx="12">
                  <c:v>101.03535803616438</c:v>
                </c:pt>
                <c:pt idx="13">
                  <c:v>102.92197787198457</c:v>
                </c:pt>
                <c:pt idx="14">
                  <c:v>104.06830956581203</c:v>
                </c:pt>
                <c:pt idx="15">
                  <c:v>104.82980198781441</c:v>
                </c:pt>
                <c:pt idx="16">
                  <c:v>107.04964125509021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3-4282-BF63-CA62F8E0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9984"/>
        <c:axId val="98652160"/>
      </c:lineChart>
      <c:catAx>
        <c:axId val="986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652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865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64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93075356415475"/>
          <c:y val="0.36805664916885389"/>
          <c:w val="0.20977596741344195"/>
          <c:h val="0.149305920093321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'F-Endo ET Exo en indice (1990)'!$B$44</c:f>
              <c:strCache>
                <c:ptCount val="1"/>
                <c:pt idx="0">
                  <c:v>C réel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'F-Endo ET Exo en indice (1990)'!$A$45:$A$61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xVal>
          <c:yVal>
            <c:numRef>
              <c:f>'F-Endo ET Exo en indice (1990)'!$B$45:$B$61</c:f>
              <c:numCache>
                <c:formatCode>#\ ##0.0</c:formatCode>
                <c:ptCount val="17"/>
                <c:pt idx="0">
                  <c:v>94.710920950346662</c:v>
                </c:pt>
                <c:pt idx="1">
                  <c:v>97.553396509402859</c:v>
                </c:pt>
                <c:pt idx="2">
                  <c:v>100</c:v>
                </c:pt>
                <c:pt idx="3">
                  <c:v>100.58892644460265</c:v>
                </c:pt>
                <c:pt idx="4">
                  <c:v>101.42981182969955</c:v>
                </c:pt>
                <c:pt idx="5">
                  <c:v>100.96646392109689</c:v>
                </c:pt>
                <c:pt idx="6">
                  <c:v>102.32563047023824</c:v>
                </c:pt>
                <c:pt idx="7">
                  <c:v>103.95071458852586</c:v>
                </c:pt>
                <c:pt idx="8">
                  <c:v>105.58566590348219</c:v>
                </c:pt>
                <c:pt idx="9">
                  <c:v>106.06061873496412</c:v>
                </c:pt>
                <c:pt idx="10">
                  <c:v>110.1171785324475</c:v>
                </c:pt>
                <c:pt idx="11">
                  <c:v>113.94047448882172</c:v>
                </c:pt>
                <c:pt idx="12">
                  <c:v>118.05927803301056</c:v>
                </c:pt>
                <c:pt idx="13">
                  <c:v>121.04598340774363</c:v>
                </c:pt>
                <c:pt idx="14">
                  <c:v>123.72545243805024</c:v>
                </c:pt>
                <c:pt idx="15">
                  <c:v>125.51079389489945</c:v>
                </c:pt>
                <c:pt idx="16">
                  <c:v>128.05794601663155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9-4EE2-A130-1C52AC512F4E}"/>
            </c:ext>
          </c:extLst>
        </c:ser>
        <c:ser>
          <c:idx val="1"/>
          <c:order val="1"/>
          <c:tx>
            <c:strRef>
              <c:f>'F-Endo ET Exo en indice (1990)'!$C$44</c:f>
              <c:strCache>
                <c:ptCount val="1"/>
                <c:pt idx="0">
                  <c:v>Y estimé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'F-Endo ET Exo en indice (1990)'!$A$45:$A$61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</c:numCache>
            </c:numRef>
          </c:xVal>
          <c:yVal>
            <c:numRef>
              <c:f>'F-Endo ET Exo en indice (1990)'!$C$45:$C$61</c:f>
              <c:numCache>
                <c:formatCode>General</c:formatCode>
                <c:ptCount val="17"/>
                <c:pt idx="0">
                  <c:v>93.447484377910683</c:v>
                </c:pt>
                <c:pt idx="1">
                  <c:v>96.616380960823662</c:v>
                </c:pt>
                <c:pt idx="2">
                  <c:v>98.917531447527764</c:v>
                </c:pt>
                <c:pt idx="3">
                  <c:v>99.985769097795284</c:v>
                </c:pt>
                <c:pt idx="4">
                  <c:v>101.72184192155726</c:v>
                </c:pt>
                <c:pt idx="5">
                  <c:v>100.82097853068565</c:v>
                </c:pt>
                <c:pt idx="6">
                  <c:v>102.69701657054608</c:v>
                </c:pt>
                <c:pt idx="7">
                  <c:v>104.86245500051764</c:v>
                </c:pt>
                <c:pt idx="8">
                  <c:v>105.89296243687677</c:v>
                </c:pt>
                <c:pt idx="9">
                  <c:v>108.17864674293554</c:v>
                </c:pt>
                <c:pt idx="10">
                  <c:v>111.65554013057267</c:v>
                </c:pt>
                <c:pt idx="11">
                  <c:v>115.03645475020014</c:v>
                </c:pt>
                <c:pt idx="12">
                  <c:v>119.281614255563</c:v>
                </c:pt>
                <c:pt idx="13">
                  <c:v>121.50894401295989</c:v>
                </c:pt>
                <c:pt idx="14">
                  <c:v>122.86229493455618</c:v>
                </c:pt>
                <c:pt idx="15">
                  <c:v>123.76130739024822</c:v>
                </c:pt>
                <c:pt idx="16">
                  <c:v>126.38203360268736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9-4EE2-A130-1C52AC51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09288"/>
        <c:axId val="506708632"/>
      </c:scatterChart>
      <c:valAx>
        <c:axId val="5067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708632"/>
        <c:crosses val="autoZero"/>
        <c:crossBetween val="midCat"/>
      </c:valAx>
      <c:valAx>
        <c:axId val="506708632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70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22</xdr:row>
      <xdr:rowOff>57150</xdr:rowOff>
    </xdr:from>
    <xdr:to>
      <xdr:col>5</xdr:col>
      <xdr:colOff>338137</xdr:colOff>
      <xdr:row>39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852487</xdr:colOff>
      <xdr:row>26</xdr:row>
      <xdr:rowOff>47625</xdr:rowOff>
    </xdr:from>
    <xdr:to>
      <xdr:col>10</xdr:col>
      <xdr:colOff>700087</xdr:colOff>
      <xdr:row>43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4</xdr:row>
      <xdr:rowOff>19050</xdr:rowOff>
    </xdr:from>
    <xdr:to>
      <xdr:col>15</xdr:col>
      <xdr:colOff>552450</xdr:colOff>
      <xdr:row>14</xdr:row>
      <xdr:rowOff>66675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420350" y="990600"/>
          <a:ext cx="322897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Pour étudier</a:t>
          </a:r>
          <a:r>
            <a:rPr lang="fr-FR" sz="1100" baseline="0"/>
            <a:t> la fonction de consommation il faut utiliser les variables réelles car on ne peut comparer des variables nominaes de différentes années dû à l'impact de l'inflation</a:t>
          </a:r>
        </a:p>
        <a:p>
          <a:r>
            <a:rPr lang="fr-FR" sz="1100" baseline="0"/>
            <a:t>La variable dépendante est la consommation</a:t>
          </a:r>
          <a:endParaRPr lang="fr-FR" sz="1100"/>
        </a:p>
      </xdr:txBody>
    </xdr:sp>
    <xdr:clientData/>
  </xdr:twoCellAnchor>
  <xdr:twoCellAnchor>
    <xdr:from>
      <xdr:col>0</xdr:col>
      <xdr:colOff>80962</xdr:colOff>
      <xdr:row>42</xdr:row>
      <xdr:rowOff>114299</xdr:rowOff>
    </xdr:from>
    <xdr:to>
      <xdr:col>5</xdr:col>
      <xdr:colOff>219075</xdr:colOff>
      <xdr:row>61</xdr:row>
      <xdr:rowOff>19049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945696</xdr:colOff>
      <xdr:row>40</xdr:row>
      <xdr:rowOff>86309</xdr:rowOff>
    </xdr:from>
    <xdr:to>
      <xdr:col>11</xdr:col>
      <xdr:colOff>35961</xdr:colOff>
      <xdr:row>57</xdr:row>
      <xdr:rowOff>20606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21</xdr:row>
      <xdr:rowOff>19049</xdr:rowOff>
    </xdr:from>
    <xdr:to>
      <xdr:col>7</xdr:col>
      <xdr:colOff>952500</xdr:colOff>
      <xdr:row>24</xdr:row>
      <xdr:rowOff>95249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DCDC827-9DB5-4A18-A088-08FC11BCFC92}"/>
            </a:ext>
          </a:extLst>
        </xdr:cNvPr>
        <xdr:cNvSpPr txBox="1"/>
      </xdr:nvSpPr>
      <xdr:spPr>
        <a:xfrm>
          <a:off x="6334125" y="3743324"/>
          <a:ext cx="942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varie entre 80 et</a:t>
          </a:r>
          <a:r>
            <a:rPr lang="fr-FR" sz="1100" baseline="0"/>
            <a:t> 108 points d'indice</a:t>
          </a:r>
          <a:endParaRPr lang="fr-FR" sz="1100"/>
        </a:p>
      </xdr:txBody>
    </xdr:sp>
    <xdr:clientData/>
  </xdr:twoCellAnchor>
  <xdr:twoCellAnchor>
    <xdr:from>
      <xdr:col>0</xdr:col>
      <xdr:colOff>342900</xdr:colOff>
      <xdr:row>39</xdr:row>
      <xdr:rowOff>114300</xdr:rowOff>
    </xdr:from>
    <xdr:to>
      <xdr:col>5</xdr:col>
      <xdr:colOff>133350</xdr:colOff>
      <xdr:row>42</xdr:row>
      <xdr:rowOff>47625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F1016B9F-B2BE-4E43-ACE7-3D3195BDD0D5}"/>
            </a:ext>
          </a:extLst>
        </xdr:cNvPr>
        <xdr:cNvSpPr txBox="1"/>
      </xdr:nvSpPr>
      <xdr:spPr>
        <a:xfrm>
          <a:off x="342900" y="6753225"/>
          <a:ext cx="43529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La rouge est</a:t>
          </a:r>
          <a:r>
            <a:rPr lang="fr-FR" sz="1100" baseline="0"/>
            <a:t> la réelle car en 2004 la consommation réelle est inférieure au nominal</a:t>
          </a:r>
          <a:endParaRPr lang="fr-FR" sz="1100"/>
        </a:p>
      </xdr:txBody>
    </xdr:sp>
    <xdr:clientData/>
  </xdr:twoCellAnchor>
  <xdr:twoCellAnchor>
    <xdr:from>
      <xdr:col>1</xdr:col>
      <xdr:colOff>9525</xdr:colOff>
      <xdr:row>61</xdr:row>
      <xdr:rowOff>152400</xdr:rowOff>
    </xdr:from>
    <xdr:to>
      <xdr:col>4</xdr:col>
      <xdr:colOff>523875</xdr:colOff>
      <xdr:row>64</xdr:row>
      <xdr:rowOff>76200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669CDFD-62C0-498C-BEB3-F4CC848C919F}"/>
            </a:ext>
          </a:extLst>
        </xdr:cNvPr>
        <xdr:cNvSpPr txBox="1"/>
      </xdr:nvSpPr>
      <xdr:spPr>
        <a:xfrm>
          <a:off x="447675" y="10353675"/>
          <a:ext cx="35433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On</a:t>
          </a:r>
          <a:r>
            <a:rPr lang="fr-FR" sz="1100" baseline="0"/>
            <a:t> a les mêmes courbe car ce sont les même séries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56</xdr:row>
      <xdr:rowOff>133350</xdr:rowOff>
    </xdr:from>
    <xdr:to>
      <xdr:col>13</xdr:col>
      <xdr:colOff>552450</xdr:colOff>
      <xdr:row>79</xdr:row>
      <xdr:rowOff>123825</xdr:rowOff>
    </xdr:to>
    <xdr:graphicFrame macro="">
      <xdr:nvGraphicFramePr>
        <xdr:cNvPr id="3101" name="Chart 7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523875</xdr:colOff>
          <xdr:row>28</xdr:row>
          <xdr:rowOff>28575</xdr:rowOff>
        </xdr:from>
        <xdr:to>
          <xdr:col>1</xdr:col>
          <xdr:colOff>666750</xdr:colOff>
          <xdr:row>28</xdr:row>
          <xdr:rowOff>228600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26</xdr:row>
          <xdr:rowOff>133350</xdr:rowOff>
        </xdr:from>
        <xdr:to>
          <xdr:col>1</xdr:col>
          <xdr:colOff>704850</xdr:colOff>
          <xdr:row>27</xdr:row>
          <xdr:rowOff>171450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48</xdr:row>
          <xdr:rowOff>95250</xdr:rowOff>
        </xdr:from>
        <xdr:to>
          <xdr:col>0</xdr:col>
          <xdr:colOff>323850</xdr:colOff>
          <xdr:row>49</xdr:row>
          <xdr:rowOff>133350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50</xdr:row>
          <xdr:rowOff>9525</xdr:rowOff>
        </xdr:from>
        <xdr:to>
          <xdr:col>0</xdr:col>
          <xdr:colOff>304800</xdr:colOff>
          <xdr:row>51</xdr:row>
          <xdr:rowOff>47625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704850</xdr:colOff>
      <xdr:row>48</xdr:row>
      <xdr:rowOff>76200</xdr:rowOff>
    </xdr:from>
    <xdr:to>
      <xdr:col>8</xdr:col>
      <xdr:colOff>428625</xdr:colOff>
      <xdr:row>51</xdr:row>
      <xdr:rowOff>47625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E6E844A-4C89-4549-9757-567B3C50A314}"/>
            </a:ext>
          </a:extLst>
        </xdr:cNvPr>
        <xdr:cNvSpPr txBox="1"/>
      </xdr:nvSpPr>
      <xdr:spPr>
        <a:xfrm>
          <a:off x="704850" y="8258175"/>
          <a:ext cx="74009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Quand</a:t>
          </a:r>
          <a:r>
            <a:rPr lang="fr-FR" sz="1100" baseline="0"/>
            <a:t> le reveny augmente de 1 milliards d'euros de 2000 , la consommation augmente de 0,5 Milliards d'euros de 2000</a:t>
          </a:r>
        </a:p>
        <a:p>
          <a:r>
            <a:rPr lang="fr-FR" sz="1100" baseline="0"/>
            <a:t>Quand le revenu est nul , la consommation est de 71 milliard d'euros de 2000 ( consommation incompressible)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41</xdr:row>
      <xdr:rowOff>123825</xdr:rowOff>
    </xdr:from>
    <xdr:to>
      <xdr:col>11</xdr:col>
      <xdr:colOff>142875</xdr:colOff>
      <xdr:row>58</xdr:row>
      <xdr:rowOff>114300</xdr:rowOff>
    </xdr:to>
    <xdr:graphicFrame macro="">
      <xdr:nvGraphicFramePr>
        <xdr:cNvPr id="2070" name="Chart 6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21</xdr:row>
      <xdr:rowOff>38099</xdr:rowOff>
    </xdr:from>
    <xdr:to>
      <xdr:col>16</xdr:col>
      <xdr:colOff>209550</xdr:colOff>
      <xdr:row>29</xdr:row>
      <xdr:rowOff>47624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10050" y="3438524"/>
          <a:ext cx="834390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y</a:t>
          </a:r>
          <a:r>
            <a:rPr lang="fr-FR" sz="1100" baseline="0"/>
            <a:t> chapeau= 71,099 + 7,209 r</a:t>
          </a:r>
        </a:p>
        <a:p>
          <a:endParaRPr lang="fr-FR" sz="1100" baseline="0"/>
        </a:p>
        <a:p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Une augmentation de d'un</a:t>
          </a:r>
          <a:r>
            <a:rPr lang="fr-F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point d'indice du </a:t>
          </a:r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réel entraine une augmentation de 7,209</a:t>
          </a:r>
          <a:r>
            <a:rPr lang="fr-F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Milliards d'euros </a:t>
          </a:r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</a:t>
          </a:r>
          <a:r>
            <a:rPr lang="fr-F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2000 </a:t>
          </a:r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la consommation réelle (c</a:t>
          </a:r>
          <a:r>
            <a:rPr lang="fr-F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cours pour l'explication)</a:t>
          </a:r>
          <a:endParaRPr lang="fr-F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/>
            <a:t> </a:t>
          </a:r>
          <a: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 le revenu réel est nul, la consommation réelle est de 71,099 unité ( consommation incompressible)</a:t>
          </a:r>
          <a:endParaRPr lang="fr-F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39</xdr:row>
      <xdr:rowOff>152400</xdr:rowOff>
    </xdr:from>
    <xdr:to>
      <xdr:col>11</xdr:col>
      <xdr:colOff>180975</xdr:colOff>
      <xdr:row>56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B39CE0-6BF8-4DC1-A42D-EE385EAF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42</xdr:row>
      <xdr:rowOff>28575</xdr:rowOff>
    </xdr:from>
    <xdr:to>
      <xdr:col>15</xdr:col>
      <xdr:colOff>371475</xdr:colOff>
      <xdr:row>59</xdr:row>
      <xdr:rowOff>19050</xdr:rowOff>
    </xdr:to>
    <xdr:graphicFrame macro="">
      <xdr:nvGraphicFramePr>
        <xdr:cNvPr id="4111" name="Chart 3">
          <a:extLst>
            <a:ext uri="{FF2B5EF4-FFF2-40B4-BE49-F238E27FC236}">
              <a16:creationId xmlns:a16="http://schemas.microsoft.com/office/drawing/2014/main" id="{00000000-0008-0000-0400-00000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41</xdr:row>
      <xdr:rowOff>152400</xdr:rowOff>
    </xdr:from>
    <xdr:to>
      <xdr:col>11</xdr:col>
      <xdr:colOff>180975</xdr:colOff>
      <xdr:row>58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DEDAFA-4257-4F6D-951E-B589327C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26" zoomScaleNormal="100" workbookViewId="0">
      <selection activeCell="I24" sqref="I24"/>
    </sheetView>
  </sheetViews>
  <sheetFormatPr baseColWidth="10" defaultRowHeight="12.75" x14ac:dyDescent="0.2"/>
  <cols>
    <col min="1" max="1" width="6.5703125" customWidth="1"/>
    <col min="2" max="2" width="15" customWidth="1"/>
    <col min="3" max="3" width="13.7109375" customWidth="1"/>
    <col min="4" max="4" width="16.7109375" customWidth="1"/>
    <col min="5" max="5" width="16.42578125" customWidth="1"/>
    <col min="6" max="6" width="15" customWidth="1"/>
    <col min="8" max="8" width="16.28515625" customWidth="1"/>
    <col min="10" max="10" width="16.7109375" customWidth="1"/>
    <col min="11" max="11" width="15" customWidth="1"/>
  </cols>
  <sheetData>
    <row r="1" spans="1:11" ht="25.5" x14ac:dyDescent="0.2">
      <c r="B1" s="15" t="s">
        <v>4</v>
      </c>
      <c r="C1" s="16" t="s">
        <v>6</v>
      </c>
      <c r="D1" s="15" t="s">
        <v>28</v>
      </c>
      <c r="E1" s="16" t="s">
        <v>29</v>
      </c>
      <c r="F1" s="15" t="s">
        <v>4</v>
      </c>
      <c r="G1" s="16" t="s">
        <v>6</v>
      </c>
      <c r="H1" s="15" t="s">
        <v>4</v>
      </c>
      <c r="I1" s="16" t="s">
        <v>6</v>
      </c>
      <c r="J1" s="15" t="s">
        <v>4</v>
      </c>
      <c r="K1" s="16" t="s">
        <v>6</v>
      </c>
    </row>
    <row r="2" spans="1:11" ht="25.5" x14ac:dyDescent="0.2">
      <c r="B2" s="15" t="s">
        <v>5</v>
      </c>
      <c r="C2" s="16" t="s">
        <v>5</v>
      </c>
      <c r="D2" s="15" t="s">
        <v>7</v>
      </c>
      <c r="E2" s="16" t="s">
        <v>7</v>
      </c>
      <c r="F2" s="15" t="s">
        <v>8</v>
      </c>
      <c r="G2" s="16" t="s">
        <v>8</v>
      </c>
      <c r="H2" s="15" t="s">
        <v>8</v>
      </c>
      <c r="I2" s="16" t="s">
        <v>8</v>
      </c>
      <c r="J2" s="15" t="s">
        <v>8</v>
      </c>
      <c r="K2" s="16" t="s">
        <v>8</v>
      </c>
    </row>
    <row r="3" spans="1:11" x14ac:dyDescent="0.2">
      <c r="B3" s="17"/>
      <c r="C3" s="17"/>
      <c r="D3" s="17"/>
      <c r="E3" s="17"/>
      <c r="F3" s="15"/>
      <c r="G3" s="16"/>
      <c r="H3" s="15" t="s">
        <v>9</v>
      </c>
      <c r="I3" s="16" t="s">
        <v>9</v>
      </c>
      <c r="J3" s="15" t="s">
        <v>10</v>
      </c>
      <c r="K3" s="16" t="s">
        <v>10</v>
      </c>
    </row>
    <row r="4" spans="1:11" x14ac:dyDescent="0.2">
      <c r="A4" s="14"/>
      <c r="B4" s="18" t="s">
        <v>0</v>
      </c>
      <c r="C4" s="19" t="s">
        <v>2</v>
      </c>
      <c r="D4" s="18" t="s">
        <v>30</v>
      </c>
      <c r="E4" s="19" t="s">
        <v>31</v>
      </c>
      <c r="F4" s="18" t="s">
        <v>1</v>
      </c>
      <c r="G4" s="19" t="s">
        <v>3</v>
      </c>
      <c r="H4" s="18" t="s">
        <v>1</v>
      </c>
      <c r="I4" s="19" t="s">
        <v>3</v>
      </c>
      <c r="J4" s="18" t="s">
        <v>1</v>
      </c>
      <c r="K4" s="19" t="s">
        <v>3</v>
      </c>
    </row>
    <row r="5" spans="1:11" x14ac:dyDescent="0.2">
      <c r="A5" s="20">
        <v>1988</v>
      </c>
      <c r="B5" s="21">
        <v>513.14097866939005</v>
      </c>
      <c r="C5" s="22">
        <v>914.11504685154921</v>
      </c>
      <c r="D5" s="23">
        <v>81.598919393747181</v>
      </c>
      <c r="E5" s="23">
        <v>83.22165823772788</v>
      </c>
      <c r="F5" s="24">
        <v>628.85756635241796</v>
      </c>
      <c r="G5" s="24">
        <f>(C5/E5)*100</f>
        <v>1098.4100367723056</v>
      </c>
      <c r="H5" s="25">
        <v>80.223191712102917</v>
      </c>
      <c r="I5" s="25">
        <v>76.20586751874643</v>
      </c>
      <c r="J5" s="25">
        <v>94.710920950346662</v>
      </c>
      <c r="K5" s="25">
        <v>93.798796882886393</v>
      </c>
    </row>
    <row r="6" spans="1:11" x14ac:dyDescent="0.2">
      <c r="A6" s="20">
        <v>1989</v>
      </c>
      <c r="B6" s="21">
        <v>550.30678434534013</v>
      </c>
      <c r="C6" s="22">
        <v>980.50971832107302</v>
      </c>
      <c r="D6" s="23">
        <v>84.959166117670193</v>
      </c>
      <c r="E6" s="23">
        <v>85.973512326867706</v>
      </c>
      <c r="F6" s="24">
        <v>647.73091532366732</v>
      </c>
      <c r="G6" s="24">
        <f>(C6/E6)*100</f>
        <v>1140.4788425919089</v>
      </c>
      <c r="H6" s="25">
        <v>82.630859797504399</v>
      </c>
      <c r="I6" s="25">
        <v>79.124531529120105</v>
      </c>
      <c r="J6" s="25">
        <v>97.553396509402859</v>
      </c>
      <c r="K6" s="25">
        <v>97.391265305492908</v>
      </c>
    </row>
    <row r="7" spans="1:11" x14ac:dyDescent="0.2">
      <c r="A7" s="20">
        <v>1990</v>
      </c>
      <c r="B7" s="21">
        <v>579.28231462959002</v>
      </c>
      <c r="C7" s="22">
        <v>1028.7066270761698</v>
      </c>
      <c r="D7" s="23">
        <v>87.244496121829954</v>
      </c>
      <c r="E7" s="23">
        <v>87.846469656029697</v>
      </c>
      <c r="F7" s="24">
        <v>663.97576968141198</v>
      </c>
      <c r="G7" s="24">
        <f t="shared" ref="G7:G21" si="0">(C7/E7)*100</f>
        <v>1171.0278524614112</v>
      </c>
      <c r="H7" s="25">
        <v>84.703211527381185</v>
      </c>
      <c r="I7" s="25">
        <v>81.243971192822613</v>
      </c>
      <c r="J7" s="25">
        <v>100</v>
      </c>
      <c r="K7" s="25">
        <v>100</v>
      </c>
    </row>
    <row r="8" spans="1:11" x14ac:dyDescent="0.2">
      <c r="A8" s="20">
        <v>1991</v>
      </c>
      <c r="B8" s="21">
        <v>600.14892159363001</v>
      </c>
      <c r="C8" s="22">
        <v>1065.071030524673</v>
      </c>
      <c r="D8" s="23">
        <v>89.857974716687195</v>
      </c>
      <c r="E8" s="23">
        <v>89.863541154842721</v>
      </c>
      <c r="F8" s="24">
        <v>667.8860985748197</v>
      </c>
      <c r="G8" s="24">
        <f t="shared" si="0"/>
        <v>1185.2092815811282</v>
      </c>
      <c r="H8" s="25">
        <v>85.202051139493634</v>
      </c>
      <c r="I8" s="25">
        <v>82.227855236616804</v>
      </c>
      <c r="J8" s="25">
        <v>100.58892644460265</v>
      </c>
      <c r="K8" s="25">
        <v>101.21102406658464</v>
      </c>
    </row>
    <row r="9" spans="1:11" x14ac:dyDescent="0.2">
      <c r="A9" s="20">
        <v>1992</v>
      </c>
      <c r="B9" s="21">
        <v>619.74643183642991</v>
      </c>
      <c r="C9" s="22">
        <v>1106.9667927782507</v>
      </c>
      <c r="D9" s="23">
        <v>92.022956939454957</v>
      </c>
      <c r="E9" s="23">
        <v>91.616864295830794</v>
      </c>
      <c r="F9" s="24">
        <v>673.46937378265534</v>
      </c>
      <c r="G9" s="24">
        <f t="shared" si="0"/>
        <v>1208.2565816745873</v>
      </c>
      <c r="H9" s="25">
        <v>85.914308065935103</v>
      </c>
      <c r="I9" s="25">
        <v>83.826838711629435</v>
      </c>
      <c r="J9" s="25">
        <v>101.42981182969955</v>
      </c>
      <c r="K9" s="25">
        <v>103.17914976445046</v>
      </c>
    </row>
    <row r="10" spans="1:11" x14ac:dyDescent="0.2">
      <c r="A10" s="20">
        <v>1993</v>
      </c>
      <c r="B10" s="21">
        <v>628.14826614982007</v>
      </c>
      <c r="C10" s="22">
        <v>1115.3888015468594</v>
      </c>
      <c r="D10" s="23">
        <v>93.698532223894134</v>
      </c>
      <c r="E10" s="23">
        <v>93.23676937252614</v>
      </c>
      <c r="F10" s="24">
        <v>670.39285594020816</v>
      </c>
      <c r="G10" s="24">
        <f t="shared" si="0"/>
        <v>1196.2971358331174</v>
      </c>
      <c r="H10" s="25">
        <v>85.521837506803706</v>
      </c>
      <c r="I10" s="25">
        <v>82.997112184302011</v>
      </c>
      <c r="J10" s="25">
        <v>100.96646392109689</v>
      </c>
      <c r="K10" s="25">
        <v>102.15787210514182</v>
      </c>
    </row>
    <row r="11" spans="1:11" x14ac:dyDescent="0.2">
      <c r="A11" s="20">
        <v>1994</v>
      </c>
      <c r="B11" s="21">
        <v>645.30453641902011</v>
      </c>
      <c r="C11" s="22">
        <v>1155.4760499706563</v>
      </c>
      <c r="D11" s="23">
        <v>94.979101734241169</v>
      </c>
      <c r="E11" s="23">
        <v>94.617887140848609</v>
      </c>
      <c r="F11" s="24">
        <v>679.41739249612181</v>
      </c>
      <c r="G11" s="24">
        <f t="shared" si="0"/>
        <v>1221.2025494192335</v>
      </c>
      <c r="H11" s="25">
        <v>86.673095223932322</v>
      </c>
      <c r="I11" s="25">
        <v>84.725008493243493</v>
      </c>
      <c r="J11" s="25">
        <v>102.32563047023824</v>
      </c>
      <c r="K11" s="25">
        <v>104.28467152616045</v>
      </c>
    </row>
    <row r="12" spans="1:11" x14ac:dyDescent="0.2">
      <c r="A12" s="20">
        <v>1995</v>
      </c>
      <c r="B12" s="21">
        <v>661.46929416419994</v>
      </c>
      <c r="C12" s="22">
        <v>1194.8079482412213</v>
      </c>
      <c r="D12" s="23">
        <v>95.836286808042473</v>
      </c>
      <c r="E12" s="23">
        <v>95.588466374131187</v>
      </c>
      <c r="F12" s="24">
        <v>690.20755727849235</v>
      </c>
      <c r="G12" s="24">
        <f t="shared" si="0"/>
        <v>1249.9499087732706</v>
      </c>
      <c r="H12" s="25">
        <v>88.049593662143337</v>
      </c>
      <c r="I12" s="25">
        <v>86.719452630776146</v>
      </c>
      <c r="J12" s="25">
        <v>103.95071458852586</v>
      </c>
      <c r="K12" s="25">
        <v>106.73955415714249</v>
      </c>
    </row>
    <row r="13" spans="1:11" x14ac:dyDescent="0.2">
      <c r="A13" s="20">
        <v>1996</v>
      </c>
      <c r="B13" s="21">
        <v>682.82270737174997</v>
      </c>
      <c r="C13" s="22">
        <v>1227.7742221312867</v>
      </c>
      <c r="D13" s="23">
        <v>97.398161891939111</v>
      </c>
      <c r="E13" s="23">
        <v>97.162443583472708</v>
      </c>
      <c r="F13" s="24">
        <v>701.06323785589007</v>
      </c>
      <c r="G13" s="24">
        <f t="shared" si="0"/>
        <v>1263.6304490186069</v>
      </c>
      <c r="H13" s="25">
        <v>89.434449932820513</v>
      </c>
      <c r="I13" s="25">
        <v>87.668585834788445</v>
      </c>
      <c r="J13" s="25">
        <v>105.58566590348219</v>
      </c>
      <c r="K13" s="25">
        <v>107.90780478556101</v>
      </c>
    </row>
    <row r="14" spans="1:11" x14ac:dyDescent="0.2">
      <c r="A14" s="20">
        <v>1997</v>
      </c>
      <c r="B14" s="21">
        <v>691.46544194405988</v>
      </c>
      <c r="C14" s="22">
        <v>1268.4833224838219</v>
      </c>
      <c r="D14" s="23">
        <v>98.189283831779946</v>
      </c>
      <c r="E14" s="23">
        <v>98.030036782666727</v>
      </c>
      <c r="F14" s="24">
        <v>704.21680957434592</v>
      </c>
      <c r="G14" s="24">
        <f t="shared" si="0"/>
        <v>1293.9741370250204</v>
      </c>
      <c r="H14" s="25">
        <v>89.836750234325947</v>
      </c>
      <c r="I14" s="25">
        <v>89.773780607991583</v>
      </c>
      <c r="J14" s="25">
        <v>106.06061873496412</v>
      </c>
      <c r="K14" s="25">
        <v>110.49900600614968</v>
      </c>
    </row>
    <row r="15" spans="1:11" x14ac:dyDescent="0.2">
      <c r="A15" s="20">
        <v>1998</v>
      </c>
      <c r="B15" s="21">
        <v>719.13237082478986</v>
      </c>
      <c r="C15" s="22">
        <v>1324.5672241150328</v>
      </c>
      <c r="D15" s="23">
        <v>98.356152616923353</v>
      </c>
      <c r="E15" s="23">
        <v>98.838581228045484</v>
      </c>
      <c r="F15" s="24">
        <v>731.15138371227272</v>
      </c>
      <c r="G15" s="24">
        <f t="shared" si="0"/>
        <v>1340.1317660144502</v>
      </c>
      <c r="H15" s="25">
        <v>93.272786660322964</v>
      </c>
      <c r="I15" s="25">
        <v>92.976120391852362</v>
      </c>
      <c r="J15" s="25">
        <v>110.1171785324475</v>
      </c>
      <c r="K15" s="25">
        <v>114.44063975059137</v>
      </c>
    </row>
    <row r="16" spans="1:11" x14ac:dyDescent="0.2">
      <c r="A16" s="20">
        <v>1999</v>
      </c>
      <c r="B16" s="21">
        <v>739.86</v>
      </c>
      <c r="C16" s="22">
        <v>1366.4659999999999</v>
      </c>
      <c r="D16" s="23">
        <v>97.795595017126246</v>
      </c>
      <c r="E16" s="23">
        <v>98.660720480209164</v>
      </c>
      <c r="F16" s="24">
        <v>756.53714246580694</v>
      </c>
      <c r="G16" s="24">
        <f t="shared" si="0"/>
        <v>1385.0152252578632</v>
      </c>
      <c r="H16" s="25">
        <v>96.51124112156846</v>
      </c>
      <c r="I16" s="25">
        <v>96.090060390923611</v>
      </c>
      <c r="J16" s="25">
        <v>113.94047448882172</v>
      </c>
      <c r="K16" s="25">
        <v>118.27346568629149</v>
      </c>
    </row>
    <row r="17" spans="1:11" x14ac:dyDescent="0.2">
      <c r="A17" s="20">
        <v>2000</v>
      </c>
      <c r="B17" s="38">
        <v>783.88499999999999</v>
      </c>
      <c r="C17" s="39">
        <v>1441.3719999999998</v>
      </c>
      <c r="D17" s="41">
        <v>100</v>
      </c>
      <c r="E17" s="41">
        <v>100</v>
      </c>
      <c r="F17" s="37">
        <v>783.88499999999999</v>
      </c>
      <c r="G17" s="37">
        <f t="shared" si="0"/>
        <v>1441.3719999999998</v>
      </c>
      <c r="H17" s="40">
        <v>100</v>
      </c>
      <c r="I17" s="40">
        <v>100</v>
      </c>
      <c r="J17" s="25">
        <v>118.05927803301056</v>
      </c>
      <c r="K17" s="25">
        <v>123.08605614890764</v>
      </c>
    </row>
    <row r="18" spans="1:11" x14ac:dyDescent="0.2">
      <c r="A18" s="20">
        <v>2001</v>
      </c>
      <c r="B18" s="21">
        <v>817.40300000000002</v>
      </c>
      <c r="C18" s="22">
        <v>1497.184</v>
      </c>
      <c r="D18" s="23">
        <v>101.70296472883456</v>
      </c>
      <c r="E18" s="23">
        <v>101.78409603104409</v>
      </c>
      <c r="F18" s="24">
        <v>803.71600000000001</v>
      </c>
      <c r="G18" s="24">
        <f t="shared" si="0"/>
        <v>1470.9409999999998</v>
      </c>
      <c r="H18" s="25">
        <v>102.52983537125982</v>
      </c>
      <c r="I18" s="25">
        <v>102.0514482035172</v>
      </c>
      <c r="J18" s="25">
        <v>121.04598340774363</v>
      </c>
      <c r="K18" s="25">
        <v>125.61110283655459</v>
      </c>
    </row>
    <row r="19" spans="1:11" x14ac:dyDescent="0.2">
      <c r="A19" s="20">
        <v>2002</v>
      </c>
      <c r="B19" s="21">
        <v>844.36</v>
      </c>
      <c r="C19" s="22">
        <v>1548.5550000000001</v>
      </c>
      <c r="D19" s="23">
        <v>102.7818356001742</v>
      </c>
      <c r="E19" s="23">
        <v>104.00612801522004</v>
      </c>
      <c r="F19" s="24">
        <v>821.50702511735346</v>
      </c>
      <c r="G19" s="24">
        <f t="shared" si="0"/>
        <v>1488.9074610809353</v>
      </c>
      <c r="H19" s="25">
        <v>104.79943169181109</v>
      </c>
      <c r="I19" s="25">
        <v>103.29793149033944</v>
      </c>
      <c r="J19" s="25">
        <v>123.72545243805024</v>
      </c>
      <c r="K19" s="25">
        <v>127.14534995485936</v>
      </c>
    </row>
    <row r="20" spans="1:11" x14ac:dyDescent="0.2">
      <c r="A20" s="20">
        <v>2003</v>
      </c>
      <c r="B20" s="21">
        <v>868.03200000000004</v>
      </c>
      <c r="C20" s="22">
        <v>1585.1719999999998</v>
      </c>
      <c r="D20" s="23">
        <v>104.16034940375559</v>
      </c>
      <c r="E20" s="23">
        <v>105.61882239619412</v>
      </c>
      <c r="F20" s="24">
        <v>833.36125979690928</v>
      </c>
      <c r="G20" s="24">
        <f t="shared" si="0"/>
        <v>1500.8423347627859</v>
      </c>
      <c r="H20" s="25">
        <v>106.31167324249211</v>
      </c>
      <c r="I20" s="25">
        <v>104.12595324196572</v>
      </c>
      <c r="J20" s="25">
        <v>125.51079389489945</v>
      </c>
      <c r="K20" s="25">
        <v>128.16452927299122</v>
      </c>
    </row>
    <row r="21" spans="1:11" x14ac:dyDescent="0.2">
      <c r="A21" s="20">
        <v>2004</v>
      </c>
      <c r="B21" s="21">
        <v>901.20987782369991</v>
      </c>
      <c r="C21" s="22">
        <v>1648.368741645661</v>
      </c>
      <c r="D21" s="23">
        <v>105.99055847105738</v>
      </c>
      <c r="E21" s="23">
        <v>107.34125878581133</v>
      </c>
      <c r="F21" s="24">
        <v>850.27373270213627</v>
      </c>
      <c r="G21" s="24">
        <f t="shared" si="0"/>
        <v>1535.6338842036637</v>
      </c>
      <c r="H21" s="25">
        <v>108.46919289208701</v>
      </c>
      <c r="I21" s="25">
        <v>106.53973326827936</v>
      </c>
      <c r="J21" s="25">
        <v>128.05794601663155</v>
      </c>
      <c r="K21" s="25">
        <v>131.1355559114908</v>
      </c>
    </row>
    <row r="22" spans="1:11" x14ac:dyDescent="0.2">
      <c r="D22" s="2"/>
      <c r="E22" s="1"/>
      <c r="F22" s="2"/>
      <c r="G22" s="2"/>
      <c r="H22" s="2"/>
    </row>
    <row r="23" spans="1:11" x14ac:dyDescent="0.2">
      <c r="D23" s="2"/>
      <c r="H23" s="2"/>
    </row>
    <row r="24" spans="1:11" x14ac:dyDescent="0.2">
      <c r="D24" s="2"/>
      <c r="H24" s="2"/>
    </row>
    <row r="25" spans="1:11" x14ac:dyDescent="0.2">
      <c r="D25" s="2"/>
      <c r="H25" s="2"/>
    </row>
    <row r="26" spans="1:11" x14ac:dyDescent="0.2">
      <c r="D26" s="2"/>
      <c r="H26" s="2"/>
    </row>
    <row r="27" spans="1:11" x14ac:dyDescent="0.2">
      <c r="D27" s="2"/>
      <c r="H27" s="2"/>
    </row>
    <row r="28" spans="1:11" x14ac:dyDescent="0.2">
      <c r="D28" s="2"/>
      <c r="H28" s="2"/>
    </row>
    <row r="29" spans="1:11" x14ac:dyDescent="0.2">
      <c r="D29" s="2"/>
      <c r="H29" s="2"/>
    </row>
    <row r="30" spans="1:11" x14ac:dyDescent="0.2">
      <c r="D30" s="2"/>
      <c r="H30" s="2"/>
    </row>
    <row r="31" spans="1:11" x14ac:dyDescent="0.2">
      <c r="D31" s="2"/>
      <c r="H31" s="2"/>
    </row>
    <row r="32" spans="1:11" x14ac:dyDescent="0.2">
      <c r="D32" s="2"/>
      <c r="H32" s="2"/>
    </row>
    <row r="33" spans="4:8" x14ac:dyDescent="0.2">
      <c r="D33" s="2"/>
      <c r="H33" s="2"/>
    </row>
    <row r="34" spans="4:8" x14ac:dyDescent="0.2">
      <c r="D34" s="2"/>
      <c r="H34" s="2"/>
    </row>
    <row r="35" spans="4:8" x14ac:dyDescent="0.2">
      <c r="D35" s="2"/>
      <c r="H35" s="2"/>
    </row>
    <row r="36" spans="4:8" x14ac:dyDescent="0.2">
      <c r="D36" s="2"/>
      <c r="H36" s="2"/>
    </row>
    <row r="37" spans="4:8" x14ac:dyDescent="0.2">
      <c r="D37" s="2"/>
      <c r="H37" s="2"/>
    </row>
    <row r="38" spans="4:8" x14ac:dyDescent="0.2">
      <c r="D38" s="2"/>
      <c r="H38" s="2"/>
    </row>
    <row r="39" spans="4:8" x14ac:dyDescent="0.2">
      <c r="D39" s="2"/>
      <c r="H39" s="2"/>
    </row>
    <row r="40" spans="4:8" x14ac:dyDescent="0.2">
      <c r="D40" s="2"/>
      <c r="H40" s="2"/>
    </row>
    <row r="41" spans="4:8" x14ac:dyDescent="0.2">
      <c r="D41" s="2"/>
      <c r="H41" s="2"/>
    </row>
    <row r="42" spans="4:8" x14ac:dyDescent="0.2">
      <c r="D42" s="2"/>
      <c r="H42" s="2"/>
    </row>
    <row r="43" spans="4:8" x14ac:dyDescent="0.2">
      <c r="D43" s="2"/>
      <c r="H43" s="2"/>
    </row>
    <row r="44" spans="4:8" x14ac:dyDescent="0.2">
      <c r="D44" s="2"/>
      <c r="H44" s="2"/>
    </row>
    <row r="45" spans="4:8" x14ac:dyDescent="0.2">
      <c r="D45" s="2"/>
      <c r="H45" s="2"/>
    </row>
    <row r="46" spans="4:8" x14ac:dyDescent="0.2">
      <c r="D46" s="2"/>
      <c r="H46" s="2"/>
    </row>
    <row r="47" spans="4:8" x14ac:dyDescent="0.2">
      <c r="H47" s="2"/>
    </row>
    <row r="48" spans="4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83"/>
  <sheetViews>
    <sheetView workbookViewId="0">
      <selection activeCell="K50" sqref="K50"/>
    </sheetView>
  </sheetViews>
  <sheetFormatPr baseColWidth="10" defaultRowHeight="12.75" x14ac:dyDescent="0.2"/>
  <cols>
    <col min="1" max="1" width="34.140625" customWidth="1"/>
    <col min="2" max="2" width="20.140625" customWidth="1"/>
    <col min="3" max="3" width="22.85546875" customWidth="1"/>
    <col min="5" max="5" width="13" bestFit="1" customWidth="1"/>
    <col min="6" max="6" width="12.42578125" bestFit="1" customWidth="1"/>
    <col min="8" max="8" width="12.42578125" customWidth="1"/>
  </cols>
  <sheetData>
    <row r="2" spans="1:10" x14ac:dyDescent="0.2">
      <c r="B2" t="s">
        <v>1</v>
      </c>
      <c r="C2" t="s">
        <v>3</v>
      </c>
      <c r="D2" s="10" t="s">
        <v>57</v>
      </c>
      <c r="E2" t="s">
        <v>12</v>
      </c>
      <c r="F2" t="s">
        <v>16</v>
      </c>
      <c r="G2" t="s">
        <v>13</v>
      </c>
      <c r="H2" t="s">
        <v>17</v>
      </c>
      <c r="I2" t="s">
        <v>14</v>
      </c>
    </row>
    <row r="3" spans="1:10" x14ac:dyDescent="0.2">
      <c r="A3" s="1">
        <v>1988</v>
      </c>
      <c r="B3" s="33">
        <v>628.85756635241842</v>
      </c>
      <c r="C3" s="33">
        <v>1098.4100367723056</v>
      </c>
      <c r="D3">
        <v>620.46865364615007</v>
      </c>
      <c r="E3" s="26">
        <f>B3-$B$22</f>
        <v>-95.121793686082356</v>
      </c>
      <c r="F3" s="26">
        <f>E3^2</f>
        <v>9048.1556340576171</v>
      </c>
      <c r="G3" s="26">
        <f>C3-$C$22</f>
        <v>-206.95940125535844</v>
      </c>
      <c r="H3" s="26">
        <f>G3^2</f>
        <v>42832.19376797646</v>
      </c>
      <c r="I3" s="27">
        <f>E3*G3</f>
        <v>19686.349467607339</v>
      </c>
      <c r="J3" s="27"/>
    </row>
    <row r="4" spans="1:10" x14ac:dyDescent="0.2">
      <c r="A4" s="1">
        <v>1989</v>
      </c>
      <c r="B4" s="33">
        <v>647.73091532366732</v>
      </c>
      <c r="C4" s="33">
        <v>1140.4788425919089</v>
      </c>
      <c r="D4">
        <v>641.50935912295449</v>
      </c>
      <c r="E4" s="26">
        <f>B4-$B$22</f>
        <v>-76.248444714833454</v>
      </c>
      <c r="F4" s="26">
        <f t="shared" ref="F4:F19" si="0">E4^2</f>
        <v>5813.8253214310134</v>
      </c>
      <c r="G4" s="26">
        <f t="shared" ref="G4:G19" si="1">C4-$C$22</f>
        <v>-164.89059543575513</v>
      </c>
      <c r="H4" s="26">
        <f t="shared" ref="H4:H19" si="2">G4^2</f>
        <v>27188.90846315787</v>
      </c>
      <c r="I4" s="27">
        <f>E4*G4</f>
        <v>12572.651450079145</v>
      </c>
      <c r="J4" s="27"/>
    </row>
    <row r="5" spans="1:10" x14ac:dyDescent="0.2">
      <c r="A5" s="1">
        <v>1990</v>
      </c>
      <c r="B5" s="33">
        <v>663.97576968141198</v>
      </c>
      <c r="C5" s="33">
        <v>1171.0278524614112</v>
      </c>
      <c r="D5">
        <v>656.78844077857548</v>
      </c>
      <c r="E5" s="26">
        <f t="shared" ref="E5:E19" si="3">B5-$B$22</f>
        <v>-60.003590357088797</v>
      </c>
      <c r="F5" s="26">
        <f t="shared" si="0"/>
        <v>3600.4308557413196</v>
      </c>
      <c r="G5" s="26">
        <f t="shared" si="1"/>
        <v>-134.34158556625289</v>
      </c>
      <c r="H5" s="26">
        <f t="shared" si="2"/>
        <v>18047.661612454845</v>
      </c>
      <c r="I5" s="27">
        <f t="shared" ref="I5:I19" si="4">E5*G5</f>
        <v>8060.9774682392317</v>
      </c>
      <c r="J5" s="27"/>
    </row>
    <row r="6" spans="1:10" x14ac:dyDescent="0.2">
      <c r="A6" s="1">
        <v>1991</v>
      </c>
      <c r="B6" s="33">
        <v>667.8860985748197</v>
      </c>
      <c r="C6" s="33">
        <v>1185.2092815811282</v>
      </c>
      <c r="D6">
        <v>663.88127993896592</v>
      </c>
      <c r="E6" s="26">
        <f t="shared" si="3"/>
        <v>-56.093261463681074</v>
      </c>
      <c r="F6" s="26">
        <f t="shared" si="0"/>
        <v>3146.4539816328884</v>
      </c>
      <c r="G6" s="26">
        <f t="shared" si="1"/>
        <v>-120.16015644653589</v>
      </c>
      <c r="H6" s="26">
        <f t="shared" si="2"/>
        <v>14438.463197255982</v>
      </c>
      <c r="I6" s="27">
        <f t="shared" si="4"/>
        <v>6740.1750730723606</v>
      </c>
      <c r="J6" s="27"/>
    </row>
    <row r="7" spans="1:10" x14ac:dyDescent="0.2">
      <c r="A7" s="1">
        <v>1992</v>
      </c>
      <c r="B7" s="33">
        <v>673.46937378265534</v>
      </c>
      <c r="C7" s="33">
        <v>1208.2565816745873</v>
      </c>
      <c r="D7">
        <v>675.40838283276923</v>
      </c>
      <c r="E7" s="26">
        <f t="shared" si="3"/>
        <v>-50.509986255845433</v>
      </c>
      <c r="F7" s="26">
        <f t="shared" si="0"/>
        <v>2551.2587115656947</v>
      </c>
      <c r="G7" s="26">
        <f t="shared" si="1"/>
        <v>-97.112856353076722</v>
      </c>
      <c r="H7" s="26">
        <f t="shared" si="2"/>
        <v>9430.9068690533131</v>
      </c>
      <c r="I7" s="27">
        <f t="shared" si="4"/>
        <v>4905.1690396597969</v>
      </c>
      <c r="J7" s="27"/>
    </row>
    <row r="8" spans="1:10" x14ac:dyDescent="0.2">
      <c r="A8" s="1">
        <v>1993</v>
      </c>
      <c r="B8" s="33">
        <v>670.39285594020816</v>
      </c>
      <c r="C8" s="33">
        <v>1196.2971358331174</v>
      </c>
      <c r="D8">
        <v>669.42686819945152</v>
      </c>
      <c r="E8" s="26">
        <f t="shared" si="3"/>
        <v>-53.586504098292608</v>
      </c>
      <c r="F8" s="26">
        <f t="shared" si="0"/>
        <v>2871.5134214763302</v>
      </c>
      <c r="G8" s="26">
        <f t="shared" si="1"/>
        <v>-109.07230219454664</v>
      </c>
      <c r="H8" s="26">
        <f t="shared" si="2"/>
        <v>11896.767106018504</v>
      </c>
      <c r="I8" s="27">
        <f t="shared" si="4"/>
        <v>5844.8033685582832</v>
      </c>
      <c r="J8" s="27"/>
    </row>
    <row r="9" spans="1:10" x14ac:dyDescent="0.2">
      <c r="A9" s="1">
        <v>1994</v>
      </c>
      <c r="B9" s="33">
        <v>679.41739249612181</v>
      </c>
      <c r="C9" s="33">
        <v>1221.2025494192335</v>
      </c>
      <c r="D9">
        <v>681.88330621413081</v>
      </c>
      <c r="E9" s="26">
        <f t="shared" si="3"/>
        <v>-44.561967542378966</v>
      </c>
      <c r="F9" s="26">
        <f t="shared" si="0"/>
        <v>1985.7689512480365</v>
      </c>
      <c r="G9" s="26">
        <f t="shared" si="1"/>
        <v>-84.166888608430554</v>
      </c>
      <c r="H9" s="26">
        <f t="shared" si="2"/>
        <v>7084.0651380239569</v>
      </c>
      <c r="I9" s="27">
        <f t="shared" si="4"/>
        <v>3750.6421583119081</v>
      </c>
      <c r="J9" s="27"/>
    </row>
    <row r="10" spans="1:10" x14ac:dyDescent="0.2">
      <c r="A10" s="1">
        <v>1995</v>
      </c>
      <c r="B10" s="33">
        <v>690.20755727849235</v>
      </c>
      <c r="C10" s="33">
        <v>1249.9499087732706</v>
      </c>
      <c r="D10">
        <v>696.26129269651153</v>
      </c>
      <c r="E10" s="26">
        <f t="shared" si="3"/>
        <v>-33.771802760008427</v>
      </c>
      <c r="F10" s="26">
        <f t="shared" si="0"/>
        <v>1140.5346616609129</v>
      </c>
      <c r="G10" s="26">
        <f t="shared" si="1"/>
        <v>-55.41952925439341</v>
      </c>
      <c r="H10" s="26">
        <f t="shared" si="2"/>
        <v>3071.3242227785672</v>
      </c>
      <c r="I10" s="27">
        <f t="shared" si="4"/>
        <v>1871.6174110318912</v>
      </c>
      <c r="J10" s="27"/>
    </row>
    <row r="11" spans="1:10" x14ac:dyDescent="0.2">
      <c r="A11" s="1">
        <v>1996</v>
      </c>
      <c r="B11" s="33">
        <v>701.06323785589007</v>
      </c>
      <c r="C11" s="33">
        <v>1263.6304490186069</v>
      </c>
      <c r="D11">
        <v>703.1036123787012</v>
      </c>
      <c r="E11" s="26">
        <f t="shared" si="3"/>
        <v>-22.916122182610707</v>
      </c>
      <c r="F11" s="26">
        <f t="shared" si="0"/>
        <v>525.14865588834255</v>
      </c>
      <c r="G11" s="26">
        <f t="shared" si="1"/>
        <v>-41.73898900905715</v>
      </c>
      <c r="H11" s="26">
        <f t="shared" si="2"/>
        <v>1742.1432034981935</v>
      </c>
      <c r="I11" s="27">
        <f t="shared" si="4"/>
        <v>956.49577191019898</v>
      </c>
      <c r="J11" s="27"/>
    </row>
    <row r="12" spans="1:10" x14ac:dyDescent="0.2">
      <c r="A12" s="1">
        <v>1997</v>
      </c>
      <c r="B12" s="33">
        <v>704.21680957434592</v>
      </c>
      <c r="C12" s="33">
        <v>1293.9741370250204</v>
      </c>
      <c r="D12">
        <v>718.28000234234219</v>
      </c>
      <c r="E12" s="26">
        <f t="shared" si="3"/>
        <v>-19.762550464154856</v>
      </c>
      <c r="F12" s="26">
        <f t="shared" si="0"/>
        <v>390.5584008482673</v>
      </c>
      <c r="G12" s="26">
        <f t="shared" si="1"/>
        <v>-11.395301002643691</v>
      </c>
      <c r="H12" s="26">
        <f t="shared" si="2"/>
        <v>129.85288494085231</v>
      </c>
      <c r="I12" s="27">
        <f t="shared" si="4"/>
        <v>225.20021111898038</v>
      </c>
      <c r="J12" s="27"/>
    </row>
    <row r="13" spans="1:10" x14ac:dyDescent="0.2">
      <c r="A13" s="1">
        <v>1998</v>
      </c>
      <c r="B13" s="33">
        <v>731.15138371227272</v>
      </c>
      <c r="C13" s="33">
        <v>1340.1317660144502</v>
      </c>
      <c r="D13">
        <v>741.36573197390794</v>
      </c>
      <c r="E13" s="26">
        <f t="shared" si="3"/>
        <v>7.1720236737719461</v>
      </c>
      <c r="F13" s="26">
        <f t="shared" si="0"/>
        <v>51.437923577145241</v>
      </c>
      <c r="G13" s="26">
        <f t="shared" si="1"/>
        <v>34.762327986786204</v>
      </c>
      <c r="H13" s="26">
        <f t="shared" si="2"/>
        <v>1208.4194470608993</v>
      </c>
      <c r="I13" s="27">
        <f t="shared" si="4"/>
        <v>249.31623927665572</v>
      </c>
      <c r="J13" s="27"/>
    </row>
    <row r="14" spans="1:10" x14ac:dyDescent="0.2">
      <c r="A14" s="1">
        <v>1999</v>
      </c>
      <c r="B14" s="33">
        <v>756.53714246580694</v>
      </c>
      <c r="C14" s="33">
        <v>1385.0152252578632</v>
      </c>
      <c r="D14">
        <v>763.81418584185064</v>
      </c>
      <c r="E14" s="26">
        <f t="shared" si="3"/>
        <v>32.557782427306165</v>
      </c>
      <c r="F14" s="26">
        <f t="shared" si="0"/>
        <v>1060.0091965838062</v>
      </c>
      <c r="G14" s="26">
        <f t="shared" si="1"/>
        <v>79.645787230199176</v>
      </c>
      <c r="H14" s="26">
        <f t="shared" si="2"/>
        <v>6343.4514235181578</v>
      </c>
      <c r="I14" s="27">
        <f t="shared" si="4"/>
        <v>2593.0902118923445</v>
      </c>
      <c r="J14" s="27"/>
    </row>
    <row r="15" spans="1:10" x14ac:dyDescent="0.2">
      <c r="A15" s="1">
        <v>2000</v>
      </c>
      <c r="B15" s="33">
        <v>783.88499999999999</v>
      </c>
      <c r="C15" s="33">
        <v>1441.3719999999998</v>
      </c>
      <c r="D15">
        <v>792.00101634178725</v>
      </c>
      <c r="E15" s="26">
        <f t="shared" si="3"/>
        <v>59.905639961499219</v>
      </c>
      <c r="F15" s="26">
        <f t="shared" si="0"/>
        <v>3588.685699196772</v>
      </c>
      <c r="G15" s="26">
        <f t="shared" si="1"/>
        <v>136.0025619723358</v>
      </c>
      <c r="H15" s="26">
        <f t="shared" si="2"/>
        <v>18496.69686303904</v>
      </c>
      <c r="I15" s="27">
        <f t="shared" si="4"/>
        <v>8147.3205113562335</v>
      </c>
      <c r="J15" s="27"/>
    </row>
    <row r="16" spans="1:10" x14ac:dyDescent="0.2">
      <c r="A16" s="1">
        <v>2001</v>
      </c>
      <c r="B16" s="33">
        <v>803.71600000000001</v>
      </c>
      <c r="C16" s="33">
        <v>1470.9409999999998</v>
      </c>
      <c r="D16">
        <v>806.78994624180632</v>
      </c>
      <c r="E16" s="26">
        <f t="shared" si="3"/>
        <v>79.736639961499236</v>
      </c>
      <c r="F16" s="26">
        <f t="shared" si="0"/>
        <v>6357.9317523497566</v>
      </c>
      <c r="G16" s="26">
        <f t="shared" si="1"/>
        <v>165.57156197233576</v>
      </c>
      <c r="H16" s="26">
        <f t="shared" si="2"/>
        <v>27413.942133959019</v>
      </c>
      <c r="I16" s="27">
        <f t="shared" si="4"/>
        <v>13202.120024851194</v>
      </c>
      <c r="J16" s="27"/>
    </row>
    <row r="17" spans="1:10" x14ac:dyDescent="0.2">
      <c r="A17" s="1">
        <v>2002</v>
      </c>
      <c r="B17" s="33">
        <v>821.50702511735346</v>
      </c>
      <c r="C17" s="33">
        <v>1488.9074610809353</v>
      </c>
      <c r="D17">
        <v>815.77586843996573</v>
      </c>
      <c r="E17" s="26">
        <f t="shared" si="3"/>
        <v>97.527665078852692</v>
      </c>
      <c r="F17" s="26">
        <f t="shared" si="0"/>
        <v>9511.6454557328634</v>
      </c>
      <c r="G17" s="26">
        <f t="shared" si="1"/>
        <v>183.53802305327122</v>
      </c>
      <c r="H17" s="26">
        <f t="shared" si="2"/>
        <v>33686.205906303119</v>
      </c>
      <c r="I17" s="27">
        <f t="shared" si="4"/>
        <v>17900.034841574179</v>
      </c>
      <c r="J17" s="27"/>
    </row>
    <row r="18" spans="1:10" x14ac:dyDescent="0.2">
      <c r="A18" s="1">
        <v>2003</v>
      </c>
      <c r="B18" s="33">
        <v>833.36125979690928</v>
      </c>
      <c r="C18" s="33">
        <v>1500.8423347627859</v>
      </c>
      <c r="D18">
        <v>821.74509331217882</v>
      </c>
      <c r="E18" s="26">
        <f t="shared" si="3"/>
        <v>109.38189975840851</v>
      </c>
      <c r="F18" s="26">
        <f t="shared" si="0"/>
        <v>11964.399994758527</v>
      </c>
      <c r="G18" s="26">
        <f t="shared" si="1"/>
        <v>195.47289673512182</v>
      </c>
      <c r="H18" s="26">
        <f t="shared" si="2"/>
        <v>38209.653358019597</v>
      </c>
      <c r="I18" s="27">
        <f t="shared" si="4"/>
        <v>21381.196796166834</v>
      </c>
      <c r="J18" s="27"/>
    </row>
    <row r="19" spans="1:10" x14ac:dyDescent="0.2">
      <c r="A19" s="1">
        <v>2004</v>
      </c>
      <c r="B19" s="33">
        <v>850.27373270213627</v>
      </c>
      <c r="C19" s="33">
        <v>1535.6338842036637</v>
      </c>
      <c r="D19">
        <v>839.14608035246397</v>
      </c>
      <c r="E19" s="26">
        <f t="shared" si="3"/>
        <v>126.2943726636355</v>
      </c>
      <c r="F19" s="26">
        <f t="shared" si="0"/>
        <v>15950.268566501241</v>
      </c>
      <c r="G19" s="26">
        <f t="shared" si="1"/>
        <v>230.26444617599964</v>
      </c>
      <c r="H19" s="26">
        <f t="shared" si="2"/>
        <v>53021.71517273983</v>
      </c>
      <c r="I19" s="27">
        <f t="shared" si="4"/>
        <v>29081.103776537337</v>
      </c>
      <c r="J19" s="27"/>
    </row>
    <row r="20" spans="1:10" x14ac:dyDescent="0.2">
      <c r="A20" s="1"/>
      <c r="E20" s="2"/>
      <c r="F20" s="2"/>
      <c r="G20" s="2"/>
      <c r="I20" s="35"/>
    </row>
    <row r="21" spans="1:10" x14ac:dyDescent="0.2">
      <c r="A21" s="14" t="s">
        <v>21</v>
      </c>
      <c r="B21" s="34">
        <f>SUM(B3:B19)</f>
        <v>12307.649120654512</v>
      </c>
      <c r="C21" s="34">
        <f>SUM(C3:C19)</f>
        <v>22191.280446470289</v>
      </c>
      <c r="F21" s="2"/>
      <c r="H21" s="2"/>
      <c r="I21" s="2"/>
    </row>
    <row r="22" spans="1:10" x14ac:dyDescent="0.2">
      <c r="A22" s="29" t="s">
        <v>15</v>
      </c>
      <c r="B22" s="26">
        <f>AVERAGE(B3:B19)</f>
        <v>723.97936003850077</v>
      </c>
      <c r="C22" s="26">
        <f>AVERAGE(C3:C19)</f>
        <v>1305.369438027664</v>
      </c>
      <c r="D22" s="2"/>
    </row>
    <row r="23" spans="1:10" x14ac:dyDescent="0.2">
      <c r="A23" s="29" t="s">
        <v>18</v>
      </c>
      <c r="B23" s="27">
        <f>VARP(B3:B19)</f>
        <v>4679.8839520147376</v>
      </c>
      <c r="C23" s="27">
        <f>VARP(C3:C19)</f>
        <v>18484.845339399926</v>
      </c>
      <c r="F23" s="3"/>
      <c r="H23" s="3"/>
      <c r="I23" s="28">
        <f>COVAR(B3:B19,C3:C19)</f>
        <v>9245.1919894849361</v>
      </c>
    </row>
    <row r="25" spans="1:10" x14ac:dyDescent="0.2">
      <c r="F25" s="27"/>
    </row>
    <row r="27" spans="1:10" x14ac:dyDescent="0.2">
      <c r="A27" t="s">
        <v>19</v>
      </c>
    </row>
    <row r="28" spans="1:10" ht="23.25" customHeight="1" x14ac:dyDescent="0.2">
      <c r="B28" s="4"/>
      <c r="C28" s="30">
        <f>I23/C23</f>
        <v>0.50014981568599171</v>
      </c>
      <c r="D28" s="4"/>
    </row>
    <row r="29" spans="1:10" ht="30" customHeight="1" x14ac:dyDescent="0.2">
      <c r="B29" s="4"/>
      <c r="C29" s="30">
        <f>B22-C28*C22</f>
        <v>71.099076206838049</v>
      </c>
      <c r="D29" s="4"/>
    </row>
    <row r="30" spans="1:10" x14ac:dyDescent="0.2">
      <c r="A30" s="3" t="s">
        <v>22</v>
      </c>
    </row>
    <row r="31" spans="1:10" x14ac:dyDescent="0.2">
      <c r="A31" t="s">
        <v>20</v>
      </c>
      <c r="J31" s="13"/>
    </row>
    <row r="32" spans="1:10" ht="13.5" thickBot="1" x14ac:dyDescent="0.25"/>
    <row r="33" spans="1:11" x14ac:dyDescent="0.2">
      <c r="A33" s="8" t="s">
        <v>32</v>
      </c>
      <c r="B33" s="8"/>
    </row>
    <row r="34" spans="1:11" x14ac:dyDescent="0.2">
      <c r="A34" s="5" t="s">
        <v>33</v>
      </c>
      <c r="B34" s="5">
        <v>0.99400937794089539</v>
      </c>
    </row>
    <row r="35" spans="1:11" x14ac:dyDescent="0.2">
      <c r="A35" s="5" t="s">
        <v>34</v>
      </c>
      <c r="B35" s="5">
        <v>0.98805464343444604</v>
      </c>
    </row>
    <row r="36" spans="1:11" x14ac:dyDescent="0.2">
      <c r="A36" s="5" t="s">
        <v>34</v>
      </c>
      <c r="B36" s="48">
        <v>0.9872582863300754</v>
      </c>
      <c r="J36" s="10"/>
      <c r="K36" s="10"/>
    </row>
    <row r="37" spans="1:11" x14ac:dyDescent="0.2">
      <c r="A37" s="5" t="s">
        <v>35</v>
      </c>
      <c r="B37" s="5">
        <v>7.9596859333683883</v>
      </c>
      <c r="J37" s="10"/>
      <c r="K37" s="10"/>
    </row>
    <row r="38" spans="1:11" ht="13.5" thickBot="1" x14ac:dyDescent="0.25">
      <c r="A38" s="6" t="s">
        <v>36</v>
      </c>
      <c r="B38" s="6">
        <v>17</v>
      </c>
      <c r="J38" s="10"/>
      <c r="K38" s="10"/>
    </row>
    <row r="39" spans="1:11" x14ac:dyDescent="0.2">
      <c r="J39" s="10"/>
      <c r="K39" s="10"/>
    </row>
    <row r="40" spans="1:11" ht="13.5" thickBot="1" x14ac:dyDescent="0.25">
      <c r="A40" t="s">
        <v>37</v>
      </c>
      <c r="J40" s="10"/>
      <c r="K40" s="10"/>
    </row>
    <row r="41" spans="1:11" x14ac:dyDescent="0.2">
      <c r="A41" s="7"/>
      <c r="B41" s="7" t="s">
        <v>42</v>
      </c>
      <c r="C41" s="7" t="s">
        <v>43</v>
      </c>
      <c r="D41" s="7" t="s">
        <v>44</v>
      </c>
      <c r="E41" s="7" t="s">
        <v>45</v>
      </c>
      <c r="F41" s="7" t="s">
        <v>46</v>
      </c>
      <c r="J41" s="10"/>
      <c r="K41" s="10"/>
    </row>
    <row r="42" spans="1:11" x14ac:dyDescent="0.2">
      <c r="A42" s="5" t="s">
        <v>38</v>
      </c>
      <c r="B42" s="5">
        <v>1</v>
      </c>
      <c r="C42" s="5">
        <v>78607.678181882598</v>
      </c>
      <c r="D42" s="5">
        <v>78607.678181882598</v>
      </c>
      <c r="E42" s="5">
        <v>1240.7180623016327</v>
      </c>
      <c r="F42" s="5">
        <v>7.7260239546855787E-16</v>
      </c>
      <c r="J42" s="10"/>
      <c r="K42" s="10"/>
    </row>
    <row r="43" spans="1:11" x14ac:dyDescent="0.2">
      <c r="A43" s="5" t="s">
        <v>39</v>
      </c>
      <c r="B43" s="5">
        <v>15</v>
      </c>
      <c r="C43" s="5">
        <v>950.34900236793897</v>
      </c>
      <c r="D43" s="5">
        <v>63.356600157862594</v>
      </c>
      <c r="E43" s="5"/>
      <c r="F43" s="5"/>
      <c r="J43" s="10"/>
      <c r="K43" s="10"/>
    </row>
    <row r="44" spans="1:11" ht="13.5" thickBot="1" x14ac:dyDescent="0.25">
      <c r="A44" s="6" t="s">
        <v>40</v>
      </c>
      <c r="B44" s="6">
        <v>16</v>
      </c>
      <c r="C44" s="6">
        <v>79558.027184250532</v>
      </c>
      <c r="D44" s="6"/>
      <c r="E44" s="6"/>
      <c r="F44" s="6"/>
      <c r="J44" s="10"/>
      <c r="K44" s="10"/>
    </row>
    <row r="45" spans="1:11" ht="13.5" thickBot="1" x14ac:dyDescent="0.25">
      <c r="J45" s="10"/>
      <c r="K45" s="10"/>
    </row>
    <row r="46" spans="1:11" x14ac:dyDescent="0.2">
      <c r="A46" s="7"/>
      <c r="B46" s="7" t="s">
        <v>47</v>
      </c>
      <c r="C46" s="7" t="s">
        <v>35</v>
      </c>
      <c r="D46" s="7" t="s">
        <v>48</v>
      </c>
      <c r="E46" s="7" t="s">
        <v>49</v>
      </c>
      <c r="F46" s="7" t="s">
        <v>50</v>
      </c>
      <c r="G46" s="7" t="s">
        <v>51</v>
      </c>
      <c r="H46" s="7" t="s">
        <v>52</v>
      </c>
      <c r="I46" s="7" t="s">
        <v>53</v>
      </c>
      <c r="J46" s="7"/>
      <c r="K46" s="10"/>
    </row>
    <row r="47" spans="1:11" x14ac:dyDescent="0.2">
      <c r="A47" s="5" t="s">
        <v>41</v>
      </c>
      <c r="B47" s="5">
        <v>71.099076206836571</v>
      </c>
      <c r="C47" s="5">
        <v>18.635451762458217</v>
      </c>
      <c r="D47" s="5">
        <v>3.8152590617667879</v>
      </c>
      <c r="E47" s="5">
        <v>1.6896939610650781E-3</v>
      </c>
      <c r="F47" s="5">
        <v>31.378551016443915</v>
      </c>
      <c r="G47" s="5">
        <v>110.81960139722923</v>
      </c>
      <c r="H47" s="5">
        <v>31.378551016443915</v>
      </c>
      <c r="I47" s="5">
        <v>110.81960139722923</v>
      </c>
      <c r="J47" s="31"/>
      <c r="K47" s="10"/>
    </row>
    <row r="48" spans="1:11" ht="13.5" thickBot="1" x14ac:dyDescent="0.25">
      <c r="A48" s="6" t="s">
        <v>3</v>
      </c>
      <c r="B48" s="6">
        <v>0.50014981568599282</v>
      </c>
      <c r="C48" s="6">
        <v>1.4199189679645336E-2</v>
      </c>
      <c r="D48" s="6">
        <v>35.223828047241454</v>
      </c>
      <c r="E48" s="6">
        <v>7.7260239546855235E-16</v>
      </c>
      <c r="F48" s="6">
        <v>0.46988495929599572</v>
      </c>
      <c r="G48" s="6">
        <v>0.53041467207598991</v>
      </c>
      <c r="H48" s="6">
        <v>0.46988495929599572</v>
      </c>
      <c r="I48" s="6">
        <v>0.53041467207598991</v>
      </c>
      <c r="J48" s="32"/>
      <c r="K48" s="10"/>
    </row>
    <row r="50" spans="1:11" x14ac:dyDescent="0.2">
      <c r="B50" s="10"/>
      <c r="J50" s="10" t="s">
        <v>62</v>
      </c>
      <c r="K50">
        <f>C28*(C3/B3)</f>
        <v>0.87359937581070546</v>
      </c>
    </row>
    <row r="51" spans="1:11" x14ac:dyDescent="0.2">
      <c r="B51" s="10"/>
    </row>
    <row r="53" spans="1:11" ht="13.5" thickBot="1" x14ac:dyDescent="0.25"/>
    <row r="54" spans="1:11" x14ac:dyDescent="0.2">
      <c r="A54" s="7"/>
    </row>
    <row r="55" spans="1:11" x14ac:dyDescent="0.2">
      <c r="A55" s="1"/>
    </row>
    <row r="56" spans="1:11" ht="13.5" thickBot="1" x14ac:dyDescent="0.25">
      <c r="A56" s="1"/>
    </row>
    <row r="57" spans="1:11" x14ac:dyDescent="0.2">
      <c r="A57" s="1"/>
      <c r="B57" s="7" t="s">
        <v>55</v>
      </c>
      <c r="C57" s="7" t="s">
        <v>56</v>
      </c>
      <c r="D57" s="10" t="s">
        <v>58</v>
      </c>
    </row>
    <row r="58" spans="1:11" x14ac:dyDescent="0.2">
      <c r="A58" s="1">
        <v>1988</v>
      </c>
      <c r="B58" s="33">
        <v>628.85756635241842</v>
      </c>
      <c r="C58">
        <v>620.46865364615007</v>
      </c>
      <c r="D58" s="36">
        <f t="shared" ref="D58:D74" si="5">B58-C58</f>
        <v>8.3889127062683428</v>
      </c>
    </row>
    <row r="59" spans="1:11" x14ac:dyDescent="0.2">
      <c r="A59" s="1">
        <v>1989</v>
      </c>
      <c r="B59" s="33">
        <v>647.73091532366732</v>
      </c>
      <c r="C59">
        <v>641.50935912295449</v>
      </c>
      <c r="D59" s="36">
        <f t="shared" si="5"/>
        <v>6.2215562007128256</v>
      </c>
    </row>
    <row r="60" spans="1:11" x14ac:dyDescent="0.2">
      <c r="A60" s="1">
        <v>1990</v>
      </c>
      <c r="B60" s="33">
        <v>663.97576968141198</v>
      </c>
      <c r="C60">
        <v>656.78844077857548</v>
      </c>
      <c r="D60" s="36">
        <f t="shared" si="5"/>
        <v>7.1873289028364979</v>
      </c>
    </row>
    <row r="61" spans="1:11" x14ac:dyDescent="0.2">
      <c r="A61" s="1">
        <v>1991</v>
      </c>
      <c r="B61" s="33">
        <v>667.8860985748197</v>
      </c>
      <c r="C61">
        <v>663.88127993896592</v>
      </c>
      <c r="D61" s="36">
        <f t="shared" si="5"/>
        <v>4.0048186358537805</v>
      </c>
    </row>
    <row r="62" spans="1:11" x14ac:dyDescent="0.2">
      <c r="A62" s="1">
        <v>1992</v>
      </c>
      <c r="B62" s="33">
        <v>673.46937378265534</v>
      </c>
      <c r="C62">
        <v>675.40838283276923</v>
      </c>
      <c r="D62" s="36">
        <f t="shared" si="5"/>
        <v>-1.9390090501138957</v>
      </c>
    </row>
    <row r="63" spans="1:11" x14ac:dyDescent="0.2">
      <c r="A63" s="1">
        <v>1993</v>
      </c>
      <c r="B63" s="33">
        <v>670.39285594020816</v>
      </c>
      <c r="C63">
        <v>669.42686819945152</v>
      </c>
      <c r="D63" s="36">
        <f t="shared" si="5"/>
        <v>0.96598774075664551</v>
      </c>
    </row>
    <row r="64" spans="1:11" x14ac:dyDescent="0.2">
      <c r="A64" s="1">
        <v>1994</v>
      </c>
      <c r="B64" s="33">
        <v>679.41739249612181</v>
      </c>
      <c r="C64">
        <v>681.88330621413081</v>
      </c>
      <c r="D64" s="36">
        <f t="shared" si="5"/>
        <v>-2.4659137180090056</v>
      </c>
    </row>
    <row r="65" spans="1:4" x14ac:dyDescent="0.2">
      <c r="A65" s="1">
        <v>1995</v>
      </c>
      <c r="B65" s="33">
        <v>690.20755727849235</v>
      </c>
      <c r="C65">
        <v>696.26129269651153</v>
      </c>
      <c r="D65" s="36">
        <f t="shared" si="5"/>
        <v>-6.0537354180191869</v>
      </c>
    </row>
    <row r="66" spans="1:4" x14ac:dyDescent="0.2">
      <c r="A66" s="1">
        <v>1996</v>
      </c>
      <c r="B66" s="33">
        <v>701.06323785589007</v>
      </c>
      <c r="C66">
        <v>703.1036123787012</v>
      </c>
      <c r="D66" s="36">
        <f t="shared" si="5"/>
        <v>-2.0403745228111347</v>
      </c>
    </row>
    <row r="67" spans="1:4" x14ac:dyDescent="0.2">
      <c r="A67" s="1">
        <v>1997</v>
      </c>
      <c r="B67" s="33">
        <v>704.21680957434592</v>
      </c>
      <c r="C67">
        <v>718.28000234234219</v>
      </c>
      <c r="D67" s="36">
        <f t="shared" si="5"/>
        <v>-14.06319276799627</v>
      </c>
    </row>
    <row r="68" spans="1:4" x14ac:dyDescent="0.2">
      <c r="A68" s="1">
        <v>1998</v>
      </c>
      <c r="B68" s="33">
        <v>731.15138371227272</v>
      </c>
      <c r="C68">
        <v>741.36573197390794</v>
      </c>
      <c r="D68" s="36">
        <f t="shared" si="5"/>
        <v>-10.214348261635223</v>
      </c>
    </row>
    <row r="69" spans="1:4" x14ac:dyDescent="0.2">
      <c r="A69" s="1">
        <v>1999</v>
      </c>
      <c r="B69" s="33">
        <v>756.53714246580694</v>
      </c>
      <c r="C69">
        <v>763.81418584185064</v>
      </c>
      <c r="D69" s="36">
        <f t="shared" si="5"/>
        <v>-7.2770433760437072</v>
      </c>
    </row>
    <row r="70" spans="1:4" x14ac:dyDescent="0.2">
      <c r="A70" s="1">
        <v>2000</v>
      </c>
      <c r="B70" s="33">
        <v>783.88499999999999</v>
      </c>
      <c r="C70">
        <v>792.00101634178725</v>
      </c>
      <c r="D70" s="36">
        <f t="shared" si="5"/>
        <v>-8.1160163417872582</v>
      </c>
    </row>
    <row r="71" spans="1:4" x14ac:dyDescent="0.2">
      <c r="A71" s="1">
        <v>2001</v>
      </c>
      <c r="B71" s="33">
        <v>803.71600000000001</v>
      </c>
      <c r="C71">
        <v>806.78994624180598</v>
      </c>
      <c r="D71" s="36">
        <f t="shared" si="5"/>
        <v>-3.0739462418059702</v>
      </c>
    </row>
    <row r="72" spans="1:4" x14ac:dyDescent="0.2">
      <c r="A72" s="1">
        <v>2002</v>
      </c>
      <c r="B72" s="33">
        <v>821.50702511735346</v>
      </c>
      <c r="C72">
        <v>815.77586843996573</v>
      </c>
      <c r="D72" s="36">
        <f t="shared" si="5"/>
        <v>5.7311566773877303</v>
      </c>
    </row>
    <row r="73" spans="1:4" x14ac:dyDescent="0.2">
      <c r="A73" s="1">
        <v>2003</v>
      </c>
      <c r="B73" s="33">
        <v>833.36125979690928</v>
      </c>
      <c r="C73">
        <v>821.74509331217882</v>
      </c>
      <c r="D73" s="36">
        <f t="shared" si="5"/>
        <v>11.616166484730456</v>
      </c>
    </row>
    <row r="74" spans="1:4" x14ac:dyDescent="0.2">
      <c r="A74" s="1">
        <v>2004</v>
      </c>
      <c r="B74" s="33">
        <v>850.27373270213627</v>
      </c>
      <c r="C74">
        <v>839.14608035246397</v>
      </c>
      <c r="D74" s="36">
        <f t="shared" si="5"/>
        <v>11.127652349672303</v>
      </c>
    </row>
    <row r="75" spans="1:4" x14ac:dyDescent="0.2">
      <c r="D75" s="36">
        <f>SUM(D58:D74)</f>
        <v>-3.0695446184836328E-12</v>
      </c>
    </row>
    <row r="82" spans="6:6" x14ac:dyDescent="0.2">
      <c r="F82" t="s">
        <v>25</v>
      </c>
    </row>
    <row r="83" spans="6:6" x14ac:dyDescent="0.2">
      <c r="F83" t="s">
        <v>26</v>
      </c>
    </row>
  </sheetData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1</xdr:col>
                <xdr:colOff>523875</xdr:colOff>
                <xdr:row>28</xdr:row>
                <xdr:rowOff>28575</xdr:rowOff>
              </from>
              <to>
                <xdr:col>1</xdr:col>
                <xdr:colOff>666750</xdr:colOff>
                <xdr:row>28</xdr:row>
                <xdr:rowOff>228600</xdr:rowOff>
              </to>
            </anchor>
          </objectPr>
        </oleObject>
      </mc:Choice>
      <mc:Fallback>
        <oleObject progId="Equation.3" shapeId="3075" r:id="rId4"/>
      </mc:Fallback>
    </mc:AlternateContent>
    <mc:AlternateContent xmlns:mc="http://schemas.openxmlformats.org/markup-compatibility/2006">
      <mc:Choice Requires="x14">
        <oleObject progId="Equation.3" shapeId="3076" r:id="rId6">
          <objectPr defaultSize="0" r:id="rId7">
            <anchor moveWithCells="1">
              <from>
                <xdr:col>1</xdr:col>
                <xdr:colOff>552450</xdr:colOff>
                <xdr:row>26</xdr:row>
                <xdr:rowOff>133350</xdr:rowOff>
              </from>
              <to>
                <xdr:col>1</xdr:col>
                <xdr:colOff>704850</xdr:colOff>
                <xdr:row>27</xdr:row>
                <xdr:rowOff>171450</xdr:rowOff>
              </to>
            </anchor>
          </objectPr>
        </oleObject>
      </mc:Choice>
      <mc:Fallback>
        <oleObject progId="Equation.3" shapeId="3076" r:id="rId6"/>
      </mc:Fallback>
    </mc:AlternateContent>
    <mc:AlternateContent xmlns:mc="http://schemas.openxmlformats.org/markup-compatibility/2006">
      <mc:Choice Requires="x14">
        <oleObject progId="Equation.3" shapeId="3077" r:id="rId8">
          <objectPr defaultSize="0" autoPict="0" r:id="rId7">
            <anchor moveWithCells="1">
              <from>
                <xdr:col>0</xdr:col>
                <xdr:colOff>171450</xdr:colOff>
                <xdr:row>48</xdr:row>
                <xdr:rowOff>95250</xdr:rowOff>
              </from>
              <to>
                <xdr:col>0</xdr:col>
                <xdr:colOff>323850</xdr:colOff>
                <xdr:row>49</xdr:row>
                <xdr:rowOff>133350</xdr:rowOff>
              </to>
            </anchor>
          </objectPr>
        </oleObject>
      </mc:Choice>
      <mc:Fallback>
        <oleObject progId="Equation.3" shapeId="3077" r:id="rId8"/>
      </mc:Fallback>
    </mc:AlternateContent>
    <mc:AlternateContent xmlns:mc="http://schemas.openxmlformats.org/markup-compatibility/2006">
      <mc:Choice Requires="x14">
        <oleObject progId="Equation.3" shapeId="3078" r:id="rId9">
          <objectPr defaultSize="0" autoPict="0" r:id="rId5">
            <anchor moveWithCells="1">
              <from>
                <xdr:col>0</xdr:col>
                <xdr:colOff>161925</xdr:colOff>
                <xdr:row>50</xdr:row>
                <xdr:rowOff>9525</xdr:rowOff>
              </from>
              <to>
                <xdr:col>0</xdr:col>
                <xdr:colOff>304800</xdr:colOff>
                <xdr:row>51</xdr:row>
                <xdr:rowOff>47625</xdr:rowOff>
              </to>
            </anchor>
          </objectPr>
        </oleObject>
      </mc:Choice>
      <mc:Fallback>
        <oleObject progId="Equation.3" shapeId="3078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topLeftCell="B1" workbookViewId="0">
      <selection activeCell="I31" sqref="I31"/>
    </sheetView>
  </sheetViews>
  <sheetFormatPr baseColWidth="10" defaultRowHeight="12.75" x14ac:dyDescent="0.2"/>
  <cols>
    <col min="4" max="4" width="13" bestFit="1" customWidth="1"/>
    <col min="5" max="5" width="12.140625" customWidth="1"/>
  </cols>
  <sheetData>
    <row r="1" spans="1:6" x14ac:dyDescent="0.2">
      <c r="C1" s="4" t="s">
        <v>23</v>
      </c>
    </row>
    <row r="2" spans="1:6" x14ac:dyDescent="0.2">
      <c r="E2" s="10"/>
    </row>
    <row r="3" spans="1:6" x14ac:dyDescent="0.2">
      <c r="B3" t="s">
        <v>11</v>
      </c>
      <c r="C3" s="4" t="s">
        <v>3</v>
      </c>
      <c r="D3" t="s">
        <v>57</v>
      </c>
    </row>
    <row r="4" spans="1:6" x14ac:dyDescent="0.2">
      <c r="A4" s="1">
        <v>1988</v>
      </c>
      <c r="B4" s="33">
        <v>628.85756635241842</v>
      </c>
      <c r="C4" s="25">
        <v>76.20586751874643</v>
      </c>
      <c r="D4" s="2">
        <v>620.46865364614996</v>
      </c>
      <c r="E4" s="2"/>
      <c r="F4" s="2"/>
    </row>
    <row r="5" spans="1:6" x14ac:dyDescent="0.2">
      <c r="A5" s="1">
        <v>1989</v>
      </c>
      <c r="B5" s="33">
        <v>647.73091532366732</v>
      </c>
      <c r="C5" s="25">
        <v>79.124531529120105</v>
      </c>
      <c r="D5" s="2">
        <v>641.50935912295427</v>
      </c>
      <c r="E5" s="2"/>
      <c r="F5" s="2"/>
    </row>
    <row r="6" spans="1:6" x14ac:dyDescent="0.2">
      <c r="A6" s="1">
        <v>1990</v>
      </c>
      <c r="B6" s="33">
        <v>663.97576968141198</v>
      </c>
      <c r="C6" s="25">
        <v>81.243971192822613</v>
      </c>
      <c r="D6" s="2">
        <v>656.78844077857536</v>
      </c>
      <c r="E6" s="2"/>
      <c r="F6" s="2"/>
    </row>
    <row r="7" spans="1:6" x14ac:dyDescent="0.2">
      <c r="A7" s="1">
        <v>1991</v>
      </c>
      <c r="B7" s="33">
        <v>667.8860985748197</v>
      </c>
      <c r="C7" s="25">
        <v>82.227855236616804</v>
      </c>
      <c r="D7" s="2">
        <v>663.88127993896592</v>
      </c>
      <c r="E7" s="2"/>
      <c r="F7" s="2"/>
    </row>
    <row r="8" spans="1:6" x14ac:dyDescent="0.2">
      <c r="A8" s="1">
        <v>1992</v>
      </c>
      <c r="B8" s="33">
        <v>673.46937378265534</v>
      </c>
      <c r="C8" s="25">
        <v>83.826838711629435</v>
      </c>
      <c r="D8" s="2">
        <v>675.40838283276923</v>
      </c>
      <c r="E8" s="2"/>
      <c r="F8" s="2"/>
    </row>
    <row r="9" spans="1:6" x14ac:dyDescent="0.2">
      <c r="A9" s="1">
        <v>1993</v>
      </c>
      <c r="B9" s="33">
        <v>670.39285594020816</v>
      </c>
      <c r="C9" s="25">
        <v>82.997112184302011</v>
      </c>
      <c r="D9" s="2">
        <v>669.42686819945141</v>
      </c>
      <c r="E9" s="2"/>
      <c r="F9" s="2"/>
    </row>
    <row r="10" spans="1:6" x14ac:dyDescent="0.2">
      <c r="A10" s="1">
        <v>1994</v>
      </c>
      <c r="B10" s="33">
        <v>679.41739249612181</v>
      </c>
      <c r="C10" s="25">
        <v>84.725008493243493</v>
      </c>
      <c r="D10" s="2">
        <v>681.88330621413081</v>
      </c>
      <c r="E10" s="2"/>
      <c r="F10" s="2"/>
    </row>
    <row r="11" spans="1:6" x14ac:dyDescent="0.2">
      <c r="A11" s="1">
        <v>1995</v>
      </c>
      <c r="B11" s="33">
        <v>690.20755727849235</v>
      </c>
      <c r="C11" s="25">
        <v>86.719452630776146</v>
      </c>
      <c r="D11" s="2">
        <v>696.26129269651142</v>
      </c>
      <c r="E11" s="2"/>
      <c r="F11" s="2"/>
    </row>
    <row r="12" spans="1:6" x14ac:dyDescent="0.2">
      <c r="A12" s="1">
        <v>1996</v>
      </c>
      <c r="B12" s="33">
        <v>701.06323785589007</v>
      </c>
      <c r="C12" s="25">
        <v>87.668585834788445</v>
      </c>
      <c r="D12" s="2">
        <v>703.1036123787012</v>
      </c>
      <c r="E12" s="2"/>
      <c r="F12" s="2"/>
    </row>
    <row r="13" spans="1:6" x14ac:dyDescent="0.2">
      <c r="A13" s="1">
        <v>1997</v>
      </c>
      <c r="B13" s="33">
        <v>704.21680957434592</v>
      </c>
      <c r="C13" s="25">
        <v>89.773780607991583</v>
      </c>
      <c r="D13" s="2">
        <v>718.28000234234219</v>
      </c>
      <c r="E13" s="2"/>
      <c r="F13" s="2"/>
    </row>
    <row r="14" spans="1:6" x14ac:dyDescent="0.2">
      <c r="A14" s="1">
        <v>1998</v>
      </c>
      <c r="B14" s="33">
        <v>731.15138371227272</v>
      </c>
      <c r="C14" s="25">
        <v>92.976120391852362</v>
      </c>
      <c r="D14" s="2">
        <v>741.36573197390783</v>
      </c>
      <c r="E14" s="2"/>
      <c r="F14" s="2"/>
    </row>
    <row r="15" spans="1:6" x14ac:dyDescent="0.2">
      <c r="A15" s="1">
        <v>1999</v>
      </c>
      <c r="B15" s="33">
        <v>756.53714246580694</v>
      </c>
      <c r="C15" s="25">
        <v>96.090060390923611</v>
      </c>
      <c r="D15" s="2">
        <v>763.81418584185076</v>
      </c>
      <c r="E15" s="2"/>
      <c r="F15" s="2"/>
    </row>
    <row r="16" spans="1:6" x14ac:dyDescent="0.2">
      <c r="A16" s="1">
        <v>2000</v>
      </c>
      <c r="B16" s="33">
        <v>783.88499999999999</v>
      </c>
      <c r="C16" s="25">
        <v>100</v>
      </c>
      <c r="D16" s="2">
        <v>792.00101634178736</v>
      </c>
      <c r="E16" s="2"/>
      <c r="F16" s="2"/>
    </row>
    <row r="17" spans="1:6" x14ac:dyDescent="0.2">
      <c r="A17" s="1">
        <v>2001</v>
      </c>
      <c r="B17" s="33">
        <v>803.71600000000001</v>
      </c>
      <c r="C17" s="25">
        <v>102.0514482035172</v>
      </c>
      <c r="D17" s="2">
        <v>806.78994624180643</v>
      </c>
      <c r="E17" s="2"/>
      <c r="F17" s="2"/>
    </row>
    <row r="18" spans="1:6" x14ac:dyDescent="0.2">
      <c r="A18" s="1">
        <v>2002</v>
      </c>
      <c r="B18" s="33">
        <v>821.50702511735346</v>
      </c>
      <c r="C18" s="25">
        <v>103.29793149033944</v>
      </c>
      <c r="D18" s="2">
        <v>815.77586843996585</v>
      </c>
      <c r="E18" s="2"/>
      <c r="F18" s="2"/>
    </row>
    <row r="19" spans="1:6" x14ac:dyDescent="0.2">
      <c r="A19" s="1">
        <v>2003</v>
      </c>
      <c r="B19" s="33">
        <v>833.36125979690928</v>
      </c>
      <c r="C19" s="25">
        <v>104.12595324196572</v>
      </c>
      <c r="D19" s="2">
        <v>821.74509331217905</v>
      </c>
      <c r="E19" s="2"/>
      <c r="F19" s="2"/>
    </row>
    <row r="20" spans="1:6" x14ac:dyDescent="0.2">
      <c r="A20" s="1">
        <v>2004</v>
      </c>
      <c r="B20" s="33">
        <v>850.27373270213627</v>
      </c>
      <c r="C20" s="25">
        <v>106.53973326827936</v>
      </c>
      <c r="D20" s="2">
        <v>839.14608035246408</v>
      </c>
      <c r="E20" s="2"/>
      <c r="F20" s="2"/>
    </row>
    <row r="21" spans="1:6" x14ac:dyDescent="0.2">
      <c r="A21" s="1"/>
      <c r="B21" s="2"/>
      <c r="C21" s="2"/>
      <c r="D21" s="2"/>
      <c r="E21" s="2"/>
      <c r="F21" s="2"/>
    </row>
    <row r="22" spans="1:6" x14ac:dyDescent="0.2">
      <c r="A22" t="s">
        <v>20</v>
      </c>
    </row>
    <row r="23" spans="1:6" ht="13.5" thickBot="1" x14ac:dyDescent="0.25"/>
    <row r="24" spans="1:6" x14ac:dyDescent="0.2">
      <c r="A24" s="8" t="s">
        <v>32</v>
      </c>
      <c r="B24" s="8"/>
    </row>
    <row r="25" spans="1:6" x14ac:dyDescent="0.2">
      <c r="A25" s="5" t="s">
        <v>33</v>
      </c>
      <c r="B25" s="5">
        <v>0.99400937794089539</v>
      </c>
    </row>
    <row r="26" spans="1:6" x14ac:dyDescent="0.2">
      <c r="A26" s="5" t="s">
        <v>34</v>
      </c>
      <c r="B26" s="5">
        <v>0.98805464343444571</v>
      </c>
    </row>
    <row r="27" spans="1:6" x14ac:dyDescent="0.2">
      <c r="A27" s="5" t="s">
        <v>34</v>
      </c>
      <c r="B27" s="5">
        <v>0.9872582863300754</v>
      </c>
    </row>
    <row r="28" spans="1:6" x14ac:dyDescent="0.2">
      <c r="A28" s="5" t="s">
        <v>35</v>
      </c>
      <c r="B28" s="5">
        <v>7.9596859333683891</v>
      </c>
    </row>
    <row r="29" spans="1:6" ht="13.5" thickBot="1" x14ac:dyDescent="0.25">
      <c r="A29" s="6" t="s">
        <v>36</v>
      </c>
      <c r="B29" s="6">
        <v>17</v>
      </c>
    </row>
    <row r="31" spans="1:6" ht="13.5" thickBot="1" x14ac:dyDescent="0.25">
      <c r="A31" t="s">
        <v>37</v>
      </c>
    </row>
    <row r="32" spans="1:6" x14ac:dyDescent="0.2">
      <c r="A32" s="7"/>
      <c r="B32" s="7" t="s">
        <v>42</v>
      </c>
      <c r="C32" s="7" t="s">
        <v>43</v>
      </c>
      <c r="D32" s="7" t="s">
        <v>44</v>
      </c>
      <c r="E32" s="7" t="s">
        <v>45</v>
      </c>
      <c r="F32" s="7" t="s">
        <v>46</v>
      </c>
    </row>
    <row r="33" spans="1:9" x14ac:dyDescent="0.2">
      <c r="A33" s="5" t="s">
        <v>38</v>
      </c>
      <c r="B33" s="5">
        <v>1</v>
      </c>
      <c r="C33" s="5">
        <v>78607.678181882598</v>
      </c>
      <c r="D33" s="5">
        <v>78607.678181882598</v>
      </c>
      <c r="E33" s="5">
        <v>1240.7180623016325</v>
      </c>
      <c r="F33" s="5">
        <v>7.7260239546855787E-16</v>
      </c>
    </row>
    <row r="34" spans="1:9" x14ac:dyDescent="0.2">
      <c r="A34" s="5" t="s">
        <v>39</v>
      </c>
      <c r="B34" s="5">
        <v>15</v>
      </c>
      <c r="C34" s="5">
        <v>950.34900236793908</v>
      </c>
      <c r="D34" s="5">
        <v>63.356600157862609</v>
      </c>
      <c r="E34" s="5"/>
      <c r="F34" s="5"/>
    </row>
    <row r="35" spans="1:9" ht="13.5" thickBot="1" x14ac:dyDescent="0.25">
      <c r="A35" s="6" t="s">
        <v>40</v>
      </c>
      <c r="B35" s="6">
        <v>16</v>
      </c>
      <c r="C35" s="6">
        <v>79558.027184250532</v>
      </c>
      <c r="D35" s="6"/>
      <c r="E35" s="6"/>
      <c r="F35" s="6"/>
    </row>
    <row r="36" spans="1:9" ht="13.5" thickBot="1" x14ac:dyDescent="0.25"/>
    <row r="37" spans="1:9" x14ac:dyDescent="0.2">
      <c r="A37" s="7"/>
      <c r="B37" s="7" t="s">
        <v>47</v>
      </c>
      <c r="C37" s="7" t="s">
        <v>35</v>
      </c>
      <c r="D37" s="7" t="s">
        <v>48</v>
      </c>
      <c r="E37" s="7" t="s">
        <v>49</v>
      </c>
      <c r="F37" s="7" t="s">
        <v>50</v>
      </c>
      <c r="G37" s="7" t="s">
        <v>51</v>
      </c>
      <c r="H37" s="7" t="s">
        <v>52</v>
      </c>
      <c r="I37" s="7" t="s">
        <v>53</v>
      </c>
    </row>
    <row r="38" spans="1:9" x14ac:dyDescent="0.2">
      <c r="A38" s="5" t="s">
        <v>41</v>
      </c>
      <c r="B38" s="5">
        <v>71.099076206836912</v>
      </c>
      <c r="C38" s="5">
        <v>18.635451762458224</v>
      </c>
      <c r="D38" s="5">
        <v>3.8152590617668047</v>
      </c>
      <c r="E38" s="5">
        <v>1.6896939610650207E-3</v>
      </c>
      <c r="F38" s="5">
        <v>31.378551016444234</v>
      </c>
      <c r="G38" s="5">
        <v>110.81960139722959</v>
      </c>
      <c r="H38" s="5">
        <v>31.378551016444234</v>
      </c>
      <c r="I38" s="5">
        <v>110.81960139722959</v>
      </c>
    </row>
    <row r="39" spans="1:9" ht="13.5" thickBot="1" x14ac:dyDescent="0.25">
      <c r="A39" s="6" t="s">
        <v>54</v>
      </c>
      <c r="B39" s="6">
        <v>7.2090194013495044</v>
      </c>
      <c r="C39" s="6">
        <v>0.2046631442692976</v>
      </c>
      <c r="D39" s="6">
        <v>35.223828047241433</v>
      </c>
      <c r="E39" s="6">
        <v>7.726023954685633E-16</v>
      </c>
      <c r="F39" s="6">
        <v>6.7727902355038756</v>
      </c>
      <c r="G39" s="6">
        <v>7.6452485671951331</v>
      </c>
      <c r="H39" s="6">
        <v>6.7727902355038756</v>
      </c>
      <c r="I39" s="6">
        <v>7.6452485671951331</v>
      </c>
    </row>
    <row r="41" spans="1:9" x14ac:dyDescent="0.2">
      <c r="B41" t="s">
        <v>59</v>
      </c>
      <c r="C41" t="s">
        <v>57</v>
      </c>
      <c r="D41" t="s">
        <v>58</v>
      </c>
    </row>
    <row r="42" spans="1:9" x14ac:dyDescent="0.2">
      <c r="A42" s="1">
        <v>1988</v>
      </c>
      <c r="B42" s="33">
        <v>628.85756635241842</v>
      </c>
      <c r="C42" s="2">
        <v>620.46865364614996</v>
      </c>
      <c r="D42" s="36">
        <f>B42-C42</f>
        <v>8.3889127062684565</v>
      </c>
    </row>
    <row r="43" spans="1:9" x14ac:dyDescent="0.2">
      <c r="A43" s="1">
        <v>1989</v>
      </c>
      <c r="B43" s="33">
        <v>647.73091532366732</v>
      </c>
      <c r="C43" s="2">
        <v>641.50935912295427</v>
      </c>
      <c r="D43" s="36">
        <f t="shared" ref="D43:D58" si="0">B43-C43</f>
        <v>6.2215562007130529</v>
      </c>
    </row>
    <row r="44" spans="1:9" x14ac:dyDescent="0.2">
      <c r="A44" s="1">
        <v>1990</v>
      </c>
      <c r="B44" s="33">
        <v>663.97576968141198</v>
      </c>
      <c r="C44" s="2">
        <v>656.78844077857536</v>
      </c>
      <c r="D44" s="36">
        <f t="shared" si="0"/>
        <v>7.1873289028366116</v>
      </c>
    </row>
    <row r="45" spans="1:9" x14ac:dyDescent="0.2">
      <c r="A45" s="1">
        <v>1991</v>
      </c>
      <c r="B45" s="33">
        <v>667.8860985748197</v>
      </c>
      <c r="C45" s="2">
        <v>663.88127993896592</v>
      </c>
      <c r="D45" s="36">
        <f t="shared" si="0"/>
        <v>4.0048186358537805</v>
      </c>
    </row>
    <row r="46" spans="1:9" x14ac:dyDescent="0.2">
      <c r="A46" s="1">
        <v>1992</v>
      </c>
      <c r="B46" s="33">
        <v>673.46937378265534</v>
      </c>
      <c r="C46" s="2">
        <v>675.40838283276923</v>
      </c>
      <c r="D46" s="36">
        <f t="shared" si="0"/>
        <v>-1.9390090501138957</v>
      </c>
    </row>
    <row r="47" spans="1:9" x14ac:dyDescent="0.2">
      <c r="A47" s="1">
        <v>1993</v>
      </c>
      <c r="B47" s="33">
        <v>670.39285594020816</v>
      </c>
      <c r="C47" s="2">
        <v>669.42686819945141</v>
      </c>
      <c r="D47" s="36">
        <f t="shared" si="0"/>
        <v>0.96598774075675919</v>
      </c>
    </row>
    <row r="48" spans="1:9" x14ac:dyDescent="0.2">
      <c r="A48" s="1">
        <v>1994</v>
      </c>
      <c r="B48" s="33">
        <v>679.41739249612181</v>
      </c>
      <c r="C48" s="2">
        <v>681.88330621413081</v>
      </c>
      <c r="D48" s="36">
        <f t="shared" si="0"/>
        <v>-2.4659137180090056</v>
      </c>
    </row>
    <row r="49" spans="1:4" x14ac:dyDescent="0.2">
      <c r="A49" s="1">
        <v>1995</v>
      </c>
      <c r="B49" s="33">
        <v>690.20755727849235</v>
      </c>
      <c r="C49" s="2">
        <v>696.26129269651142</v>
      </c>
      <c r="D49" s="36">
        <f t="shared" si="0"/>
        <v>-6.0537354180190732</v>
      </c>
    </row>
    <row r="50" spans="1:4" x14ac:dyDescent="0.2">
      <c r="A50" s="1">
        <v>1996</v>
      </c>
      <c r="B50" s="33">
        <v>701.06323785589007</v>
      </c>
      <c r="C50" s="2">
        <v>703.1036123787012</v>
      </c>
      <c r="D50" s="36">
        <f t="shared" si="0"/>
        <v>-2.0403745228111347</v>
      </c>
    </row>
    <row r="51" spans="1:4" x14ac:dyDescent="0.2">
      <c r="A51" s="1">
        <v>1997</v>
      </c>
      <c r="B51" s="33">
        <v>704.21680957434592</v>
      </c>
      <c r="C51" s="2">
        <v>718.28000234234219</v>
      </c>
      <c r="D51" s="36">
        <f t="shared" si="0"/>
        <v>-14.06319276799627</v>
      </c>
    </row>
    <row r="52" spans="1:4" x14ac:dyDescent="0.2">
      <c r="A52" s="1">
        <v>1998</v>
      </c>
      <c r="B52" s="33">
        <v>731.15138371227272</v>
      </c>
      <c r="C52" s="2">
        <v>741.36573197390783</v>
      </c>
      <c r="D52" s="36">
        <f t="shared" si="0"/>
        <v>-10.214348261635109</v>
      </c>
    </row>
    <row r="53" spans="1:4" x14ac:dyDescent="0.2">
      <c r="A53" s="1">
        <v>1999</v>
      </c>
      <c r="B53" s="33">
        <v>756.53714246580694</v>
      </c>
      <c r="C53" s="2">
        <v>763.81418584185076</v>
      </c>
      <c r="D53" s="36">
        <f t="shared" si="0"/>
        <v>-7.2770433760438209</v>
      </c>
    </row>
    <row r="54" spans="1:4" x14ac:dyDescent="0.2">
      <c r="A54" s="1">
        <v>2000</v>
      </c>
      <c r="B54" s="33">
        <v>783.88499999999999</v>
      </c>
      <c r="C54" s="2">
        <v>792.00101634178736</v>
      </c>
      <c r="D54" s="36">
        <f t="shared" si="0"/>
        <v>-8.1160163417873719</v>
      </c>
    </row>
    <row r="55" spans="1:4" x14ac:dyDescent="0.2">
      <c r="A55" s="1">
        <v>2001</v>
      </c>
      <c r="B55" s="33">
        <v>803.71600000000001</v>
      </c>
      <c r="C55" s="2">
        <v>806.78994624180643</v>
      </c>
      <c r="D55" s="36">
        <f t="shared" si="0"/>
        <v>-3.073946241806425</v>
      </c>
    </row>
    <row r="56" spans="1:4" x14ac:dyDescent="0.2">
      <c r="A56" s="1">
        <v>2002</v>
      </c>
      <c r="B56" s="33">
        <v>821.50702511735346</v>
      </c>
      <c r="C56" s="2">
        <v>815.77586843996585</v>
      </c>
      <c r="D56" s="36">
        <f t="shared" si="0"/>
        <v>5.7311566773876166</v>
      </c>
    </row>
    <row r="57" spans="1:4" x14ac:dyDescent="0.2">
      <c r="A57" s="1">
        <v>2003</v>
      </c>
      <c r="B57" s="33">
        <v>833.36125979690928</v>
      </c>
      <c r="C57" s="2">
        <v>821.74509331217905</v>
      </c>
      <c r="D57" s="36">
        <f t="shared" si="0"/>
        <v>11.616166484730229</v>
      </c>
    </row>
    <row r="58" spans="1:4" x14ac:dyDescent="0.2">
      <c r="A58" s="1">
        <v>2004</v>
      </c>
      <c r="B58" s="33">
        <v>850.27373270213627</v>
      </c>
      <c r="C58" s="2">
        <v>839.14608035246408</v>
      </c>
      <c r="D58" s="36">
        <f t="shared" si="0"/>
        <v>11.127652349672189</v>
      </c>
    </row>
    <row r="59" spans="1:4" x14ac:dyDescent="0.2">
      <c r="D59" s="36">
        <f>SUM(D42:D58)</f>
        <v>-3.4106051316484809E-12</v>
      </c>
    </row>
  </sheetData>
  <pageMargins left="0.78740157499999996" right="0.78740157499999996" top="0.984251969" bottom="0.984251969" header="0.4921259845" footer="0.492125984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topLeftCell="A22" workbookViewId="0">
      <selection activeCell="B2" sqref="B2:B19"/>
    </sheetView>
  </sheetViews>
  <sheetFormatPr baseColWidth="10" defaultRowHeight="12.75" x14ac:dyDescent="0.2"/>
  <sheetData>
    <row r="1" spans="1:4" x14ac:dyDescent="0.2">
      <c r="C1" s="4" t="s">
        <v>23</v>
      </c>
    </row>
    <row r="2" spans="1:4" x14ac:dyDescent="0.2">
      <c r="B2" t="s">
        <v>11</v>
      </c>
      <c r="C2" t="s">
        <v>3</v>
      </c>
      <c r="D2" s="10" t="s">
        <v>57</v>
      </c>
    </row>
    <row r="3" spans="1:4" x14ac:dyDescent="0.2">
      <c r="A3" s="1">
        <v>1988</v>
      </c>
      <c r="B3" s="33">
        <v>628.85756635241842</v>
      </c>
      <c r="C3" s="25">
        <v>93.798796882886393</v>
      </c>
      <c r="D3">
        <v>620.46865364614985</v>
      </c>
    </row>
    <row r="4" spans="1:4" x14ac:dyDescent="0.2">
      <c r="A4" s="1">
        <v>1989</v>
      </c>
      <c r="B4" s="33">
        <v>647.73091532366732</v>
      </c>
      <c r="C4" s="25">
        <v>97.391265305492908</v>
      </c>
      <c r="D4">
        <v>641.50935912295438</v>
      </c>
    </row>
    <row r="5" spans="1:4" x14ac:dyDescent="0.2">
      <c r="A5" s="1">
        <v>1990</v>
      </c>
      <c r="B5" s="33">
        <v>663.97576968141198</v>
      </c>
      <c r="C5" s="25">
        <v>100</v>
      </c>
      <c r="D5">
        <v>656.78844077857536</v>
      </c>
    </row>
    <row r="6" spans="1:4" x14ac:dyDescent="0.2">
      <c r="A6" s="1">
        <v>1991</v>
      </c>
      <c r="B6" s="33">
        <v>667.8860985748197</v>
      </c>
      <c r="C6" s="25">
        <v>101.21102406658464</v>
      </c>
      <c r="D6">
        <v>663.8812799389658</v>
      </c>
    </row>
    <row r="7" spans="1:4" x14ac:dyDescent="0.2">
      <c r="A7" s="1">
        <v>1992</v>
      </c>
      <c r="B7" s="33">
        <v>673.46937378265534</v>
      </c>
      <c r="C7" s="25">
        <v>103.17914976445046</v>
      </c>
      <c r="D7">
        <v>675.40838283276923</v>
      </c>
    </row>
    <row r="8" spans="1:4" x14ac:dyDescent="0.2">
      <c r="A8" s="1">
        <v>1993</v>
      </c>
      <c r="B8" s="33">
        <v>670.39285594020816</v>
      </c>
      <c r="C8" s="25">
        <v>102.15787210514182</v>
      </c>
      <c r="D8">
        <v>669.42686819945129</v>
      </c>
    </row>
    <row r="9" spans="1:4" x14ac:dyDescent="0.2">
      <c r="A9" s="1">
        <v>1994</v>
      </c>
      <c r="B9" s="33">
        <v>679.41739249612181</v>
      </c>
      <c r="C9" s="25">
        <v>104.28467152616045</v>
      </c>
      <c r="D9">
        <v>681.88330621413081</v>
      </c>
    </row>
    <row r="10" spans="1:4" x14ac:dyDescent="0.2">
      <c r="A10" s="1">
        <v>1995</v>
      </c>
      <c r="B10" s="33">
        <v>690.20755727849235</v>
      </c>
      <c r="C10" s="25">
        <v>106.73955415714249</v>
      </c>
      <c r="D10">
        <v>696.26129269651142</v>
      </c>
    </row>
    <row r="11" spans="1:4" x14ac:dyDescent="0.2">
      <c r="A11" s="1">
        <v>1996</v>
      </c>
      <c r="B11" s="33">
        <v>701.06323785589007</v>
      </c>
      <c r="C11" s="25">
        <v>107.90780478556101</v>
      </c>
      <c r="D11">
        <v>703.1036123787012</v>
      </c>
    </row>
    <row r="12" spans="1:4" x14ac:dyDescent="0.2">
      <c r="A12" s="1">
        <v>1997</v>
      </c>
      <c r="B12" s="33">
        <v>704.21680957434592</v>
      </c>
      <c r="C12" s="25">
        <v>110.49900600614968</v>
      </c>
      <c r="D12">
        <v>718.28000234234219</v>
      </c>
    </row>
    <row r="13" spans="1:4" x14ac:dyDescent="0.2">
      <c r="A13" s="1">
        <v>1998</v>
      </c>
      <c r="B13" s="33">
        <v>731.15138371227272</v>
      </c>
      <c r="C13" s="25">
        <v>114.44063975059137</v>
      </c>
      <c r="D13">
        <v>741.36573197390794</v>
      </c>
    </row>
    <row r="14" spans="1:4" x14ac:dyDescent="0.2">
      <c r="A14" s="1">
        <v>1999</v>
      </c>
      <c r="B14" s="33">
        <v>756.53714246580694</v>
      </c>
      <c r="C14" s="25">
        <v>118.27346568629149</v>
      </c>
      <c r="D14">
        <v>763.81418584185064</v>
      </c>
    </row>
    <row r="15" spans="1:4" x14ac:dyDescent="0.2">
      <c r="A15" s="1">
        <v>2000</v>
      </c>
      <c r="B15" s="33">
        <v>783.88499999999999</v>
      </c>
      <c r="C15" s="25">
        <v>123.08605614890764</v>
      </c>
      <c r="D15">
        <v>792.00101634178736</v>
      </c>
    </row>
    <row r="16" spans="1:4" x14ac:dyDescent="0.2">
      <c r="A16" s="1">
        <v>2001</v>
      </c>
      <c r="B16" s="33">
        <v>803.71600000000001</v>
      </c>
      <c r="C16" s="25">
        <v>125.61110283655459</v>
      </c>
      <c r="D16">
        <v>806.78994624180643</v>
      </c>
    </row>
    <row r="17" spans="1:8" x14ac:dyDescent="0.2">
      <c r="A17" s="1">
        <v>2002</v>
      </c>
      <c r="B17" s="33">
        <v>821.50702511735346</v>
      </c>
      <c r="C17" s="25">
        <v>127.14534995485936</v>
      </c>
      <c r="D17">
        <v>815.77586843996585</v>
      </c>
    </row>
    <row r="18" spans="1:8" x14ac:dyDescent="0.2">
      <c r="A18" s="1">
        <v>2003</v>
      </c>
      <c r="B18" s="33">
        <v>833.36125979690928</v>
      </c>
      <c r="C18" s="25">
        <v>128.16452927299122</v>
      </c>
      <c r="D18">
        <v>821.74509331217894</v>
      </c>
    </row>
    <row r="19" spans="1:8" x14ac:dyDescent="0.2">
      <c r="A19" s="1">
        <v>2004</v>
      </c>
      <c r="B19" s="33">
        <v>850.27373270213627</v>
      </c>
      <c r="C19" s="25">
        <v>131.1355559114908</v>
      </c>
      <c r="D19">
        <v>839.1460803524642</v>
      </c>
    </row>
    <row r="21" spans="1:8" x14ac:dyDescent="0.2">
      <c r="A21" t="s">
        <v>20</v>
      </c>
    </row>
    <row r="22" spans="1:8" ht="13.5" thickBot="1" x14ac:dyDescent="0.25"/>
    <row r="23" spans="1:8" x14ac:dyDescent="0.2">
      <c r="A23" s="8" t="s">
        <v>32</v>
      </c>
      <c r="B23" s="8"/>
    </row>
    <row r="24" spans="1:8" x14ac:dyDescent="0.2">
      <c r="A24" s="5" t="s">
        <v>33</v>
      </c>
      <c r="B24" s="5">
        <v>0.99400937794089528</v>
      </c>
    </row>
    <row r="25" spans="1:8" x14ac:dyDescent="0.2">
      <c r="A25" s="5" t="s">
        <v>34</v>
      </c>
      <c r="B25" s="5">
        <v>0.98805464343444549</v>
      </c>
      <c r="H25" s="10" t="s">
        <v>60</v>
      </c>
    </row>
    <row r="26" spans="1:8" x14ac:dyDescent="0.2">
      <c r="A26" s="5" t="s">
        <v>34</v>
      </c>
      <c r="B26" s="5">
        <v>0.98725828633007517</v>
      </c>
    </row>
    <row r="27" spans="1:8" x14ac:dyDescent="0.2">
      <c r="A27" s="5" t="s">
        <v>35</v>
      </c>
      <c r="B27" s="5">
        <v>7.9596859333683954</v>
      </c>
    </row>
    <row r="28" spans="1:8" ht="13.5" thickBot="1" x14ac:dyDescent="0.25">
      <c r="A28" s="6" t="s">
        <v>36</v>
      </c>
      <c r="B28" s="6">
        <v>17</v>
      </c>
    </row>
    <row r="30" spans="1:8" ht="13.5" thickBot="1" x14ac:dyDescent="0.25">
      <c r="A30" t="s">
        <v>37</v>
      </c>
    </row>
    <row r="31" spans="1:8" x14ac:dyDescent="0.2">
      <c r="A31" s="7"/>
      <c r="B31" s="7" t="s">
        <v>42</v>
      </c>
      <c r="C31" s="7" t="s">
        <v>43</v>
      </c>
      <c r="D31" s="7" t="s">
        <v>44</v>
      </c>
      <c r="E31" s="7" t="s">
        <v>45</v>
      </c>
      <c r="F31" s="7" t="s">
        <v>46</v>
      </c>
    </row>
    <row r="32" spans="1:8" x14ac:dyDescent="0.2">
      <c r="A32" s="5" t="s">
        <v>38</v>
      </c>
      <c r="B32" s="5">
        <v>1</v>
      </c>
      <c r="C32" s="5">
        <v>78607.678181882584</v>
      </c>
      <c r="D32" s="5">
        <v>78607.678181882584</v>
      </c>
      <c r="E32" s="5">
        <v>1240.7180623016302</v>
      </c>
      <c r="F32" s="5">
        <v>7.7260239546856882E-16</v>
      </c>
    </row>
    <row r="33" spans="1:9" x14ac:dyDescent="0.2">
      <c r="A33" s="5" t="s">
        <v>39</v>
      </c>
      <c r="B33" s="5">
        <v>15</v>
      </c>
      <c r="C33" s="5">
        <v>950.34900236794067</v>
      </c>
      <c r="D33" s="5">
        <v>63.356600157862708</v>
      </c>
      <c r="E33" s="5"/>
      <c r="F33" s="5"/>
    </row>
    <row r="34" spans="1:9" ht="13.5" thickBot="1" x14ac:dyDescent="0.25">
      <c r="A34" s="6" t="s">
        <v>40</v>
      </c>
      <c r="B34" s="6">
        <v>16</v>
      </c>
      <c r="C34" s="6">
        <v>79558.027184250532</v>
      </c>
      <c r="D34" s="6"/>
      <c r="E34" s="6"/>
      <c r="F34" s="6"/>
    </row>
    <row r="35" spans="1:9" ht="13.5" thickBot="1" x14ac:dyDescent="0.25"/>
    <row r="36" spans="1:9" x14ac:dyDescent="0.2">
      <c r="A36" s="7"/>
      <c r="B36" s="7" t="s">
        <v>47</v>
      </c>
      <c r="C36" s="7" t="s">
        <v>35</v>
      </c>
      <c r="D36" s="7" t="s">
        <v>48</v>
      </c>
      <c r="E36" s="7" t="s">
        <v>49</v>
      </c>
      <c r="F36" s="7" t="s">
        <v>50</v>
      </c>
      <c r="G36" s="7" t="s">
        <v>51</v>
      </c>
      <c r="H36" s="7" t="s">
        <v>52</v>
      </c>
      <c r="I36" s="7" t="s">
        <v>53</v>
      </c>
    </row>
    <row r="37" spans="1:9" x14ac:dyDescent="0.2">
      <c r="A37" s="5" t="s">
        <v>41</v>
      </c>
      <c r="B37" s="5">
        <v>71.099076206837026</v>
      </c>
      <c r="C37" s="5">
        <v>18.635451762458239</v>
      </c>
      <c r="D37" s="5">
        <v>3.8152590617668078</v>
      </c>
      <c r="E37" s="5">
        <v>1.6896939610650116E-3</v>
      </c>
      <c r="F37" s="5">
        <v>31.37855101644432</v>
      </c>
      <c r="G37" s="5">
        <v>110.81960139722973</v>
      </c>
      <c r="H37" s="5">
        <v>31.37855101644432</v>
      </c>
      <c r="I37" s="5">
        <v>110.81960139722973</v>
      </c>
    </row>
    <row r="38" spans="1:9" ht="13.5" thickBot="1" x14ac:dyDescent="0.25">
      <c r="A38" s="6" t="s">
        <v>3</v>
      </c>
      <c r="B38" s="6">
        <v>5.8568936457173839</v>
      </c>
      <c r="C38" s="6">
        <v>0.16627646597247325</v>
      </c>
      <c r="D38" s="6">
        <v>35.223828047241405</v>
      </c>
      <c r="E38" s="6">
        <v>7.7260239546856882E-16</v>
      </c>
      <c r="F38" s="6">
        <v>5.5024837478830708</v>
      </c>
      <c r="G38" s="6">
        <v>6.211303543551697</v>
      </c>
      <c r="H38" s="6">
        <v>5.5024837478830708</v>
      </c>
      <c r="I38" s="6">
        <v>6.211303543551697</v>
      </c>
    </row>
    <row r="42" spans="1:9" x14ac:dyDescent="0.2">
      <c r="B42" t="s">
        <v>11</v>
      </c>
      <c r="C42" s="10" t="s">
        <v>57</v>
      </c>
      <c r="D42" s="10" t="s">
        <v>58</v>
      </c>
    </row>
    <row r="43" spans="1:9" x14ac:dyDescent="0.2">
      <c r="A43" s="1">
        <v>1988</v>
      </c>
      <c r="B43" s="33">
        <v>628.85756635241842</v>
      </c>
      <c r="C43">
        <v>620.46865364614985</v>
      </c>
      <c r="D43" s="36">
        <f>B43-C43</f>
        <v>8.3889127062685702</v>
      </c>
    </row>
    <row r="44" spans="1:9" x14ac:dyDescent="0.2">
      <c r="A44" s="1">
        <v>1989</v>
      </c>
      <c r="B44" s="33">
        <v>647.73091532366732</v>
      </c>
      <c r="C44">
        <v>641.50935912295438</v>
      </c>
      <c r="D44" s="36">
        <f t="shared" ref="D44:D59" si="0">B44-C44</f>
        <v>6.2215562007129392</v>
      </c>
    </row>
    <row r="45" spans="1:9" x14ac:dyDescent="0.2">
      <c r="A45" s="1">
        <v>1990</v>
      </c>
      <c r="B45" s="33">
        <v>663.97576968141198</v>
      </c>
      <c r="C45">
        <v>656.78844077857536</v>
      </c>
      <c r="D45" s="36">
        <f t="shared" si="0"/>
        <v>7.1873289028366116</v>
      </c>
    </row>
    <row r="46" spans="1:9" x14ac:dyDescent="0.2">
      <c r="A46" s="1">
        <v>1991</v>
      </c>
      <c r="B46" s="33">
        <v>667.8860985748197</v>
      </c>
      <c r="C46">
        <v>663.8812799389658</v>
      </c>
      <c r="D46" s="36">
        <f t="shared" si="0"/>
        <v>4.0048186358538942</v>
      </c>
    </row>
    <row r="47" spans="1:9" x14ac:dyDescent="0.2">
      <c r="A47" s="1">
        <v>1992</v>
      </c>
      <c r="B47" s="33">
        <v>673.46937378265534</v>
      </c>
      <c r="C47">
        <v>675.40838283276923</v>
      </c>
      <c r="D47" s="36">
        <f t="shared" si="0"/>
        <v>-1.9390090501138957</v>
      </c>
    </row>
    <row r="48" spans="1:9" x14ac:dyDescent="0.2">
      <c r="A48" s="1">
        <v>1993</v>
      </c>
      <c r="B48" s="33">
        <v>670.39285594020816</v>
      </c>
      <c r="C48">
        <v>669.42686819945129</v>
      </c>
      <c r="D48" s="36">
        <f t="shared" si="0"/>
        <v>0.96598774075687288</v>
      </c>
    </row>
    <row r="49" spans="1:4" x14ac:dyDescent="0.2">
      <c r="A49" s="1">
        <v>1994</v>
      </c>
      <c r="B49" s="33">
        <v>679.41739249612181</v>
      </c>
      <c r="C49">
        <v>681.88330621413081</v>
      </c>
      <c r="D49" s="36">
        <f t="shared" si="0"/>
        <v>-2.4659137180090056</v>
      </c>
    </row>
    <row r="50" spans="1:4" x14ac:dyDescent="0.2">
      <c r="A50" s="1">
        <v>1995</v>
      </c>
      <c r="B50" s="33">
        <v>690.20755727849235</v>
      </c>
      <c r="C50">
        <v>696.26129269651142</v>
      </c>
      <c r="D50" s="36">
        <f t="shared" si="0"/>
        <v>-6.0537354180190732</v>
      </c>
    </row>
    <row r="51" spans="1:4" x14ac:dyDescent="0.2">
      <c r="A51" s="1">
        <v>1996</v>
      </c>
      <c r="B51" s="33">
        <v>701.06323785589007</v>
      </c>
      <c r="C51">
        <v>703.1036123787012</v>
      </c>
      <c r="D51" s="36">
        <f t="shared" si="0"/>
        <v>-2.0403745228111347</v>
      </c>
    </row>
    <row r="52" spans="1:4" x14ac:dyDescent="0.2">
      <c r="A52" s="1">
        <v>1997</v>
      </c>
      <c r="B52" s="33">
        <v>704.21680957434592</v>
      </c>
      <c r="C52">
        <v>718.28000234234219</v>
      </c>
      <c r="D52" s="36">
        <f t="shared" si="0"/>
        <v>-14.06319276799627</v>
      </c>
    </row>
    <row r="53" spans="1:4" x14ac:dyDescent="0.2">
      <c r="A53" s="1">
        <v>1998</v>
      </c>
      <c r="B53" s="33">
        <v>731.15138371227272</v>
      </c>
      <c r="C53">
        <v>741.36573197390794</v>
      </c>
      <c r="D53" s="36">
        <f t="shared" si="0"/>
        <v>-10.214348261635223</v>
      </c>
    </row>
    <row r="54" spans="1:4" x14ac:dyDescent="0.2">
      <c r="A54" s="1">
        <v>1999</v>
      </c>
      <c r="B54" s="33">
        <v>756.53714246580694</v>
      </c>
      <c r="C54">
        <v>763.81418584185064</v>
      </c>
      <c r="D54" s="36">
        <f t="shared" si="0"/>
        <v>-7.2770433760437072</v>
      </c>
    </row>
    <row r="55" spans="1:4" x14ac:dyDescent="0.2">
      <c r="A55" s="1">
        <v>2000</v>
      </c>
      <c r="B55" s="33">
        <v>783.88499999999999</v>
      </c>
      <c r="C55">
        <v>792.00101634178736</v>
      </c>
      <c r="D55" s="36">
        <f t="shared" si="0"/>
        <v>-8.1160163417873719</v>
      </c>
    </row>
    <row r="56" spans="1:4" x14ac:dyDescent="0.2">
      <c r="A56" s="1">
        <v>2001</v>
      </c>
      <c r="B56" s="33">
        <v>803.71600000000001</v>
      </c>
      <c r="C56">
        <v>806.78994624180643</v>
      </c>
      <c r="D56" s="36">
        <f t="shared" si="0"/>
        <v>-3.073946241806425</v>
      </c>
    </row>
    <row r="57" spans="1:4" x14ac:dyDescent="0.2">
      <c r="A57" s="1">
        <v>2002</v>
      </c>
      <c r="B57" s="33">
        <v>821.50702511735346</v>
      </c>
      <c r="C57">
        <v>815.77586843996585</v>
      </c>
      <c r="D57" s="36">
        <f t="shared" si="0"/>
        <v>5.7311566773876166</v>
      </c>
    </row>
    <row r="58" spans="1:4" x14ac:dyDescent="0.2">
      <c r="A58" s="1">
        <v>2003</v>
      </c>
      <c r="B58" s="33">
        <v>833.36125979690928</v>
      </c>
      <c r="C58">
        <v>821.74509331217894</v>
      </c>
      <c r="D58" s="36">
        <f t="shared" si="0"/>
        <v>11.616166484730343</v>
      </c>
    </row>
    <row r="59" spans="1:4" x14ac:dyDescent="0.2">
      <c r="A59" s="1">
        <v>2004</v>
      </c>
      <c r="B59" s="33">
        <v>850.27373270213627</v>
      </c>
      <c r="C59">
        <v>839.1460803524642</v>
      </c>
      <c r="D59" s="36">
        <f t="shared" si="0"/>
        <v>11.127652349672076</v>
      </c>
    </row>
    <row r="60" spans="1:4" x14ac:dyDescent="0.2">
      <c r="D60" s="36">
        <f>SUM(D43:D59)</f>
        <v>-3.1832314562052488E-12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1"/>
  <sheetViews>
    <sheetView workbookViewId="0">
      <selection activeCell="K62" sqref="K62"/>
    </sheetView>
  </sheetViews>
  <sheetFormatPr baseColWidth="10" defaultRowHeight="12.75" x14ac:dyDescent="0.2"/>
  <sheetData>
    <row r="1" spans="1:4" x14ac:dyDescent="0.2">
      <c r="B1" s="4" t="s">
        <v>24</v>
      </c>
    </row>
    <row r="2" spans="1:4" x14ac:dyDescent="0.2">
      <c r="B2" t="s">
        <v>11</v>
      </c>
      <c r="C2" t="s">
        <v>3</v>
      </c>
      <c r="D2" s="10" t="s">
        <v>57</v>
      </c>
    </row>
    <row r="3" spans="1:4" x14ac:dyDescent="0.2">
      <c r="A3" s="1">
        <v>1988</v>
      </c>
      <c r="B3" s="25">
        <v>80.223191712102917</v>
      </c>
      <c r="C3" s="25">
        <v>76.20586751874643</v>
      </c>
      <c r="D3">
        <f>B$37+B$38*C3</f>
        <v>79.153020359638163</v>
      </c>
    </row>
    <row r="4" spans="1:4" x14ac:dyDescent="0.2">
      <c r="A4" s="1">
        <v>1989</v>
      </c>
      <c r="B4" s="25">
        <v>82.630859797504399</v>
      </c>
      <c r="C4" s="25">
        <v>79.124531529120105</v>
      </c>
      <c r="D4">
        <f t="shared" ref="D4:D19" si="0">B$37+B$38*C4</f>
        <v>81.837177535346896</v>
      </c>
    </row>
    <row r="5" spans="1:4" x14ac:dyDescent="0.2">
      <c r="A5" s="1">
        <v>1990</v>
      </c>
      <c r="B5" s="25">
        <v>84.703211527381185</v>
      </c>
      <c r="C5" s="25">
        <v>81.243971192822613</v>
      </c>
      <c r="D5">
        <f t="shared" si="0"/>
        <v>83.786325899663225</v>
      </c>
    </row>
    <row r="6" spans="1:4" x14ac:dyDescent="0.2">
      <c r="A6" s="1">
        <v>1991</v>
      </c>
      <c r="B6" s="25">
        <v>85.202051139493634</v>
      </c>
      <c r="C6" s="25">
        <v>82.227855236616804</v>
      </c>
      <c r="D6">
        <f t="shared" si="0"/>
        <v>84.691157496184474</v>
      </c>
    </row>
    <row r="7" spans="1:4" x14ac:dyDescent="0.2">
      <c r="A7" s="1">
        <v>1992</v>
      </c>
      <c r="B7" s="25">
        <v>85.914308065935103</v>
      </c>
      <c r="C7" s="25">
        <v>83.826838711629435</v>
      </c>
      <c r="D7">
        <f t="shared" si="0"/>
        <v>86.161666932364952</v>
      </c>
    </row>
    <row r="8" spans="1:4" x14ac:dyDescent="0.2">
      <c r="A8" s="1">
        <v>1993</v>
      </c>
      <c r="B8" s="25">
        <v>85.521837506803706</v>
      </c>
      <c r="C8" s="25">
        <v>82.997112184302011</v>
      </c>
      <c r="D8">
        <f t="shared" si="0"/>
        <v>85.398606708822243</v>
      </c>
    </row>
    <row r="9" spans="1:4" x14ac:dyDescent="0.2">
      <c r="A9" s="1">
        <v>1994</v>
      </c>
      <c r="B9" s="25">
        <v>86.673095223932322</v>
      </c>
      <c r="C9" s="25">
        <v>84.725008493243493</v>
      </c>
      <c r="D9">
        <f t="shared" si="0"/>
        <v>86.987671178059358</v>
      </c>
    </row>
    <row r="10" spans="1:4" x14ac:dyDescent="0.2">
      <c r="A10" s="1">
        <v>1995</v>
      </c>
      <c r="B10" s="25">
        <v>88.049593662143337</v>
      </c>
      <c r="C10" s="25">
        <v>86.719452630776146</v>
      </c>
      <c r="D10">
        <f t="shared" si="0"/>
        <v>88.821867071893351</v>
      </c>
    </row>
    <row r="11" spans="1:4" x14ac:dyDescent="0.2">
      <c r="A11" s="1">
        <v>1996</v>
      </c>
      <c r="B11" s="25">
        <v>89.434449932820513</v>
      </c>
      <c r="C11" s="25">
        <v>87.668585834788445</v>
      </c>
      <c r="D11">
        <f t="shared" si="0"/>
        <v>89.694739965518025</v>
      </c>
    </row>
    <row r="12" spans="1:4" x14ac:dyDescent="0.2">
      <c r="A12" s="1">
        <v>1997</v>
      </c>
      <c r="B12" s="25">
        <v>89.836750234325947</v>
      </c>
      <c r="C12" s="25">
        <v>89.773780607991583</v>
      </c>
      <c r="D12">
        <f t="shared" si="0"/>
        <v>91.630787978127131</v>
      </c>
    </row>
    <row r="13" spans="1:4" x14ac:dyDescent="0.2">
      <c r="A13" s="1">
        <v>1998</v>
      </c>
      <c r="B13" s="25">
        <v>93.272786660322964</v>
      </c>
      <c r="C13" s="25">
        <v>92.976120391852362</v>
      </c>
      <c r="D13">
        <f t="shared" si="0"/>
        <v>94.575828338838946</v>
      </c>
    </row>
    <row r="14" spans="1:4" x14ac:dyDescent="0.2">
      <c r="A14" s="1">
        <v>1999</v>
      </c>
      <c r="B14" s="25">
        <v>96.51124112156846</v>
      </c>
      <c r="C14" s="25">
        <v>96.090060390923611</v>
      </c>
      <c r="D14">
        <f t="shared" si="0"/>
        <v>97.439571600662163</v>
      </c>
    </row>
    <row r="15" spans="1:4" x14ac:dyDescent="0.2">
      <c r="A15" s="12">
        <v>2000</v>
      </c>
      <c r="B15" s="40">
        <v>100</v>
      </c>
      <c r="C15" s="40">
        <v>100</v>
      </c>
      <c r="D15">
        <f t="shared" si="0"/>
        <v>101.03535803616438</v>
      </c>
    </row>
    <row r="16" spans="1:4" x14ac:dyDescent="0.2">
      <c r="A16" s="1">
        <v>2001</v>
      </c>
      <c r="B16" s="25">
        <v>102.52983537125982</v>
      </c>
      <c r="C16" s="25">
        <v>102.0514482035172</v>
      </c>
      <c r="D16">
        <f t="shared" si="0"/>
        <v>102.92197787198457</v>
      </c>
    </row>
    <row r="17" spans="1:6" x14ac:dyDescent="0.2">
      <c r="A17" s="1">
        <v>2002</v>
      </c>
      <c r="B17" s="25">
        <v>104.79943169181109</v>
      </c>
      <c r="C17" s="25">
        <v>103.29793149033944</v>
      </c>
      <c r="D17">
        <f t="shared" si="0"/>
        <v>104.06830956581203</v>
      </c>
    </row>
    <row r="18" spans="1:6" x14ac:dyDescent="0.2">
      <c r="A18" s="1">
        <v>2003</v>
      </c>
      <c r="B18" s="25">
        <v>106.31167324249211</v>
      </c>
      <c r="C18" s="25">
        <v>104.12595324196572</v>
      </c>
      <c r="D18">
        <f t="shared" si="0"/>
        <v>104.82980198781441</v>
      </c>
    </row>
    <row r="19" spans="1:6" x14ac:dyDescent="0.2">
      <c r="A19" s="1">
        <v>2004</v>
      </c>
      <c r="B19" s="25">
        <v>108.46919289208701</v>
      </c>
      <c r="C19" s="25">
        <v>106.53973326827936</v>
      </c>
      <c r="D19">
        <f t="shared" si="0"/>
        <v>107.04964125509021</v>
      </c>
    </row>
    <row r="21" spans="1:6" x14ac:dyDescent="0.2">
      <c r="A21" t="s">
        <v>20</v>
      </c>
    </row>
    <row r="22" spans="1:6" ht="13.5" thickBot="1" x14ac:dyDescent="0.25"/>
    <row r="23" spans="1:6" x14ac:dyDescent="0.2">
      <c r="A23" s="8" t="s">
        <v>32</v>
      </c>
      <c r="B23" s="8"/>
    </row>
    <row r="24" spans="1:6" x14ac:dyDescent="0.2">
      <c r="A24" s="5" t="s">
        <v>33</v>
      </c>
      <c r="B24" s="5">
        <v>0.99400937794089539</v>
      </c>
    </row>
    <row r="25" spans="1:6" x14ac:dyDescent="0.2">
      <c r="A25" s="5" t="s">
        <v>34</v>
      </c>
      <c r="B25" s="5">
        <v>0.98805464343444582</v>
      </c>
    </row>
    <row r="26" spans="1:6" x14ac:dyDescent="0.2">
      <c r="A26" s="5" t="s">
        <v>34</v>
      </c>
      <c r="B26" s="5">
        <v>0.98725828633007551</v>
      </c>
    </row>
    <row r="27" spans="1:6" x14ac:dyDescent="0.2">
      <c r="A27" s="5" t="s">
        <v>35</v>
      </c>
      <c r="B27" s="5">
        <v>1.0154150077330664</v>
      </c>
    </row>
    <row r="28" spans="1:6" ht="13.5" thickBot="1" x14ac:dyDescent="0.25">
      <c r="A28" s="6" t="s">
        <v>36</v>
      </c>
      <c r="B28" s="6">
        <v>17</v>
      </c>
    </row>
    <row r="30" spans="1:6" ht="13.5" thickBot="1" x14ac:dyDescent="0.25">
      <c r="A30" t="s">
        <v>37</v>
      </c>
    </row>
    <row r="31" spans="1:6" x14ac:dyDescent="0.2">
      <c r="A31" s="7"/>
      <c r="B31" s="7" t="s">
        <v>42</v>
      </c>
      <c r="C31" s="7" t="s">
        <v>43</v>
      </c>
      <c r="D31" s="7" t="s">
        <v>44</v>
      </c>
      <c r="E31" s="7" t="s">
        <v>45</v>
      </c>
      <c r="F31" s="7" t="s">
        <v>46</v>
      </c>
    </row>
    <row r="32" spans="1:6" x14ac:dyDescent="0.2">
      <c r="A32" s="5" t="s">
        <v>38</v>
      </c>
      <c r="B32" s="5">
        <v>1</v>
      </c>
      <c r="C32" s="5">
        <v>1279.2642418338785</v>
      </c>
      <c r="D32" s="5">
        <v>1279.2642418338785</v>
      </c>
      <c r="E32" s="5">
        <v>1240.7180623016463</v>
      </c>
      <c r="F32" s="5">
        <v>7.7260239546849743E-16</v>
      </c>
    </row>
    <row r="33" spans="1:9" x14ac:dyDescent="0.2">
      <c r="A33" s="5" t="s">
        <v>39</v>
      </c>
      <c r="B33" s="5">
        <v>15</v>
      </c>
      <c r="C33" s="5">
        <v>15.466014568943152</v>
      </c>
      <c r="D33" s="5">
        <v>1.0310676379295434</v>
      </c>
      <c r="E33" s="5"/>
      <c r="F33" s="5"/>
    </row>
    <row r="34" spans="1:9" ht="13.5" thickBot="1" x14ac:dyDescent="0.25">
      <c r="A34" s="6" t="s">
        <v>40</v>
      </c>
      <c r="B34" s="6">
        <v>16</v>
      </c>
      <c r="C34" s="6">
        <v>1294.7302564028216</v>
      </c>
      <c r="D34" s="6"/>
      <c r="E34" s="6"/>
      <c r="F34" s="6"/>
    </row>
    <row r="35" spans="1:9" ht="13.5" thickBot="1" x14ac:dyDescent="0.25"/>
    <row r="36" spans="1:9" x14ac:dyDescent="0.2">
      <c r="A36" s="7"/>
      <c r="B36" s="7" t="s">
        <v>47</v>
      </c>
      <c r="C36" s="7" t="s">
        <v>35</v>
      </c>
      <c r="D36" s="7" t="s">
        <v>48</v>
      </c>
      <c r="E36" s="7" t="s">
        <v>49</v>
      </c>
      <c r="F36" s="7" t="s">
        <v>50</v>
      </c>
      <c r="G36" s="7" t="s">
        <v>51</v>
      </c>
      <c r="H36" s="7" t="s">
        <v>52</v>
      </c>
      <c r="I36" s="7" t="s">
        <v>53</v>
      </c>
    </row>
    <row r="37" spans="1:9" x14ac:dyDescent="0.2">
      <c r="A37" s="5" t="s">
        <v>41</v>
      </c>
      <c r="B37" s="5">
        <v>9.0700901544022798</v>
      </c>
      <c r="C37" s="5">
        <v>2.3773196020408767</v>
      </c>
      <c r="D37" s="5">
        <v>3.8152590617667927</v>
      </c>
      <c r="E37" s="5">
        <v>1.6896939610650608E-3</v>
      </c>
      <c r="F37" s="5">
        <v>4.0029533689819097</v>
      </c>
      <c r="G37" s="5">
        <v>14.13722693982265</v>
      </c>
      <c r="H37" s="5">
        <v>4.0029533689819097</v>
      </c>
      <c r="I37" s="5">
        <v>14.13722693982265</v>
      </c>
    </row>
    <row r="38" spans="1:9" ht="13.5" thickBot="1" x14ac:dyDescent="0.25">
      <c r="A38" s="6" t="s">
        <v>3</v>
      </c>
      <c r="B38" s="6">
        <v>0.91965267881762103</v>
      </c>
      <c r="C38" s="6">
        <v>2.610882262950516E-2</v>
      </c>
      <c r="D38" s="6">
        <v>35.223828047241639</v>
      </c>
      <c r="E38" s="6">
        <v>7.72602395468492E-16</v>
      </c>
      <c r="F38" s="6">
        <v>0.86400304068886147</v>
      </c>
      <c r="G38" s="6">
        <v>0.97530231694638059</v>
      </c>
      <c r="H38" s="6">
        <v>0.86400304068886147</v>
      </c>
      <c r="I38" s="6">
        <v>0.97530231694638059</v>
      </c>
    </row>
    <row r="41" spans="1:9" x14ac:dyDescent="0.2">
      <c r="A41" s="42"/>
      <c r="B41" s="42"/>
      <c r="C41" s="43"/>
      <c r="D41" s="10"/>
    </row>
    <row r="42" spans="1:9" x14ac:dyDescent="0.2">
      <c r="A42" s="44"/>
      <c r="B42" s="45"/>
      <c r="C42" s="42"/>
      <c r="D42" s="2"/>
    </row>
    <row r="43" spans="1:9" x14ac:dyDescent="0.2">
      <c r="A43" s="44"/>
      <c r="B43" s="45"/>
      <c r="C43" s="42"/>
      <c r="D43" s="2"/>
    </row>
    <row r="44" spans="1:9" x14ac:dyDescent="0.2">
      <c r="A44" s="44"/>
      <c r="B44" s="45"/>
      <c r="C44" s="42"/>
      <c r="D44" s="2"/>
      <c r="G44" t="s">
        <v>11</v>
      </c>
      <c r="H44" s="10" t="s">
        <v>57</v>
      </c>
      <c r="I44" s="10" t="s">
        <v>58</v>
      </c>
    </row>
    <row r="45" spans="1:9" x14ac:dyDescent="0.2">
      <c r="A45" s="44"/>
      <c r="B45" s="45"/>
      <c r="C45" s="42"/>
      <c r="D45" s="2"/>
      <c r="F45" s="1">
        <v>1988</v>
      </c>
      <c r="G45" s="25">
        <v>80.223191712102917</v>
      </c>
      <c r="H45">
        <v>79.153020359638163</v>
      </c>
      <c r="I45" s="2">
        <f>G45-H45</f>
        <v>1.0701713524647545</v>
      </c>
    </row>
    <row r="46" spans="1:9" x14ac:dyDescent="0.2">
      <c r="A46" s="44"/>
      <c r="B46" s="45"/>
      <c r="C46" s="42"/>
      <c r="D46" s="2"/>
      <c r="F46" s="1">
        <v>1989</v>
      </c>
      <c r="G46" s="25">
        <v>82.630859797504399</v>
      </c>
      <c r="H46">
        <v>81.837177535346896</v>
      </c>
      <c r="I46" s="2">
        <f t="shared" ref="I46:I61" si="1">G46-H46</f>
        <v>0.79368226215750326</v>
      </c>
    </row>
    <row r="47" spans="1:9" x14ac:dyDescent="0.2">
      <c r="A47" s="44"/>
      <c r="B47" s="45"/>
      <c r="C47" s="42"/>
      <c r="D47" s="2"/>
      <c r="F47" s="1">
        <v>1990</v>
      </c>
      <c r="G47" s="25">
        <v>84.703211527381185</v>
      </c>
      <c r="H47">
        <v>83.786325899663225</v>
      </c>
      <c r="I47" s="2">
        <f t="shared" si="1"/>
        <v>0.91688562771796001</v>
      </c>
    </row>
    <row r="48" spans="1:9" x14ac:dyDescent="0.2">
      <c r="A48" s="44"/>
      <c r="B48" s="45"/>
      <c r="C48" s="42"/>
      <c r="D48" s="2"/>
      <c r="F48" s="1">
        <v>1991</v>
      </c>
      <c r="G48" s="25">
        <v>85.202051139493634</v>
      </c>
      <c r="H48">
        <v>84.691157496184474</v>
      </c>
      <c r="I48" s="2">
        <f t="shared" si="1"/>
        <v>0.51089364330915998</v>
      </c>
    </row>
    <row r="49" spans="1:9" x14ac:dyDescent="0.2">
      <c r="A49" s="44"/>
      <c r="B49" s="45"/>
      <c r="C49" s="42"/>
      <c r="D49" s="2"/>
      <c r="F49" s="1">
        <v>1992</v>
      </c>
      <c r="G49" s="25">
        <v>85.914308065935103</v>
      </c>
      <c r="H49">
        <v>86.161666932364952</v>
      </c>
      <c r="I49" s="2">
        <f t="shared" si="1"/>
        <v>-0.24735886642984894</v>
      </c>
    </row>
    <row r="50" spans="1:9" x14ac:dyDescent="0.2">
      <c r="A50" s="44"/>
      <c r="B50" s="45"/>
      <c r="C50" s="42"/>
      <c r="D50" s="2"/>
      <c r="F50" s="1">
        <v>1993</v>
      </c>
      <c r="G50" s="25">
        <v>85.521837506803706</v>
      </c>
      <c r="H50">
        <v>85.398606708822243</v>
      </c>
      <c r="I50" s="2">
        <f t="shared" si="1"/>
        <v>0.12323079798146352</v>
      </c>
    </row>
    <row r="51" spans="1:9" x14ac:dyDescent="0.2">
      <c r="A51" s="44"/>
      <c r="B51" s="45"/>
      <c r="C51" s="42"/>
      <c r="D51" s="2"/>
      <c r="F51" s="1">
        <v>1994</v>
      </c>
      <c r="G51" s="25">
        <v>86.673095223932322</v>
      </c>
      <c r="H51">
        <v>86.987671178059358</v>
      </c>
      <c r="I51" s="2">
        <f t="shared" si="1"/>
        <v>-0.31457595412703654</v>
      </c>
    </row>
    <row r="52" spans="1:9" x14ac:dyDescent="0.2">
      <c r="A52" s="44"/>
      <c r="B52" s="45"/>
      <c r="C52" s="42"/>
      <c r="D52" s="2"/>
      <c r="F52" s="1">
        <v>1995</v>
      </c>
      <c r="G52" s="25">
        <v>88.049593662143337</v>
      </c>
      <c r="H52">
        <v>88.821867071893351</v>
      </c>
      <c r="I52" s="2">
        <f t="shared" si="1"/>
        <v>-0.77227340975001368</v>
      </c>
    </row>
    <row r="53" spans="1:9" x14ac:dyDescent="0.2">
      <c r="A53" s="44"/>
      <c r="B53" s="45"/>
      <c r="C53" s="42"/>
      <c r="D53" s="2"/>
      <c r="F53" s="1">
        <v>1996</v>
      </c>
      <c r="G53" s="25">
        <v>89.434449932820513</v>
      </c>
      <c r="H53">
        <v>89.694739965518025</v>
      </c>
      <c r="I53" s="2">
        <f t="shared" si="1"/>
        <v>-0.26029003269751172</v>
      </c>
    </row>
    <row r="54" spans="1:9" x14ac:dyDescent="0.2">
      <c r="A54" s="46"/>
      <c r="B54" s="45"/>
      <c r="C54" s="42"/>
      <c r="D54" s="2"/>
      <c r="F54" s="1">
        <v>1997</v>
      </c>
      <c r="G54" s="25">
        <v>89.836750234325947</v>
      </c>
      <c r="H54">
        <v>91.630787978127131</v>
      </c>
      <c r="I54" s="2">
        <f t="shared" si="1"/>
        <v>-1.7940377438011836</v>
      </c>
    </row>
    <row r="55" spans="1:9" x14ac:dyDescent="0.2">
      <c r="A55" s="44"/>
      <c r="B55" s="45"/>
      <c r="C55" s="42"/>
      <c r="D55" s="2"/>
      <c r="F55" s="1">
        <v>1998</v>
      </c>
      <c r="G55" s="25">
        <v>93.272786660322964</v>
      </c>
      <c r="H55">
        <v>94.575828338838946</v>
      </c>
      <c r="I55" s="2">
        <f t="shared" si="1"/>
        <v>-1.3030416785159815</v>
      </c>
    </row>
    <row r="56" spans="1:9" x14ac:dyDescent="0.2">
      <c r="A56" s="44"/>
      <c r="B56" s="45"/>
      <c r="C56" s="42"/>
      <c r="D56" s="2"/>
      <c r="F56" s="1">
        <v>1999</v>
      </c>
      <c r="G56" s="25">
        <v>96.51124112156846</v>
      </c>
      <c r="H56">
        <v>97.439571600662163</v>
      </c>
      <c r="I56" s="2">
        <f t="shared" si="1"/>
        <v>-0.92833047909370237</v>
      </c>
    </row>
    <row r="57" spans="1:9" x14ac:dyDescent="0.2">
      <c r="A57" s="44"/>
      <c r="B57" s="45"/>
      <c r="C57" s="42"/>
      <c r="D57" s="2"/>
      <c r="F57" s="12">
        <v>2000</v>
      </c>
      <c r="G57" s="40">
        <v>100</v>
      </c>
      <c r="H57">
        <v>101.03535803616438</v>
      </c>
      <c r="I57" s="2">
        <f t="shared" si="1"/>
        <v>-1.0353580361643822</v>
      </c>
    </row>
    <row r="58" spans="1:9" x14ac:dyDescent="0.2">
      <c r="A58" s="44"/>
      <c r="B58" s="45"/>
      <c r="C58" s="42"/>
      <c r="D58" s="2"/>
      <c r="F58" s="1">
        <v>2001</v>
      </c>
      <c r="G58" s="25">
        <v>102.52983537125982</v>
      </c>
      <c r="H58">
        <v>102.92197787198457</v>
      </c>
      <c r="I58" s="2">
        <f t="shared" si="1"/>
        <v>-0.39214250072474499</v>
      </c>
    </row>
    <row r="59" spans="1:9" x14ac:dyDescent="0.2">
      <c r="A59" s="47"/>
      <c r="B59" s="47"/>
      <c r="C59" s="47"/>
      <c r="D59" s="2"/>
      <c r="F59" s="1">
        <v>2002</v>
      </c>
      <c r="G59" s="25">
        <v>104.79943169181109</v>
      </c>
      <c r="H59">
        <v>104.06830956581203</v>
      </c>
      <c r="I59" s="2">
        <f t="shared" si="1"/>
        <v>0.73112212599906456</v>
      </c>
    </row>
    <row r="60" spans="1:9" x14ac:dyDescent="0.2">
      <c r="A60" s="5"/>
      <c r="B60" s="5"/>
      <c r="C60" s="5"/>
      <c r="F60" s="1">
        <v>2003</v>
      </c>
      <c r="G60" s="25">
        <v>106.31167324249211</v>
      </c>
      <c r="H60">
        <v>104.82980198781441</v>
      </c>
      <c r="I60" s="2">
        <f t="shared" si="1"/>
        <v>1.4818712546776993</v>
      </c>
    </row>
    <row r="61" spans="1:9" ht="13.5" thickBot="1" x14ac:dyDescent="0.25">
      <c r="A61" s="6"/>
      <c r="B61" s="6"/>
      <c r="C61" s="6"/>
      <c r="F61" s="1">
        <v>2004</v>
      </c>
      <c r="G61" s="25">
        <v>108.46919289208701</v>
      </c>
      <c r="H61">
        <v>107.04964125509021</v>
      </c>
      <c r="I61" s="2">
        <f t="shared" si="1"/>
        <v>1.4195516369968004</v>
      </c>
    </row>
    <row r="62" spans="1:9" x14ac:dyDescent="0.2">
      <c r="I62" s="2">
        <f>SUM(I45:I61)</f>
        <v>0</v>
      </c>
    </row>
    <row r="71" spans="5:5" x14ac:dyDescent="0.2">
      <c r="E71" t="s">
        <v>27</v>
      </c>
    </row>
  </sheetData>
  <pageMargins left="0.78740157499999996" right="0.78740157499999996" top="0.984251969" bottom="0.984251969" header="0.4921259845" footer="0.492125984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62"/>
  <sheetViews>
    <sheetView tabSelected="1" topLeftCell="A27" workbookViewId="0">
      <selection activeCell="M57" sqref="M57"/>
    </sheetView>
  </sheetViews>
  <sheetFormatPr baseColWidth="10" defaultRowHeight="12.75" x14ac:dyDescent="0.2"/>
  <sheetData>
    <row r="2" spans="1:4" x14ac:dyDescent="0.2">
      <c r="B2" t="s">
        <v>1</v>
      </c>
      <c r="C2" t="s">
        <v>3</v>
      </c>
      <c r="D2" s="10" t="s">
        <v>57</v>
      </c>
    </row>
    <row r="3" spans="1:4" x14ac:dyDescent="0.2">
      <c r="A3" s="1">
        <v>1988</v>
      </c>
      <c r="B3" s="25">
        <v>94.710920950346662</v>
      </c>
      <c r="C3" s="25">
        <v>93.798796882886393</v>
      </c>
      <c r="D3">
        <f>B$38+B$39*C3</f>
        <v>93.447484377910683</v>
      </c>
    </row>
    <row r="4" spans="1:4" x14ac:dyDescent="0.2">
      <c r="A4" s="1">
        <v>1989</v>
      </c>
      <c r="B4" s="25">
        <v>97.553396509402859</v>
      </c>
      <c r="C4" s="25">
        <v>97.391265305492908</v>
      </c>
      <c r="D4">
        <f t="shared" ref="D4:D19" si="0">B$38+B$39*C4</f>
        <v>96.616380960823662</v>
      </c>
    </row>
    <row r="5" spans="1:4" x14ac:dyDescent="0.2">
      <c r="A5" s="11">
        <v>1990</v>
      </c>
      <c r="B5" s="25">
        <v>100</v>
      </c>
      <c r="C5" s="25">
        <v>100</v>
      </c>
      <c r="D5">
        <f t="shared" si="0"/>
        <v>98.917531447527764</v>
      </c>
    </row>
    <row r="6" spans="1:4" x14ac:dyDescent="0.2">
      <c r="A6" s="1">
        <v>1991</v>
      </c>
      <c r="B6" s="25">
        <v>100.58892644460265</v>
      </c>
      <c r="C6" s="25">
        <v>101.21102406658464</v>
      </c>
      <c r="D6">
        <f t="shared" si="0"/>
        <v>99.985769097795284</v>
      </c>
    </row>
    <row r="7" spans="1:4" x14ac:dyDescent="0.2">
      <c r="A7" s="1">
        <v>1992</v>
      </c>
      <c r="B7" s="25">
        <v>101.42981182969955</v>
      </c>
      <c r="C7" s="25">
        <v>103.17914976445046</v>
      </c>
      <c r="D7">
        <f t="shared" si="0"/>
        <v>101.72184192155726</v>
      </c>
    </row>
    <row r="8" spans="1:4" x14ac:dyDescent="0.2">
      <c r="A8" s="1">
        <v>1993</v>
      </c>
      <c r="B8" s="25">
        <v>100.96646392109689</v>
      </c>
      <c r="C8" s="25">
        <v>102.15787210514182</v>
      </c>
      <c r="D8">
        <f t="shared" si="0"/>
        <v>100.82097853068565</v>
      </c>
    </row>
    <row r="9" spans="1:4" x14ac:dyDescent="0.2">
      <c r="A9" s="1">
        <v>1994</v>
      </c>
      <c r="B9" s="25">
        <v>102.32563047023824</v>
      </c>
      <c r="C9" s="25">
        <v>104.28467152616045</v>
      </c>
      <c r="D9">
        <f t="shared" si="0"/>
        <v>102.69701657054608</v>
      </c>
    </row>
    <row r="10" spans="1:4" x14ac:dyDescent="0.2">
      <c r="A10" s="1">
        <v>1995</v>
      </c>
      <c r="B10" s="25">
        <v>103.95071458852586</v>
      </c>
      <c r="C10" s="25">
        <v>106.73955415714249</v>
      </c>
      <c r="D10">
        <f t="shared" si="0"/>
        <v>104.86245500051764</v>
      </c>
    </row>
    <row r="11" spans="1:4" x14ac:dyDescent="0.2">
      <c r="A11" s="1">
        <v>1996</v>
      </c>
      <c r="B11" s="25">
        <v>105.58566590348219</v>
      </c>
      <c r="C11" s="25">
        <v>107.90780478556101</v>
      </c>
      <c r="D11">
        <f t="shared" si="0"/>
        <v>105.89296243687677</v>
      </c>
    </row>
    <row r="12" spans="1:4" x14ac:dyDescent="0.2">
      <c r="A12" s="1">
        <v>1997</v>
      </c>
      <c r="B12" s="25">
        <v>106.06061873496412</v>
      </c>
      <c r="C12" s="25">
        <v>110.49900600614968</v>
      </c>
      <c r="D12">
        <f t="shared" si="0"/>
        <v>108.17864674293554</v>
      </c>
    </row>
    <row r="13" spans="1:4" x14ac:dyDescent="0.2">
      <c r="A13" s="1">
        <v>1998</v>
      </c>
      <c r="B13" s="25">
        <v>110.1171785324475</v>
      </c>
      <c r="C13" s="25">
        <v>114.44063975059137</v>
      </c>
      <c r="D13">
        <f t="shared" si="0"/>
        <v>111.65554013057267</v>
      </c>
    </row>
    <row r="14" spans="1:4" x14ac:dyDescent="0.2">
      <c r="A14" s="1">
        <v>1999</v>
      </c>
      <c r="B14" s="25">
        <v>113.94047448882172</v>
      </c>
      <c r="C14" s="25">
        <v>118.27346568629149</v>
      </c>
      <c r="D14">
        <f t="shared" si="0"/>
        <v>115.03645475020014</v>
      </c>
    </row>
    <row r="15" spans="1:4" x14ac:dyDescent="0.2">
      <c r="A15" s="9">
        <v>2000</v>
      </c>
      <c r="B15" s="25">
        <v>118.05927803301056</v>
      </c>
      <c r="C15" s="25">
        <v>123.08605614890764</v>
      </c>
      <c r="D15">
        <f t="shared" si="0"/>
        <v>119.281614255563</v>
      </c>
    </row>
    <row r="16" spans="1:4" x14ac:dyDescent="0.2">
      <c r="A16" s="1">
        <v>2001</v>
      </c>
      <c r="B16" s="25">
        <v>121.04598340774363</v>
      </c>
      <c r="C16" s="25">
        <v>125.61110283655459</v>
      </c>
      <c r="D16">
        <f t="shared" si="0"/>
        <v>121.50894401295989</v>
      </c>
    </row>
    <row r="17" spans="1:6" x14ac:dyDescent="0.2">
      <c r="A17" s="1">
        <v>2002</v>
      </c>
      <c r="B17" s="25">
        <v>123.72545243805024</v>
      </c>
      <c r="C17" s="25">
        <v>127.14534995485936</v>
      </c>
      <c r="D17">
        <f t="shared" si="0"/>
        <v>122.86229493455618</v>
      </c>
    </row>
    <row r="18" spans="1:6" x14ac:dyDescent="0.2">
      <c r="A18" s="1">
        <v>2003</v>
      </c>
      <c r="B18" s="25">
        <v>125.51079389489945</v>
      </c>
      <c r="C18" s="25">
        <v>128.16452927299122</v>
      </c>
      <c r="D18">
        <f t="shared" si="0"/>
        <v>123.76130739024822</v>
      </c>
    </row>
    <row r="19" spans="1:6" x14ac:dyDescent="0.2">
      <c r="A19" s="1">
        <v>2004</v>
      </c>
      <c r="B19" s="25">
        <v>128.05794601663155</v>
      </c>
      <c r="C19" s="25">
        <v>131.1355559114908</v>
      </c>
      <c r="D19">
        <f t="shared" si="0"/>
        <v>126.38203360268736</v>
      </c>
    </row>
    <row r="22" spans="1:6" x14ac:dyDescent="0.2">
      <c r="A22" t="s">
        <v>20</v>
      </c>
    </row>
    <row r="23" spans="1:6" ht="13.5" thickBot="1" x14ac:dyDescent="0.25"/>
    <row r="24" spans="1:6" x14ac:dyDescent="0.2">
      <c r="A24" s="8" t="s">
        <v>32</v>
      </c>
      <c r="B24" s="8"/>
    </row>
    <row r="25" spans="1:6" x14ac:dyDescent="0.2">
      <c r="A25" s="5" t="s">
        <v>33</v>
      </c>
      <c r="B25" s="5">
        <v>0.99400937794089539</v>
      </c>
    </row>
    <row r="26" spans="1:6" x14ac:dyDescent="0.2">
      <c r="A26" s="5" t="s">
        <v>34</v>
      </c>
      <c r="B26" s="5">
        <v>0.98805464343444571</v>
      </c>
    </row>
    <row r="27" spans="1:6" x14ac:dyDescent="0.2">
      <c r="A27" s="5" t="s">
        <v>34</v>
      </c>
      <c r="B27" s="5">
        <v>0.9872582863300754</v>
      </c>
    </row>
    <row r="28" spans="1:6" x14ac:dyDescent="0.2">
      <c r="A28" s="5" t="s">
        <v>35</v>
      </c>
      <c r="B28" s="5">
        <v>1.1987916271685002</v>
      </c>
    </row>
    <row r="29" spans="1:6" ht="13.5" thickBot="1" x14ac:dyDescent="0.25">
      <c r="A29" s="6" t="s">
        <v>36</v>
      </c>
      <c r="B29" s="6">
        <v>17</v>
      </c>
    </row>
    <row r="31" spans="1:6" ht="13.5" thickBot="1" x14ac:dyDescent="0.25">
      <c r="A31" t="s">
        <v>37</v>
      </c>
    </row>
    <row r="32" spans="1:6" x14ac:dyDescent="0.2">
      <c r="A32" s="7"/>
      <c r="B32" s="7" t="s">
        <v>42</v>
      </c>
      <c r="C32" s="7" t="s">
        <v>43</v>
      </c>
      <c r="D32" s="7" t="s">
        <v>44</v>
      </c>
      <c r="E32" s="7" t="s">
        <v>45</v>
      </c>
      <c r="F32" s="7" t="s">
        <v>46</v>
      </c>
    </row>
    <row r="33" spans="1:9" x14ac:dyDescent="0.2">
      <c r="A33" s="5" t="s">
        <v>38</v>
      </c>
      <c r="B33" s="5">
        <v>1</v>
      </c>
      <c r="C33" s="5">
        <v>1783.0376213720385</v>
      </c>
      <c r="D33" s="5">
        <v>1783.0376213720385</v>
      </c>
      <c r="E33" s="5">
        <v>1240.7180623016393</v>
      </c>
      <c r="F33" s="5">
        <v>7.7260239546853046E-16</v>
      </c>
    </row>
    <row r="34" spans="1:9" x14ac:dyDescent="0.2">
      <c r="A34" s="5" t="s">
        <v>39</v>
      </c>
      <c r="B34" s="5">
        <v>15</v>
      </c>
      <c r="C34" s="5">
        <v>21.556520480539504</v>
      </c>
      <c r="D34" s="5">
        <v>1.4371013653693003</v>
      </c>
      <c r="E34" s="5"/>
      <c r="F34" s="5"/>
    </row>
    <row r="35" spans="1:9" ht="13.5" thickBot="1" x14ac:dyDescent="0.25">
      <c r="A35" s="6" t="s">
        <v>40</v>
      </c>
      <c r="B35" s="6">
        <v>16</v>
      </c>
      <c r="C35" s="6">
        <v>1804.5941418525781</v>
      </c>
      <c r="D35" s="6"/>
      <c r="E35" s="6"/>
      <c r="F35" s="6"/>
    </row>
    <row r="36" spans="1:9" ht="13.5" thickBot="1" x14ac:dyDescent="0.25"/>
    <row r="37" spans="1:9" x14ac:dyDescent="0.2">
      <c r="A37" s="7"/>
      <c r="B37" s="7" t="s">
        <v>47</v>
      </c>
      <c r="C37" s="7" t="s">
        <v>35</v>
      </c>
      <c r="D37" s="7" t="s">
        <v>48</v>
      </c>
      <c r="E37" s="7" t="s">
        <v>49</v>
      </c>
      <c r="F37" s="7" t="s">
        <v>50</v>
      </c>
      <c r="G37" s="7" t="s">
        <v>51</v>
      </c>
      <c r="H37" s="7" t="s">
        <v>52</v>
      </c>
      <c r="I37" s="7" t="s">
        <v>53</v>
      </c>
    </row>
    <row r="38" spans="1:9" x14ac:dyDescent="0.2">
      <c r="A38" s="5" t="s">
        <v>41</v>
      </c>
      <c r="B38" s="5">
        <v>10.708082953230502</v>
      </c>
      <c r="C38" s="5">
        <v>2.8066463587067068</v>
      </c>
      <c r="D38" s="5">
        <v>3.8152590617667808</v>
      </c>
      <c r="E38" s="5">
        <v>1.689693961065102E-3</v>
      </c>
      <c r="F38" s="5">
        <v>4.725857847418097</v>
      </c>
      <c r="G38" s="5">
        <v>16.690308059042906</v>
      </c>
      <c r="H38" s="5">
        <v>4.725857847418097</v>
      </c>
      <c r="I38" s="5">
        <v>16.690308059042906</v>
      </c>
    </row>
    <row r="39" spans="1:9" ht="13.5" thickBot="1" x14ac:dyDescent="0.25">
      <c r="A39" s="6" t="s">
        <v>3</v>
      </c>
      <c r="B39" s="6">
        <v>0.8820944849429726</v>
      </c>
      <c r="C39" s="6">
        <v>2.5042550280450038E-2</v>
      </c>
      <c r="D39" s="6">
        <v>35.22382804724154</v>
      </c>
      <c r="E39" s="6">
        <v>7.7260239546853046E-16</v>
      </c>
      <c r="F39" s="6">
        <v>0.82871755252804957</v>
      </c>
      <c r="G39" s="6">
        <v>0.93547141735789563</v>
      </c>
      <c r="H39" s="6">
        <v>0.82871755252804957</v>
      </c>
      <c r="I39" s="6">
        <v>0.93547141735789563</v>
      </c>
    </row>
    <row r="43" spans="1:9" ht="13.5" thickBot="1" x14ac:dyDescent="0.25"/>
    <row r="44" spans="1:9" x14ac:dyDescent="0.2">
      <c r="B44" t="s">
        <v>1</v>
      </c>
      <c r="C44" s="7" t="s">
        <v>57</v>
      </c>
      <c r="D44" s="10" t="s">
        <v>61</v>
      </c>
    </row>
    <row r="45" spans="1:9" x14ac:dyDescent="0.2">
      <c r="A45" s="1">
        <v>1988</v>
      </c>
      <c r="B45" s="25">
        <v>94.710920950346662</v>
      </c>
      <c r="C45" s="5">
        <v>93.447484377910683</v>
      </c>
      <c r="D45" s="2">
        <f>B45-C45</f>
        <v>1.2634365724359782</v>
      </c>
    </row>
    <row r="46" spans="1:9" x14ac:dyDescent="0.2">
      <c r="A46" s="1">
        <v>1989</v>
      </c>
      <c r="B46" s="25">
        <v>97.553396509402859</v>
      </c>
      <c r="C46" s="5">
        <v>96.616380960823662</v>
      </c>
      <c r="D46" s="2">
        <f t="shared" ref="D46:D61" si="1">B46-C46</f>
        <v>0.93701554857919689</v>
      </c>
    </row>
    <row r="47" spans="1:9" x14ac:dyDescent="0.2">
      <c r="A47" s="11">
        <v>1990</v>
      </c>
      <c r="B47" s="25">
        <v>100</v>
      </c>
      <c r="C47" s="5">
        <v>98.917531447527764</v>
      </c>
      <c r="D47" s="2">
        <f t="shared" si="1"/>
        <v>1.0824685524722355</v>
      </c>
    </row>
    <row r="48" spans="1:9" x14ac:dyDescent="0.2">
      <c r="A48" s="1">
        <v>1991</v>
      </c>
      <c r="B48" s="25">
        <v>100.58892644460265</v>
      </c>
      <c r="C48" s="5">
        <v>99.985769097795284</v>
      </c>
      <c r="D48" s="2">
        <f t="shared" si="1"/>
        <v>0.60315734680736455</v>
      </c>
    </row>
    <row r="49" spans="1:4" x14ac:dyDescent="0.2">
      <c r="A49" s="1">
        <v>1992</v>
      </c>
      <c r="B49" s="25">
        <v>101.42981182969955</v>
      </c>
      <c r="C49" s="5">
        <v>101.72184192155726</v>
      </c>
      <c r="D49" s="2">
        <f t="shared" si="1"/>
        <v>-0.29203009185771123</v>
      </c>
    </row>
    <row r="50" spans="1:4" x14ac:dyDescent="0.2">
      <c r="A50" s="1">
        <v>1993</v>
      </c>
      <c r="B50" s="25">
        <v>100.96646392109689</v>
      </c>
      <c r="C50" s="5">
        <v>100.82097853068565</v>
      </c>
      <c r="D50" s="2">
        <f t="shared" si="1"/>
        <v>0.14548539041123831</v>
      </c>
    </row>
    <row r="51" spans="1:4" x14ac:dyDescent="0.2">
      <c r="A51" s="1">
        <v>1994</v>
      </c>
      <c r="B51" s="25">
        <v>102.32563047023824</v>
      </c>
      <c r="C51" s="5">
        <v>102.69701657054608</v>
      </c>
      <c r="D51" s="2">
        <f t="shared" si="1"/>
        <v>-0.37138610030784491</v>
      </c>
    </row>
    <row r="52" spans="1:4" x14ac:dyDescent="0.2">
      <c r="A52" s="1">
        <v>1995</v>
      </c>
      <c r="B52" s="25">
        <v>103.95071458852586</v>
      </c>
      <c r="C52" s="5">
        <v>104.86245500051764</v>
      </c>
      <c r="D52" s="2">
        <f t="shared" si="1"/>
        <v>-0.91174041199178646</v>
      </c>
    </row>
    <row r="53" spans="1:4" x14ac:dyDescent="0.2">
      <c r="A53" s="1">
        <v>1996</v>
      </c>
      <c r="B53" s="25">
        <v>105.58566590348219</v>
      </c>
      <c r="C53" s="5">
        <v>105.89296243687677</v>
      </c>
      <c r="D53" s="2">
        <f t="shared" si="1"/>
        <v>-0.30729653339457741</v>
      </c>
    </row>
    <row r="54" spans="1:4" x14ac:dyDescent="0.2">
      <c r="A54" s="1">
        <v>1997</v>
      </c>
      <c r="B54" s="25">
        <v>106.06061873496412</v>
      </c>
      <c r="C54" s="5">
        <v>108.17864674293554</v>
      </c>
      <c r="D54" s="2">
        <f t="shared" si="1"/>
        <v>-2.118028007971418</v>
      </c>
    </row>
    <row r="55" spans="1:4" x14ac:dyDescent="0.2">
      <c r="A55" s="1">
        <v>1998</v>
      </c>
      <c r="B55" s="25">
        <v>110.1171785324475</v>
      </c>
      <c r="C55" s="5">
        <v>111.65554013057267</v>
      </c>
      <c r="D55" s="2">
        <f t="shared" si="1"/>
        <v>-1.5383615981251779</v>
      </c>
    </row>
    <row r="56" spans="1:4" x14ac:dyDescent="0.2">
      <c r="A56" s="1">
        <v>1999</v>
      </c>
      <c r="B56" s="25">
        <v>113.94047448882172</v>
      </c>
      <c r="C56" s="5">
        <v>115.03645475020014</v>
      </c>
      <c r="D56" s="2">
        <f t="shared" si="1"/>
        <v>-1.0959802613784149</v>
      </c>
    </row>
    <row r="57" spans="1:4" x14ac:dyDescent="0.2">
      <c r="A57" s="9">
        <v>2000</v>
      </c>
      <c r="B57" s="25">
        <v>118.05927803301056</v>
      </c>
      <c r="C57" s="5">
        <v>119.281614255563</v>
      </c>
      <c r="D57" s="2">
        <f t="shared" si="1"/>
        <v>-1.2223362225524426</v>
      </c>
    </row>
    <row r="58" spans="1:4" x14ac:dyDescent="0.2">
      <c r="A58" s="1">
        <v>2001</v>
      </c>
      <c r="B58" s="25">
        <v>121.04598340774363</v>
      </c>
      <c r="C58" s="5">
        <v>121.50894401295989</v>
      </c>
      <c r="D58" s="2">
        <f t="shared" si="1"/>
        <v>-0.46296060521625293</v>
      </c>
    </row>
    <row r="59" spans="1:4" x14ac:dyDescent="0.2">
      <c r="A59" s="1">
        <v>2002</v>
      </c>
      <c r="B59" s="25">
        <v>123.72545243805024</v>
      </c>
      <c r="C59" s="5">
        <v>122.86229493455618</v>
      </c>
      <c r="D59" s="2">
        <f t="shared" si="1"/>
        <v>0.86315750349406528</v>
      </c>
    </row>
    <row r="60" spans="1:4" x14ac:dyDescent="0.2">
      <c r="A60" s="1">
        <v>2003</v>
      </c>
      <c r="B60" s="25">
        <v>125.51079389489945</v>
      </c>
      <c r="C60" s="5">
        <v>123.76130739024822</v>
      </c>
      <c r="D60" s="2">
        <f t="shared" si="1"/>
        <v>1.7494865046512302</v>
      </c>
    </row>
    <row r="61" spans="1:4" ht="13.5" thickBot="1" x14ac:dyDescent="0.25">
      <c r="A61" s="1">
        <v>2004</v>
      </c>
      <c r="B61" s="25">
        <v>128.05794601663155</v>
      </c>
      <c r="C61" s="6">
        <v>126.38203360268736</v>
      </c>
      <c r="D61" s="2">
        <f t="shared" si="1"/>
        <v>1.6759124139441894</v>
      </c>
    </row>
    <row r="62" spans="1:4" x14ac:dyDescent="0.2">
      <c r="D62" s="2">
        <f>SUM(D45:D61)</f>
        <v>-1.2789769243681803E-13</v>
      </c>
    </row>
  </sheetData>
  <pageMargins left="0.78740157499999996" right="0.78740157499999996" top="0.984251969" bottom="0.984251969" header="0.4921259845" footer="0.492125984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A- Traitement des données</vt:lpstr>
      <vt:lpstr>B-estimation en niveaux</vt:lpstr>
      <vt:lpstr>C-Exogène en indice (2000) </vt:lpstr>
      <vt:lpstr>D-Exogène en indice (1990)</vt:lpstr>
      <vt:lpstr>E- Endo ET Exo  indice (2000)  </vt:lpstr>
      <vt:lpstr>F-Endo ET Exo en indice (1990)</vt:lpstr>
    </vt:vector>
  </TitlesOfParts>
  <Company>Sciences Economiques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utilbase</dc:creator>
  <cp:lastModifiedBy>ANDRIAMIALISOA FITIA</cp:lastModifiedBy>
  <cp:lastPrinted>2005-09-26T13:26:35Z</cp:lastPrinted>
  <dcterms:created xsi:type="dcterms:W3CDTF">2005-09-23T07:43:36Z</dcterms:created>
  <dcterms:modified xsi:type="dcterms:W3CDTF">2019-02-13T16:41:14Z</dcterms:modified>
</cp:coreProperties>
</file>