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000" tabRatio="500" firstSheet="1" activeTab="4"/>
  </bookViews>
  <sheets>
    <sheet name="Running Time vs. Gens" sheetId="2" r:id="rId1"/>
    <sheet name="Running Time vs. Indivs" sheetId="3" r:id="rId2"/>
    <sheet name="Fitness vs. Indivs" sheetId="5" r:id="rId3"/>
    <sheet name="Fitness vs. Gens" sheetId="4" r:id="rId4"/>
    <sheet name="Raw Data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C57" i="1"/>
  <c r="C56" i="1"/>
  <c r="C55" i="1"/>
  <c r="C54" i="1"/>
  <c r="C40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C17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  <c r="K8" i="1"/>
  <c r="C8" i="1"/>
  <c r="K7" i="1"/>
  <c r="C7" i="1"/>
</calcChain>
</file>

<file path=xl/sharedStrings.xml><?xml version="1.0" encoding="utf-8"?>
<sst xmlns="http://schemas.openxmlformats.org/spreadsheetml/2006/main" count="61" uniqueCount="14">
  <si>
    <t>Running Time (average over 5 trials with default paramters)</t>
  </si>
  <si>
    <t>Genetic Algorithm</t>
  </si>
  <si>
    <t>Selection Method</t>
  </si>
  <si>
    <t>PBIL</t>
  </si>
  <si>
    <t># of generations</t>
  </si>
  <si>
    <t>Tournament</t>
  </si>
  <si>
    <t>Rank</t>
  </si>
  <si>
    <t>Boltzmann</t>
  </si>
  <si>
    <t># of individuals</t>
  </si>
  <si>
    <t>Best Fitness (average over 5 trials with default parameters)</t>
  </si>
  <si>
    <t>NOTE: The generation found is highly variable and most of the time is before 7500, the algorithm is highly volatile although higher number of generations increases the possibility for a higher possible maximum.</t>
  </si>
  <si>
    <t>Best Generation (average over 5 trials with default parameters)</t>
  </si>
  <si>
    <t>Size of Problem (average over 5 trials with default parameters)</t>
  </si>
  <si>
    <t># of clauses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</si>
</sst>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54">
    <xf numFmtId="0" fontId="0" fillId="0" borderId="0" xfId="0" applyAlignment="1">
      <alignment wrapText="1"/>
    </xf>
    <xf numFmtId="0" fontId="1" fillId="2" borderId="0" xfId="0" applyFont="1" applyFill="1"/>
    <xf numFmtId="0" fontId="2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11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5" fillId="0" borderId="14" xfId="0" applyFont="1" applyBorder="1"/>
    <xf numFmtId="0" fontId="16" fillId="0" borderId="15" xfId="0" applyFont="1" applyBorder="1"/>
    <xf numFmtId="0" fontId="17" fillId="0" borderId="16" xfId="0" applyFont="1" applyBorder="1"/>
    <xf numFmtId="0" fontId="18" fillId="0" borderId="17" xfId="0" applyFont="1" applyBorder="1"/>
    <xf numFmtId="0" fontId="19" fillId="0" borderId="18" xfId="0" applyFont="1" applyBorder="1"/>
    <xf numFmtId="0" fontId="20" fillId="0" borderId="19" xfId="0" applyFont="1" applyBorder="1"/>
    <xf numFmtId="0" fontId="21" fillId="0" borderId="20" xfId="0" applyFont="1" applyBorder="1"/>
    <xf numFmtId="0" fontId="23" fillId="0" borderId="22" xfId="0" applyFont="1" applyBorder="1"/>
    <xf numFmtId="0" fontId="25" fillId="0" borderId="24" xfId="0" applyFont="1" applyBorder="1" applyAlignment="1">
      <alignment horizontal="center"/>
    </xf>
    <xf numFmtId="0" fontId="27" fillId="0" borderId="0" xfId="0" applyFont="1"/>
    <xf numFmtId="0" fontId="28" fillId="0" borderId="26" xfId="0" applyFont="1" applyBorder="1" applyAlignment="1">
      <alignment horizontal="center"/>
    </xf>
    <xf numFmtId="0" fontId="29" fillId="0" borderId="0" xfId="0" applyFont="1"/>
    <xf numFmtId="0" fontId="30" fillId="0" borderId="27" xfId="0" applyFont="1" applyBorder="1" applyAlignment="1">
      <alignment horizontal="center"/>
    </xf>
    <xf numFmtId="0" fontId="31" fillId="0" borderId="28" xfId="0" applyFont="1" applyBorder="1"/>
    <xf numFmtId="0" fontId="22" fillId="0" borderId="21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13" fillId="0" borderId="21" xfId="0" applyFont="1" applyBorder="1"/>
    <xf numFmtId="0" fontId="4" fillId="0" borderId="11" xfId="0" applyFont="1" applyBorder="1"/>
    <xf numFmtId="0" fontId="21" fillId="0" borderId="1" xfId="0" applyFont="1" applyBorder="1"/>
    <xf numFmtId="0" fontId="4" fillId="0" borderId="26" xfId="0" applyFont="1" applyBorder="1"/>
    <xf numFmtId="0" fontId="19" fillId="0" borderId="27" xfId="0" applyFont="1" applyBorder="1"/>
    <xf numFmtId="0" fontId="21" fillId="0" borderId="29" xfId="0" applyFont="1" applyBorder="1"/>
    <xf numFmtId="0" fontId="2" fillId="0" borderId="14" xfId="0" applyFont="1" applyBorder="1"/>
    <xf numFmtId="0" fontId="12" fillId="0" borderId="14" xfId="0" applyFont="1" applyBorder="1"/>
    <xf numFmtId="0" fontId="23" fillId="0" borderId="30" xfId="0" applyFont="1" applyBorder="1"/>
    <xf numFmtId="0" fontId="11" fillId="0" borderId="13" xfId="0" applyFont="1" applyBorder="1"/>
    <xf numFmtId="0" fontId="12" fillId="0" borderId="13" xfId="0" applyFont="1" applyBorder="1"/>
    <xf numFmtId="0" fontId="7" fillId="0" borderId="31" xfId="0" applyFont="1" applyBorder="1"/>
    <xf numFmtId="0" fontId="21" fillId="0" borderId="32" xfId="0" applyFont="1" applyBorder="1"/>
    <xf numFmtId="0" fontId="2" fillId="0" borderId="9" xfId="0" applyFont="1" applyBorder="1"/>
    <xf numFmtId="0" fontId="11" fillId="0" borderId="9" xfId="0" applyFont="1" applyBorder="1"/>
    <xf numFmtId="0" fontId="7" fillId="0" borderId="33" xfId="0" applyFont="1" applyBorder="1"/>
    <xf numFmtId="0" fontId="13" fillId="0" borderId="20" xfId="0" applyFont="1" applyBorder="1"/>
    <xf numFmtId="0" fontId="4" fillId="0" borderId="1" xfId="0" applyFont="1" applyBorder="1"/>
    <xf numFmtId="0" fontId="21" fillId="0" borderId="11" xfId="0" applyFont="1" applyBorder="1"/>
    <xf numFmtId="0" fontId="2" fillId="0" borderId="11" xfId="0" applyFont="1" applyBorder="1"/>
    <xf numFmtId="0" fontId="26" fillId="0" borderId="25" xfId="0" applyFont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 vs. # of Generations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Data'!$C$6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'Raw Data'!$B$7:$B$17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Data'!$C$7:$C$17</c:f>
              <c:numCache>
                <c:formatCode>General</c:formatCode>
                <c:ptCount val="11"/>
                <c:pt idx="0">
                  <c:v>0.1948</c:v>
                </c:pt>
                <c:pt idx="1">
                  <c:v>0.3824</c:v>
                </c:pt>
                <c:pt idx="2">
                  <c:v>0.4676</c:v>
                </c:pt>
                <c:pt idx="3">
                  <c:v>0.5432</c:v>
                </c:pt>
                <c:pt idx="4">
                  <c:v>0.5904</c:v>
                </c:pt>
                <c:pt idx="5">
                  <c:v>0.8758</c:v>
                </c:pt>
                <c:pt idx="6">
                  <c:v>1.1482</c:v>
                </c:pt>
                <c:pt idx="7">
                  <c:v>1.4174</c:v>
                </c:pt>
                <c:pt idx="8">
                  <c:v>3.076</c:v>
                </c:pt>
                <c:pt idx="9">
                  <c:v>4.4176</c:v>
                </c:pt>
                <c:pt idx="10">
                  <c:v>5.6774</c:v>
                </c:pt>
              </c:numCache>
            </c:numRef>
          </c:val>
        </c:ser>
        <c:ser>
          <c:idx val="1"/>
          <c:order val="1"/>
          <c:tx>
            <c:strRef>
              <c:f>'Raw Data'!$D$6</c:f>
              <c:strCache>
                <c:ptCount val="1"/>
                <c:pt idx="0">
                  <c:v>Rank</c:v>
                </c:pt>
              </c:strCache>
            </c:strRef>
          </c:tx>
          <c:invertIfNegative val="0"/>
          <c:cat>
            <c:numRef>
              <c:f>'Raw Data'!$B$7:$B$17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Data'!$D$7:$D$17</c:f>
              <c:numCache>
                <c:formatCode>General</c:formatCode>
                <c:ptCount val="11"/>
                <c:pt idx="0">
                  <c:v>0.093</c:v>
                </c:pt>
                <c:pt idx="1">
                  <c:v>0.138</c:v>
                </c:pt>
                <c:pt idx="2">
                  <c:v>0.184</c:v>
                </c:pt>
                <c:pt idx="3">
                  <c:v>0.227</c:v>
                </c:pt>
                <c:pt idx="4">
                  <c:v>0.266</c:v>
                </c:pt>
                <c:pt idx="5">
                  <c:v>0.382</c:v>
                </c:pt>
                <c:pt idx="6">
                  <c:v>0.487</c:v>
                </c:pt>
                <c:pt idx="7">
                  <c:v>0.603</c:v>
                </c:pt>
                <c:pt idx="8">
                  <c:v>1.296</c:v>
                </c:pt>
                <c:pt idx="9">
                  <c:v>1.828</c:v>
                </c:pt>
                <c:pt idx="10">
                  <c:v>2.392</c:v>
                </c:pt>
              </c:numCache>
            </c:numRef>
          </c:val>
        </c:ser>
        <c:ser>
          <c:idx val="2"/>
          <c:order val="2"/>
          <c:tx>
            <c:strRef>
              <c:f>'Raw Data'!$E$6</c:f>
              <c:strCache>
                <c:ptCount val="1"/>
                <c:pt idx="0">
                  <c:v>Boltzmann</c:v>
                </c:pt>
              </c:strCache>
            </c:strRef>
          </c:tx>
          <c:invertIfNegative val="0"/>
          <c:cat>
            <c:numRef>
              <c:f>'Raw Data'!$B$7:$B$17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Data'!$E$7:$E$17</c:f>
              <c:numCache>
                <c:formatCode>General</c:formatCode>
                <c:ptCount val="11"/>
                <c:pt idx="0">
                  <c:v>0.076</c:v>
                </c:pt>
                <c:pt idx="1">
                  <c:v>0.115</c:v>
                </c:pt>
                <c:pt idx="2">
                  <c:v>0.169</c:v>
                </c:pt>
                <c:pt idx="3">
                  <c:v>0.21</c:v>
                </c:pt>
                <c:pt idx="4">
                  <c:v>0.238</c:v>
                </c:pt>
                <c:pt idx="5">
                  <c:v>0.336</c:v>
                </c:pt>
                <c:pt idx="6">
                  <c:v>0.431</c:v>
                </c:pt>
                <c:pt idx="7">
                  <c:v>0.521</c:v>
                </c:pt>
                <c:pt idx="8">
                  <c:v>1.124</c:v>
                </c:pt>
                <c:pt idx="9">
                  <c:v>1.606</c:v>
                </c:pt>
                <c:pt idx="10">
                  <c:v>1.984</c:v>
                </c:pt>
              </c:numCache>
            </c:numRef>
          </c:val>
        </c:ser>
        <c:ser>
          <c:idx val="3"/>
          <c:order val="3"/>
          <c:tx>
            <c:strRef>
              <c:f>'Raw Data'!$F$6</c:f>
              <c:strCache>
                <c:ptCount val="1"/>
                <c:pt idx="0">
                  <c:v>PBIL</c:v>
                </c:pt>
              </c:strCache>
            </c:strRef>
          </c:tx>
          <c:invertIfNegative val="0"/>
          <c:cat>
            <c:numRef>
              <c:f>'Raw Data'!$B$7:$B$17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Data'!$F$7:$F$17</c:f>
              <c:numCache>
                <c:formatCode>General</c:formatCode>
                <c:ptCount val="11"/>
                <c:pt idx="0">
                  <c:v>0.055</c:v>
                </c:pt>
                <c:pt idx="1">
                  <c:v>0.086</c:v>
                </c:pt>
                <c:pt idx="2">
                  <c:v>0.115</c:v>
                </c:pt>
                <c:pt idx="3">
                  <c:v>0.149</c:v>
                </c:pt>
                <c:pt idx="4">
                  <c:v>0.181</c:v>
                </c:pt>
                <c:pt idx="5">
                  <c:v>0.288</c:v>
                </c:pt>
                <c:pt idx="6">
                  <c:v>0.384</c:v>
                </c:pt>
                <c:pt idx="7">
                  <c:v>0.469</c:v>
                </c:pt>
                <c:pt idx="8">
                  <c:v>0.998</c:v>
                </c:pt>
                <c:pt idx="9">
                  <c:v>1.434</c:v>
                </c:pt>
                <c:pt idx="10">
                  <c:v>1.881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237096"/>
        <c:axId val="1790145240"/>
      </c:barChart>
      <c:catAx>
        <c:axId val="17892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145240"/>
        <c:crosses val="autoZero"/>
        <c:auto val="1"/>
        <c:lblAlgn val="ctr"/>
        <c:lblOffset val="100"/>
        <c:noMultiLvlLbl val="0"/>
      </c:catAx>
      <c:valAx>
        <c:axId val="179014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23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 vs. # of Individuals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Data'!$K$6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'Raw Data'!$J$7:$J$15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Data'!$K$7:$K$15</c:f>
              <c:numCache>
                <c:formatCode>General</c:formatCode>
                <c:ptCount val="9"/>
                <c:pt idx="0">
                  <c:v>0.188666666666667</c:v>
                </c:pt>
                <c:pt idx="1">
                  <c:v>0.694666666666666</c:v>
                </c:pt>
                <c:pt idx="2">
                  <c:v>0.850666666666667</c:v>
                </c:pt>
                <c:pt idx="3">
                  <c:v>1.360333333333333</c:v>
                </c:pt>
                <c:pt idx="4">
                  <c:v>1.967666666666667</c:v>
                </c:pt>
                <c:pt idx="5">
                  <c:v>2.546</c:v>
                </c:pt>
                <c:pt idx="6">
                  <c:v>3.007</c:v>
                </c:pt>
                <c:pt idx="7">
                  <c:v>5.424666666666667</c:v>
                </c:pt>
                <c:pt idx="8">
                  <c:v>8.356333333333333</c:v>
                </c:pt>
              </c:numCache>
            </c:numRef>
          </c:val>
        </c:ser>
        <c:ser>
          <c:idx val="1"/>
          <c:order val="1"/>
          <c:tx>
            <c:strRef>
              <c:f>'Raw Data'!$L$6</c:f>
              <c:strCache>
                <c:ptCount val="1"/>
                <c:pt idx="0">
                  <c:v>Rank</c:v>
                </c:pt>
              </c:strCache>
            </c:strRef>
          </c:tx>
          <c:invertIfNegative val="0"/>
          <c:cat>
            <c:numRef>
              <c:f>'Raw Data'!$J$7:$J$15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Data'!$L$7:$L$15</c:f>
              <c:numCache>
                <c:formatCode>General</c:formatCode>
                <c:ptCount val="9"/>
                <c:pt idx="0">
                  <c:v>0.068</c:v>
                </c:pt>
                <c:pt idx="1">
                  <c:v>0.246</c:v>
                </c:pt>
                <c:pt idx="2">
                  <c:v>0.38</c:v>
                </c:pt>
                <c:pt idx="3">
                  <c:v>0.635</c:v>
                </c:pt>
                <c:pt idx="4">
                  <c:v>0.912</c:v>
                </c:pt>
                <c:pt idx="5">
                  <c:v>1.211</c:v>
                </c:pt>
                <c:pt idx="6">
                  <c:v>1.557</c:v>
                </c:pt>
                <c:pt idx="7">
                  <c:v>3.832</c:v>
                </c:pt>
                <c:pt idx="8">
                  <c:v>8.279</c:v>
                </c:pt>
              </c:numCache>
            </c:numRef>
          </c:val>
        </c:ser>
        <c:ser>
          <c:idx val="2"/>
          <c:order val="2"/>
          <c:tx>
            <c:strRef>
              <c:f>'Raw Data'!$M$6</c:f>
              <c:strCache>
                <c:ptCount val="1"/>
                <c:pt idx="0">
                  <c:v>Boltzmann</c:v>
                </c:pt>
              </c:strCache>
            </c:strRef>
          </c:tx>
          <c:invertIfNegative val="0"/>
          <c:cat>
            <c:numRef>
              <c:f>'Raw Data'!$J$7:$J$15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Data'!$M$7:$M$15</c:f>
              <c:numCache>
                <c:formatCode>General</c:formatCode>
                <c:ptCount val="9"/>
                <c:pt idx="0">
                  <c:v>0.071</c:v>
                </c:pt>
                <c:pt idx="1">
                  <c:v>0.23</c:v>
                </c:pt>
                <c:pt idx="2">
                  <c:v>0.381</c:v>
                </c:pt>
                <c:pt idx="3">
                  <c:v>0.547</c:v>
                </c:pt>
                <c:pt idx="4">
                  <c:v>0.743</c:v>
                </c:pt>
                <c:pt idx="5">
                  <c:v>0.939</c:v>
                </c:pt>
                <c:pt idx="6">
                  <c:v>1.208</c:v>
                </c:pt>
                <c:pt idx="7">
                  <c:v>2.063</c:v>
                </c:pt>
                <c:pt idx="8">
                  <c:v>3.022</c:v>
                </c:pt>
              </c:numCache>
            </c:numRef>
          </c:val>
        </c:ser>
        <c:ser>
          <c:idx val="3"/>
          <c:order val="3"/>
          <c:tx>
            <c:strRef>
              <c:f>'Raw Data'!$N$6</c:f>
              <c:strCache>
                <c:ptCount val="1"/>
                <c:pt idx="0">
                  <c:v>PBIL</c:v>
                </c:pt>
              </c:strCache>
            </c:strRef>
          </c:tx>
          <c:invertIfNegative val="0"/>
          <c:cat>
            <c:numRef>
              <c:f>'Raw Data'!$J$7:$J$15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Data'!$N$7:$N$15</c:f>
              <c:numCache>
                <c:formatCode>General</c:formatCode>
                <c:ptCount val="9"/>
                <c:pt idx="0">
                  <c:v>0.053</c:v>
                </c:pt>
                <c:pt idx="1">
                  <c:v>0.191</c:v>
                </c:pt>
                <c:pt idx="2">
                  <c:v>0.289</c:v>
                </c:pt>
                <c:pt idx="3">
                  <c:v>0.467</c:v>
                </c:pt>
                <c:pt idx="4">
                  <c:v>0.64</c:v>
                </c:pt>
                <c:pt idx="5">
                  <c:v>0.841</c:v>
                </c:pt>
                <c:pt idx="6">
                  <c:v>1.015</c:v>
                </c:pt>
                <c:pt idx="7">
                  <c:v>1.88</c:v>
                </c:pt>
                <c:pt idx="8">
                  <c:v>2.676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190264"/>
        <c:axId val="1790350936"/>
      </c:barChart>
      <c:catAx>
        <c:axId val="179519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350936"/>
        <c:crosses val="autoZero"/>
        <c:auto val="1"/>
        <c:lblAlgn val="ctr"/>
        <c:lblOffset val="100"/>
        <c:noMultiLvlLbl val="0"/>
      </c:catAx>
      <c:valAx>
        <c:axId val="179035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</a:t>
                </a:r>
                <a:r>
                  <a:rPr lang="en-US" baseline="0"/>
                  <a:t> </a:t>
                </a:r>
                <a:r>
                  <a:rPr lang="en-US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19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</a:t>
            </a:r>
            <a:r>
              <a:rPr lang="en-US" baseline="0"/>
              <a:t> vs. # of Individuals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Data'!$K$29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'Raw Data'!$J$30:$J$38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Data'!$K$30:$K$38</c:f>
              <c:numCache>
                <c:formatCode>General</c:formatCode>
                <c:ptCount val="9"/>
                <c:pt idx="0">
                  <c:v>83.36666666666665</c:v>
                </c:pt>
                <c:pt idx="1">
                  <c:v>83.3</c:v>
                </c:pt>
                <c:pt idx="2">
                  <c:v>84.36666666666667</c:v>
                </c:pt>
                <c:pt idx="3">
                  <c:v>85.36666666666667</c:v>
                </c:pt>
                <c:pt idx="4">
                  <c:v>84.76666666666666</c:v>
                </c:pt>
                <c:pt idx="5">
                  <c:v>86.63333333333333</c:v>
                </c:pt>
                <c:pt idx="6">
                  <c:v>86.60000000000001</c:v>
                </c:pt>
                <c:pt idx="7">
                  <c:v>85.4</c:v>
                </c:pt>
                <c:pt idx="8">
                  <c:v>84.56666666666666</c:v>
                </c:pt>
              </c:numCache>
            </c:numRef>
          </c:val>
        </c:ser>
        <c:ser>
          <c:idx val="1"/>
          <c:order val="1"/>
          <c:tx>
            <c:strRef>
              <c:f>'Raw Data'!$L$29</c:f>
              <c:strCache>
                <c:ptCount val="1"/>
                <c:pt idx="0">
                  <c:v>Rank</c:v>
                </c:pt>
              </c:strCache>
            </c:strRef>
          </c:tx>
          <c:invertIfNegative val="0"/>
          <c:cat>
            <c:numRef>
              <c:f>'Raw Data'!$J$30:$J$38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Data'!$L$30:$L$38</c:f>
              <c:numCache>
                <c:formatCode>General</c:formatCode>
                <c:ptCount val="9"/>
                <c:pt idx="0">
                  <c:v>82.7</c:v>
                </c:pt>
                <c:pt idx="1">
                  <c:v>83.3</c:v>
                </c:pt>
                <c:pt idx="2">
                  <c:v>84.6</c:v>
                </c:pt>
                <c:pt idx="3">
                  <c:v>85.8</c:v>
                </c:pt>
                <c:pt idx="4">
                  <c:v>84.6</c:v>
                </c:pt>
                <c:pt idx="5">
                  <c:v>84.6</c:v>
                </c:pt>
                <c:pt idx="6">
                  <c:v>85.6</c:v>
                </c:pt>
                <c:pt idx="7">
                  <c:v>85.8</c:v>
                </c:pt>
                <c:pt idx="8">
                  <c:v>85.8</c:v>
                </c:pt>
              </c:numCache>
            </c:numRef>
          </c:val>
        </c:ser>
        <c:ser>
          <c:idx val="2"/>
          <c:order val="2"/>
          <c:tx>
            <c:strRef>
              <c:f>'Raw Data'!$M$29</c:f>
              <c:strCache>
                <c:ptCount val="1"/>
                <c:pt idx="0">
                  <c:v>Boltzmann</c:v>
                </c:pt>
              </c:strCache>
            </c:strRef>
          </c:tx>
          <c:invertIfNegative val="0"/>
          <c:cat>
            <c:numRef>
              <c:f>'Raw Data'!$J$30:$J$38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Data'!$M$30:$M$38</c:f>
              <c:numCache>
                <c:formatCode>General</c:formatCode>
                <c:ptCount val="9"/>
                <c:pt idx="0">
                  <c:v>79.6</c:v>
                </c:pt>
                <c:pt idx="1">
                  <c:v>84.6</c:v>
                </c:pt>
                <c:pt idx="2">
                  <c:v>85.8</c:v>
                </c:pt>
                <c:pt idx="3">
                  <c:v>84.6</c:v>
                </c:pt>
                <c:pt idx="4">
                  <c:v>84.6</c:v>
                </c:pt>
                <c:pt idx="5">
                  <c:v>84.6</c:v>
                </c:pt>
                <c:pt idx="6">
                  <c:v>84.1</c:v>
                </c:pt>
                <c:pt idx="7">
                  <c:v>85.0</c:v>
                </c:pt>
                <c:pt idx="8">
                  <c:v>84.6</c:v>
                </c:pt>
              </c:numCache>
            </c:numRef>
          </c:val>
        </c:ser>
        <c:ser>
          <c:idx val="3"/>
          <c:order val="3"/>
          <c:tx>
            <c:strRef>
              <c:f>'Raw Data'!$N$29</c:f>
              <c:strCache>
                <c:ptCount val="1"/>
                <c:pt idx="0">
                  <c:v>PBIL</c:v>
                </c:pt>
              </c:strCache>
            </c:strRef>
          </c:tx>
          <c:invertIfNegative val="0"/>
          <c:cat>
            <c:numRef>
              <c:f>'Raw Data'!$J$30:$J$38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300.0</c:v>
                </c:pt>
                <c:pt idx="5">
                  <c:v>400.0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</c:numCache>
            </c:numRef>
          </c:cat>
          <c:val>
            <c:numRef>
              <c:f>'Raw Data'!$N$30:$N$38</c:f>
              <c:numCache>
                <c:formatCode>General</c:formatCode>
                <c:ptCount val="9"/>
                <c:pt idx="0">
                  <c:v>83.3</c:v>
                </c:pt>
                <c:pt idx="1">
                  <c:v>87.0</c:v>
                </c:pt>
                <c:pt idx="2">
                  <c:v>87.9</c:v>
                </c:pt>
                <c:pt idx="3">
                  <c:v>88.3</c:v>
                </c:pt>
                <c:pt idx="4">
                  <c:v>89.5</c:v>
                </c:pt>
                <c:pt idx="5">
                  <c:v>89.5</c:v>
                </c:pt>
                <c:pt idx="6">
                  <c:v>89.5</c:v>
                </c:pt>
                <c:pt idx="7">
                  <c:v>89.5</c:v>
                </c:pt>
                <c:pt idx="8">
                  <c:v>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310408"/>
        <c:axId val="1794136008"/>
      </c:barChart>
      <c:catAx>
        <c:axId val="179431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136008"/>
        <c:crosses val="autoZero"/>
        <c:auto val="1"/>
        <c:lblAlgn val="ctr"/>
        <c:lblOffset val="100"/>
        <c:noMultiLvlLbl val="0"/>
      </c:catAx>
      <c:valAx>
        <c:axId val="179413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Clauses Satisfied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31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vs. #</a:t>
            </a:r>
            <a:r>
              <a:rPr lang="en-US" baseline="0"/>
              <a:t> of Generations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Data'!$C$29</c:f>
              <c:strCache>
                <c:ptCount val="1"/>
                <c:pt idx="0">
                  <c:v>Tournament</c:v>
                </c:pt>
              </c:strCache>
            </c:strRef>
          </c:tx>
          <c:invertIfNegative val="0"/>
          <c:cat>
            <c:numRef>
              <c:f>'Raw Data'!$B$30:$B$40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Data'!$C$30:$C$40</c:f>
              <c:numCache>
                <c:formatCode>General</c:formatCode>
                <c:ptCount val="11"/>
                <c:pt idx="0">
                  <c:v>84.2</c:v>
                </c:pt>
                <c:pt idx="1">
                  <c:v>83.72</c:v>
                </c:pt>
                <c:pt idx="2">
                  <c:v>83.34</c:v>
                </c:pt>
                <c:pt idx="3">
                  <c:v>84.3</c:v>
                </c:pt>
                <c:pt idx="4">
                  <c:v>85.04</c:v>
                </c:pt>
                <c:pt idx="5">
                  <c:v>83.7</c:v>
                </c:pt>
                <c:pt idx="6">
                  <c:v>84.32000000000001</c:v>
                </c:pt>
                <c:pt idx="7">
                  <c:v>85.56</c:v>
                </c:pt>
                <c:pt idx="8">
                  <c:v>84.55999999999998</c:v>
                </c:pt>
                <c:pt idx="9">
                  <c:v>84.82000000000001</c:v>
                </c:pt>
                <c:pt idx="10">
                  <c:v>85.80000000000001</c:v>
                </c:pt>
              </c:numCache>
            </c:numRef>
          </c:val>
        </c:ser>
        <c:ser>
          <c:idx val="1"/>
          <c:order val="1"/>
          <c:tx>
            <c:strRef>
              <c:f>'Raw Data'!$D$29</c:f>
              <c:strCache>
                <c:ptCount val="1"/>
                <c:pt idx="0">
                  <c:v>Rank</c:v>
                </c:pt>
              </c:strCache>
            </c:strRef>
          </c:tx>
          <c:invertIfNegative val="0"/>
          <c:cat>
            <c:numRef>
              <c:f>'Raw Data'!$B$30:$B$40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Data'!$D$30:$D$40</c:f>
              <c:numCache>
                <c:formatCode>General</c:formatCode>
                <c:ptCount val="11"/>
                <c:pt idx="0">
                  <c:v>82.1</c:v>
                </c:pt>
                <c:pt idx="1">
                  <c:v>83.0</c:v>
                </c:pt>
                <c:pt idx="2">
                  <c:v>83.5</c:v>
                </c:pt>
                <c:pt idx="3">
                  <c:v>84.0</c:v>
                </c:pt>
                <c:pt idx="4">
                  <c:v>84.6</c:v>
                </c:pt>
                <c:pt idx="5">
                  <c:v>85.2</c:v>
                </c:pt>
                <c:pt idx="6">
                  <c:v>84.6</c:v>
                </c:pt>
                <c:pt idx="7">
                  <c:v>85.8</c:v>
                </c:pt>
                <c:pt idx="8">
                  <c:v>86.0</c:v>
                </c:pt>
                <c:pt idx="9">
                  <c:v>86.0</c:v>
                </c:pt>
                <c:pt idx="10">
                  <c:v>84.6</c:v>
                </c:pt>
              </c:numCache>
            </c:numRef>
          </c:val>
        </c:ser>
        <c:ser>
          <c:idx val="2"/>
          <c:order val="2"/>
          <c:tx>
            <c:strRef>
              <c:f>'Raw Data'!$E$29</c:f>
              <c:strCache>
                <c:ptCount val="1"/>
                <c:pt idx="0">
                  <c:v>Boltzmann</c:v>
                </c:pt>
              </c:strCache>
            </c:strRef>
          </c:tx>
          <c:invertIfNegative val="0"/>
          <c:cat>
            <c:numRef>
              <c:f>'Raw Data'!$B$30:$B$40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Data'!$E$30:$E$40</c:f>
              <c:numCache>
                <c:formatCode>General</c:formatCode>
                <c:ptCount val="11"/>
                <c:pt idx="0">
                  <c:v>80.9</c:v>
                </c:pt>
                <c:pt idx="1">
                  <c:v>82.1</c:v>
                </c:pt>
                <c:pt idx="2">
                  <c:v>84.6</c:v>
                </c:pt>
                <c:pt idx="3">
                  <c:v>83.3</c:v>
                </c:pt>
                <c:pt idx="4">
                  <c:v>82.1</c:v>
                </c:pt>
                <c:pt idx="5">
                  <c:v>81.5</c:v>
                </c:pt>
                <c:pt idx="6">
                  <c:v>83.3</c:v>
                </c:pt>
                <c:pt idx="7">
                  <c:v>80.9</c:v>
                </c:pt>
                <c:pt idx="8">
                  <c:v>83.3</c:v>
                </c:pt>
                <c:pt idx="9">
                  <c:v>84.0</c:v>
                </c:pt>
                <c:pt idx="10">
                  <c:v>84.6</c:v>
                </c:pt>
              </c:numCache>
            </c:numRef>
          </c:val>
        </c:ser>
        <c:ser>
          <c:idx val="3"/>
          <c:order val="3"/>
          <c:tx>
            <c:strRef>
              <c:f>'Raw Data'!$F$29</c:f>
              <c:strCache>
                <c:ptCount val="1"/>
                <c:pt idx="0">
                  <c:v>PBIL</c:v>
                </c:pt>
              </c:strCache>
            </c:strRef>
          </c:tx>
          <c:invertIfNegative val="0"/>
          <c:cat>
            <c:numRef>
              <c:f>'Raw Data'!$B$30:$B$40</c:f>
              <c:numCache>
                <c:formatCode>General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5000.0</c:v>
                </c:pt>
                <c:pt idx="9">
                  <c:v>7500.0</c:v>
                </c:pt>
                <c:pt idx="10">
                  <c:v>10000.0</c:v>
                </c:pt>
              </c:numCache>
            </c:numRef>
          </c:cat>
          <c:val>
            <c:numRef>
              <c:f>'Raw Data'!$F$30:$F$40</c:f>
              <c:numCache>
                <c:formatCode>General</c:formatCode>
                <c:ptCount val="11"/>
                <c:pt idx="0">
                  <c:v>88.3</c:v>
                </c:pt>
                <c:pt idx="1">
                  <c:v>87.7</c:v>
                </c:pt>
                <c:pt idx="2">
                  <c:v>88.3</c:v>
                </c:pt>
                <c:pt idx="3">
                  <c:v>89.5</c:v>
                </c:pt>
                <c:pt idx="4">
                  <c:v>87.0</c:v>
                </c:pt>
                <c:pt idx="5">
                  <c:v>87.0</c:v>
                </c:pt>
                <c:pt idx="6">
                  <c:v>87.0</c:v>
                </c:pt>
                <c:pt idx="7">
                  <c:v>89.5</c:v>
                </c:pt>
                <c:pt idx="8">
                  <c:v>89.5</c:v>
                </c:pt>
                <c:pt idx="9">
                  <c:v>89.5</c:v>
                </c:pt>
                <c:pt idx="10">
                  <c:v>88.3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578904"/>
        <c:axId val="1791965048"/>
      </c:barChart>
      <c:catAx>
        <c:axId val="179257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965048"/>
        <c:crosses val="autoZero"/>
        <c:auto val="1"/>
        <c:lblAlgn val="ctr"/>
        <c:lblOffset val="100"/>
        <c:noMultiLvlLbl val="0"/>
      </c:catAx>
      <c:valAx>
        <c:axId val="179196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Clauses Satisfied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57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G22" sqref="G22"/>
    </sheetView>
  </sheetViews>
  <sheetFormatPr baseColWidth="10" defaultColWidth="13.5" defaultRowHeight="15" customHeight="1" x14ac:dyDescent="0"/>
  <cols>
    <col min="2" max="2" width="20.1640625" customWidth="1"/>
    <col min="3" max="5" width="13.83203125" customWidth="1"/>
    <col min="8" max="8" width="13.5" style="1"/>
    <col min="9" max="9" width="13.5" style="21"/>
    <col min="10" max="10" width="17.33203125" customWidth="1"/>
  </cols>
  <sheetData>
    <row r="1" spans="1:14">
      <c r="A1" s="21"/>
      <c r="B1" s="21"/>
      <c r="C1" s="21"/>
      <c r="D1" s="21"/>
      <c r="E1" s="21"/>
      <c r="F1" s="21"/>
      <c r="G1" s="21"/>
      <c r="J1" s="21"/>
      <c r="K1" s="21"/>
      <c r="L1" s="21"/>
      <c r="M1" s="21"/>
      <c r="N1" s="21"/>
    </row>
    <row r="2" spans="1:14">
      <c r="A2" s="21"/>
      <c r="B2" s="23" t="s">
        <v>0</v>
      </c>
      <c r="C2" s="21"/>
      <c r="D2" s="21"/>
      <c r="E2" s="21"/>
      <c r="F2" s="21"/>
      <c r="G2" s="21"/>
      <c r="J2" s="23" t="s">
        <v>0</v>
      </c>
      <c r="K2" s="21"/>
      <c r="L2" s="21"/>
      <c r="M2" s="21"/>
      <c r="N2" s="21"/>
    </row>
    <row r="3" spans="1:14" ht="15.75" customHeight="1">
      <c r="A3" s="21"/>
      <c r="B3" s="21"/>
      <c r="C3" s="3"/>
      <c r="D3" s="3"/>
      <c r="E3" s="3"/>
      <c r="F3" s="21"/>
      <c r="G3" s="21"/>
      <c r="J3" s="21"/>
      <c r="K3" s="3"/>
      <c r="L3" s="3"/>
      <c r="M3" s="3"/>
      <c r="N3" s="21"/>
    </row>
    <row r="4" spans="1:14" ht="15.75" customHeight="1" thickBot="1">
      <c r="A4" s="21"/>
      <c r="B4" s="13"/>
      <c r="C4" s="26" t="s">
        <v>1</v>
      </c>
      <c r="D4" s="27"/>
      <c r="E4" s="27"/>
      <c r="F4" s="14"/>
      <c r="G4" s="21"/>
      <c r="J4" s="13"/>
      <c r="K4" s="26" t="s">
        <v>1</v>
      </c>
      <c r="L4" s="27"/>
      <c r="M4" s="27"/>
      <c r="N4" s="14"/>
    </row>
    <row r="5" spans="1:14" ht="15.75" customHeight="1" thickBot="1">
      <c r="A5" s="21"/>
      <c r="B5" s="6"/>
      <c r="C5" s="28" t="s">
        <v>2</v>
      </c>
      <c r="D5" s="29"/>
      <c r="E5" s="30"/>
      <c r="F5" s="53" t="s">
        <v>3</v>
      </c>
      <c r="G5" s="15"/>
      <c r="J5" s="6"/>
      <c r="K5" s="28" t="s">
        <v>2</v>
      </c>
      <c r="L5" s="29"/>
      <c r="M5" s="30"/>
      <c r="N5" s="53" t="s">
        <v>3</v>
      </c>
    </row>
    <row r="6" spans="1:14" ht="15.75" customHeight="1" thickBot="1">
      <c r="A6" s="13"/>
      <c r="B6" s="17" t="s">
        <v>4</v>
      </c>
      <c r="C6" s="22" t="s">
        <v>5</v>
      </c>
      <c r="D6" s="20" t="s">
        <v>6</v>
      </c>
      <c r="E6" s="24" t="s">
        <v>7</v>
      </c>
      <c r="F6" s="53" t="s">
        <v>3</v>
      </c>
      <c r="G6" s="15"/>
      <c r="I6" s="13"/>
      <c r="J6" s="17" t="s">
        <v>8</v>
      </c>
      <c r="K6" s="22" t="s">
        <v>5</v>
      </c>
      <c r="L6" s="20" t="s">
        <v>6</v>
      </c>
      <c r="M6" s="24" t="s">
        <v>7</v>
      </c>
      <c r="N6" s="53" t="s">
        <v>3</v>
      </c>
    </row>
    <row r="7" spans="1:14">
      <c r="A7" s="13"/>
      <c r="B7" s="19">
        <v>100</v>
      </c>
      <c r="C7" s="11">
        <f>AVERAGE(0.253,0.181,0.179,0.181,0.18)</f>
        <v>0.1948</v>
      </c>
      <c r="D7" s="5">
        <v>9.2999999999999999E-2</v>
      </c>
      <c r="E7" s="18">
        <v>7.5999999999999998E-2</v>
      </c>
      <c r="F7" s="19">
        <v>5.5E-2</v>
      </c>
      <c r="G7" s="15"/>
      <c r="I7" s="13"/>
      <c r="J7" s="41">
        <v>10</v>
      </c>
      <c r="K7" s="33">
        <f>AVERAGE(0.164,0.199,0.203)</f>
        <v>0.18866666666666668</v>
      </c>
      <c r="L7" s="38">
        <v>6.8000000000000005E-2</v>
      </c>
      <c r="M7" s="49">
        <v>7.0999999999999994E-2</v>
      </c>
      <c r="N7" s="45">
        <v>5.2999999999999999E-2</v>
      </c>
    </row>
    <row r="8" spans="1:14">
      <c r="A8" s="13"/>
      <c r="B8" s="9">
        <v>200</v>
      </c>
      <c r="C8" s="10">
        <f>AVERAGE(0.386,0.364,0.386,0.365,0.411)</f>
        <v>0.38240000000000002</v>
      </c>
      <c r="D8" s="12">
        <v>0.13800000000000001</v>
      </c>
      <c r="E8" s="2">
        <v>0.115</v>
      </c>
      <c r="F8" s="9">
        <v>8.5999999999999993E-2</v>
      </c>
      <c r="G8" s="15"/>
      <c r="I8" s="13"/>
      <c r="J8" s="42">
        <v>50</v>
      </c>
      <c r="K8" s="34">
        <f>AVERAGE(0.822,0.631,0.631)</f>
        <v>0.69466666666666654</v>
      </c>
      <c r="L8" s="39">
        <v>0.246</v>
      </c>
      <c r="M8" s="50">
        <v>0.23</v>
      </c>
      <c r="N8" s="46">
        <v>0.191</v>
      </c>
    </row>
    <row r="9" spans="1:14">
      <c r="A9" s="13"/>
      <c r="B9" s="9">
        <v>300</v>
      </c>
      <c r="C9" s="10">
        <f>AVERAGE(0.441,0.451,0.5,0.501,0.445)</f>
        <v>0.4675999999999999</v>
      </c>
      <c r="D9" s="12">
        <v>0.184</v>
      </c>
      <c r="E9" s="2">
        <v>0.16900000000000001</v>
      </c>
      <c r="F9" s="9">
        <v>0.115</v>
      </c>
      <c r="G9" s="15"/>
      <c r="I9" s="13"/>
      <c r="J9" s="43">
        <v>100</v>
      </c>
      <c r="K9" s="51">
        <f>AVERAGE(0.856,0.84,0.856)</f>
        <v>0.85066666666666668</v>
      </c>
      <c r="L9" s="40">
        <v>0.38</v>
      </c>
      <c r="M9" s="35">
        <v>0.38100000000000001</v>
      </c>
      <c r="N9" s="47">
        <v>0.28899999999999998</v>
      </c>
    </row>
    <row r="10" spans="1:14">
      <c r="A10" s="13"/>
      <c r="B10" s="9">
        <v>400</v>
      </c>
      <c r="C10" s="10">
        <f>AVERAGE(0.519,0.532,0.541,0.576,0.548)</f>
        <v>0.54320000000000002</v>
      </c>
      <c r="D10" s="12">
        <v>0.22700000000000001</v>
      </c>
      <c r="E10" s="2">
        <v>0.21</v>
      </c>
      <c r="F10" s="9">
        <v>0.14899999999999999</v>
      </c>
      <c r="G10" s="15"/>
      <c r="I10" s="13"/>
      <c r="J10" s="43">
        <v>200</v>
      </c>
      <c r="K10" s="52">
        <f>AVERAGE(1.299,1.486,1.296)</f>
        <v>1.3603333333333334</v>
      </c>
      <c r="L10" s="40">
        <v>0.63500000000000001</v>
      </c>
      <c r="M10" s="2">
        <v>0.54700000000000004</v>
      </c>
      <c r="N10" s="47">
        <v>0.46700000000000003</v>
      </c>
    </row>
    <row r="11" spans="1:14">
      <c r="A11" s="13"/>
      <c r="B11" s="9">
        <v>500</v>
      </c>
      <c r="C11" s="10">
        <f>AVERAGE(0.563,0.595,0.624,0.591,0.579)</f>
        <v>0.59040000000000004</v>
      </c>
      <c r="D11" s="12">
        <v>0.26600000000000001</v>
      </c>
      <c r="E11" s="2">
        <v>0.23799999999999999</v>
      </c>
      <c r="F11" s="9">
        <v>0.18099999999999999</v>
      </c>
      <c r="G11" s="15"/>
      <c r="I11" s="13"/>
      <c r="J11" s="43">
        <v>300</v>
      </c>
      <c r="K11" s="52">
        <f>AVERAGE(1.986,1.99,1.927)</f>
        <v>1.9676666666666669</v>
      </c>
      <c r="L11" s="40">
        <v>0.91200000000000003</v>
      </c>
      <c r="M11" s="2">
        <v>0.74299999999999999</v>
      </c>
      <c r="N11" s="47">
        <v>0.64</v>
      </c>
    </row>
    <row r="12" spans="1:14">
      <c r="A12" s="13"/>
      <c r="B12" s="9">
        <v>1000</v>
      </c>
      <c r="C12" s="10">
        <f>AVERAGE(0.832,0.892,0.861,0.887,0.907)</f>
        <v>0.87579999999999991</v>
      </c>
      <c r="D12" s="12">
        <v>0.38200000000000001</v>
      </c>
      <c r="E12" s="2">
        <v>0.33600000000000002</v>
      </c>
      <c r="F12" s="9">
        <v>0.28799999999999998</v>
      </c>
      <c r="G12" s="15"/>
      <c r="I12" s="13"/>
      <c r="J12" s="43">
        <v>400</v>
      </c>
      <c r="K12" s="52">
        <f>AVERAGE(2.544,2.55,2.544)</f>
        <v>2.5459999999999998</v>
      </c>
      <c r="L12" s="40">
        <v>1.2110000000000001</v>
      </c>
      <c r="M12" s="2">
        <v>0.93899999999999995</v>
      </c>
      <c r="N12" s="47">
        <v>0.84099999999999997</v>
      </c>
    </row>
    <row r="13" spans="1:14">
      <c r="A13" s="13"/>
      <c r="B13" s="9">
        <v>1500</v>
      </c>
      <c r="C13" s="10">
        <f>AVERAGE(1.12,1.16,1.153,1.144,1.164)</f>
        <v>1.1481999999999999</v>
      </c>
      <c r="D13" s="12">
        <v>0.48699999999999999</v>
      </c>
      <c r="E13" s="2">
        <v>0.43099999999999999</v>
      </c>
      <c r="F13" s="9">
        <v>0.38400000000000001</v>
      </c>
      <c r="G13" s="15"/>
      <c r="I13" s="13"/>
      <c r="J13" s="43">
        <v>500</v>
      </c>
      <c r="K13" s="52">
        <f>AVERAGE(2.995,3.001,3.025)</f>
        <v>3.0070000000000001</v>
      </c>
      <c r="L13" s="40">
        <v>1.5569999999999999</v>
      </c>
      <c r="M13" s="2">
        <v>1.208</v>
      </c>
      <c r="N13" s="47">
        <v>1.0149999999999999</v>
      </c>
    </row>
    <row r="14" spans="1:14">
      <c r="A14" s="13"/>
      <c r="B14" s="9">
        <v>2000</v>
      </c>
      <c r="C14" s="10">
        <f>AVERAGE(1.416,1.406,1.415,1.42,1.43)</f>
        <v>1.4174</v>
      </c>
      <c r="D14" s="12">
        <v>0.60299999999999998</v>
      </c>
      <c r="E14" s="2">
        <v>0.52100000000000002</v>
      </c>
      <c r="F14" s="9">
        <v>0.46899999999999997</v>
      </c>
      <c r="G14" s="15"/>
      <c r="I14" s="13"/>
      <c r="J14" s="43">
        <v>1000</v>
      </c>
      <c r="K14" s="52">
        <f>AVERAGE(5.698,5.447,5.129)</f>
        <v>5.424666666666667</v>
      </c>
      <c r="L14" s="40">
        <v>3.8319999999999999</v>
      </c>
      <c r="M14" s="2">
        <v>2.0630000000000002</v>
      </c>
      <c r="N14" s="47">
        <v>1.88</v>
      </c>
    </row>
    <row r="15" spans="1:14">
      <c r="A15" s="13"/>
      <c r="B15" s="9">
        <v>5000</v>
      </c>
      <c r="C15" s="10">
        <f>AVERAGE(3.027,3.06,3.214,2.991,3.088)</f>
        <v>3.0759999999999996</v>
      </c>
      <c r="D15" s="12">
        <v>1.296</v>
      </c>
      <c r="E15" s="2">
        <v>1.1240000000000001</v>
      </c>
      <c r="F15" s="9">
        <v>0.998</v>
      </c>
      <c r="G15" s="15"/>
      <c r="I15" s="13"/>
      <c r="J15" s="43">
        <v>1500</v>
      </c>
      <c r="K15" s="52">
        <f>AVERAGE(8.364,8.077,8.628)</f>
        <v>8.3563333333333336</v>
      </c>
      <c r="L15" s="40">
        <v>8.2789999999999999</v>
      </c>
      <c r="M15" s="2">
        <v>3.0219999999999998</v>
      </c>
      <c r="N15" s="47">
        <v>2.6760000000000002</v>
      </c>
    </row>
    <row r="16" spans="1:14">
      <c r="A16" s="13"/>
      <c r="B16" s="9">
        <v>7500</v>
      </c>
      <c r="C16" s="10">
        <f>AVERAGE(4.393,4.376,4.472,4.44,4.407)</f>
        <v>4.4176000000000002</v>
      </c>
      <c r="D16" s="12">
        <v>1.8280000000000001</v>
      </c>
      <c r="E16" s="2">
        <v>1.6060000000000001</v>
      </c>
      <c r="F16" s="9">
        <v>1.4339999999999999</v>
      </c>
      <c r="G16" s="15"/>
      <c r="I16" s="13"/>
      <c r="J16" s="42"/>
      <c r="K16" s="10"/>
      <c r="L16" s="12"/>
      <c r="M16" s="2"/>
      <c r="N16" s="47"/>
    </row>
    <row r="17" spans="1:14">
      <c r="A17" s="13"/>
      <c r="B17" s="9">
        <v>10000</v>
      </c>
      <c r="C17" s="10">
        <f>AVERAGE(5.731,5.534,5.762,5.601,5.759)</f>
        <v>5.6774000000000004</v>
      </c>
      <c r="D17" s="12">
        <v>2.3919999999999999</v>
      </c>
      <c r="E17" s="2">
        <v>1.984</v>
      </c>
      <c r="F17" s="9">
        <v>1.881</v>
      </c>
      <c r="G17" s="15"/>
      <c r="I17" s="13"/>
      <c r="J17" s="42"/>
      <c r="K17" s="10"/>
      <c r="L17" s="12"/>
      <c r="M17" s="2"/>
      <c r="N17" s="47"/>
    </row>
    <row r="18" spans="1:14">
      <c r="A18" s="13"/>
      <c r="B18" s="9"/>
      <c r="C18" s="10"/>
      <c r="D18" s="12"/>
      <c r="E18" s="2"/>
      <c r="F18" s="9"/>
      <c r="G18" s="15"/>
      <c r="I18" s="13"/>
      <c r="J18" s="42"/>
      <c r="K18" s="10"/>
      <c r="L18" s="12"/>
      <c r="M18" s="2"/>
      <c r="N18" s="47"/>
    </row>
    <row r="19" spans="1:14">
      <c r="A19" s="13"/>
      <c r="B19" s="9"/>
      <c r="C19" s="10"/>
      <c r="D19" s="12"/>
      <c r="E19" s="2"/>
      <c r="F19" s="9"/>
      <c r="G19" s="15"/>
      <c r="I19" s="13"/>
      <c r="J19" s="42"/>
      <c r="K19" s="10"/>
      <c r="L19" s="12"/>
      <c r="M19" s="2"/>
      <c r="N19" s="47"/>
    </row>
    <row r="20" spans="1:14">
      <c r="A20" s="13"/>
      <c r="B20" s="9"/>
      <c r="C20" s="10"/>
      <c r="D20" s="12"/>
      <c r="E20" s="2"/>
      <c r="F20" s="9"/>
      <c r="G20" s="15"/>
      <c r="I20" s="13"/>
      <c r="J20" s="42"/>
      <c r="K20" s="10"/>
      <c r="L20" s="12"/>
      <c r="M20" s="2"/>
      <c r="N20" s="47"/>
    </row>
    <row r="21" spans="1:14">
      <c r="A21" s="13"/>
      <c r="B21" s="9"/>
      <c r="C21" s="10"/>
      <c r="D21" s="12"/>
      <c r="E21" s="2"/>
      <c r="F21" s="9"/>
      <c r="G21" s="15"/>
      <c r="I21" s="13"/>
      <c r="J21" s="42"/>
      <c r="K21" s="10"/>
      <c r="L21" s="12"/>
      <c r="M21" s="2"/>
      <c r="N21" s="47"/>
    </row>
    <row r="22" spans="1:14" ht="15.75" customHeight="1">
      <c r="A22" s="13"/>
      <c r="B22" s="7"/>
      <c r="C22" s="4"/>
      <c r="D22" s="25"/>
      <c r="E22" s="16"/>
      <c r="F22" s="7"/>
      <c r="G22" s="15"/>
      <c r="I22" s="13"/>
      <c r="J22" s="44"/>
      <c r="K22" s="36"/>
      <c r="L22" s="25"/>
      <c r="M22" s="37"/>
      <c r="N22" s="48"/>
    </row>
    <row r="23" spans="1:14">
      <c r="A23" s="21"/>
      <c r="B23" s="8"/>
      <c r="C23" s="8"/>
      <c r="D23" s="8"/>
      <c r="E23" s="8"/>
      <c r="F23" s="8"/>
      <c r="G23" s="21"/>
      <c r="J23" s="8"/>
      <c r="K23" s="8"/>
      <c r="L23" s="8"/>
      <c r="M23" s="8"/>
      <c r="N23" s="8"/>
    </row>
    <row r="24" spans="1:14">
      <c r="A24" s="21"/>
      <c r="B24" s="21"/>
      <c r="C24" s="21"/>
      <c r="D24" s="21"/>
      <c r="E24" s="21"/>
      <c r="F24" s="21"/>
      <c r="G24" s="21"/>
      <c r="J24" s="21"/>
      <c r="K24" s="21"/>
      <c r="L24" s="21"/>
      <c r="M24" s="21"/>
      <c r="N24" s="21"/>
    </row>
    <row r="25" spans="1:14">
      <c r="A25" s="21"/>
      <c r="B25" s="23" t="s">
        <v>9</v>
      </c>
      <c r="C25" s="21"/>
      <c r="D25" s="21"/>
      <c r="E25" s="21"/>
      <c r="F25" s="21"/>
      <c r="G25" s="21"/>
      <c r="J25" s="23" t="s">
        <v>9</v>
      </c>
      <c r="K25" s="21"/>
      <c r="L25" s="21"/>
      <c r="M25" s="21"/>
      <c r="N25" s="21"/>
    </row>
    <row r="26" spans="1:14" ht="15.75" customHeight="1">
      <c r="A26" s="21"/>
      <c r="B26" s="21"/>
      <c r="C26" s="3"/>
      <c r="D26" s="3"/>
      <c r="E26" s="3"/>
      <c r="F26" s="21"/>
      <c r="G26" s="21"/>
      <c r="J26" s="21"/>
      <c r="K26" s="3"/>
      <c r="L26" s="3"/>
      <c r="M26" s="3"/>
      <c r="N26" s="21"/>
    </row>
    <row r="27" spans="1:14" ht="15.75" customHeight="1" thickBot="1">
      <c r="A27" s="21"/>
      <c r="B27" s="13"/>
      <c r="C27" s="26" t="s">
        <v>1</v>
      </c>
      <c r="D27" s="27"/>
      <c r="E27" s="27"/>
      <c r="F27" s="14"/>
      <c r="G27" s="21"/>
      <c r="J27" s="13"/>
      <c r="K27" s="26" t="s">
        <v>1</v>
      </c>
      <c r="L27" s="27"/>
      <c r="M27" s="27"/>
      <c r="N27" s="14"/>
    </row>
    <row r="28" spans="1:14" ht="15.75" customHeight="1" thickBot="1">
      <c r="A28" s="21"/>
      <c r="B28" s="6"/>
      <c r="C28" s="28" t="s">
        <v>2</v>
      </c>
      <c r="D28" s="29"/>
      <c r="E28" s="30"/>
      <c r="F28" s="53" t="s">
        <v>3</v>
      </c>
      <c r="G28" s="15"/>
      <c r="J28" s="6"/>
      <c r="K28" s="28" t="s">
        <v>2</v>
      </c>
      <c r="L28" s="29"/>
      <c r="M28" s="30"/>
      <c r="N28" s="53" t="s">
        <v>3</v>
      </c>
    </row>
    <row r="29" spans="1:14" ht="15.75" customHeight="1" thickBot="1">
      <c r="A29" s="13"/>
      <c r="B29" s="17" t="s">
        <v>4</v>
      </c>
      <c r="C29" s="22" t="s">
        <v>5</v>
      </c>
      <c r="D29" s="20" t="s">
        <v>6</v>
      </c>
      <c r="E29" s="24" t="s">
        <v>7</v>
      </c>
      <c r="F29" s="53" t="s">
        <v>3</v>
      </c>
      <c r="G29" s="15"/>
      <c r="I29" s="13"/>
      <c r="J29" s="17" t="s">
        <v>8</v>
      </c>
      <c r="K29" s="22" t="s">
        <v>5</v>
      </c>
      <c r="L29" s="20" t="s">
        <v>6</v>
      </c>
      <c r="M29" s="24" t="s">
        <v>7</v>
      </c>
      <c r="N29" s="53" t="s">
        <v>3</v>
      </c>
    </row>
    <row r="30" spans="1:14">
      <c r="A30" s="13"/>
      <c r="B30" s="19">
        <v>100</v>
      </c>
      <c r="C30" s="11">
        <f>AVERAGE(84.6,82.1,85.2,83.3,85.8)</f>
        <v>84.2</v>
      </c>
      <c r="D30" s="5">
        <v>82.1</v>
      </c>
      <c r="E30" s="18">
        <v>80.900000000000006</v>
      </c>
      <c r="F30" s="19">
        <v>88.3</v>
      </c>
      <c r="G30" s="15"/>
      <c r="I30" s="13"/>
      <c r="J30" s="19">
        <v>10</v>
      </c>
      <c r="K30" s="11">
        <f>AVERAGE(84.6,80.9,84.6)</f>
        <v>83.36666666666666</v>
      </c>
      <c r="L30" s="5">
        <v>82.7</v>
      </c>
      <c r="M30" s="18">
        <v>79.599999999999994</v>
      </c>
      <c r="N30" s="19">
        <v>83.3</v>
      </c>
    </row>
    <row r="31" spans="1:14">
      <c r="A31" s="13"/>
      <c r="B31" s="9">
        <v>200</v>
      </c>
      <c r="C31" s="10">
        <f>AVERAGE(84.6,82.1,84.6,83.3,84)</f>
        <v>83.72</v>
      </c>
      <c r="D31" s="12">
        <v>83</v>
      </c>
      <c r="E31" s="2">
        <v>82.1</v>
      </c>
      <c r="F31" s="9">
        <v>87.7</v>
      </c>
      <c r="G31" s="15"/>
      <c r="I31" s="13"/>
      <c r="J31" s="9">
        <v>50</v>
      </c>
      <c r="K31" s="10">
        <f>AVERAGE(83.3,83.3,83.3)</f>
        <v>83.3</v>
      </c>
      <c r="L31" s="12">
        <v>83.3</v>
      </c>
      <c r="M31" s="2">
        <v>84.6</v>
      </c>
      <c r="N31" s="9">
        <v>87</v>
      </c>
    </row>
    <row r="32" spans="1:14">
      <c r="A32" s="13"/>
      <c r="B32" s="9">
        <v>300</v>
      </c>
      <c r="C32" s="10">
        <f>AVERAGE(84.6,87,82.1,80.9,82.1)</f>
        <v>83.34</v>
      </c>
      <c r="D32" s="12">
        <v>83.5</v>
      </c>
      <c r="E32" s="2">
        <v>84.6</v>
      </c>
      <c r="F32" s="9">
        <v>88.3</v>
      </c>
      <c r="G32" s="15"/>
      <c r="I32" s="13"/>
      <c r="J32" s="9">
        <v>100</v>
      </c>
      <c r="K32" s="10">
        <f>AVERAGE(82.1,85.2,85.8)</f>
        <v>84.366666666666674</v>
      </c>
      <c r="L32" s="12">
        <v>84.6</v>
      </c>
      <c r="M32" s="2">
        <v>85.8</v>
      </c>
      <c r="N32" s="9">
        <v>87.9</v>
      </c>
    </row>
    <row r="33" spans="1:14">
      <c r="A33" s="13"/>
      <c r="B33" s="9">
        <v>400</v>
      </c>
      <c r="C33" s="10">
        <f>AVERAGE(83.3,83.3,83.3,87,84.6)</f>
        <v>84.3</v>
      </c>
      <c r="D33" s="12">
        <v>84</v>
      </c>
      <c r="E33" s="2">
        <v>83.3</v>
      </c>
      <c r="F33" s="9">
        <v>89.5</v>
      </c>
      <c r="G33" s="15"/>
      <c r="I33" s="13"/>
      <c r="J33" s="9">
        <v>200</v>
      </c>
      <c r="K33" s="10">
        <f>AVERAGE(87,83.3,85.8)</f>
        <v>85.366666666666674</v>
      </c>
      <c r="L33" s="12">
        <v>85.8</v>
      </c>
      <c r="M33" s="2">
        <v>84.6</v>
      </c>
      <c r="N33" s="9">
        <v>88.3</v>
      </c>
    </row>
    <row r="34" spans="1:14">
      <c r="A34" s="13"/>
      <c r="B34" s="9">
        <v>500</v>
      </c>
      <c r="C34" s="10">
        <f>AVERAGE(83.3,87,84.6,87,83.3)</f>
        <v>85.039999999999992</v>
      </c>
      <c r="D34" s="12">
        <v>84.6</v>
      </c>
      <c r="E34" s="2">
        <v>82.1</v>
      </c>
      <c r="F34" s="9">
        <v>87</v>
      </c>
      <c r="G34" s="15"/>
      <c r="I34" s="13"/>
      <c r="J34" s="9">
        <v>300</v>
      </c>
      <c r="K34" s="10">
        <f>AVERAGE(85.8,85.2,83.3)</f>
        <v>84.766666666666666</v>
      </c>
      <c r="L34" s="12">
        <v>84.6</v>
      </c>
      <c r="M34" s="2">
        <v>84.6</v>
      </c>
      <c r="N34" s="9">
        <v>89.5</v>
      </c>
    </row>
    <row r="35" spans="1:14">
      <c r="A35" s="13"/>
      <c r="B35" s="9">
        <v>1000</v>
      </c>
      <c r="C35" s="10">
        <f>AVERAGE(85.8,82.7,84.6,82.1,83.3)</f>
        <v>83.7</v>
      </c>
      <c r="D35" s="12">
        <v>85.2</v>
      </c>
      <c r="E35" s="2">
        <v>81.5</v>
      </c>
      <c r="F35" s="9">
        <v>87</v>
      </c>
      <c r="G35" s="15"/>
      <c r="I35" s="13"/>
      <c r="J35" s="9">
        <v>400</v>
      </c>
      <c r="K35" s="10">
        <f>AVERAGE(84.6,88.3,87)</f>
        <v>86.633333333333326</v>
      </c>
      <c r="L35" s="12">
        <v>84.6</v>
      </c>
      <c r="M35" s="2">
        <v>84.6</v>
      </c>
      <c r="N35" s="9">
        <v>89.5</v>
      </c>
    </row>
    <row r="36" spans="1:14">
      <c r="A36" s="13"/>
      <c r="B36" s="9">
        <v>1500</v>
      </c>
      <c r="C36" s="10">
        <f>AVERAGE(87,85.2, 85.8,82.1,81.5)</f>
        <v>84.320000000000007</v>
      </c>
      <c r="D36" s="12">
        <v>84.6</v>
      </c>
      <c r="E36" s="2">
        <v>83.3</v>
      </c>
      <c r="F36" s="9">
        <v>87</v>
      </c>
      <c r="G36" s="15"/>
      <c r="I36" s="13"/>
      <c r="J36" s="9">
        <v>500</v>
      </c>
      <c r="K36" s="10">
        <f>AVERAGE(87,87,85.8)</f>
        <v>86.600000000000009</v>
      </c>
      <c r="L36" s="12">
        <v>85.6</v>
      </c>
      <c r="M36" s="2">
        <v>84.1</v>
      </c>
      <c r="N36" s="9">
        <v>89.5</v>
      </c>
    </row>
    <row r="37" spans="1:14">
      <c r="A37" s="13"/>
      <c r="B37" s="9">
        <v>2000</v>
      </c>
      <c r="C37" s="10">
        <f>AVERAGE(87,84.6,85.8,84.6,85.8)</f>
        <v>85.56</v>
      </c>
      <c r="D37" s="12">
        <v>85.8</v>
      </c>
      <c r="E37" s="2">
        <v>80.900000000000006</v>
      </c>
      <c r="F37" s="9">
        <v>89.5</v>
      </c>
      <c r="G37" s="15"/>
      <c r="I37" s="13"/>
      <c r="J37" s="9">
        <v>1000</v>
      </c>
      <c r="K37" s="10">
        <f>AVERAGE(83.3,84.6,88.3)</f>
        <v>85.399999999999991</v>
      </c>
      <c r="L37" s="12">
        <v>85.8</v>
      </c>
      <c r="M37" s="2">
        <v>85</v>
      </c>
      <c r="N37" s="9">
        <v>89.5</v>
      </c>
    </row>
    <row r="38" spans="1:14">
      <c r="A38" s="13"/>
      <c r="B38" s="9">
        <v>5000</v>
      </c>
      <c r="C38" s="10">
        <f>AVERAGE(88.3,83.3,83.3,83.3,84.6)</f>
        <v>84.559999999999988</v>
      </c>
      <c r="D38" s="12">
        <v>86</v>
      </c>
      <c r="E38" s="2">
        <v>83.3</v>
      </c>
      <c r="F38" s="9">
        <v>89.5</v>
      </c>
      <c r="G38" s="15"/>
      <c r="I38" s="13"/>
      <c r="J38" s="9">
        <v>1500</v>
      </c>
      <c r="K38" s="10">
        <f>(AVERAGE(84.6,85.8,83.3))</f>
        <v>84.566666666666663</v>
      </c>
      <c r="L38" s="12">
        <v>85.8</v>
      </c>
      <c r="M38" s="2">
        <v>84.6</v>
      </c>
      <c r="N38" s="9">
        <v>89.5</v>
      </c>
    </row>
    <row r="39" spans="1:14">
      <c r="A39" s="13"/>
      <c r="B39" s="9">
        <v>7500</v>
      </c>
      <c r="C39" s="10">
        <f>AVERAGE(84.6,87,84.6,83.3,84.6)</f>
        <v>84.820000000000007</v>
      </c>
      <c r="D39" s="12">
        <v>86</v>
      </c>
      <c r="E39" s="2">
        <v>84</v>
      </c>
      <c r="F39" s="9">
        <v>89.5</v>
      </c>
      <c r="G39" s="15"/>
      <c r="I39" s="13"/>
      <c r="J39" s="9"/>
      <c r="K39" s="10"/>
      <c r="L39" s="12"/>
      <c r="M39" s="2"/>
      <c r="N39" s="9"/>
    </row>
    <row r="40" spans="1:14">
      <c r="A40" s="13"/>
      <c r="B40" s="9">
        <v>10000</v>
      </c>
      <c r="C40" s="10">
        <f>AVERAGE(85.8,87,85.8,84.6,85.8)</f>
        <v>85.800000000000011</v>
      </c>
      <c r="D40" s="12">
        <v>84.6</v>
      </c>
      <c r="E40" s="2">
        <v>84.6</v>
      </c>
      <c r="F40" s="9">
        <v>88.3</v>
      </c>
      <c r="G40" s="15"/>
      <c r="I40" s="13"/>
      <c r="J40" s="9"/>
      <c r="K40" s="10"/>
      <c r="L40" s="12"/>
      <c r="M40" s="2"/>
      <c r="N40" s="9"/>
    </row>
    <row r="41" spans="1:14">
      <c r="A41" s="13"/>
      <c r="B41" s="9"/>
      <c r="C41" s="10"/>
      <c r="D41" s="12"/>
      <c r="E41" s="2"/>
      <c r="F41" s="9"/>
      <c r="G41" s="15"/>
      <c r="I41" s="13"/>
      <c r="J41" s="9"/>
      <c r="K41" s="10"/>
      <c r="L41" s="12"/>
      <c r="M41" s="2"/>
      <c r="N41" s="9"/>
    </row>
    <row r="42" spans="1:14">
      <c r="A42" s="13"/>
      <c r="B42" s="9"/>
      <c r="C42" s="10"/>
      <c r="D42" s="12"/>
      <c r="E42" s="2"/>
      <c r="F42" s="9"/>
      <c r="G42" s="15"/>
      <c r="I42" s="13"/>
      <c r="J42" s="9"/>
      <c r="K42" s="10"/>
      <c r="L42" s="12"/>
      <c r="M42" s="2"/>
      <c r="N42" s="9"/>
    </row>
    <row r="43" spans="1:14">
      <c r="A43" s="13"/>
      <c r="B43" s="9"/>
      <c r="C43" s="10" t="s">
        <v>10</v>
      </c>
      <c r="D43" s="12"/>
      <c r="E43" s="2"/>
      <c r="F43" s="9"/>
      <c r="G43" s="15"/>
      <c r="I43" s="13"/>
      <c r="J43" s="9"/>
      <c r="K43" s="10"/>
      <c r="L43" s="12"/>
      <c r="M43" s="2"/>
      <c r="N43" s="9"/>
    </row>
    <row r="44" spans="1:14">
      <c r="A44" s="13"/>
      <c r="B44" s="9"/>
      <c r="C44" s="10"/>
      <c r="D44" s="12"/>
      <c r="E44" s="2"/>
      <c r="F44" s="9"/>
      <c r="G44" s="15"/>
      <c r="I44" s="13"/>
      <c r="J44" s="9"/>
      <c r="K44" s="10"/>
      <c r="L44" s="12"/>
      <c r="M44" s="2"/>
      <c r="N44" s="9"/>
    </row>
    <row r="45" spans="1:14" ht="15.75" customHeight="1">
      <c r="A45" s="13"/>
      <c r="B45" s="7"/>
      <c r="C45" s="4"/>
      <c r="D45" s="25"/>
      <c r="E45" s="16"/>
      <c r="F45" s="7"/>
      <c r="G45" s="15"/>
      <c r="I45" s="13"/>
      <c r="J45" s="7"/>
      <c r="K45" s="4"/>
      <c r="L45" s="25"/>
      <c r="M45" s="16"/>
      <c r="N45" s="7"/>
    </row>
    <row r="46" spans="1:14">
      <c r="A46" s="21"/>
      <c r="B46" s="8"/>
      <c r="C46" s="8"/>
      <c r="D46" s="8"/>
      <c r="E46" s="8"/>
      <c r="F46" s="8"/>
      <c r="G46" s="21"/>
      <c r="J46" s="8"/>
      <c r="K46" s="8"/>
      <c r="L46" s="8"/>
      <c r="M46" s="8"/>
      <c r="N46" s="8"/>
    </row>
    <row r="47" spans="1:14">
      <c r="A47" s="21"/>
      <c r="B47" s="21"/>
      <c r="C47" s="21"/>
      <c r="D47" s="21"/>
      <c r="E47" s="21"/>
      <c r="F47" s="21"/>
      <c r="G47" s="21"/>
      <c r="J47" s="21"/>
      <c r="K47" s="21"/>
      <c r="L47" s="21"/>
      <c r="M47" s="21"/>
      <c r="N47" s="21"/>
    </row>
    <row r="48" spans="1:14">
      <c r="A48" s="21"/>
      <c r="B48" s="21"/>
      <c r="C48" s="21"/>
      <c r="D48" s="21"/>
      <c r="E48" s="21"/>
      <c r="F48" s="21"/>
      <c r="G48" s="21"/>
      <c r="J48" s="21"/>
      <c r="K48" s="21"/>
      <c r="L48" s="21"/>
      <c r="M48" s="21"/>
      <c r="N48" s="21"/>
    </row>
    <row r="49" spans="1:14">
      <c r="A49" s="21"/>
      <c r="B49" s="23" t="s">
        <v>11</v>
      </c>
      <c r="C49" s="21"/>
      <c r="D49" s="21"/>
      <c r="E49" s="21"/>
      <c r="F49" s="21"/>
      <c r="G49" s="21"/>
      <c r="J49" s="23" t="s">
        <v>11</v>
      </c>
      <c r="K49" s="21"/>
      <c r="L49" s="21"/>
      <c r="M49" s="21"/>
      <c r="N49" s="21"/>
    </row>
    <row r="50" spans="1:14" ht="15.75" customHeight="1">
      <c r="A50" s="21"/>
      <c r="B50" s="21"/>
      <c r="C50" s="3"/>
      <c r="D50" s="3"/>
      <c r="E50" s="3"/>
      <c r="F50" s="21"/>
      <c r="G50" s="21"/>
      <c r="J50" s="21"/>
      <c r="K50" s="3"/>
      <c r="L50" s="3"/>
      <c r="M50" s="3"/>
      <c r="N50" s="21"/>
    </row>
    <row r="51" spans="1:14" ht="15.75" customHeight="1">
      <c r="A51" s="21"/>
      <c r="B51" s="13"/>
      <c r="C51" s="26" t="s">
        <v>1</v>
      </c>
      <c r="D51" s="27"/>
      <c r="E51" s="27"/>
      <c r="F51" s="14"/>
      <c r="G51" s="21"/>
      <c r="J51" s="13"/>
      <c r="K51" s="26" t="s">
        <v>1</v>
      </c>
      <c r="L51" s="27"/>
      <c r="M51" s="27"/>
      <c r="N51" s="14"/>
    </row>
    <row r="52" spans="1:14" ht="15.75" customHeight="1">
      <c r="A52" s="21"/>
      <c r="B52" s="6"/>
      <c r="C52" s="28" t="s">
        <v>2</v>
      </c>
      <c r="D52" s="29"/>
      <c r="E52" s="30"/>
      <c r="F52" s="31" t="s">
        <v>3</v>
      </c>
      <c r="G52" s="15"/>
      <c r="J52" s="6"/>
      <c r="K52" s="28" t="s">
        <v>2</v>
      </c>
      <c r="L52" s="29"/>
      <c r="M52" s="30"/>
      <c r="N52" s="31" t="s">
        <v>3</v>
      </c>
    </row>
    <row r="53" spans="1:14" ht="15.75" customHeight="1">
      <c r="A53" s="13"/>
      <c r="B53" s="17" t="s">
        <v>4</v>
      </c>
      <c r="C53" s="22" t="s">
        <v>5</v>
      </c>
      <c r="D53" s="20" t="s">
        <v>6</v>
      </c>
      <c r="E53" s="24" t="s">
        <v>7</v>
      </c>
      <c r="F53" s="32"/>
      <c r="G53" s="15"/>
      <c r="I53" s="13"/>
      <c r="J53" s="17" t="s">
        <v>8</v>
      </c>
      <c r="K53" s="22" t="s">
        <v>5</v>
      </c>
      <c r="L53" s="20" t="s">
        <v>6</v>
      </c>
      <c r="M53" s="24" t="s">
        <v>7</v>
      </c>
      <c r="N53" s="32"/>
    </row>
    <row r="54" spans="1:14">
      <c r="A54" s="13"/>
      <c r="B54" s="19">
        <v>100</v>
      </c>
      <c r="C54" s="11">
        <f>AVERAGE(65,17,79,36,75)</f>
        <v>54.4</v>
      </c>
      <c r="D54" s="5"/>
      <c r="E54" s="18"/>
      <c r="F54" s="19"/>
      <c r="G54" s="15"/>
      <c r="I54" s="13"/>
      <c r="J54" s="19">
        <v>10</v>
      </c>
      <c r="K54" s="11"/>
      <c r="L54" s="5"/>
      <c r="M54" s="18"/>
      <c r="N54" s="19"/>
    </row>
    <row r="55" spans="1:14">
      <c r="A55" s="13"/>
      <c r="B55" s="9">
        <v>200</v>
      </c>
      <c r="C55" s="10">
        <f>AVERAGE(53,123,108,24,85)</f>
        <v>78.599999999999994</v>
      </c>
      <c r="D55" s="12"/>
      <c r="E55" s="2"/>
      <c r="F55" s="9"/>
      <c r="G55" s="15"/>
      <c r="I55" s="13"/>
      <c r="J55" s="9">
        <v>50</v>
      </c>
      <c r="K55" s="10"/>
      <c r="L55" s="12"/>
      <c r="M55" s="2"/>
      <c r="N55" s="9"/>
    </row>
    <row r="56" spans="1:14">
      <c r="A56" s="13"/>
      <c r="B56" s="9">
        <v>300</v>
      </c>
      <c r="C56" s="10">
        <f>AVERAGE(139,238,78,242,55)</f>
        <v>150.4</v>
      </c>
      <c r="D56" s="12"/>
      <c r="E56" s="2"/>
      <c r="F56" s="9"/>
      <c r="G56" s="15"/>
      <c r="I56" s="13"/>
      <c r="J56" s="9">
        <v>100</v>
      </c>
      <c r="K56" s="10"/>
      <c r="L56" s="12"/>
      <c r="M56" s="2"/>
      <c r="N56" s="9"/>
    </row>
    <row r="57" spans="1:14">
      <c r="A57" s="13"/>
      <c r="B57" s="9">
        <v>400</v>
      </c>
      <c r="C57" s="10">
        <f>AVERAGE(302,345,156,59,249)</f>
        <v>222.2</v>
      </c>
      <c r="D57" s="12"/>
      <c r="E57" s="2"/>
      <c r="F57" s="9"/>
      <c r="G57" s="15"/>
      <c r="I57" s="13"/>
      <c r="J57" s="9">
        <v>200</v>
      </c>
      <c r="K57" s="10"/>
      <c r="L57" s="12"/>
      <c r="M57" s="2"/>
      <c r="N57" s="9"/>
    </row>
    <row r="58" spans="1:14">
      <c r="A58" s="13"/>
      <c r="B58" s="9">
        <v>500</v>
      </c>
      <c r="C58" s="10">
        <f>AVERAGE(476,420,128,367,245)</f>
        <v>327.2</v>
      </c>
      <c r="D58" s="12"/>
      <c r="E58" s="2"/>
      <c r="F58" s="9"/>
      <c r="G58" s="15"/>
      <c r="I58" s="13"/>
      <c r="J58" s="9">
        <v>300</v>
      </c>
      <c r="K58" s="10"/>
      <c r="L58" s="12"/>
      <c r="M58" s="2"/>
      <c r="N58" s="9"/>
    </row>
    <row r="59" spans="1:14">
      <c r="A59" s="13"/>
      <c r="B59" s="9">
        <v>1000</v>
      </c>
      <c r="C59" s="10"/>
      <c r="D59" s="12"/>
      <c r="E59" s="2"/>
      <c r="F59" s="9"/>
      <c r="G59" s="15"/>
      <c r="I59" s="13"/>
      <c r="J59" s="9">
        <v>400</v>
      </c>
      <c r="K59" s="10"/>
      <c r="L59" s="12"/>
      <c r="M59" s="2"/>
      <c r="N59" s="9"/>
    </row>
    <row r="60" spans="1:14">
      <c r="A60" s="13"/>
      <c r="B60" s="9">
        <v>1500</v>
      </c>
      <c r="C60" s="10"/>
      <c r="D60" s="12"/>
      <c r="E60" s="2"/>
      <c r="F60" s="9"/>
      <c r="G60" s="15"/>
      <c r="I60" s="13"/>
      <c r="J60" s="9">
        <v>500</v>
      </c>
      <c r="K60" s="10"/>
      <c r="L60" s="12"/>
      <c r="M60" s="2"/>
      <c r="N60" s="9"/>
    </row>
    <row r="61" spans="1:14">
      <c r="A61" s="13"/>
      <c r="B61" s="9">
        <v>2000</v>
      </c>
      <c r="C61" s="10"/>
      <c r="D61" s="12"/>
      <c r="E61" s="2"/>
      <c r="F61" s="9"/>
      <c r="G61" s="15"/>
      <c r="I61" s="13"/>
      <c r="J61" s="9">
        <v>1000</v>
      </c>
      <c r="K61" s="10"/>
      <c r="L61" s="12"/>
      <c r="M61" s="2"/>
      <c r="N61" s="9"/>
    </row>
    <row r="62" spans="1:14">
      <c r="A62" s="13"/>
      <c r="B62" s="9">
        <v>5000</v>
      </c>
      <c r="C62" s="10"/>
      <c r="D62" s="12"/>
      <c r="E62" s="2"/>
      <c r="F62" s="9"/>
      <c r="G62" s="15"/>
      <c r="I62" s="13"/>
      <c r="J62" s="9">
        <v>1500</v>
      </c>
      <c r="K62" s="10"/>
      <c r="L62" s="12"/>
      <c r="M62" s="2"/>
      <c r="N62" s="9"/>
    </row>
    <row r="63" spans="1:14">
      <c r="A63" s="13"/>
      <c r="B63" s="9">
        <v>7500</v>
      </c>
      <c r="C63" s="10"/>
      <c r="D63" s="12"/>
      <c r="E63" s="2"/>
      <c r="F63" s="9"/>
      <c r="G63" s="15"/>
      <c r="I63" s="13"/>
      <c r="J63" s="9"/>
      <c r="K63" s="10"/>
      <c r="L63" s="12"/>
      <c r="M63" s="2"/>
      <c r="N63" s="9"/>
    </row>
    <row r="64" spans="1:14">
      <c r="A64" s="13"/>
      <c r="B64" s="9">
        <v>10000</v>
      </c>
      <c r="C64" s="10"/>
      <c r="D64" s="12"/>
      <c r="E64" s="2"/>
      <c r="F64" s="9"/>
      <c r="G64" s="15"/>
      <c r="I64" s="13"/>
      <c r="J64" s="9"/>
      <c r="K64" s="10"/>
      <c r="L64" s="12"/>
      <c r="M64" s="2"/>
      <c r="N64" s="9"/>
    </row>
    <row r="65" spans="1:14">
      <c r="A65" s="13"/>
      <c r="B65" s="9"/>
      <c r="C65" s="10"/>
      <c r="D65" s="12"/>
      <c r="E65" s="2"/>
      <c r="F65" s="9"/>
      <c r="G65" s="15"/>
      <c r="I65" s="13"/>
      <c r="J65" s="9"/>
      <c r="K65" s="10"/>
      <c r="L65" s="12"/>
      <c r="M65" s="2"/>
      <c r="N65" s="9"/>
    </row>
    <row r="66" spans="1:14">
      <c r="A66" s="13"/>
      <c r="B66" s="9"/>
      <c r="C66" s="10"/>
      <c r="D66" s="12"/>
      <c r="E66" s="2"/>
      <c r="F66" s="9"/>
      <c r="G66" s="15"/>
      <c r="I66" s="13"/>
      <c r="J66" s="9"/>
      <c r="K66" s="10"/>
      <c r="L66" s="12"/>
      <c r="M66" s="2"/>
      <c r="N66" s="9"/>
    </row>
    <row r="67" spans="1:14">
      <c r="A67" s="13"/>
      <c r="B67" s="9"/>
      <c r="C67" s="10"/>
      <c r="D67" s="12"/>
      <c r="E67" s="2"/>
      <c r="F67" s="9"/>
      <c r="G67" s="15"/>
      <c r="I67" s="13"/>
      <c r="J67" s="9"/>
      <c r="K67" s="10"/>
      <c r="L67" s="12"/>
      <c r="M67" s="2"/>
      <c r="N67" s="9"/>
    </row>
    <row r="68" spans="1:14">
      <c r="A68" s="13"/>
      <c r="B68" s="9"/>
      <c r="C68" s="10"/>
      <c r="D68" s="12"/>
      <c r="E68" s="2"/>
      <c r="F68" s="9"/>
      <c r="G68" s="15"/>
      <c r="I68" s="13"/>
      <c r="J68" s="9"/>
      <c r="K68" s="10"/>
      <c r="L68" s="12"/>
      <c r="M68" s="2"/>
      <c r="N68" s="9"/>
    </row>
    <row r="69" spans="1:14" ht="15.75" customHeight="1">
      <c r="A69" s="13"/>
      <c r="B69" s="7"/>
      <c r="C69" s="4"/>
      <c r="D69" s="25"/>
      <c r="E69" s="16"/>
      <c r="F69" s="7"/>
      <c r="G69" s="15"/>
      <c r="I69" s="13"/>
      <c r="J69" s="7"/>
      <c r="K69" s="4"/>
      <c r="L69" s="25"/>
      <c r="M69" s="16"/>
      <c r="N69" s="7"/>
    </row>
    <row r="70" spans="1:14">
      <c r="A70" s="21"/>
      <c r="B70" s="8"/>
      <c r="C70" s="8"/>
      <c r="D70" s="8"/>
      <c r="E70" s="8"/>
      <c r="F70" s="8"/>
      <c r="G70" s="21"/>
      <c r="J70" s="8"/>
      <c r="K70" s="8"/>
      <c r="L70" s="8"/>
      <c r="M70" s="8"/>
      <c r="N70" s="8"/>
    </row>
    <row r="71" spans="1:14">
      <c r="A71" s="21"/>
      <c r="B71" s="21"/>
      <c r="C71" s="21"/>
      <c r="D71" s="21"/>
      <c r="E71" s="21"/>
      <c r="F71" s="21"/>
      <c r="G71" s="21"/>
      <c r="J71" s="21"/>
      <c r="K71" s="21"/>
      <c r="L71" s="21"/>
      <c r="M71" s="21"/>
      <c r="N71" s="21"/>
    </row>
    <row r="72" spans="1:14">
      <c r="A72" s="21"/>
      <c r="B72" s="21"/>
      <c r="C72" s="21"/>
      <c r="D72" s="21"/>
      <c r="E72" s="21"/>
      <c r="F72" s="21"/>
      <c r="G72" s="21"/>
      <c r="J72" s="21"/>
      <c r="K72" s="21"/>
      <c r="L72" s="21"/>
      <c r="M72" s="21"/>
      <c r="N72" s="21"/>
    </row>
    <row r="73" spans="1:14">
      <c r="A73" s="21"/>
      <c r="B73" s="21"/>
      <c r="C73" s="21"/>
      <c r="D73" s="21"/>
      <c r="E73" s="21"/>
      <c r="F73" s="21"/>
      <c r="G73" s="21"/>
      <c r="J73" s="21"/>
      <c r="K73" s="21"/>
      <c r="L73" s="21"/>
      <c r="M73" s="21"/>
      <c r="N73" s="21"/>
    </row>
    <row r="74" spans="1:14">
      <c r="A74" s="21"/>
      <c r="B74" s="21"/>
      <c r="C74" s="21"/>
      <c r="D74" s="21"/>
      <c r="E74" s="21"/>
      <c r="F74" s="21"/>
      <c r="G74" s="21"/>
      <c r="J74" s="21"/>
      <c r="K74" s="21"/>
      <c r="L74" s="21"/>
      <c r="M74" s="21"/>
      <c r="N74" s="21"/>
    </row>
    <row r="75" spans="1:14">
      <c r="A75" s="21"/>
      <c r="B75" s="23" t="s">
        <v>12</v>
      </c>
      <c r="C75" s="21"/>
      <c r="D75" s="21"/>
      <c r="E75" s="21"/>
      <c r="F75" s="21"/>
      <c r="G75" s="21"/>
      <c r="J75" s="21"/>
      <c r="K75" s="21"/>
      <c r="L75" s="21"/>
      <c r="M75" s="21"/>
      <c r="N75" s="21"/>
    </row>
    <row r="76" spans="1:14" ht="15.75" customHeight="1">
      <c r="A76" s="21"/>
      <c r="B76" s="21"/>
      <c r="C76" s="3"/>
      <c r="D76" s="3"/>
      <c r="E76" s="3"/>
      <c r="F76" s="21"/>
      <c r="G76" s="21"/>
      <c r="J76" s="21"/>
      <c r="K76" s="21"/>
      <c r="L76" s="21"/>
      <c r="M76" s="21"/>
      <c r="N76" s="21"/>
    </row>
    <row r="77" spans="1:14" ht="15.75" customHeight="1">
      <c r="A77" s="21"/>
      <c r="B77" s="13"/>
      <c r="C77" s="26" t="s">
        <v>1</v>
      </c>
      <c r="D77" s="27"/>
      <c r="E77" s="27"/>
      <c r="F77" s="14"/>
      <c r="G77" s="21"/>
      <c r="J77" s="21"/>
      <c r="K77" s="21"/>
      <c r="L77" s="21"/>
      <c r="M77" s="21"/>
      <c r="N77" s="21"/>
    </row>
    <row r="78" spans="1:14" ht="15.75" customHeight="1">
      <c r="A78" s="21"/>
      <c r="B78" s="6"/>
      <c r="C78" s="28" t="s">
        <v>2</v>
      </c>
      <c r="D78" s="29"/>
      <c r="E78" s="30"/>
      <c r="F78" s="31" t="s">
        <v>3</v>
      </c>
      <c r="G78" s="15"/>
      <c r="J78" s="21"/>
      <c r="K78" s="21"/>
      <c r="L78" s="21"/>
      <c r="M78" s="21"/>
      <c r="N78" s="21"/>
    </row>
    <row r="79" spans="1:14" ht="15.75" customHeight="1">
      <c r="A79" s="13"/>
      <c r="B79" s="17" t="s">
        <v>13</v>
      </c>
      <c r="C79" s="22" t="s">
        <v>5</v>
      </c>
      <c r="D79" s="20" t="s">
        <v>6</v>
      </c>
      <c r="E79" s="24" t="s">
        <v>7</v>
      </c>
      <c r="F79" s="32"/>
      <c r="G79" s="15"/>
      <c r="J79" s="21"/>
      <c r="K79" s="21"/>
      <c r="L79" s="21"/>
      <c r="M79" s="21"/>
      <c r="N79" s="21"/>
    </row>
    <row r="80" spans="1:14">
      <c r="A80" s="13"/>
      <c r="B80" s="19">
        <v>162</v>
      </c>
      <c r="C80" s="11"/>
      <c r="D80" s="5"/>
      <c r="E80" s="18"/>
      <c r="F80" s="19"/>
      <c r="G80" s="15"/>
      <c r="J80" s="21"/>
      <c r="K80" s="21"/>
      <c r="L80" s="21"/>
      <c r="M80" s="21"/>
      <c r="N80" s="21"/>
    </row>
    <row r="81" spans="1:14">
      <c r="A81" s="13"/>
      <c r="B81" s="9">
        <v>1800</v>
      </c>
      <c r="C81" s="10"/>
      <c r="D81" s="12"/>
      <c r="E81" s="2"/>
      <c r="F81" s="9"/>
      <c r="G81" s="15"/>
      <c r="J81" s="21"/>
      <c r="K81" s="21"/>
      <c r="L81" s="21"/>
      <c r="M81" s="21"/>
      <c r="N81" s="21"/>
    </row>
    <row r="82" spans="1:14">
      <c r="A82" s="13"/>
      <c r="B82" s="9"/>
      <c r="C82" s="10"/>
      <c r="D82" s="12"/>
      <c r="E82" s="2"/>
      <c r="F82" s="9"/>
      <c r="G82" s="15"/>
      <c r="J82" s="21"/>
      <c r="K82" s="21"/>
      <c r="L82" s="21"/>
      <c r="M82" s="21"/>
      <c r="N82" s="21"/>
    </row>
    <row r="83" spans="1:14">
      <c r="A83" s="13"/>
      <c r="B83" s="9"/>
      <c r="C83" s="10"/>
      <c r="D83" s="12"/>
      <c r="E83" s="2"/>
      <c r="F83" s="9"/>
      <c r="G83" s="15"/>
      <c r="J83" s="21"/>
      <c r="K83" s="21"/>
      <c r="L83" s="21"/>
      <c r="M83" s="21"/>
      <c r="N83" s="21"/>
    </row>
    <row r="84" spans="1:14">
      <c r="A84" s="13"/>
      <c r="B84" s="9"/>
      <c r="C84" s="10"/>
      <c r="D84" s="12"/>
      <c r="E84" s="2"/>
      <c r="F84" s="9"/>
      <c r="G84" s="15"/>
      <c r="J84" s="21"/>
      <c r="K84" s="21"/>
      <c r="L84" s="21"/>
      <c r="M84" s="21"/>
      <c r="N84" s="21"/>
    </row>
    <row r="85" spans="1:14">
      <c r="A85" s="13"/>
      <c r="B85" s="9"/>
      <c r="C85" s="10"/>
      <c r="D85" s="12"/>
      <c r="E85" s="2"/>
      <c r="F85" s="9"/>
      <c r="G85" s="15"/>
      <c r="J85" s="21"/>
      <c r="K85" s="21"/>
      <c r="L85" s="21"/>
      <c r="M85" s="21"/>
      <c r="N85" s="21"/>
    </row>
    <row r="86" spans="1:14">
      <c r="A86" s="13"/>
      <c r="B86" s="9"/>
      <c r="C86" s="10"/>
      <c r="D86" s="12"/>
      <c r="E86" s="2"/>
      <c r="F86" s="9"/>
      <c r="G86" s="15"/>
      <c r="J86" s="21"/>
      <c r="K86" s="21"/>
      <c r="L86" s="21"/>
      <c r="M86" s="21"/>
      <c r="N86" s="21"/>
    </row>
    <row r="87" spans="1:14">
      <c r="A87" s="13"/>
      <c r="B87" s="9"/>
      <c r="C87" s="10"/>
      <c r="D87" s="12"/>
      <c r="E87" s="2"/>
      <c r="F87" s="9"/>
      <c r="G87" s="15"/>
      <c r="J87" s="21"/>
      <c r="K87" s="21"/>
      <c r="L87" s="21"/>
      <c r="M87" s="21"/>
      <c r="N87" s="21"/>
    </row>
    <row r="88" spans="1:14">
      <c r="A88" s="13"/>
      <c r="B88" s="9"/>
      <c r="C88" s="10"/>
      <c r="D88" s="12"/>
      <c r="E88" s="2"/>
      <c r="F88" s="9"/>
      <c r="G88" s="15"/>
      <c r="J88" s="21"/>
      <c r="K88" s="21"/>
      <c r="L88" s="21"/>
      <c r="M88" s="21"/>
      <c r="N88" s="21"/>
    </row>
    <row r="89" spans="1:14">
      <c r="A89" s="13"/>
      <c r="B89" s="9"/>
      <c r="C89" s="10"/>
      <c r="D89" s="12"/>
      <c r="E89" s="2"/>
      <c r="F89" s="9"/>
      <c r="G89" s="15"/>
      <c r="J89" s="21"/>
      <c r="K89" s="21"/>
      <c r="L89" s="21"/>
      <c r="M89" s="21"/>
      <c r="N89" s="21"/>
    </row>
    <row r="90" spans="1:14">
      <c r="A90" s="13"/>
      <c r="B90" s="9"/>
      <c r="C90" s="10"/>
      <c r="D90" s="12"/>
      <c r="E90" s="2"/>
      <c r="F90" s="9"/>
      <c r="G90" s="15"/>
      <c r="J90" s="21"/>
      <c r="K90" s="21"/>
      <c r="L90" s="21"/>
      <c r="M90" s="21"/>
      <c r="N90" s="21"/>
    </row>
    <row r="91" spans="1:14">
      <c r="A91" s="13"/>
      <c r="B91" s="9"/>
      <c r="C91" s="10"/>
      <c r="D91" s="12"/>
      <c r="E91" s="2"/>
      <c r="F91" s="9"/>
      <c r="G91" s="15"/>
      <c r="J91" s="21"/>
      <c r="K91" s="21"/>
      <c r="L91" s="21"/>
      <c r="M91" s="21"/>
      <c r="N91" s="21"/>
    </row>
    <row r="92" spans="1:14">
      <c r="A92" s="13"/>
      <c r="B92" s="9"/>
      <c r="C92" s="10"/>
      <c r="D92" s="12"/>
      <c r="E92" s="2"/>
      <c r="F92" s="9"/>
      <c r="G92" s="15"/>
      <c r="J92" s="21"/>
      <c r="K92" s="21"/>
      <c r="L92" s="21"/>
      <c r="M92" s="21"/>
      <c r="N92" s="21"/>
    </row>
    <row r="93" spans="1:14">
      <c r="A93" s="13"/>
      <c r="B93" s="9"/>
      <c r="C93" s="10"/>
      <c r="D93" s="12"/>
      <c r="E93" s="2"/>
      <c r="F93" s="9"/>
      <c r="G93" s="15"/>
      <c r="J93" s="21"/>
      <c r="K93" s="21"/>
      <c r="L93" s="21"/>
      <c r="M93" s="21"/>
      <c r="N93" s="21"/>
    </row>
    <row r="94" spans="1:14">
      <c r="A94" s="13"/>
      <c r="B94" s="9"/>
      <c r="C94" s="10"/>
      <c r="D94" s="12"/>
      <c r="E94" s="2"/>
      <c r="F94" s="9"/>
      <c r="G94" s="15"/>
      <c r="J94" s="21"/>
      <c r="K94" s="21"/>
      <c r="L94" s="21"/>
      <c r="M94" s="21"/>
      <c r="N94" s="21"/>
    </row>
    <row r="95" spans="1:14" ht="15.75" customHeight="1">
      <c r="A95" s="13"/>
      <c r="B95" s="7"/>
      <c r="C95" s="4"/>
      <c r="D95" s="25"/>
      <c r="E95" s="16"/>
      <c r="F95" s="7"/>
      <c r="G95" s="15"/>
      <c r="J95" s="21"/>
      <c r="K95" s="21"/>
      <c r="L95" s="21"/>
      <c r="M95" s="21"/>
      <c r="N95" s="21"/>
    </row>
  </sheetData>
  <mergeCells count="17">
    <mergeCell ref="N52:N53"/>
    <mergeCell ref="C77:E77"/>
    <mergeCell ref="C78:E78"/>
    <mergeCell ref="F78:F79"/>
    <mergeCell ref="C51:E51"/>
    <mergeCell ref="K51:M51"/>
    <mergeCell ref="C52:E52"/>
    <mergeCell ref="F52:F53"/>
    <mergeCell ref="K52:M52"/>
    <mergeCell ref="C27:E27"/>
    <mergeCell ref="K27:M27"/>
    <mergeCell ref="C28:E28"/>
    <mergeCell ref="K28:M28"/>
    <mergeCell ref="C4:E4"/>
    <mergeCell ref="K4:M4"/>
    <mergeCell ref="C5:E5"/>
    <mergeCell ref="K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Raw Data</vt:lpstr>
      <vt:lpstr>Running Time vs. Gens</vt:lpstr>
      <vt:lpstr>Running Time vs. Indivs</vt:lpstr>
      <vt:lpstr>Fitness vs. Indivs</vt:lpstr>
      <vt:lpstr>Fitness vs. 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Sham</cp:lastModifiedBy>
  <dcterms:modified xsi:type="dcterms:W3CDTF">2013-02-21T04:56:14Z</dcterms:modified>
</cp:coreProperties>
</file>