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5799e332e5625/Робочий стіл/"/>
    </mc:Choice>
  </mc:AlternateContent>
  <xr:revisionPtr revIDLastSave="1289" documentId="13_ncr:1_{AD5B5962-C0DC-4FAE-A93B-7164355C7362}" xr6:coauthVersionLast="47" xr6:coauthVersionMax="47" xr10:uidLastSave="{71B7EB41-51E8-4AF3-AFDA-CA3DF5F64B52}"/>
  <bookViews>
    <workbookView xWindow="20370" yWindow="-120" windowWidth="29040" windowHeight="15840" firstSheet="1" activeTab="3" xr2:uid="{00000000-000D-0000-FFFF-FFFF00000000}"/>
  </bookViews>
  <sheets>
    <sheet name="Crowdfunding" sheetId="1" r:id="rId1"/>
    <sheet name="Data, campains per catg." sheetId="2" r:id="rId2"/>
    <sheet name="Data, per sub-catg." sheetId="3" r:id="rId3"/>
    <sheet name="outcome based on month" sheetId="4" r:id="rId4"/>
    <sheet name="Outcome based on goal" sheetId="5" r:id="rId5"/>
    <sheet name="Evaluation of campains" sheetId="10" r:id="rId6"/>
  </sheets>
  <definedNames>
    <definedName name="Avarage_donation">Crowdfunding!$I$2:$I$1048576</definedName>
    <definedName name="backers_count">Crowdfunding!$H$2:$H$1048576</definedName>
    <definedName name="blurb">Crowdfunding!$C$2:$C$1048576</definedName>
    <definedName name="category___sub_category">Crowdfunding!$R$2:$R$1048576</definedName>
    <definedName name="country">Crowdfunding!$J$2:$J$1048576</definedName>
    <definedName name="currency">Crowdfunding!$K$2:$K$1048576</definedName>
    <definedName name="Date_Created_Conversion">Crowdfunding!$N$2:$N$1048576</definedName>
    <definedName name="Date_Ended_conversation">Crowdfunding!$O$2:$O$1048576</definedName>
    <definedName name="deadline">Crowdfunding!$M$2:$M$1048576</definedName>
    <definedName name="goal">Crowdfunding!$D$2:$D$1048576</definedName>
    <definedName name="id">Crowdfunding!$A$2:$A$1048576</definedName>
    <definedName name="launched_at">Crowdfunding!$L$2:$L$1048576</definedName>
    <definedName name="name">Crowdfunding!$B$2:$B$1048576</definedName>
    <definedName name="outcome">Crowdfunding!$G$2:$G$1048576</definedName>
    <definedName name="Parent_categoryy">Crowdfunding!$S$2:$S$1048576</definedName>
    <definedName name="percent_funded">Crowdfunding!$F$2:$F$1048576</definedName>
    <definedName name="pledged">Crowdfunding!$E$2:$E$1048576</definedName>
    <definedName name="spotlight">Crowdfunding!$Q$2:$Q$1048576</definedName>
    <definedName name="staff_pick">Crowdfunding!$P$2:$P$1048576</definedName>
    <definedName name="Sub_category">Crowdfunding!$T$2:$T$1048576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2" i="1"/>
  <c r="N2" i="1"/>
  <c r="M7" i="10"/>
  <c r="M6" i="10"/>
  <c r="M5" i="10"/>
  <c r="M4" i="10"/>
  <c r="M3" i="10"/>
  <c r="M2" i="10"/>
  <c r="H7" i="10"/>
  <c r="H6" i="10"/>
  <c r="H5" i="10"/>
  <c r="H4" i="10"/>
  <c r="H3" i="10"/>
  <c r="H2" i="10"/>
  <c r="B366" i="10"/>
  <c r="B367" i="10"/>
  <c r="A367" i="10"/>
  <c r="A366" i="10"/>
  <c r="A3" i="10"/>
  <c r="B2" i="10"/>
  <c r="A2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13" i="5"/>
  <c r="B12" i="5"/>
  <c r="B10" i="5"/>
  <c r="B11" i="5"/>
  <c r="B9" i="5"/>
  <c r="B8" i="5"/>
  <c r="B7" i="5"/>
  <c r="B6" i="5"/>
  <c r="B5" i="5"/>
  <c r="B4" i="5"/>
  <c r="B3" i="5"/>
  <c r="B2" i="5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5" i="1"/>
  <c r="N26" i="1"/>
  <c r="N27" i="1"/>
  <c r="N28" i="1"/>
  <c r="N22" i="1"/>
  <c r="N23" i="1"/>
  <c r="N24" i="1"/>
  <c r="N18" i="1"/>
  <c r="N19" i="1"/>
  <c r="N20" i="1"/>
  <c r="N21" i="1"/>
  <c r="N17" i="1"/>
  <c r="N3" i="1"/>
  <c r="N14" i="1"/>
  <c r="N15" i="1"/>
  <c r="N16" i="1"/>
  <c r="N6" i="1"/>
  <c r="N7" i="1"/>
  <c r="N8" i="1"/>
  <c r="N9" i="1"/>
  <c r="N10" i="1"/>
  <c r="N11" i="1"/>
  <c r="N12" i="1"/>
  <c r="N13" i="1"/>
  <c r="N4" i="1"/>
  <c r="N5" i="1"/>
  <c r="F3" i="1"/>
  <c r="F2" i="1"/>
  <c r="F89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H10" i="5" l="1"/>
  <c r="H12" i="5"/>
  <c r="H5" i="5"/>
  <c r="E2" i="5"/>
  <c r="G2" i="5" s="1"/>
  <c r="E10" i="5"/>
  <c r="G10" i="5" s="1"/>
  <c r="E6" i="5"/>
  <c r="F6" i="5" s="1"/>
  <c r="E13" i="5"/>
  <c r="F13" i="5" s="1"/>
  <c r="E9" i="5"/>
  <c r="G9" i="5" s="1"/>
  <c r="E5" i="5"/>
  <c r="G5" i="5" s="1"/>
  <c r="E12" i="5"/>
  <c r="G12" i="5" s="1"/>
  <c r="E8" i="5"/>
  <c r="H8" i="5" s="1"/>
  <c r="E4" i="5"/>
  <c r="G4" i="5" s="1"/>
  <c r="E11" i="5"/>
  <c r="H11" i="5" s="1"/>
  <c r="E7" i="5"/>
  <c r="H7" i="5" s="1"/>
  <c r="E3" i="5"/>
  <c r="H3" i="5" s="1"/>
  <c r="G8" i="5" l="1"/>
  <c r="G6" i="5"/>
  <c r="F5" i="5"/>
  <c r="H6" i="5"/>
  <c r="F11" i="5"/>
  <c r="G7" i="5"/>
  <c r="F7" i="5"/>
  <c r="F4" i="5"/>
  <c r="H13" i="5"/>
  <c r="G13" i="5"/>
  <c r="H9" i="5"/>
  <c r="F9" i="5"/>
  <c r="G3" i="5"/>
  <c r="H4" i="5"/>
  <c r="F3" i="5"/>
  <c r="F12" i="5"/>
  <c r="H2" i="5"/>
  <c r="F2" i="5"/>
  <c r="G11" i="5"/>
  <c r="F8" i="5"/>
  <c r="F10" i="5"/>
</calcChain>
</file>

<file path=xl/sharedStrings.xml><?xml version="1.0" encoding="utf-8"?>
<sst xmlns="http://schemas.openxmlformats.org/spreadsheetml/2006/main" count="9069" uniqueCount="2117">
  <si>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</si>
  <si>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</si>
  <si>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</si>
  <si>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</si>
  <si>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</si>
  <si>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</si>
  <si>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</si>
  <si>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</si>
  <si>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</si>
  <si>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</si>
  <si>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</si>
  <si>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</si>
  <si>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</si>
  <si>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</si>
  <si>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</si>
  <si>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</si>
  <si>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</si>
  <si>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</si>
  <si>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</si>
  <si>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</si>
  <si>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</si>
  <si>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</si>
  <si>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</si>
  <si>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</si>
  <si>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</si>
  <si>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</si>
  <si>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</si>
  <si>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</si>
  <si>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</si>
  <si>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</si>
  <si>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</si>
  <si>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</si>
  <si>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</si>
  <si>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</si>
  <si>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</si>
  <si>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</si>
  <si>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</si>
  <si>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</si>
  <si>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</si>
  <si>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</si>
  <si>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</si>
  <si>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</si>
  <si>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</si>
  <si>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</si>
  <si>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</si>
  <si>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</si>
  <si>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</si>
  <si>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</si>
  <si>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</si>
  <si>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</si>
  <si>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</si>
  <si>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</si>
  <si>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</si>
  <si>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</si>
  <si>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</si>
  <si>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</si>
  <si>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</si>
  <si>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</si>
  <si>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</si>
  <si>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</si>
  <si>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</si>
  <si>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</si>
  <si>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</si>
  <si>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</si>
  <si>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</si>
  <si>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</si>
  <si>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</si>
  <si>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</si>
  <si>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</si>
  <si>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</si>
  <si>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</si>
  <si>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</si>
  <si>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</si>
  <si>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</si>
  <si>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</si>
  <si>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</si>
  <si>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</si>
  <si>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</si>
  <si>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</si>
  <si>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</si>
  <si>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</si>
  <si>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</si>
  <si>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</si>
  <si>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</si>
  <si>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</si>
  <si>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</si>
  <si>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</si>
  <si>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</si>
  <si>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</si>
  <si>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</si>
  <si>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</si>
  <si>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</si>
  <si>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</si>
  <si>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</si>
  <si>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</si>
  <si>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</si>
  <si>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</si>
  <si>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</si>
  <si>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</si>
  <si>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</si>
  <si>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</si>
  <si>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</si>
  <si>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</si>
  <si>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</si>
  <si>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</si>
  <si>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</si>
  <si>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</si>
  <si>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</si>
  <si>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</si>
  <si>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</si>
  <si>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</si>
  <si>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</si>
  <si>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</si>
  <si>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</si>
  <si>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</si>
  <si>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</si>
  <si>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</si>
  <si>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</si>
  <si>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</si>
  <si>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</si>
  <si>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</si>
  <si>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</si>
  <si>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</si>
  <si>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</si>
  <si>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</si>
  <si>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</si>
  <si>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</si>
  <si>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</si>
  <si>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</si>
  <si>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</si>
  <si>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</si>
  <si>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</si>
  <si>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</si>
  <si>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</si>
  <si>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</si>
  <si>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</si>
  <si>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</si>
  <si>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</si>
  <si>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</si>
  <si>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</si>
  <si>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</si>
  <si>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</si>
  <si>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</si>
  <si>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</si>
  <si>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</si>
  <si>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</si>
  <si>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</si>
  <si>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</si>
  <si>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</si>
  <si>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</si>
  <si>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</si>
  <si>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</si>
  <si>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</si>
  <si>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</si>
  <si>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</si>
  <si>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</si>
  <si>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</si>
  <si>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</si>
  <si>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</si>
  <si>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</si>
  <si>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</si>
  <si>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</si>
  <si>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</si>
  <si>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</si>
  <si>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</si>
  <si>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</si>
  <si>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</si>
  <si>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</si>
  <si>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</si>
  <si>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</si>
  <si>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</si>
  <si>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</si>
  <si>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</si>
  <si>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</si>
  <si>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</si>
  <si>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</si>
  <si>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</si>
  <si>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</si>
  <si>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</si>
  <si>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</si>
  <si>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</si>
  <si>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</si>
  <si>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</si>
  <si>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</si>
  <si>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</si>
  <si>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</si>
  <si>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</si>
  <si>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</si>
  <si>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</si>
  <si>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</si>
  <si>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</si>
  <si>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</si>
  <si>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</si>
  <si>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</si>
  <si>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</si>
  <si>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</si>
  <si>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</si>
  <si>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</si>
  <si>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</si>
  <si>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</si>
  <si>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</si>
  <si>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</si>
  <si>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</si>
  <si>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</si>
  <si>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</si>
  <si>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</si>
  <si>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</si>
  <si>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</si>
  <si>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</si>
  <si>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</si>
  <si>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</si>
  <si>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</si>
  <si>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</si>
  <si>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</si>
  <si>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</si>
  <si>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</si>
  <si>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</si>
  <si>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</si>
  <si>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</si>
  <si>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</si>
  <si>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</si>
  <si>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</si>
  <si>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</si>
  <si>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</si>
  <si>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</si>
  <si>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</si>
  <si>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</si>
  <si>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</si>
  <si>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</si>
  <si>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</si>
  <si>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</si>
  <si>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</si>
  <si>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</si>
  <si>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</si>
  <si>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</si>
  <si>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</si>
  <si>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</si>
  <si>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</si>
  <si>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</si>
  <si>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</si>
  <si>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</si>
  <si>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</si>
  <si>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</si>
  <si>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</si>
  <si>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</si>
  <si>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</si>
  <si>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</si>
  <si>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</si>
  <si>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</si>
  <si>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</si>
  <si>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</si>
  <si>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</si>
  <si>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</si>
  <si>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</si>
  <si>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</si>
  <si>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</si>
  <si>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</si>
  <si>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</si>
  <si>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</si>
  <si>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</si>
  <si>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</si>
  <si>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</si>
  <si>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</si>
  <si>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</si>
  <si>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</si>
  <si>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</si>
  <si>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</si>
  <si>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</si>
  <si>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</si>
  <si>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</si>
  <si>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</si>
  <si>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</si>
  <si>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</si>
  <si>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</si>
  <si>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</si>
  <si>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</si>
  <si>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</si>
  <si>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</si>
  <si>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</si>
  <si>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</si>
  <si>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</si>
  <si>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</si>
  <si>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</si>
  <si>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</si>
  <si>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</si>
  <si>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</si>
  <si>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</si>
  <si>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</si>
  <si>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</si>
  <si>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</si>
  <si>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</si>
  <si>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</si>
  <si>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</si>
  <si>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</si>
  <si>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</si>
  <si>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</si>
  <si>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</si>
  <si>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</si>
  <si>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</si>
  <si>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</si>
  <si>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</si>
  <si>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</si>
  <si>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</si>
  <si>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</si>
  <si>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</si>
  <si>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</si>
  <si>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</si>
  <si>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</si>
  <si>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</si>
  <si>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</si>
  <si>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</si>
  <si>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</si>
  <si>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</si>
  <si>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</si>
  <si>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</si>
  <si>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</si>
  <si>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</si>
  <si>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</si>
  <si>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</si>
  <si>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</si>
  <si>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</si>
  <si>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</si>
  <si>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</si>
  <si>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</si>
  <si>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</si>
  <si>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</si>
  <si>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</si>
  <si>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</si>
  <si>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</si>
  <si>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</si>
  <si>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</si>
  <si>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</si>
  <si>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</si>
  <si>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</si>
  <si>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</si>
  <si>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</si>
  <si>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</si>
  <si>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</si>
  <si>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</si>
  <si>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</si>
  <si>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</si>
  <si>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</si>
  <si>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</si>
  <si>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</si>
  <si>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</si>
  <si>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</si>
  <si>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</si>
  <si>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</si>
  <si>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</si>
  <si>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</si>
  <si>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</si>
  <si>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</si>
  <si>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</si>
  <si>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</si>
  <si>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</si>
  <si>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</si>
  <si>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</si>
  <si>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</si>
  <si>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</si>
  <si>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</si>
  <si>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</si>
  <si>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</si>
  <si>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</si>
  <si>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</si>
  <si>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</si>
  <si>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</si>
  <si>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</si>
  <si>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</si>
  <si>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</si>
  <si>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</si>
  <si>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</si>
  <si>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</si>
  <si>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</si>
  <si>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</si>
  <si>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</si>
  <si>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</si>
  <si>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</si>
  <si>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</si>
  <si>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</si>
  <si>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</si>
  <si>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</si>
  <si>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</si>
  <si>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</si>
  <si>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</si>
  <si>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</si>
  <si>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</si>
  <si>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</si>
  <si>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</si>
  <si>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</si>
  <si>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</si>
  <si>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</si>
  <si>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</si>
  <si>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</si>
  <si>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</si>
  <si>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</si>
  <si>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</si>
  <si>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</si>
  <si>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</si>
  <si>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</si>
  <si>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</si>
  <si>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</si>
  <si>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</si>
  <si>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</si>
  <si>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</si>
  <si>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</si>
  <si>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</si>
  <si>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</si>
  <si>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</si>
  <si>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</si>
  <si>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</si>
  <si>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</si>
  <si>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</si>
  <si>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</si>
  <si>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</si>
  <si>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</si>
  <si>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</si>
  <si>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</si>
  <si>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</si>
  <si>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</si>
  <si>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</si>
  <si>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</si>
  <si>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</si>
  <si>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</si>
  <si>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</si>
  <si>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</si>
  <si>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</si>
  <si>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</si>
  <si>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</si>
  <si>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</si>
  <si>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</si>
  <si>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</si>
  <si>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</si>
  <si>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</si>
  <si>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</si>
  <si>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</si>
  <si>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</si>
  <si>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</si>
  <si>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</si>
  <si>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</si>
  <si>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</si>
  <si>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</si>
  <si>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</si>
  <si>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</si>
  <si>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</si>
  <si>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</si>
  <si>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</si>
  <si>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</si>
  <si>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</si>
  <si>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</si>
  <si>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</si>
  <si>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</si>
  <si>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</si>
  <si>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</si>
  <si>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</si>
  <si>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</si>
  <si>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</si>
  <si>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</si>
  <si>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</si>
  <si>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</si>
  <si>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</si>
  <si>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</si>
  <si>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</si>
  <si>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</si>
  <si>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</si>
  <si>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</si>
  <si>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</si>
  <si>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</si>
  <si>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</si>
  <si>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</si>
  <si>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</si>
  <si>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</si>
  <si>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</si>
  <si>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</si>
  <si>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</si>
  <si>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</si>
  <si>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</si>
  <si>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</si>
  <si>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</si>
  <si>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</si>
  <si>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</si>
  <si>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</si>
  <si>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</si>
  <si>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</si>
  <si>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</si>
  <si>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</si>
  <si>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</si>
  <si>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</si>
  <si>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</si>
  <si>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</si>
  <si>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</si>
  <si>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</si>
  <si>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</si>
  <si>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</si>
  <si>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</si>
  <si>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</si>
  <si>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</si>
  <si>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</si>
  <si>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</si>
  <si>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</si>
  <si>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</si>
  <si>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</si>
  <si>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</si>
  <si>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</si>
  <si>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</si>
  <si>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</si>
  <si>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</si>
  <si>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</si>
  <si>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</si>
  <si>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</si>
  <si>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</si>
  <si>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</si>
  <si>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</si>
  <si>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</si>
  <si>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</si>
  <si>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</si>
  <si>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</si>
  <si>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</si>
  <si>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</si>
  <si>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</si>
  <si>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</si>
  <si>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</si>
  <si>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</si>
  <si>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</si>
  <si>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</si>
  <si>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</si>
  <si>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</si>
  <si>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</si>
  <si>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</si>
  <si>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</si>
  <si>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</si>
  <si>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</si>
  <si>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</si>
  <si>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</si>
  <si>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</si>
  <si>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</si>
  <si>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</si>
  <si>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</si>
  <si>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</si>
  <si>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</si>
  <si>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</si>
  <si>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</si>
  <si>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</si>
  <si>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</si>
  <si>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</si>
  <si>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</si>
  <si>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</si>
  <si>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</si>
  <si>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</si>
  <si>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</si>
  <si>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</si>
  <si>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</si>
  <si>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</si>
  <si>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</si>
  <si>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</si>
  <si>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</si>
  <si>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</si>
  <si>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</si>
  <si>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</si>
  <si>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</si>
  <si>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</si>
  <si>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</si>
  <si>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</si>
  <si>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</si>
  <si>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</si>
  <si>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</si>
  <si>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</si>
  <si>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</si>
  <si>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</si>
  <si>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</si>
  <si>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</si>
  <si>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</si>
  <si>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</si>
  <si>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</si>
  <si>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</si>
  <si>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</si>
  <si>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</si>
  <si>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</si>
  <si>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</si>
  <si>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</si>
  <si>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</si>
  <si>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</si>
  <si>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</si>
  <si>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</si>
  <si>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</si>
  <si>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</si>
  <si>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</si>
  <si>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</si>
  <si>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</si>
  <si>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</si>
  <si>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</si>
  <si>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</si>
  <si>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</si>
  <si>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</si>
  <si>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</si>
  <si>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</si>
  <si>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</si>
  <si>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</si>
  <si>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</si>
  <si>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</si>
  <si>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</si>
  <si>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</si>
  <si>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</si>
  <si>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</si>
  <si>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</si>
  <si>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</si>
  <si>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</si>
  <si>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</si>
  <si>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</si>
  <si>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</si>
  <si>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</si>
  <si>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</si>
  <si>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</si>
  <si>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</si>
  <si>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</si>
  <si>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</si>
  <si>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</si>
  <si>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</si>
  <si>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</si>
  <si>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</si>
  <si>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</si>
  <si>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</si>
  <si>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</si>
  <si>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</si>
  <si>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</si>
  <si>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</si>
  <si>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</si>
  <si>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</si>
  <si>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</si>
  <si>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</si>
  <si>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</si>
  <si>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</si>
  <si>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</si>
  <si>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</si>
  <si>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</si>
  <si>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</si>
  <si>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</si>
  <si>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</si>
  <si>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</si>
  <si>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</si>
  <si>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</si>
  <si>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</si>
  <si>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</si>
  <si>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</si>
  <si>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</si>
  <si>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</si>
  <si>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</si>
  <si>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</si>
  <si>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</si>
  <si>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</si>
  <si>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</si>
  <si>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</si>
  <si>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</si>
  <si>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</si>
  <si>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</si>
  <si>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</si>
  <si>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</si>
  <si>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</si>
  <si>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</si>
  <si>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</si>
  <si>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</si>
  <si>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</si>
  <si>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</si>
  <si>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</si>
  <si>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</si>
  <si>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</si>
  <si>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</si>
  <si>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</si>
  <si>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</si>
  <si>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</si>
  <si>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</si>
  <si>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</si>
  <si>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</si>
  <si>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</si>
  <si>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</si>
  <si>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</si>
  <si>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</si>
  <si>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</si>
  <si>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</si>
  <si>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</si>
  <si>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</si>
  <si>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</si>
  <si>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</si>
  <si>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</si>
  <si>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</si>
  <si>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</si>
  <si>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</si>
  <si>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</si>
  <si>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</si>
  <si>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</si>
  <si>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</si>
  <si>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</si>
  <si>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</si>
  <si>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</si>
  <si>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</si>
  <si>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</si>
  <si>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</si>
  <si>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</si>
  <si>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</si>
  <si>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</si>
  <si>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</si>
  <si>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</si>
  <si>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</si>
  <si>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</si>
  <si>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</si>
  <si>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</si>
  <si>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</si>
  <si>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</si>
  <si>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</si>
  <si>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</si>
  <si>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</si>
  <si>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</si>
  <si>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</si>
  <si>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</si>
  <si>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</si>
  <si>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</si>
  <si>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</si>
  <si>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</si>
  <si>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</si>
  <si>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</si>
  <si>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</si>
  <si>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</si>
  <si>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</si>
  <si>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</si>
  <si>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</si>
  <si>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</si>
  <si>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</si>
  <si>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</si>
  <si>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</si>
  <si>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</si>
  <si>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</si>
  <si>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</si>
  <si>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</si>
  <si>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</si>
  <si>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</si>
  <si>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</si>
  <si>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</si>
  <si>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</si>
  <si>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</si>
  <si>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</si>
  <si>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</si>
  <si>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</si>
  <si>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</si>
  <si>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</si>
  <si>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</si>
  <si>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</si>
  <si>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</si>
  <si>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</si>
  <si>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</si>
  <si>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</si>
  <si>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</si>
  <si>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</si>
  <si>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</si>
  <si>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</si>
  <si>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</si>
  <si>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</si>
  <si>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</si>
  <si>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</si>
  <si>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</si>
  <si>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</si>
  <si>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</si>
  <si>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</si>
  <si>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</si>
  <si>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</si>
  <si>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</si>
  <si>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</si>
  <si>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</si>
  <si>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</si>
  <si>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</si>
  <si>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</si>
  <si>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</si>
  <si>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</si>
  <si>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</si>
  <si>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</si>
  <si>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</si>
  <si>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</si>
  <si>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</si>
  <si>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</si>
  <si>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</si>
  <si>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</si>
  <si>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</si>
  <si>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</si>
  <si>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</si>
  <si>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</si>
  <si>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</si>
  <si>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</si>
  <si>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</si>
  <si>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</si>
  <si>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</si>
  <si>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</si>
  <si>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</si>
  <si>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</si>
  <si>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</si>
  <si>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</si>
  <si>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</si>
  <si>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</si>
  <si>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</si>
  <si>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</si>
  <si>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</si>
  <si>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</si>
  <si>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</si>
  <si>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</si>
  <si>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</si>
  <si>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</si>
  <si>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</si>
  <si>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</si>
  <si>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</si>
  <si>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</si>
  <si>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</si>
  <si>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</si>
  <si>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</si>
  <si>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</si>
  <si>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</si>
  <si>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</si>
  <si>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</si>
  <si>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</si>
  <si>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</si>
  <si>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</si>
  <si>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</si>
  <si>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</si>
  <si>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</si>
  <si>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</si>
  <si>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</si>
  <si>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</si>
  <si>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</si>
  <si>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</si>
  <si>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</si>
  <si>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</si>
  <si>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</si>
  <si>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</si>
  <si>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</si>
  <si>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</si>
  <si>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</si>
  <si>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</si>
  <si>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</si>
  <si>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</si>
  <si>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</si>
  <si>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</si>
  <si>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</si>
  <si>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</si>
  <si>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</si>
  <si>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</si>
  <si>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</si>
  <si>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</si>
  <si>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</si>
  <si>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</si>
  <si>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</si>
  <si>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</si>
  <si>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</si>
  <si>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</si>
  <si>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</si>
  <si>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</si>
  <si>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</si>
  <si>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</si>
  <si>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</si>
  <si>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</si>
  <si>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</si>
  <si>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</si>
  <si>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</si>
  <si>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</si>
  <si>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</si>
  <si>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</si>
  <si>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</si>
  <si>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</si>
  <si>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</si>
  <si>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</si>
  <si>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</si>
  <si>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</si>
  <si>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</si>
  <si>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</si>
  <si>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</si>
  <si>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</si>
  <si>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</si>
  <si>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</si>
  <si>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</si>
  <si>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</si>
  <si>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</si>
  <si>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</si>
  <si>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</si>
  <si>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</si>
  <si>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</si>
  <si>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</si>
  <si>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</si>
  <si>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</si>
  <si>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</si>
  <si>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</si>
  <si>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</si>
  <si>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</si>
  <si>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</si>
  <si>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</si>
  <si>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</si>
  <si>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</si>
  <si>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</si>
  <si>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</si>
  <si>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</si>
  <si>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</si>
  <si>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</si>
  <si>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</si>
  <si>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</si>
  <si>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</si>
  <si>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</si>
  <si>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</si>
  <si>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</si>
  <si>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</si>
  <si>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</si>
  <si>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</si>
  <si>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</si>
  <si>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</si>
  <si>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</si>
  <si>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</si>
  <si>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</si>
  <si>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</si>
  <si>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</si>
  <si>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</si>
  <si>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</si>
  <si>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</si>
  <si>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</si>
  <si>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</si>
  <si>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</si>
  <si>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</si>
  <si>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</si>
  <si>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</si>
  <si>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</si>
  <si>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</si>
  <si>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</si>
  <si>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</si>
  <si>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</si>
  <si>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</si>
  <si>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</si>
  <si>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</si>
  <si>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</si>
  <si>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</si>
  <si>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</si>
  <si>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</si>
  <si>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</si>
  <si>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</si>
  <si>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</si>
  <si>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</si>
  <si>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</si>
  <si>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</si>
  <si>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</si>
  <si>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</si>
  <si>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</si>
  <si>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</si>
  <si>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</si>
  <si>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</si>
  <si>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</si>
  <si>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</si>
  <si>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</si>
  <si>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</si>
  <si>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</si>
  <si>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</si>
  <si>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</si>
  <si>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</si>
  <si>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</si>
  <si>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</si>
  <si>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</si>
  <si>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</si>
  <si>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</si>
  <si>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</si>
  <si>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</si>
  <si>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</si>
  <si>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</si>
  <si>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</si>
  <si>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</si>
  <si>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</si>
  <si>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</si>
  <si>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</si>
  <si>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</si>
  <si>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</si>
  <si>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</si>
  <si>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</si>
  <si>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</si>
  <si>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</si>
  <si>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</si>
  <si>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</si>
  <si>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</si>
  <si>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</si>
  <si>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</si>
  <si>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</si>
  <si>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</si>
  <si>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</si>
  <si>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</si>
  <si>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</si>
  <si>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</si>
  <si>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</si>
  <si>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</si>
  <si>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</si>
  <si>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</si>
  <si>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</si>
  <si>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</si>
  <si>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</si>
  <si>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</si>
  <si>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</si>
  <si>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</si>
  <si>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</si>
  <si>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</si>
  <si>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</si>
  <si>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</si>
  <si>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</si>
  <si>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</si>
  <si>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</si>
  <si>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</si>
  <si>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</si>
  <si>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</si>
  <si>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</si>
  <si>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</si>
  <si>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</si>
  <si>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</si>
  <si>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</si>
  <si>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</si>
  <si>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</si>
  <si>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</si>
  <si>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</si>
  <si>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</si>
  <si>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</si>
  <si>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</si>
  <si>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</si>
  <si>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</si>
  <si>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</si>
  <si>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</si>
  <si>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</si>
  <si>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</si>
  <si>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</si>
  <si>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</si>
  <si>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</si>
  <si>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</si>
  <si>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</si>
  <si>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</si>
  <si>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</si>
  <si>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</si>
  <si>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</si>
  <si>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</si>
  <si>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</si>
  <si>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</si>
  <si>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</si>
  <si>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</si>
  <si>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</si>
  <si>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</si>
  <si>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</si>
  <si>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</si>
  <si>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</si>
  <si>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</si>
  <si>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</si>
  <si>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</si>
  <si>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</si>
  <si>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</si>
  <si>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</si>
  <si>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</si>
  <si>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</si>
  <si>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</si>
  <si>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</si>
  <si>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</si>
  <si>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</si>
  <si>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</si>
  <si>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</si>
  <si>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</si>
  <si>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</si>
  <si>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</si>
  <si>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</si>
  <si>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</si>
  <si>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</si>
  <si>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</si>
  <si>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</si>
  <si>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</si>
  <si>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</si>
  <si>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</si>
  <si>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</si>
  <si>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</si>
  <si>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</si>
  <si>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</si>
  <si>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</si>
  <si>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</si>
  <si>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</si>
  <si>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</si>
  <si>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</si>
  <si>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</si>
  <si>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</si>
  <si>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</si>
  <si>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</si>
  <si>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</si>
  <si>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</si>
  <si>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</si>
  <si>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</si>
  <si>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</si>
  <si>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</si>
  <si>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</si>
  <si>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</si>
  <si>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</si>
  <si>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</si>
  <si>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</si>
  <si>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</si>
  <si>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</si>
  <si>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</si>
  <si>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</si>
  <si>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</si>
  <si>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</si>
  <si>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</si>
  <si>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</si>
  <si>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</si>
  <si>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</si>
  <si>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</si>
  <si>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</si>
  <si>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</si>
  <si>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</si>
  <si>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</si>
  <si>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</si>
  <si>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</si>
  <si>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</si>
  <si>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</si>
  <si>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</si>
  <si>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</si>
  <si>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</si>
  <si>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</si>
  <si>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</si>
  <si>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</si>
  <si>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</si>
  <si>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</si>
  <si>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</si>
  <si>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</si>
  <si>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</si>
  <si>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</si>
  <si>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</si>
  <si>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</si>
  <si>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</si>
  <si>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</si>
  <si>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</si>
  <si>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</si>
  <si>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</si>
  <si>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</si>
  <si>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</si>
  <si>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</si>
  <si>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</si>
  <si>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</si>
  <si>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</si>
  <si>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</si>
  <si>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</si>
  <si>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</si>
  <si>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</si>
  <si>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</si>
  <si>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</si>
  <si>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</si>
  <si>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</si>
  <si>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</si>
  <si>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</si>
  <si>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</si>
  <si>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</si>
  <si>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</si>
  <si>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</si>
  <si>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</si>
  <si>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</si>
  <si>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</si>
  <si>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</si>
  <si>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</si>
  <si>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</si>
  <si>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</si>
  <si>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</si>
  <si>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</si>
  <si>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</si>
  <si>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</si>
  <si>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</si>
  <si>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</si>
  <si>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</si>
  <si>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</si>
  <si>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</si>
  <si>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</si>
  <si>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</si>
  <si>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</si>
  <si>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</si>
  <si>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</si>
  <si>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</si>
  <si>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</si>
  <si>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</si>
  <si>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</si>
  <si>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</si>
  <si>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</si>
  <si>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</si>
  <si>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</si>
  <si>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</si>
  <si>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</si>
  <si>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</si>
  <si>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</si>
  <si>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</si>
  <si>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</si>
  <si>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</si>
  <si>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</si>
  <si>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</si>
  <si>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</si>
  <si>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</si>
  <si>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</si>
  <si>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</si>
  <si>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</si>
  <si>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</si>
  <si>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</si>
  <si>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</si>
  <si>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</si>
  <si>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</si>
  <si>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</si>
  <si>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</si>
  <si>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</si>
  <si>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</si>
  <si>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</si>
  <si>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</si>
  <si>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</si>
  <si>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</si>
  <si>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</si>
  <si>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</si>
  <si>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</si>
  <si>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</si>
  <si>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</si>
  <si>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</si>
  <si>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</si>
  <si>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</si>
  <si>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</si>
  <si>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</si>
  <si>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</si>
  <si>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</si>
  <si>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</si>
  <si>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</si>
  <si>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</si>
  <si>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</si>
  <si>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</si>
  <si>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</si>
  <si>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</si>
  <si>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</si>
  <si>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</si>
  <si>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</si>
  <si>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</si>
  <si>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</si>
  <si>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</si>
  <si>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</si>
  <si>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</si>
  <si>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</si>
  <si>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</si>
  <si>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</si>
  <si>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</si>
  <si>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</si>
  <si>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</si>
  <si>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</si>
  <si>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</si>
  <si>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</si>
  <si>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</si>
  <si>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</si>
  <si>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</si>
  <si>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</si>
  <si>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</si>
  <si>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</si>
  <si>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</si>
  <si>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</si>
  <si>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</si>
  <si>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</si>
  <si>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</si>
  <si>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</si>
  <si>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</si>
  <si>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</si>
  <si>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</si>
  <si>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</si>
  <si>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</si>
  <si>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</si>
  <si>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</si>
  <si>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</si>
  <si>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</si>
  <si>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</si>
  <si>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</si>
  <si>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</si>
  <si>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</si>
  <si>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</si>
  <si>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</si>
  <si>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</si>
  <si>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</si>
  <si>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</si>
  <si>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</si>
  <si>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</si>
  <si>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</si>
  <si>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</si>
  <si>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</si>
  <si>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</si>
  <si>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</si>
  <si>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</si>
  <si>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</si>
  <si>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</si>
  <si>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</si>
  <si>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</si>
  <si>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</si>
  <si>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</si>
  <si>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</si>
  <si>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</si>
  <si>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</si>
  <si>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</si>
  <si>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</si>
  <si>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</si>
  <si>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</si>
  <si>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</si>
  <si>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</si>
  <si>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</si>
  <si>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</si>
  <si>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</si>
  <si>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</si>
  <si>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</si>
  <si>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</si>
  <si>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</si>
  <si>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</si>
  <si>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</si>
  <si>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</si>
  <si>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</si>
  <si>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</si>
  <si>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</si>
  <si>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</si>
  <si>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</si>
  <si>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</si>
  <si>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</si>
  <si>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</si>
  <si>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</si>
  <si>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</si>
  <si>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</si>
  <si>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</si>
  <si>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</si>
  <si>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</si>
  <si>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</si>
  <si>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</si>
  <si>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</si>
  <si>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</si>
  <si>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</si>
  <si>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</si>
  <si>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</si>
  <si>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</si>
  <si>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</si>
  <si>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</si>
  <si>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</si>
  <si>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</si>
  <si>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</si>
  <si>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</si>
  <si>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</si>
  <si>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</si>
  <si>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</si>
  <si>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</si>
  <si>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</si>
  <si>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</si>
  <si>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</si>
  <si>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</si>
  <si>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</si>
  <si>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</si>
  <si>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</si>
  <si>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</si>
  <si>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</si>
  <si>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</si>
  <si>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</si>
  <si>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</si>
  <si>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</si>
  <si>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</si>
  <si>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</si>
  <si>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</si>
  <si>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</si>
  <si>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</si>
  <si>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</si>
  <si>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</si>
  <si>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</si>
  <si>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</si>
  <si>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</si>
  <si>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</si>
  <si>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</si>
  <si>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</si>
  <si>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</si>
  <si>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</si>
  <si>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</si>
  <si>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</si>
  <si>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</si>
  <si>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</si>
  <si>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</si>
  <si>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</si>
  <si>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</si>
  <si>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</si>
  <si>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</si>
  <si>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</si>
  <si>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</si>
  <si>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</si>
  <si>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</si>
  <si>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</si>
  <si>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</si>
  <si>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</si>
  <si>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</si>
  <si>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</si>
  <si>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</si>
  <si>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</si>
  <si>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</si>
  <si>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</si>
  <si>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</si>
  <si>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</si>
  <si>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</si>
  <si>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</si>
  <si>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</si>
  <si>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</si>
  <si>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</si>
  <si>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</si>
  <si>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</si>
  <si>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</si>
  <si>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</si>
  <si>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</si>
  <si>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</si>
  <si>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</si>
  <si>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</si>
  <si>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</si>
  <si>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</si>
  <si>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</si>
  <si>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</si>
  <si>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</si>
  <si>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</si>
  <si>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</si>
  <si>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</si>
  <si>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</si>
  <si>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</si>
  <si>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</si>
  <si>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</si>
  <si>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</si>
  <si>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</si>
  <si>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</si>
  <si>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</si>
  <si>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</si>
  <si>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</si>
  <si>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</si>
  <si>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</si>
  <si>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</si>
  <si>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</si>
  <si>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</si>
  <si>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</si>
  <si>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</si>
  <si>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</si>
  <si>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</si>
  <si>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</si>
  <si>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</si>
  <si>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</si>
  <si>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</si>
  <si>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</si>
  <si>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</si>
  <si>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</si>
  <si>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</si>
  <si>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</si>
  <si>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</si>
  <si>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</si>
  <si>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</si>
  <si>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</si>
  <si>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</si>
  <si>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</si>
  <si>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</si>
  <si>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</si>
  <si>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</si>
  <si>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</si>
  <si>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</si>
  <si>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</si>
  <si>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</si>
  <si>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</si>
  <si>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</si>
  <si>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</si>
  <si>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</si>
  <si>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</si>
  <si>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</si>
  <si>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</si>
  <si>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</si>
  <si>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</si>
  <si>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</si>
  <si>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</si>
  <si>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</si>
  <si>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</si>
  <si>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</si>
  <si>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</si>
  <si>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</si>
  <si>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</si>
  <si>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</si>
  <si>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</si>
  <si>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</si>
  <si>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</si>
  <si>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</si>
  <si>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</si>
  <si>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</si>
  <si>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</si>
  <si>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</si>
  <si>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</si>
  <si>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</si>
  <si>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</si>
  <si>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</si>
  <si>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</si>
  <si>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</si>
  <si>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</si>
  <si>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</si>
  <si>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</si>
  <si>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</si>
  <si>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</si>
  <si>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</si>
  <si>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</si>
  <si>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</si>
  <si>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</si>
  <si>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</si>
  <si>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</si>
  <si>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</si>
  <si>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</si>
  <si>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</si>
  <si>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</si>
  <si>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</si>
  <si>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</si>
  <si>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</si>
  <si>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</si>
  <si>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</si>
  <si>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</si>
  <si>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</si>
  <si>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</si>
  <si>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</si>
  <si>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</si>
  <si>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</si>
  <si>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</si>
  <si>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</si>
  <si>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</si>
  <si>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</si>
  <si>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</si>
  <si>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</si>
  <si>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</si>
  <si>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</si>
  <si>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</si>
  <si>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</si>
  <si>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</si>
  <si>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</si>
  <si>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</si>
  <si>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</si>
  <si>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</si>
  <si>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</si>
  <si>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</si>
  <si>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</si>
  <si>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</si>
  <si>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</si>
  <si>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</si>
  <si>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</si>
  <si>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</si>
  <si>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</si>
  <si>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</si>
  <si>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</si>
  <si>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</si>
  <si>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</si>
  <si>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</si>
  <si>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</si>
  <si>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</si>
  <si>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</si>
  <si>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</si>
  <si>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</si>
  <si>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</si>
  <si>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</si>
  <si>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</si>
  <si>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</si>
  <si>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</si>
  <si>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</si>
  <si>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</si>
  <si>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</si>
  <si>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</si>
  <si>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</si>
  <si>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</si>
  <si>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</si>
  <si>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</si>
  <si>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</si>
  <si>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</si>
  <si>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</si>
  <si>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</si>
  <si>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</si>
  <si>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</si>
  <si>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</si>
  <si>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</si>
  <si>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</si>
  <si>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</si>
  <si>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</si>
  <si>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</si>
  <si>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</si>
  <si>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</si>
  <si>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</si>
  <si>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</si>
  <si>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</si>
  <si>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</si>
  <si>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</si>
  <si>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</si>
  <si>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</si>
  <si>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</si>
  <si>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</si>
  <si>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</si>
  <si>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</si>
  <si>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</si>
  <si>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</si>
  <si>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</si>
  <si>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</si>
  <si>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</si>
  <si>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</si>
  <si>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</si>
  <si>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</si>
  <si>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</si>
  <si>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</si>
  <si>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</si>
  <si>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</si>
  <si>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</si>
  <si>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</si>
  <si>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</si>
  <si>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</si>
  <si>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</si>
  <si>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</si>
  <si>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</si>
  <si>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</si>
  <si>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</si>
  <si>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</si>
  <si>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</si>
  <si>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</si>
  <si>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</si>
  <si>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</si>
  <si>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</si>
  <si>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</si>
  <si>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</si>
  <si>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</si>
  <si>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</si>
  <si>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</si>
  <si>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</si>
  <si>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</si>
  <si>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</si>
  <si>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</si>
  <si>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</si>
  <si>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</si>
  <si>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</si>
  <si>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</si>
  <si>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</si>
  <si>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</si>
  <si>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</si>
  <si>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</si>
  <si>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</si>
  <si>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</si>
  <si>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</si>
  <si>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</si>
  <si>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</si>
  <si>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</si>
  <si>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</si>
  <si>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</si>
  <si>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</si>
  <si>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</si>
  <si>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</si>
  <si>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</si>
  <si>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</si>
  <si>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</si>
  <si>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</si>
  <si>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</si>
  <si>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</si>
  <si>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</si>
  <si>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</si>
  <si>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</si>
  <si>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</si>
  <si>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</si>
  <si>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</si>
  <si>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</si>
  <si>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</si>
  <si>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</si>
  <si>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</si>
  <si>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</si>
  <si>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</si>
  <si>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</si>
  <si>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</si>
  <si>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</si>
  <si>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</si>
  <si>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</si>
  <si>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</si>
  <si>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</si>
  <si>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</si>
  <si>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</si>
  <si>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</si>
  <si>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</si>
  <si>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</si>
  <si>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</si>
  <si>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</si>
  <si>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</si>
  <si>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</si>
  <si>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</si>
  <si>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</si>
  <si>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</si>
  <si>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</si>
  <si>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</si>
  <si>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</si>
  <si>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</si>
  <si>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</si>
  <si>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</si>
  <si>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</si>
  <si>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</si>
  <si>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</si>
  <si>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</si>
  <si>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</si>
  <si>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</si>
  <si>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</si>
  <si>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</si>
  <si>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</si>
  <si>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</si>
  <si>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</si>
  <si>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</si>
  <si>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</si>
  <si>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</si>
  <si>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</si>
  <si>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</si>
  <si>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</si>
  <si>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</si>
  <si>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</si>
  <si>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</si>
  <si>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</si>
  <si>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</si>
  <si>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</si>
  <si>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</si>
  <si>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</si>
  <si>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</si>
  <si>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</si>
  <si>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</si>
  <si>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</si>
  <si>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</si>
  <si>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</si>
  <si>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</si>
  <si>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</si>
  <si>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</si>
  <si>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</si>
  <si>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</si>
  <si>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</si>
  <si>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</si>
  <si>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</si>
  <si>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</si>
  <si>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</si>
  <si>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</si>
  <si>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</si>
  <si>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</si>
  <si>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</si>
  <si>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</si>
  <si>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</si>
  <si>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</si>
  <si>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</si>
  <si>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</si>
  <si>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</si>
  <si>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</si>
  <si>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</si>
  <si>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</si>
  <si>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</si>
  <si>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</si>
  <si>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</si>
  <si>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</si>
  <si>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</si>
  <si>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</si>
  <si>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</si>
  <si>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</si>
  <si>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</si>
  <si>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</si>
  <si>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</si>
  <si>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</si>
  <si>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</si>
  <si>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</si>
  <si>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</si>
  <si>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</si>
  <si>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</si>
  <si>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</si>
  <si>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</si>
  <si>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</si>
  <si>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</si>
  <si>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</si>
  <si>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</si>
  <si>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</si>
  <si>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</si>
  <si>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</si>
  <si>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</si>
  <si>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</si>
  <si>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</si>
  <si>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</si>
  <si>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</si>
  <si>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</si>
  <si>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</si>
  <si>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</si>
  <si>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</si>
  <si>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</si>
  <si>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</si>
  <si>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</si>
  <si>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</si>
  <si>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</si>
  <si>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</si>
  <si>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</si>
  <si>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</si>
  <si>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</si>
  <si>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</si>
  <si>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</si>
  <si>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</si>
  <si>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</si>
  <si>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</si>
  <si>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</si>
  <si>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</si>
  <si>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</si>
  <si>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</si>
  <si>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</si>
  <si>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</si>
  <si>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</si>
  <si>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</si>
  <si>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</si>
  <si>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</si>
  <si>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</si>
  <si>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</si>
  <si>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</si>
  <si>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</si>
  <si>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</si>
  <si>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</si>
  <si>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</si>
  <si>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</si>
  <si>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</si>
  <si>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</si>
  <si>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</si>
  <si>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</si>
  <si>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</si>
  <si>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</si>
  <si>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</si>
  <si>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</si>
  <si>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</si>
  <si>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</si>
  <si>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</si>
  <si>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</si>
  <si>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</si>
  <si>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</si>
  <si>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</si>
  <si>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</si>
  <si>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</si>
  <si>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</si>
  <si>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</si>
  <si>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</si>
  <si>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</si>
  <si>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</si>
  <si>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</si>
  <si>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</si>
  <si>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</si>
  <si>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</si>
  <si>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</si>
  <si>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</si>
  <si>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</si>
  <si>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</si>
  <si>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</si>
  <si>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</si>
  <si>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</si>
  <si>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</si>
  <si>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</si>
  <si>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</si>
  <si>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</si>
  <si>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</si>
  <si>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</si>
  <si>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</si>
  <si>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</si>
  <si>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</si>
  <si>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</si>
  <si>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</si>
  <si>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</si>
  <si>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</si>
  <si>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</si>
  <si>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</si>
  <si>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</si>
  <si>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</si>
  <si>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</si>
  <si>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</si>
  <si>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</si>
  <si>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</si>
  <si>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</si>
  <si>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</si>
  <si>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</si>
  <si>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</si>
  <si>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</si>
  <si>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</si>
  <si>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</si>
  <si>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</si>
  <si>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</si>
  <si>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</si>
  <si>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</si>
  <si>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</si>
  <si>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</si>
  <si>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</si>
  <si>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</si>
  <si>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</si>
  <si>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</si>
  <si>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</si>
  <si>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</si>
  <si>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</si>
  <si>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</si>
  <si>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</si>
  <si>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</si>
  <si>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</si>
  <si>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</si>
  <si>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</si>
  <si>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</si>
  <si>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</si>
  <si>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</si>
  <si>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</si>
  <si>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</si>
  <si>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</si>
  <si>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</si>
  <si>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</si>
  <si>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</si>
  <si>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</si>
  <si>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</si>
  <si>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</si>
  <si>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</si>
  <si>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</si>
  <si>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</si>
  <si>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</si>
  <si>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</si>
  <si>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</si>
  <si>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</si>
  <si>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</si>
  <si>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</si>
  <si>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</si>
  <si>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</si>
  <si>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</si>
  <si>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</si>
  <si>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</si>
  <si>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</si>
  <si>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</si>
  <si>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</si>
  <si>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</si>
  <si>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</si>
  <si>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</si>
  <si>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</si>
  <si>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</si>
  <si>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</si>
  <si>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</si>
  <si>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</si>
  <si>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</si>
  <si>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</si>
  <si>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</si>
  <si>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</si>
  <si>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</si>
  <si>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</si>
  <si>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</si>
  <si>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</si>
  <si>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</si>
  <si>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</si>
  <si>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</si>
  <si>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</si>
  <si>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</si>
  <si>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</si>
  <si>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</si>
  <si>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</si>
  <si>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</si>
  <si>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</si>
  <si>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</si>
  <si>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</si>
  <si>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</si>
  <si>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</si>
  <si>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</si>
  <si>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</si>
  <si>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</si>
  <si>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</si>
  <si>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</si>
  <si>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</si>
  <si>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</si>
  <si>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</si>
  <si>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</si>
  <si>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</si>
  <si>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</si>
  <si>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</si>
  <si>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</si>
  <si>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</si>
  <si>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</si>
  <si>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</si>
  <si>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</si>
  <si>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</si>
  <si>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</si>
  <si>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</si>
  <si>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</si>
  <si>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</si>
  <si>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</si>
  <si>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</si>
  <si>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</si>
  <si>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</si>
  <si>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</si>
  <si>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</si>
  <si>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</si>
  <si>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</si>
  <si>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</si>
  <si>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</si>
  <si>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</si>
  <si>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</si>
  <si>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</si>
  <si>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</si>
  <si>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</si>
  <si>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</si>
  <si>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</si>
  <si>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</si>
  <si>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</si>
  <si>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</si>
  <si>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</si>
  <si>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</si>
  <si>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</si>
  <si>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</si>
  <si>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</si>
  <si>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</si>
  <si>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</si>
  <si>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</si>
  <si>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</si>
  <si>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</si>
  <si>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</si>
  <si>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</si>
  <si>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</si>
  <si>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</si>
  <si>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</si>
  <si>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</si>
  <si>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</si>
  <si>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</si>
  <si>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</si>
  <si>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</si>
  <si>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</si>
  <si>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</si>
  <si>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</si>
  <si>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</si>
  <si>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</si>
  <si>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</si>
  <si>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</si>
  <si>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</si>
  <si>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</si>
  <si>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</si>
  <si>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</si>
  <si>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</si>
  <si>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</si>
  <si>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</si>
  <si>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</si>
  <si>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</si>
  <si>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</si>
  <si>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</si>
  <si>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</si>
  <si>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</si>
  <si>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</si>
  <si>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</si>
  <si>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</si>
  <si>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</si>
  <si>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</si>
  <si>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</si>
  <si>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</si>
  <si>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</si>
  <si>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</si>
  <si>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</si>
  <si>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</si>
  <si>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</si>
  <si>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</si>
  <si>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</si>
  <si>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</si>
  <si>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</si>
  <si>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</si>
  <si>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</si>
  <si>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</si>
  <si>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</si>
  <si>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</si>
  <si>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</si>
  <si>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</si>
  <si>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</si>
  <si>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</si>
  <si>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</si>
  <si>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</si>
  <si>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</si>
  <si>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</si>
  <si>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</si>
  <si>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</si>
  <si>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</si>
  <si>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</si>
  <si>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</si>
  <si>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</si>
  <si>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</si>
  <si>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</si>
  <si>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</si>
  <si>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</si>
  <si>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</si>
  <si>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</si>
  <si>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</si>
  <si>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</si>
  <si>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</si>
  <si>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</si>
  <si>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Sub-category</t>
  </si>
  <si>
    <t>Parent categoryy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</si>
  <si>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</si>
  <si>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</si>
  <si>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</si>
  <si>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</si>
  <si>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</si>
  <si>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</si>
  <si>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</si>
  <si>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</si>
  <si>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</si>
  <si>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</si>
  <si>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</si>
  <si>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</si>
  <si>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</si>
  <si>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</si>
  <si>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</si>
  <si>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</si>
  <si>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</si>
  <si>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</si>
  <si>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</si>
  <si>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</si>
  <si>
    <t>Number Successful</t>
  </si>
  <si>
    <t>Number Failed</t>
  </si>
  <si>
    <t>Number Canceled</t>
  </si>
  <si>
    <t>Percentage Failed</t>
  </si>
  <si>
    <t>Percantage Canceled</t>
  </si>
  <si>
    <t>Persentage Successful</t>
  </si>
  <si>
    <t>Total Projects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</si>
  <si>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</si>
  <si>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</si>
  <si>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</si>
  <si>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</si>
  <si>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</si>
  <si>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</si>
  <si>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</si>
  <si>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</si>
  <si>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</si>
  <si>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</si>
  <si>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</si>
  <si>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</si>
  <si>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</si>
  <si>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baker_count</t>
  </si>
  <si>
    <t>Values</t>
  </si>
  <si>
    <t>Successful campains</t>
  </si>
  <si>
    <t>mean</t>
  </si>
  <si>
    <t>median</t>
  </si>
  <si>
    <t>min</t>
  </si>
  <si>
    <t>max</t>
  </si>
  <si>
    <t>variance</t>
  </si>
  <si>
    <t>standard deviation</t>
  </si>
  <si>
    <t>failed campains</t>
  </si>
  <si>
    <t>Bsedratio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</si>
</sst>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43" applyFont="1"/>
    <xf numFmtId="9" fontId="16" fillId="33" borderId="0" xfId="42" applyFont="1" applyFill="1" applyAlignment="1">
      <alignment horizontal="center"/>
    </xf>
    <xf numFmtId="9" fontId="0" fillId="33" borderId="0" xfId="42" applyFont="1" applyFill="1"/>
    <xf numFmtId="9" fontId="0" fillId="0" borderId="0" xfId="42" applyFont="1" applyFill="1"/>
    <xf numFmtId="9" fontId="0" fillId="0" borderId="10" xfId="42" applyFont="1" applyFill="1" applyBorder="1"/>
    <xf numFmtId="9" fontId="0" fillId="0" borderId="0" xfId="42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13" fillId="34" borderId="12" xfId="0" applyFont="1" applyFill="1" applyBorder="1"/>
    <xf numFmtId="0" fontId="0" fillId="35" borderId="11" xfId="0" applyFill="1" applyBorder="1"/>
    <xf numFmtId="0" fontId="0" fillId="35" borderId="12" xfId="0" applyFill="1" applyBorder="1"/>
    <xf numFmtId="0" fontId="0" fillId="0" borderId="11" xfId="0" applyBorder="1"/>
    <xf numFmtId="0" fontId="0" fillId="0" borderId="12" xfId="0" applyBorder="1"/>
    <xf numFmtId="0" fontId="17" fillId="34" borderId="11" xfId="0" applyFont="1" applyFill="1" applyBorder="1"/>
    <xf numFmtId="0" fontId="0" fillId="37" borderId="0" xfId="0" applyFill="1"/>
    <xf numFmtId="0" fontId="0" fillId="36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alignment horizontal="left"/>
    </dxf>
  </dxfs>
  <tableStyles count="0" defaultTableStyle="TableStyleMedium2" defaultPivotStyle="PivotStyleLight16"/>
  <colors>
    <mruColors>
      <color rgb="FFFF5050"/>
      <color rgb="FFFF7C80"/>
      <color rgb="FFCC0000"/>
      <color rgb="FFE37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challenge.xlsx]Data, campains per catg.!PivotTable1</c:name>
    <c:fmtId val="2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99995926538788"/>
          <c:y val="0.10598280478098132"/>
          <c:w val="0.77850525366600531"/>
          <c:h val="0.68938540577164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'Data, campains per catg.'!$B$3:$B$4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'Data, campains per catg.'!$A$5:$A$14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'Data, campains per catg.'!$B$5:$B$14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E75-B46C-1FAA7D51441F}"/>
            </c:ext>
          </c:extLst>
        </c:ser>
        <c:ser>
          <c:idx val="1"/>
          <c:order val="1"/>
          <c:tx>
            <c:strRef>
              <c:f>'Data, campains per catg.'!$C$3:$C$4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'Data, campains per catg.'!$A$5:$A$14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'Data, campains per catg.'!$C$5:$C$14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2-4E75-B46C-1FAA7D51441F}"/>
            </c:ext>
          </c:extLst>
        </c:ser>
        <c:ser>
          <c:idx val="2"/>
          <c:order val="2"/>
          <c:tx>
            <c:strRef>
              <c:f>'Data, campains per catg.'!$D$3:$D$4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'Data, campains per catg.'!$A$5:$A$14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'Data, campains per catg.'!$D$5:$D$14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2-4E75-B46C-1FAA7D51441F}"/>
            </c:ext>
          </c:extLst>
        </c:ser>
        <c:ser>
          <c:idx val="3"/>
          <c:order val="3"/>
          <c:tx>
            <c:strRef>
              <c:f>'Data, campains per catg.'!$E$3:$E$4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'Data, campains per catg.'!$A$5:$A$14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'Data, campains per catg.'!$E$5:$E$14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2-4E75-B46C-1FAA7D51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073600"/>
        <c:axId val="1027398272"/>
      </c:barChart>
      <c:catAx>
        <c:axId val="1088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98272"/>
        <c:crosses val="autoZero"/>
        <c:auto val="1"/>
        <c:lblAlgn val="ctr"/>
        <c:lblOffset val="100"/>
        <c:noMultiLvlLbl val="0"/>
      </c:catAx>
      <c:valAx>
        <c:axId val="1027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challenge.xlsx]Data, per sub-catg.!PivotTable1</c:name>
    <c:fmtId val="2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5050"/>
          </a:solidFill>
          <a:ln>
            <a:solidFill>
              <a:srgbClr val="C00000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'Data, per sub-catg.'!$B$4:$B$5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'Data, per sub-catg.'!$A$6:$A$30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'Data, per sub-catg.'!$B$6:$B$30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157-B8E6-85A45D161B3A}"/>
            </c:ext>
          </c:extLst>
        </c:ser>
        <c:ser>
          <c:idx val="1"/>
          <c:order val="1"/>
          <c:tx>
            <c:strRef>
              <c:f>'Data, per sub-catg.'!$C$4:$C$5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'Data, per sub-catg.'!$A$6:$A$30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'Data, per sub-catg.'!$C$6:$C$30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0-4157-B8E6-85A45D161B3A}"/>
            </c:ext>
          </c:extLst>
        </c:ser>
        <c:ser>
          <c:idx val="2"/>
          <c:order val="2"/>
          <c:tx>
            <c:strRef>
              <c:f>'Data, per sub-catg.'!$D$4:$D$5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'Data, per sub-catg.'!$A$6:$A$30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'Data, per sub-catg.'!$D$6:$D$30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0-4157-B8E6-85A45D161B3A}"/>
            </c:ext>
          </c:extLst>
        </c:ser>
        <c:ser>
          <c:idx val="3"/>
          <c:order val="3"/>
          <c:tx>
            <c:strRef>
              <c:f>'Data, per sub-catg.'!$E$4:$E$5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'Data, per sub-catg.'!$A$6:$A$30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'Data, per sub-catg.'!$E$6:$E$30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0-4157-B8E6-85A45D16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28815"/>
        <c:axId val="658287391"/>
      </c:barChart>
      <c:catAx>
        <c:axId val="8533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900" b="0" i="0" u="none" strike="noStrike" kern="1200" cap="none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391"/>
        <c:crosses val="autoZero"/>
        <c:auto val="1"/>
        <c:lblAlgn val="ctr"/>
        <c:lblOffset val="100"/>
        <c:noMultiLvlLbl val="0"/>
      </c:catAx>
      <c:valAx>
        <c:axId val="6582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challenge.xlsx]outcome based on month!PivotTable2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8-409C-B5CB-F51C143CCB21}"/>
            </c:ext>
          </c:extLst>
        </c:ser>
        <c:ser>
          <c:idx val="1"/>
          <c:order val="1"/>
          <c:tx>
            <c:strRef>
              <c:f>'outcome based on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8-409C-B5CB-F51C143CCB21}"/>
            </c:ext>
          </c:extLst>
        </c:ser>
        <c:ser>
          <c:idx val="2"/>
          <c:order val="2"/>
          <c:tx>
            <c:strRef>
              <c:f>'outcome based on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8-409C-B5CB-F51C143C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9343"/>
        <c:axId val="651837087"/>
      </c:lineChart>
      <c:catAx>
        <c:axId val="8561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37087"/>
        <c:crosses val="autoZero"/>
        <c:auto val="1"/>
        <c:lblAlgn val="ctr"/>
        <c:lblOffset val="100"/>
        <c:noMultiLvlLbl val="0"/>
      </c:catAx>
      <c:valAx>
        <c:axId val="651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Persentage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33B-40B6-BF7B-D6491C143EE9}"/>
              </c:ext>
            </c:extLst>
          </c:dPt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B-40B6-BF7B-D6491C143EE9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B-40B6-BF7B-D6491C143EE9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Percantage Canceled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B-40B6-BF7B-D6491C14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571744"/>
        <c:axId val="1705415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3B-40B6-BF7B-D6491C143E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3B-40B6-BF7B-D6491C143E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3B-40B6-BF7B-D6491C143E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3B-40B6-BF7B-D6491C143EE9}"/>
                  </c:ext>
                </c:extLst>
              </c15:ser>
            </c15:filteredLineSeries>
          </c:ext>
        </c:extLst>
      </c:lineChart>
      <c:catAx>
        <c:axId val="15575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5984"/>
        <c:crosses val="autoZero"/>
        <c:auto val="1"/>
        <c:lblAlgn val="ctr"/>
        <c:lblOffset val="100"/>
        <c:noMultiLvlLbl val="0"/>
      </c:catAx>
      <c:valAx>
        <c:axId val="17054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814386</xdr:colOff>
      <xdr:row>1</xdr:row>
      <xdr:rowOff>190500</xdr:rowOff>
    </xdr:from>
    <xdr:to>
      <xdr:col>17</xdr:col>
      <xdr:colOff>333375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C410-9AEC-7A75-7133-415298B9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104774</xdr:rowOff>
    </xdr:from>
    <xdr:to>
      <xdr:col>19</xdr:col>
      <xdr:colOff>219075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36FAE-CE7A-36BB-2060-2F0319BAD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</xdr:row>
      <xdr:rowOff>152399</xdr:rowOff>
    </xdr:from>
    <xdr:to>
      <xdr:col>13</xdr:col>
      <xdr:colOff>215348</xdr:colOff>
      <xdr:row>18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BED9A-41B0-8D86-56C1-E749A7E3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57151</xdr:rowOff>
    </xdr:from>
    <xdr:to>
      <xdr:col>7</xdr:col>
      <xdr:colOff>1276350</xdr:colOff>
      <xdr:row>32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D4516-E573-BDE0-023C-8EAAEDAA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яна Шмирко" refreshedDate="45185.738231134259" createdVersion="8" refreshedVersion="8" minRefreshableVersion="3" recordCount="1040" xr:uid="{EC11909A-6800-45B1-9796-8B499A61166A}">
  <cacheSource type="worksheet">
    <worksheetSource ref="A1:S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яна Шмирко" refreshedDate="45185.8034275463" createdVersion="8" refreshedVersion="8" minRefreshableVersion="3" recordCount="1040" xr:uid="{F9871C9E-1E0C-4686-A428-40D34C3334F2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1:00:00" maxDate="2020-01-27T01:00:00" count="880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  <m/>
      </sharedItems>
      <fieldGroup par="22"/>
    </cacheField>
    <cacheField name="Date Ended conversation" numFmtId="0">
      <sharedItems containsNonDate="0" containsDate="1" containsString="0" containsBlank="1" minDate="1940-01-08T01:00:00" maxDate="1950-02-08T01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1:00:00" endDate="2020-01-27T01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1:00:00" endDate="2020-01-27T01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1:00:00" endDate="2020-01-27T01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  <r>
    <x v="1000"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1945-12-13T01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1944-08-19T00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1943-11-18T01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1949-09-18T00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1949-01-22T01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1942-09-07T00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1947-09-13T00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1945-08-13T00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1940-08-09T00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1943-11-06T01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1940-09-29T00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1940-09-25T00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1949-10-28T00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1946-06-22T00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1942-04-01T00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1949-12-12T01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1944-02-12T01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1941-01-11T01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1948-09-14T00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1949-03-23T00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1944-07-26T00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1941-09-16T00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1948-04-16T00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1949-04-06T00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1944-06-21T00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1941-06-05T00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1948-08-25T00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1945-10-09T00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1940-03-02T01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1948-08-27T00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1949-05-27T00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1946-01-31T01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1948-02-05T01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1944-11-09T01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1947-03-27T00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1949-02-28T01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1941-03-21T00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1949-11-06T01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1940-10-21T00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1943-03-10T00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1940-06-22T00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1942-09-29T00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1941-07-11T00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1944-08-07T00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1949-03-16T00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1946-11-16T01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1940-07-29T00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1944-04-26T00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1945-07-05T00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1949-12-02T01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1943-08-28T00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1942-04-11T00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1940-09-17T00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1944-06-26T00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1948-03-15T00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1948-08-02T00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1945-01-15T01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1947-09-12T00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1945-10-02T00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1947-06-26T00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1942-07-19T00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1941-03-31T00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1945-06-04T00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1947-05-03T00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1948-07-15T00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1941-02-01T01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1945-04-11T00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1940-01-29T01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1947-09-11T00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1941-01-20T01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1940-12-19T01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1949-12-02T01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1945-08-04T00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1946-11-29T01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1946-03-27T00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1948-07-21T00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1945-03-11T00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1940-10-09T00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1948-04-15T00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1948-06-19T00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1947-09-27T00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1947-12-17T01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1949-01-22T01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1946-08-18T00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1942-08-06T00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1941-09-17T00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1945-05-15T00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1941-03-17T00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1945-05-06T00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1940-04-15T00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1946-02-23T01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1946-09-02T00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1940-06-22T00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1942-10-23T00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1949-04-16T00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1949-10-19T00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1941-03-21T00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1945-08-16T00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1945-07-29T00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1944-12-22T01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1941-11-04T00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1945-02-26T01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1948-05-19T00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1940-10-31T00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1947-05-23T00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1943-04-19T00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1949-09-11T00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1948-05-08T00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1942-05-12T00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1944-01-13T01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1948-09-28T00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1942-09-27T00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1944-09-06T00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1947-09-18T00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1949-04-08T00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1947-12-21T01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1945-09-17T00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1941-09-26T00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1944-01-31T01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1944-07-01T00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1945-04-19T00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1944-10-16T00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1944-12-22T01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1945-11-25T01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1949-07-03T00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1948-09-21T00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1946-09-10T00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1940-05-13T00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1940-09-07T00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1945-02-26T01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1941-11-09T01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1943-12-11T01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1948-01-27T01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1941-09-01T00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1941-08-05T00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1943-03-11T00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1944-06-17T00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1940-10-10T00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1942-10-03T00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1945-05-05T00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1948-02-29T01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1945-06-16T00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1942-05-16T00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1940-07-16T00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1949-06-23T00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1944-09-10T00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1941-11-26T01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1946-06-18T00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1947-08-02T00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1943-02-21T01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1948-12-15T01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1944-07-28T00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1947-02-23T01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1942-10-24T00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1946-06-03T00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1940-04-07T00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1949-10-27T00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1944-01-10T01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1945-12-07T01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1949-04-12T00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1949-05-11T00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1945-09-27T00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1949-01-05T01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1947-12-07T01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1947-10-08T00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1947-09-01T00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1940-12-24T01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1943-06-19T00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1949-03-15T00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1942-07-14T00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1947-08-09T00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1944-04-09T00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1944-08-01T00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1943-05-23T00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1945-10-04T00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1946-09-18T00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1946-09-11T00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1940-12-08T01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1947-09-29T00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1943-03-17T00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1940-03-25T00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1947-10-21T00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1949-06-29T00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1940-09-20T00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1949-05-02T00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1948-05-22T00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1944-06-05T00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1943-03-22T00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1944-12-01T01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1946-03-03T01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1943-06-04T00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1949-03-13T00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1944-06-29T00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1948-04-10T00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1945-09-28T00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1948-08-03T00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1946-09-21T00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1947-07-06T00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1940-09-02T00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1945-07-09T00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1940-04-03T00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1944-08-10T00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1941-10-04T00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1947-01-18T01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1941-04-11T00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1948-10-27T00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1940-03-06T01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1948-09-15T00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1947-12-02T01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1946-05-12T00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1947-03-29T00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1943-09-19T00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1950-01-28T01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1940-11-12T01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1940-08-23T00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1949-02-13T01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1941-11-22T01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1949-05-05T00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1941-12-13T01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1942-08-27T00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1941-07-17T00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1942-06-22T00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1944-10-01T00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1946-03-29T00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1944-11-06T01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1944-05-01T00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1940-05-13T00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1945-05-19T00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1946-09-24T00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1947-07-18T00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1949-12-04T01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1943-07-17T00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1946-07-25T00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1941-06-26T00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1947-08-28T00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1947-02-17T01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1949-06-30T00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1944-04-25T00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1948-01-07T01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1945-08-31T00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1940-08-05T00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1944-04-21T00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1947-05-19T00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1948-03-05T01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1944-09-02T00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1944-04-06T00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1943-08-08T00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1947-01-05T01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1945-01-03T01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1945-01-07T01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1940-02-28T01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1942-12-10T01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1943-10-29T00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1941-04-18T00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1947-02-22T01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1941-02-19T01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1946-02-28T01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1943-03-18T00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1946-12-27T01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1942-12-26T01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1942-10-09T00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1940-08-27T00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1941-04-29T00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1940-01-08T01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1943-02-27T01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1946-02-14T01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1944-12-08T01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1942-11-08T01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1942-11-18T01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1949-02-19T01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1940-12-02T01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1946-01-05T01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1949-08-02T00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1947-09-19T00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1947-11-10T01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1949-04-12T00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1942-04-23T00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1940-07-19T00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1942-12-20T01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1948-09-04T00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1947-11-26T01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1942-03-31T00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1946-12-02T01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1946-06-03T00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1942-05-05T00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1946-10-17T00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1946-11-29T01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1945-04-26T00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1942-03-14T00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1945-08-04T00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1943-06-10T00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1941-10-17T00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1942-04-02T00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1940-10-12T00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1948-11-05T01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1943-11-08T01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1949-02-17T01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1944-01-22T01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1946-03-14T00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1946-04-27T00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1947-08-30T00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1945-03-13T00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1948-09-14T00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1946-01-10T01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1946-09-16T00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1946-04-28T00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1947-07-16T00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1942-06-25T00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1941-04-17T00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1941-10-09T00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1940-04-23T00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1941-02-26T01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1943-10-31T00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1942-02-27T01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1949-03-15T00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1944-06-20T00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1949-11-18T01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1947-05-26T00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1944-02-15T01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1940-09-03T00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1941-05-17T00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1941-04-07T00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1940-12-06T01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1944-03-27T00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1945-07-01T00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1948-07-07T00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1945-12-30T01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1949-08-30T00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1948-12-09T01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1946-12-22T01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1947-12-08T01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1941-12-18T01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1943-03-28T00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1948-12-16T01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1948-01-16T01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1949-11-26T01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1940-12-14T01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1949-11-10T01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1941-11-02T00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1947-08-15T00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1941-12-11T01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1945-09-02T00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1943-07-31T00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1944-01-10T01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1948-03-01T01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1945-07-08T00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1947-10-17T00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1945-03-05T01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1947-02-28T01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1947-08-12T00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1945-06-05T00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1945-09-05T00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1945-11-13T01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1949-07-04T00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1943-09-09T00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1947-03-02T01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1942-01-21T01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1945-09-26T00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1948-08-11T00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1941-09-01T00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1941-01-13T01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1947-10-30T00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1941-03-04T01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1941-12-26T01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1948-04-02T00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1947-01-24T01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1941-01-02T01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1944-11-09T01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1940-11-03T00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1943-03-13T00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1949-04-19T00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1945-03-29T00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1945-01-26T01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1947-08-24T00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1949-01-14T01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1945-12-10T01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1944-07-10T00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1949-11-03T01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1948-06-26T00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1941-11-08T01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1943-06-27T00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1945-07-22T00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1947-11-03T00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1949-02-17T01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1947-03-08T01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1949-04-28T00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1940-07-06T00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1942-06-16T00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1942-01-04T01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1940-11-22T01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1943-09-27T00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1944-01-15T01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1941-01-06T01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1947-07-17T00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1943-08-07T00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1941-12-07T01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1948-10-11T00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1943-05-28T00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1948-05-08T00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1941-02-07T01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1943-09-06T00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1949-10-25T00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1942-02-20T01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1940-06-15T00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1947-11-16T01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1948-07-22T00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1943-02-10T01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1949-10-18T00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1946-07-09T00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1947-04-21T00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1945-04-26T00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1947-05-30T00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1944-01-12T01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1948-12-22T01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1940-04-26T00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1942-01-28T01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1941-01-24T01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1948-11-25T01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1942-05-06T00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1941-12-26T01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1947-07-08T00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1947-07-28T00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1940-05-05T00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1941-09-22T00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1948-04-22T00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1945-08-01T00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1943-03-05T01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1944-10-13T00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1941-02-16T01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1944-03-08T00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1949-10-31T00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1948-07-07T00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1944-05-20T00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1943-12-10T01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1946-12-14T01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1944-12-25T01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1949-04-19T00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1945-09-14T00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1943-04-02T00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1946-11-12T01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1947-07-09T00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1942-05-23T00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1947-09-17T00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1940-10-17T00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1941-07-24T00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1940-12-22T01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1942-12-19T01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1948-01-03T01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1943-04-15T00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1949-03-21T00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1948-11-11T01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1947-08-18T00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1940-07-05T00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1947-01-10T01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1943-11-25T01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1941-10-14T00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1948-02-09T01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1946-10-15T00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1940-05-09T00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1945-01-20T01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1940-08-10T00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1944-05-16T00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1943-03-08T01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1944-01-03T01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1948-02-24T01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1948-02-04T01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1943-06-06T00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1945-11-28T01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1949-04-28T00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1945-05-18T00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1946-12-18T01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1942-05-01T00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1949-05-02T00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1948-06-25T00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1944-12-15T01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1943-06-28T00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1948-08-14T00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1941-07-21T00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1945-03-19T00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1947-07-30T00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1940-03-18T00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1944-11-10T01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1942-03-05T01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1949-12-17T01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1944-09-20T00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1949-07-19T00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1948-03-22T00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1947-05-22T00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1946-02-18T01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1940-08-19T00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1949-11-22T01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1943-07-26T00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1940-07-10T00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1949-07-10T00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1942-03-22T00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1944-06-12T00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1947-06-06T00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1946-12-19T01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1945-01-01T01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1946-03-19T00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1943-05-28T00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1943-03-13T00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1942-08-24T00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1945-07-19T00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1945-05-17T00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1943-04-18T00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1947-12-09T01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1943-05-27T00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1948-08-17T00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1942-05-14T00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1948-06-22T00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1949-08-02T00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1944-07-04T00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1940-09-09T00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1943-12-10T01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1941-12-23T01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1940-09-11T00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1947-05-09T00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1948-02-24T01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1945-01-20T01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1949-04-20T00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1946-08-28T00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1942-07-14T00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1940-03-07T01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1940-05-07T00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1940-11-25T01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1946-01-30T01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1946-03-11T01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1944-01-06T01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1944-06-05T00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1940-09-12T00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1944-01-05T01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1948-01-25T01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1943-08-28T00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1948-08-16T00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1948-06-08T00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1940-09-17T00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1948-09-20T00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1943-10-07T00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1949-07-05T00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1948-05-25T00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1945-07-04T00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1946-02-19T01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1943-09-25T00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1946-01-19T01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1950-01-12T01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1948-09-18T00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1945-02-04T01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1946-04-13T00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1943-06-05T00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1942-03-20T00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1945-01-27T01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1946-11-27T01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1941-01-01T01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1946-12-24T01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1944-05-01T00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1941-09-11T00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1945-10-03T00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1946-04-06T00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1946-08-08T00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1941-12-26T01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1941-10-17T00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1949-03-12T00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1948-12-01T01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1945-03-21T00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1941-12-03T01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1946-03-17T00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1944-07-10T00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1940-08-27T00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1941-01-21T01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1944-12-24T01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1945-08-03T00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1945-10-12T00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1944-05-02T00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1949-12-15T01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1944-05-21T00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1947-11-17T01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1941-04-04T00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1941-12-02T01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1941-08-17T00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1944-03-04T01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1941-05-12T00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1945-06-13T00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1942-03-07T01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1942-05-08T00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1940-03-26T00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1940-12-04T01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1949-03-10T00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1940-04-23T00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1945-07-10T00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1944-12-30T01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1940-07-22T00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1944-06-06T00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1944-04-06T00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1946-06-29T00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1940-04-04T00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1946-03-11T01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1949-12-03T01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1940-07-12T00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1945-02-18T01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1943-08-10T00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1944-06-14T00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1945-06-14T00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1949-05-13T00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1941-02-10T01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1945-11-11T01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1946-03-17T00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1944-03-23T00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1949-03-08T01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1949-01-31T01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1942-12-29T01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1943-08-05T00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1940-11-13T01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1947-09-03T00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1947-01-28T01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1946-05-08T00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1943-09-20T00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1944-06-12T00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1943-05-22T00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1941-05-05T00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1946-07-11T00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1946-09-17T00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1948-05-09T00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1945-07-19T00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1945-01-29T01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1950-02-08T01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1940-10-05T00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1940-07-08T00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1940-10-05T00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1946-07-07T00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1949-05-10T00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1949-03-28T00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1944-11-18T01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1945-11-09T01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1947-04-07T00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1943-03-12T00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1942-03-02T01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1946-11-21T01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1940-08-06T00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1948-07-26T00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1946-01-19T01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1947-03-19T00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1948-12-24T01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1947-03-18T00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1949-01-01T01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1948-10-15T00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1943-03-23T00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1948-05-01T00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1947-07-23T00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1940-10-29T00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1944-08-02T00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1944-03-07T01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1946-09-16T00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1946-04-09T00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1945-08-27T00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1947-03-14T00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1948-01-01T01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1948-01-11T01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1945-09-20T00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1941-01-26T01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1945-08-28T00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1942-04-26T00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1948-12-11T01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1940-10-28T00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1942-02-28T01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1941-07-21T00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1943-09-04T00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1944-09-17T00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1942-08-12T00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1947-07-04T00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1946-03-07T01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1940-08-02T00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1948-03-29T00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1946-05-05T00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1941-10-03T00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1949-09-16T00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1942-10-04T00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1946-08-28T00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1949-01-19T01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1949-10-21T00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1949-12-14T01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1941-12-25T01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1943-12-19T01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1948-09-16T00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1940-07-17T00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1945-09-14T00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1948-04-05T00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1947-03-14T00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1949-01-24T01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1943-11-09T01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1941-12-01T01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1942-10-19T00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1949-07-25T00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1947-11-02T00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1948-01-02T01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1945-11-28T01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1945-04-19T00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1948-03-31T00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1941-12-06T01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1949-06-24T00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1940-02-08T01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1941-04-01T00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1943-07-26T00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1942-05-07T00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1946-07-18T00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1943-12-14T01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1949-01-12T01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1949-01-11T01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1947-05-31T00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1942-04-25T00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1948-07-19T00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1946-01-24T01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1946-08-17T00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1946-09-02T00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1944-08-18T00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1940-08-10T00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1943-08-06T00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1941-09-10T00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1943-07-12T00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1942-06-08T00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1948-03-05T01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1948-04-08T00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1947-12-02T01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1946-03-22T00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1944-10-22T00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1944-11-15T01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1940-10-29T00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1949-03-17T00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1946-06-04T00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1943-02-05T01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1945-05-27T00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1947-07-23T00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1947-04-13T00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1944-08-04T00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1947-02-08T01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1946-04-05T00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1945-02-22T01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1946-11-22T01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1944-12-06T01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1942-06-29T00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1947-02-05T01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1940-05-22T00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1940-02-29T01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1945-10-25T00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1948-08-10T00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1940-06-24T00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1941-10-12T00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1940-09-11T00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1940-03-24T00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1944-10-18T00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1940-07-24T00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1946-03-31T00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1940-08-21T00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1940-06-05T00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1942-12-19T01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1948-01-07T01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1945-01-24T01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1941-05-14T00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1944-10-31T00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1948-03-05T01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1949-08-28T00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1947-07-26T00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1942-12-08T01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1942-06-11T00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1941-05-19T00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1947-05-09T00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1948-09-18T00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1945-11-18T01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1943-12-25T01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1943-09-09T00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1944-04-19T00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1949-02-20T01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1949-02-11T01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1947-04-22T00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1946-07-02T00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1944-11-14T01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1949-07-20T00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1941-10-20T00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1941-08-16T00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1945-08-21T00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1946-08-09T00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1940-12-19T01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1941-03-27T00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1943-12-23T01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1946-03-16T00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1949-05-29T00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1948-04-01T00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1941-05-28T00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1942-11-09T01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1944-07-01T00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1940-02-19T01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1946-12-26T01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1943-07-23T00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1943-06-28T00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1948-01-02T01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1946-11-03T00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1944-08-13T00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1949-01-20T01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1942-06-27T00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1946-02-01T01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1945-06-14T00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1950-01-20T01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1949-07-04T00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1949-02-28T01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1948-01-21T01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1945-01-03T01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1942-03-28T00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1949-11-26T01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1946-06-02T00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1942-08-14T00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1947-12-07T01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1946-01-09T01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1948-04-19T00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1942-09-05T00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1946-05-28T00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1947-12-24T01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1944-02-11T01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1949-05-30T00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1949-02-01T01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1942-12-08T01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1948-08-09T00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1947-03-12T00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1944-03-15T00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1944-10-03T00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1940-07-19T00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1947-08-05T00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1941-01-08T01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1941-05-13T00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1948-09-20T00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1945-06-22T00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1948-03-01T01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1942-04-28T00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1945-11-23T01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1941-02-23T01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1943-06-28T00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1945-03-04T01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1940-02-15T01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1941-05-18T00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1948-10-04T00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1944-04-29T00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1944-07-16T00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1946-03-05T01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1948-06-16T00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1948-08-30T00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1942-01-23T01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1948-06-19T00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1948-08-24T00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1948-01-09T01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1940-06-19T00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1942-02-10T01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1941-12-02T01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1942-06-03T00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1941-07-24T00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1941-06-23T00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1949-12-13T01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1941-07-17T00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1942-05-10T00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1942-02-26T01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1948-04-26T00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1943-03-18T00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1949-02-27T01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1940-03-27T00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1941-08-03T00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1945-07-08T00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1946-08-23T00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1944-09-22T00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1941-05-07T00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1948-10-13T00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1943-10-22T00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1940-07-03T00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1945-09-16T00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1947-11-18T01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1948-09-06T00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1944-01-12T01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1940-05-29T00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1941-01-12T01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1949-06-30T00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1946-07-26T00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1950-02-06T01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1947-03-02T01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1949-07-21T00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1945-08-05T00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1945-01-23T01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1940-06-28T00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1944-05-04T00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1940-07-12T00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1940-09-11T00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1945-08-31T00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1947-04-29T00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1944-03-17T00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1949-06-23T00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1942-01-14T01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1940-06-29T00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1945-06-17T00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1943-08-09T00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1948-02-11T01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1941-07-15T00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1949-04-28T00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1949-12-20T01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1943-10-24T00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1944-09-18T00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1948-08-17T00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1946-03-11T01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1942-05-19T00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1942-10-07T00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1943-09-21T00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1947-06-17T00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1941-05-02T00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1942-05-12T00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1948-06-29T00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1945-01-21T01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1949-09-09T00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1942-09-17T00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1949-05-23T00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1943-08-15T00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1947-09-06T00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1944-12-25T01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1941-07-20T00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1942-08-06T00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1947-11-14T01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1949-02-25T01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1942-02-24T01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1948-12-16T01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1940-07-13T00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1949-11-09T01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1947-10-03T00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1946-05-15T00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1942-08-09T00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1944-01-06T01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1947-05-16T00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1945-03-02T01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1944-06-28T00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1944-03-12T00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1943-04-20T00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1946-02-26T01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1945-07-29T00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1949-07-23T00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1945-12-03T01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1948-07-16T00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1941-05-22T00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1942-12-22T01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1941-02-11T01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1941-01-26T01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1944-10-27T00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1947-02-28T01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1942-04-19T00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1941-06-16T00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1944-10-01T00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1944-12-20T01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1945-05-05T00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1949-04-19T00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1946-12-26T01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1946-08-22T00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1946-01-23T01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1942-10-15T00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1942-11-26T01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1945-12-24T01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1942-02-17T01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1940-07-11T00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1940-07-24T00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1946-03-15T00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1941-02-19T01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1943-12-04T01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1941-03-09T01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1945-05-14T00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1940-03-04T01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1947-06-16T00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1942-05-12T00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1941-01-14T01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1949-12-27T01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1941-05-08T00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1943-10-13T00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1944-06-09T00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1940-12-10T01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1943-05-18T00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1946-01-05T01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1941-02-01T01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1948-03-09T01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1946-12-03T01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1945-03-19T00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1945-11-02T01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1948-01-26T01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1941-07-19T00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1949-08-17T00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1949-10-02T00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1943-12-31T01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1941-04-17T00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1947-05-10T00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1946-12-02T01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1949-04-19T00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1946-03-24T00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1944-09-27T00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1948-05-19T00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1946-01-08T01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1944-10-21T00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1948-12-01T01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1943-01-31T01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1944-01-24T01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1940-02-24T01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1946-07-05T00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D882B-C5F5-4490-A622-F545584FF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7A5C1-B2C5-4C36-884C-8E0B1388E3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9CC5C-4C38-4FFD-A63E-7AE8D77FFB3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h="1"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4">
    <field x="20"/>
    <field x="22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formats count="1">
    <format dxfId="11">
      <pivotArea outline="0" collapsedLevelsAreSubtotals="1" fieldPosition="0">
        <references count="1">
          <reference field="6" count="1" selected="0">
            <x v="0"/>
          </reference>
        </references>
      </pivotArea>
    </format>
  </format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5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2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8"/>
  <sheetViews>
    <sheetView workbookViewId="0">
      <selection activeCell="O2" sqref="O2"/>
    </sheetView>
  </sheetViews>
  <sheetFormatPr defaultColWidth="15.75" defaultRowHeight="15.75" x14ac:dyDescent="0.25"/>
  <cols>
    <col min="3" max="3" width="15.75" style="3"/>
    <col min="6" max="6" width="18.25" style="6" customWidth="1"/>
    <col min="14" max="14" width="22.375" bestFit="1" customWidth="1"/>
    <col min="15" max="15" width="22.375" customWidth="1"/>
    <col min="16" max="16" width="13.25" customWidth="1"/>
    <col min="19" max="19" width="16.375" bestFit="1" customWidth="1"/>
    <col min="20" max="20" width="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ht="47.2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(L2/86400)+25569+(-5/24)</f>
        <v>42336.041666666664</v>
      </c>
      <c r="O2" s="12">
        <f>(M2/86400)+25569+(-5/24)</f>
        <v>42353.041666666664</v>
      </c>
      <c r="P2" t="b">
        <v>0</v>
      </c>
      <c r="Q2" t="b">
        <v>0</v>
      </c>
      <c r="R2" t="s">
        <v>17</v>
      </c>
      <c r="S2" t="s">
        <v>2055</v>
      </c>
      <c r="T2" t="s">
        <v>2031</v>
      </c>
    </row>
    <row r="3" spans="1:20" ht="31.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5" si="0">(L3/86400)+25569+(-5/24)</f>
        <v>41870</v>
      </c>
      <c r="O3" s="12">
        <f t="shared" ref="O3:O66" si="1">(M3/86400)+25569+(-5/24)</f>
        <v>41872</v>
      </c>
      <c r="P3" t="b">
        <v>0</v>
      </c>
      <c r="Q3" t="b">
        <v>1</v>
      </c>
      <c r="R3" t="s">
        <v>23</v>
      </c>
      <c r="S3" t="s">
        <v>2056</v>
      </c>
      <c r="T3" t="s">
        <v>2032</v>
      </c>
    </row>
    <row r="4" spans="1:20" ht="47.2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E4/D4</f>
        <v>1.3147878228782288</v>
      </c>
      <c r="G4" t="s">
        <v>20</v>
      </c>
      <c r="H4">
        <v>1425</v>
      </c>
      <c r="I4" s="4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41595.041666666664</v>
      </c>
      <c r="O4" s="12">
        <f t="shared" si="1"/>
        <v>41597.041666666664</v>
      </c>
      <c r="P4" t="b">
        <v>0</v>
      </c>
      <c r="Q4" t="b">
        <v>0</v>
      </c>
      <c r="R4" t="s">
        <v>28</v>
      </c>
      <c r="S4" t="s">
        <v>2057</v>
      </c>
      <c r="T4" t="s">
        <v>2033</v>
      </c>
    </row>
    <row r="5" spans="1:20" ht="47.2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ref="F5:F68" si="3">E5/D5</f>
        <v>0.58976190476190471</v>
      </c>
      <c r="G5" t="s">
        <v>14</v>
      </c>
      <c r="H5">
        <v>24</v>
      </c>
      <c r="I5" s="4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43687.999999999993</v>
      </c>
      <c r="O5" s="12">
        <f t="shared" si="1"/>
        <v>43727.999999999993</v>
      </c>
      <c r="P5" t="b">
        <v>0</v>
      </c>
      <c r="Q5" t="b">
        <v>0</v>
      </c>
      <c r="R5" t="s">
        <v>23</v>
      </c>
      <c r="S5" t="s">
        <v>2056</v>
      </c>
      <c r="T5" t="s">
        <v>2032</v>
      </c>
    </row>
    <row r="6" spans="1:20" ht="31.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3"/>
        <v>0.69276315789473686</v>
      </c>
      <c r="G6" t="s">
        <v>14</v>
      </c>
      <c r="H6">
        <v>53</v>
      </c>
      <c r="I6" s="4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43485.041666666664</v>
      </c>
      <c r="O6" s="12">
        <f t="shared" si="1"/>
        <v>43489.041666666664</v>
      </c>
      <c r="P6" t="b">
        <v>0</v>
      </c>
      <c r="Q6" t="b">
        <v>0</v>
      </c>
      <c r="R6" t="s">
        <v>33</v>
      </c>
      <c r="S6" t="s">
        <v>2058</v>
      </c>
      <c r="T6" t="s">
        <v>2034</v>
      </c>
    </row>
    <row r="7" spans="1:20" ht="47.2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3"/>
        <v>1.7361842105263159</v>
      </c>
      <c r="G7" t="s">
        <v>20</v>
      </c>
      <c r="H7">
        <v>174</v>
      </c>
      <c r="I7" s="4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</v>
      </c>
      <c r="O7" s="12">
        <f t="shared" si="1"/>
        <v>41160</v>
      </c>
      <c r="P7" t="b">
        <v>0</v>
      </c>
      <c r="Q7" t="b">
        <v>0</v>
      </c>
      <c r="R7" t="s">
        <v>33</v>
      </c>
      <c r="S7" t="s">
        <v>2058</v>
      </c>
      <c r="T7" t="s">
        <v>2034</v>
      </c>
    </row>
    <row r="8" spans="1:20" ht="47.2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3"/>
        <v>0.20961538461538462</v>
      </c>
      <c r="G8" t="s">
        <v>14</v>
      </c>
      <c r="H8">
        <v>18</v>
      </c>
      <c r="I8" s="4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42990.999999999993</v>
      </c>
      <c r="O8" s="12">
        <f t="shared" si="1"/>
        <v>42991.999999999993</v>
      </c>
      <c r="P8" t="b">
        <v>0</v>
      </c>
      <c r="Q8" t="b">
        <v>0</v>
      </c>
      <c r="R8" t="s">
        <v>42</v>
      </c>
      <c r="S8" t="s">
        <v>2059</v>
      </c>
      <c r="T8" t="s">
        <v>2035</v>
      </c>
    </row>
    <row r="9" spans="1:20" ht="47.2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3"/>
        <v>3.2757777777777779</v>
      </c>
      <c r="G9" t="s">
        <v>20</v>
      </c>
      <c r="H9">
        <v>227</v>
      </c>
      <c r="I9" s="4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42228.999999999993</v>
      </c>
      <c r="O9" s="12">
        <f t="shared" si="1"/>
        <v>42230.999999999993</v>
      </c>
      <c r="P9" t="b">
        <v>0</v>
      </c>
      <c r="Q9" t="b">
        <v>0</v>
      </c>
      <c r="R9" t="s">
        <v>33</v>
      </c>
      <c r="S9" t="s">
        <v>2058</v>
      </c>
      <c r="T9" t="s">
        <v>2034</v>
      </c>
    </row>
    <row r="10" spans="1:20" ht="31.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3"/>
        <v>0.19932788374205268</v>
      </c>
      <c r="G10" t="s">
        <v>47</v>
      </c>
      <c r="H10">
        <v>708</v>
      </c>
      <c r="I10" s="4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</v>
      </c>
      <c r="O10" s="12">
        <f t="shared" si="1"/>
        <v>40401</v>
      </c>
      <c r="P10" t="b">
        <v>0</v>
      </c>
      <c r="Q10" t="b">
        <v>0</v>
      </c>
      <c r="R10" t="s">
        <v>33</v>
      </c>
      <c r="S10" t="s">
        <v>2058</v>
      </c>
      <c r="T10" t="s">
        <v>2034</v>
      </c>
    </row>
    <row r="11" spans="1:20" ht="47.2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3"/>
        <v>0.51741935483870971</v>
      </c>
      <c r="G11" t="s">
        <v>14</v>
      </c>
      <c r="H11">
        <v>44</v>
      </c>
      <c r="I11" s="4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</v>
      </c>
      <c r="O11" s="12">
        <f t="shared" si="1"/>
        <v>41585.041666666664</v>
      </c>
      <c r="P11" t="b">
        <v>0</v>
      </c>
      <c r="Q11" t="b">
        <v>0</v>
      </c>
      <c r="R11" t="s">
        <v>50</v>
      </c>
      <c r="S11" t="s">
        <v>2056</v>
      </c>
      <c r="T11" t="s">
        <v>2036</v>
      </c>
    </row>
    <row r="12" spans="1:20" ht="47.2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3"/>
        <v>2.6611538461538462</v>
      </c>
      <c r="G12" t="s">
        <v>20</v>
      </c>
      <c r="H12">
        <v>220</v>
      </c>
      <c r="I12" s="4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</v>
      </c>
      <c r="O12" s="12">
        <f t="shared" si="1"/>
        <v>40452</v>
      </c>
      <c r="P12" t="b">
        <v>0</v>
      </c>
      <c r="Q12" t="b">
        <v>0</v>
      </c>
      <c r="R12" t="s">
        <v>53</v>
      </c>
      <c r="S12" t="s">
        <v>2059</v>
      </c>
      <c r="T12" t="s">
        <v>2037</v>
      </c>
    </row>
    <row r="13" spans="1:20" ht="47.2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3"/>
        <v>0.48095238095238096</v>
      </c>
      <c r="G13" t="s">
        <v>14</v>
      </c>
      <c r="H13">
        <v>27</v>
      </c>
      <c r="I13" s="4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</v>
      </c>
      <c r="O13" s="12">
        <f t="shared" si="1"/>
        <v>40448</v>
      </c>
      <c r="P13" t="b">
        <v>0</v>
      </c>
      <c r="Q13" t="b">
        <v>1</v>
      </c>
      <c r="R13" t="s">
        <v>33</v>
      </c>
      <c r="S13" t="s">
        <v>2058</v>
      </c>
      <c r="T13" t="s">
        <v>2034</v>
      </c>
    </row>
    <row r="14" spans="1:20" ht="31.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3"/>
        <v>0.89349206349206345</v>
      </c>
      <c r="G14" t="s">
        <v>14</v>
      </c>
      <c r="H14">
        <v>55</v>
      </c>
      <c r="I14" s="4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43759.999999999993</v>
      </c>
      <c r="O14" s="12">
        <f t="shared" si="1"/>
        <v>43767.999999999993</v>
      </c>
      <c r="P14" t="b">
        <v>0</v>
      </c>
      <c r="Q14" t="b">
        <v>0</v>
      </c>
      <c r="R14" t="s">
        <v>53</v>
      </c>
      <c r="S14" t="s">
        <v>2059</v>
      </c>
      <c r="T14" t="s">
        <v>2037</v>
      </c>
    </row>
    <row r="15" spans="1:20" ht="47.2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3"/>
        <v>2.4511904761904764</v>
      </c>
      <c r="G15" t="s">
        <v>20</v>
      </c>
      <c r="H15">
        <v>98</v>
      </c>
      <c r="I15" s="4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42531.999999999993</v>
      </c>
      <c r="O15" s="12">
        <f t="shared" si="1"/>
        <v>42543.999999999993</v>
      </c>
      <c r="P15" t="b">
        <v>0</v>
      </c>
      <c r="Q15" t="b">
        <v>0</v>
      </c>
      <c r="R15" t="s">
        <v>60</v>
      </c>
      <c r="S15" t="s">
        <v>2056</v>
      </c>
      <c r="T15" t="s">
        <v>2038</v>
      </c>
    </row>
    <row r="16" spans="1:20" ht="31.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3"/>
        <v>0.66769503546099296</v>
      </c>
      <c r="G16" t="s">
        <v>14</v>
      </c>
      <c r="H16">
        <v>200</v>
      </c>
      <c r="I16" s="4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40974.041666666664</v>
      </c>
      <c r="O16" s="12">
        <f t="shared" si="1"/>
        <v>41001</v>
      </c>
      <c r="P16" t="b">
        <v>0</v>
      </c>
      <c r="Q16" t="b">
        <v>0</v>
      </c>
      <c r="R16" t="s">
        <v>60</v>
      </c>
      <c r="S16" t="s">
        <v>2056</v>
      </c>
      <c r="T16" t="s">
        <v>2038</v>
      </c>
    </row>
    <row r="17" spans="1:20" ht="47.2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3"/>
        <v>0.47307881773399013</v>
      </c>
      <c r="G17" t="s">
        <v>14</v>
      </c>
      <c r="H17">
        <v>452</v>
      </c>
      <c r="I17" s="4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43809.041666666664</v>
      </c>
      <c r="O17" s="12">
        <f t="shared" si="1"/>
        <v>43813.041666666664</v>
      </c>
      <c r="P17" t="b">
        <v>0</v>
      </c>
      <c r="Q17" t="b">
        <v>0</v>
      </c>
      <c r="R17" t="s">
        <v>65</v>
      </c>
      <c r="S17" t="s">
        <v>2057</v>
      </c>
      <c r="T17" t="s">
        <v>2039</v>
      </c>
    </row>
    <row r="18" spans="1:20" ht="31.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3"/>
        <v>6.4947058823529416</v>
      </c>
      <c r="G18" t="s">
        <v>20</v>
      </c>
      <c r="H18">
        <v>100</v>
      </c>
      <c r="I18" s="4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41661.041666666664</v>
      </c>
      <c r="O18" s="12">
        <f t="shared" si="1"/>
        <v>41683.041666666664</v>
      </c>
      <c r="P18" t="b">
        <v>0</v>
      </c>
      <c r="Q18" t="b">
        <v>0</v>
      </c>
      <c r="R18" t="s">
        <v>68</v>
      </c>
      <c r="S18" t="s">
        <v>2060</v>
      </c>
      <c r="T18" t="s">
        <v>2040</v>
      </c>
    </row>
    <row r="19" spans="1:20" ht="47.2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3"/>
        <v>1.5939125295508274</v>
      </c>
      <c r="G19" t="s">
        <v>20</v>
      </c>
      <c r="H19">
        <v>1249</v>
      </c>
      <c r="I19" s="4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40555.041666666664</v>
      </c>
      <c r="O19" s="12">
        <f t="shared" si="1"/>
        <v>40556.041666666664</v>
      </c>
      <c r="P19" t="b">
        <v>0</v>
      </c>
      <c r="Q19" t="b">
        <v>0</v>
      </c>
      <c r="R19" t="s">
        <v>71</v>
      </c>
      <c r="S19" t="s">
        <v>2059</v>
      </c>
      <c r="T19" t="s">
        <v>2041</v>
      </c>
    </row>
    <row r="20" spans="1:20" ht="31.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3"/>
        <v>0.66912087912087914</v>
      </c>
      <c r="G20" t="s">
        <v>74</v>
      </c>
      <c r="H20">
        <v>135</v>
      </c>
      <c r="I20" s="4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43350.999999999993</v>
      </c>
      <c r="O20" s="12">
        <f t="shared" si="1"/>
        <v>43358.999999999993</v>
      </c>
      <c r="P20" t="b">
        <v>0</v>
      </c>
      <c r="Q20" t="b">
        <v>0</v>
      </c>
      <c r="R20" t="s">
        <v>33</v>
      </c>
      <c r="S20" t="s">
        <v>2058</v>
      </c>
      <c r="T20" t="s">
        <v>2034</v>
      </c>
    </row>
    <row r="21" spans="1:20" ht="31.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3"/>
        <v>0.48529600000000001</v>
      </c>
      <c r="G21" t="s">
        <v>14</v>
      </c>
      <c r="H21">
        <v>674</v>
      </c>
      <c r="I21" s="4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43528.041666666664</v>
      </c>
      <c r="O21" s="12">
        <f t="shared" si="1"/>
        <v>43548.999999999993</v>
      </c>
      <c r="P21" t="b">
        <v>0</v>
      </c>
      <c r="Q21" t="b">
        <v>1</v>
      </c>
      <c r="R21" t="s">
        <v>33</v>
      </c>
      <c r="S21" t="s">
        <v>2058</v>
      </c>
      <c r="T21" t="s">
        <v>2034</v>
      </c>
    </row>
    <row r="22" spans="1:20" ht="47.2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3"/>
        <v>1.1224279210925645</v>
      </c>
      <c r="G22" t="s">
        <v>20</v>
      </c>
      <c r="H22">
        <v>1396</v>
      </c>
      <c r="I22" s="4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</v>
      </c>
      <c r="O22" s="12">
        <f t="shared" si="1"/>
        <v>41848</v>
      </c>
      <c r="P22" t="b">
        <v>0</v>
      </c>
      <c r="Q22" t="b">
        <v>0</v>
      </c>
      <c r="R22" t="s">
        <v>53</v>
      </c>
      <c r="S22" t="s">
        <v>2059</v>
      </c>
      <c r="T22" t="s">
        <v>2037</v>
      </c>
    </row>
    <row r="23" spans="1:20" ht="47.2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3"/>
        <v>0.40992553191489361</v>
      </c>
      <c r="G23" t="s">
        <v>14</v>
      </c>
      <c r="H23">
        <v>558</v>
      </c>
      <c r="I23" s="4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</v>
      </c>
      <c r="O23" s="12">
        <f t="shared" si="1"/>
        <v>40804</v>
      </c>
      <c r="P23" t="b">
        <v>0</v>
      </c>
      <c r="Q23" t="b">
        <v>0</v>
      </c>
      <c r="R23" t="s">
        <v>33</v>
      </c>
      <c r="S23" t="s">
        <v>2058</v>
      </c>
      <c r="T23" t="s">
        <v>2034</v>
      </c>
    </row>
    <row r="24" spans="1:20" ht="47.2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3"/>
        <v>1.2807106598984772</v>
      </c>
      <c r="G24" t="s">
        <v>20</v>
      </c>
      <c r="H24">
        <v>890</v>
      </c>
      <c r="I24" s="4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43192.999999999993</v>
      </c>
      <c r="O24" s="12">
        <f t="shared" si="1"/>
        <v>43207.999999999993</v>
      </c>
      <c r="P24" t="b">
        <v>0</v>
      </c>
      <c r="Q24" t="b">
        <v>0</v>
      </c>
      <c r="R24" t="s">
        <v>33</v>
      </c>
      <c r="S24" t="s">
        <v>2058</v>
      </c>
      <c r="T24" t="s">
        <v>2034</v>
      </c>
    </row>
    <row r="25" spans="1:20" ht="47.2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3"/>
        <v>3.3204444444444445</v>
      </c>
      <c r="G25" t="s">
        <v>20</v>
      </c>
      <c r="H25">
        <v>142</v>
      </c>
      <c r="I25" s="4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43510.041666666664</v>
      </c>
      <c r="O25" s="12">
        <f t="shared" si="1"/>
        <v>43562.999999999993</v>
      </c>
      <c r="P25" t="b">
        <v>0</v>
      </c>
      <c r="Q25" t="b">
        <v>0</v>
      </c>
      <c r="R25" t="s">
        <v>42</v>
      </c>
      <c r="S25" t="s">
        <v>2059</v>
      </c>
      <c r="T25" t="s">
        <v>2035</v>
      </c>
    </row>
    <row r="26" spans="1:20" ht="47.2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3"/>
        <v>1.1283225108225108</v>
      </c>
      <c r="G26" t="s">
        <v>20</v>
      </c>
      <c r="H26">
        <v>2673</v>
      </c>
      <c r="I26" s="4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</v>
      </c>
      <c r="O26" s="12">
        <f t="shared" si="1"/>
        <v>41813</v>
      </c>
      <c r="P26" t="b">
        <v>0</v>
      </c>
      <c r="Q26" t="b">
        <v>0</v>
      </c>
      <c r="R26" t="s">
        <v>65</v>
      </c>
      <c r="S26" t="s">
        <v>2057</v>
      </c>
      <c r="T26" t="s">
        <v>2039</v>
      </c>
    </row>
    <row r="27" spans="1:20" ht="47.2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3"/>
        <v>2.1643636363636363</v>
      </c>
      <c r="G27" t="s">
        <v>20</v>
      </c>
      <c r="H27">
        <v>163</v>
      </c>
      <c r="I27" s="4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</v>
      </c>
      <c r="O27" s="12">
        <f t="shared" si="1"/>
        <v>40701</v>
      </c>
      <c r="P27" t="b">
        <v>0</v>
      </c>
      <c r="Q27" t="b">
        <v>1</v>
      </c>
      <c r="R27" t="s">
        <v>89</v>
      </c>
      <c r="S27" t="s">
        <v>2061</v>
      </c>
      <c r="T27" t="s">
        <v>2042</v>
      </c>
    </row>
    <row r="28" spans="1:20" ht="47.2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3"/>
        <v>0.4819906976744186</v>
      </c>
      <c r="G28" t="s">
        <v>74</v>
      </c>
      <c r="H28">
        <v>1480</v>
      </c>
      <c r="I28" s="4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43311.999999999993</v>
      </c>
      <c r="O28" s="12">
        <f t="shared" si="1"/>
        <v>43338.999999999993</v>
      </c>
      <c r="P28" t="b">
        <v>0</v>
      </c>
      <c r="Q28" t="b">
        <v>0</v>
      </c>
      <c r="R28" t="s">
        <v>33</v>
      </c>
      <c r="S28" t="s">
        <v>2058</v>
      </c>
      <c r="T28" t="s">
        <v>2034</v>
      </c>
    </row>
    <row r="29" spans="1:20" ht="47.2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3"/>
        <v>0.79949999999999999</v>
      </c>
      <c r="G29" t="s">
        <v>14</v>
      </c>
      <c r="H29">
        <v>15</v>
      </c>
      <c r="I29" s="4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42279.999999999993</v>
      </c>
      <c r="O29" s="12">
        <f t="shared" si="1"/>
        <v>42287.999999999993</v>
      </c>
      <c r="P29" t="b">
        <v>0</v>
      </c>
      <c r="Q29" t="b">
        <v>0</v>
      </c>
      <c r="R29" t="s">
        <v>23</v>
      </c>
      <c r="S29" t="s">
        <v>2056</v>
      </c>
      <c r="T29" t="s">
        <v>2032</v>
      </c>
    </row>
    <row r="30" spans="1:20" ht="31.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3"/>
        <v>1.0522553516819573</v>
      </c>
      <c r="G30" t="s">
        <v>20</v>
      </c>
      <c r="H30">
        <v>2220</v>
      </c>
      <c r="I30" s="4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40218.041666666664</v>
      </c>
      <c r="O30" s="12">
        <f t="shared" si="1"/>
        <v>40241.041666666664</v>
      </c>
      <c r="P30" t="b">
        <v>0</v>
      </c>
      <c r="Q30" t="b">
        <v>1</v>
      </c>
      <c r="R30" t="s">
        <v>33</v>
      </c>
      <c r="S30" t="s">
        <v>2058</v>
      </c>
      <c r="T30" t="s">
        <v>2034</v>
      </c>
    </row>
    <row r="31" spans="1:20" ht="47.2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3"/>
        <v>3.2889978213507627</v>
      </c>
      <c r="G31" t="s">
        <v>20</v>
      </c>
      <c r="H31">
        <v>1606</v>
      </c>
      <c r="I31" s="4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43300.999999999993</v>
      </c>
      <c r="O31" s="12">
        <f t="shared" si="1"/>
        <v>43340.999999999993</v>
      </c>
      <c r="P31" t="b">
        <v>0</v>
      </c>
      <c r="Q31" t="b">
        <v>0</v>
      </c>
      <c r="R31" t="s">
        <v>100</v>
      </c>
      <c r="S31" t="s">
        <v>2059</v>
      </c>
      <c r="T31" t="s">
        <v>2043</v>
      </c>
    </row>
    <row r="32" spans="1:20" ht="47.2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3"/>
        <v>1.606111111111111</v>
      </c>
      <c r="G32" t="s">
        <v>20</v>
      </c>
      <c r="H32">
        <v>129</v>
      </c>
      <c r="I32" s="4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43608.999999999993</v>
      </c>
      <c r="O32" s="12">
        <f t="shared" si="1"/>
        <v>43613.999999999993</v>
      </c>
      <c r="P32" t="b">
        <v>0</v>
      </c>
      <c r="Q32" t="b">
        <v>0</v>
      </c>
      <c r="R32" t="s">
        <v>71</v>
      </c>
      <c r="S32" t="s">
        <v>2059</v>
      </c>
      <c r="T32" t="s">
        <v>2041</v>
      </c>
    </row>
    <row r="33" spans="1:20" ht="47.2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3"/>
        <v>3.1</v>
      </c>
      <c r="G33" t="s">
        <v>20</v>
      </c>
      <c r="H33">
        <v>226</v>
      </c>
      <c r="I33" s="4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42374.041666666664</v>
      </c>
      <c r="O33" s="12">
        <f t="shared" si="1"/>
        <v>42402.041666666664</v>
      </c>
      <c r="P33" t="b">
        <v>0</v>
      </c>
      <c r="Q33" t="b">
        <v>0</v>
      </c>
      <c r="R33" t="s">
        <v>89</v>
      </c>
      <c r="S33" t="s">
        <v>2061</v>
      </c>
      <c r="T33" t="s">
        <v>2042</v>
      </c>
    </row>
    <row r="34" spans="1:20" ht="47.2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3"/>
        <v>0.86807920792079207</v>
      </c>
      <c r="G34" t="s">
        <v>14</v>
      </c>
      <c r="H34">
        <v>2307</v>
      </c>
      <c r="I34" s="4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43110.041666666664</v>
      </c>
      <c r="O34" s="12">
        <f t="shared" si="1"/>
        <v>43137.041666666664</v>
      </c>
      <c r="P34" t="b">
        <v>0</v>
      </c>
      <c r="Q34" t="b">
        <v>0</v>
      </c>
      <c r="R34" t="s">
        <v>42</v>
      </c>
      <c r="S34" t="s">
        <v>2059</v>
      </c>
      <c r="T34" t="s">
        <v>2035</v>
      </c>
    </row>
    <row r="35" spans="1:20" ht="47.2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3"/>
        <v>3.7782071713147412</v>
      </c>
      <c r="G35" t="s">
        <v>20</v>
      </c>
      <c r="H35">
        <v>5419</v>
      </c>
      <c r="I35" s="4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</v>
      </c>
      <c r="O35" s="12">
        <f t="shared" si="1"/>
        <v>41954.041666666664</v>
      </c>
      <c r="P35" t="b">
        <v>0</v>
      </c>
      <c r="Q35" t="b">
        <v>0</v>
      </c>
      <c r="R35" t="s">
        <v>33</v>
      </c>
      <c r="S35" t="s">
        <v>2058</v>
      </c>
      <c r="T35" t="s">
        <v>2034</v>
      </c>
    </row>
    <row r="36" spans="1:20" ht="63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3"/>
        <v>1.5080645161290323</v>
      </c>
      <c r="G36" t="s">
        <v>20</v>
      </c>
      <c r="H36">
        <v>165</v>
      </c>
      <c r="I36" s="4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42816.999999999993</v>
      </c>
      <c r="O36" s="12">
        <f t="shared" si="1"/>
        <v>42821.999999999993</v>
      </c>
      <c r="P36" t="b">
        <v>0</v>
      </c>
      <c r="Q36" t="b">
        <v>0</v>
      </c>
      <c r="R36" t="s">
        <v>42</v>
      </c>
      <c r="S36" t="s">
        <v>2059</v>
      </c>
      <c r="T36" t="s">
        <v>2035</v>
      </c>
    </row>
    <row r="37" spans="1:20" ht="47.2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3"/>
        <v>1.5030119521912351</v>
      </c>
      <c r="G37" t="s">
        <v>20</v>
      </c>
      <c r="H37">
        <v>1965</v>
      </c>
      <c r="I37" s="4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43484.041666666664</v>
      </c>
      <c r="O37" s="12">
        <f t="shared" si="1"/>
        <v>43526.041666666664</v>
      </c>
      <c r="P37" t="b">
        <v>0</v>
      </c>
      <c r="Q37" t="b">
        <v>1</v>
      </c>
      <c r="R37" t="s">
        <v>53</v>
      </c>
      <c r="S37" t="s">
        <v>2059</v>
      </c>
      <c r="T37" t="s">
        <v>2037</v>
      </c>
    </row>
    <row r="38" spans="1:20" ht="31.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3"/>
        <v>1.572857142857143</v>
      </c>
      <c r="G38" t="s">
        <v>20</v>
      </c>
      <c r="H38">
        <v>16</v>
      </c>
      <c r="I38" s="4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40600.041666666664</v>
      </c>
      <c r="O38" s="12">
        <f t="shared" si="1"/>
        <v>40625</v>
      </c>
      <c r="P38" t="b">
        <v>0</v>
      </c>
      <c r="Q38" t="b">
        <v>0</v>
      </c>
      <c r="R38" t="s">
        <v>33</v>
      </c>
      <c r="S38" t="s">
        <v>2058</v>
      </c>
      <c r="T38" t="s">
        <v>2034</v>
      </c>
    </row>
    <row r="39" spans="1:20" ht="47.2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3"/>
        <v>1.3998765432098765</v>
      </c>
      <c r="G39" t="s">
        <v>20</v>
      </c>
      <c r="H39">
        <v>107</v>
      </c>
      <c r="I39" s="4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43743.999999999993</v>
      </c>
      <c r="O39" s="12">
        <f t="shared" si="1"/>
        <v>43777.041666666664</v>
      </c>
      <c r="P39" t="b">
        <v>0</v>
      </c>
      <c r="Q39" t="b">
        <v>1</v>
      </c>
      <c r="R39" t="s">
        <v>119</v>
      </c>
      <c r="S39" t="s">
        <v>2060</v>
      </c>
      <c r="T39" t="s">
        <v>2044</v>
      </c>
    </row>
    <row r="40" spans="1:20" ht="31.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3"/>
        <v>3.2532258064516131</v>
      </c>
      <c r="G40" t="s">
        <v>20</v>
      </c>
      <c r="H40">
        <v>134</v>
      </c>
      <c r="I40" s="4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</v>
      </c>
      <c r="O40" s="12">
        <f t="shared" si="1"/>
        <v>40474</v>
      </c>
      <c r="P40" t="b">
        <v>0</v>
      </c>
      <c r="Q40" t="b">
        <v>0</v>
      </c>
      <c r="R40" t="s">
        <v>122</v>
      </c>
      <c r="S40" t="s">
        <v>2062</v>
      </c>
      <c r="T40" t="s">
        <v>2045</v>
      </c>
    </row>
    <row r="41" spans="1:20" ht="47.2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3"/>
        <v>0.50777777777777777</v>
      </c>
      <c r="G41" t="s">
        <v>14</v>
      </c>
      <c r="H41">
        <v>88</v>
      </c>
      <c r="I41" s="4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41330.041666666664</v>
      </c>
      <c r="O41" s="12">
        <f t="shared" si="1"/>
        <v>41344</v>
      </c>
      <c r="P41" t="b">
        <v>0</v>
      </c>
      <c r="Q41" t="b">
        <v>0</v>
      </c>
      <c r="R41" t="s">
        <v>33</v>
      </c>
      <c r="S41" t="s">
        <v>2058</v>
      </c>
      <c r="T41" t="s">
        <v>2034</v>
      </c>
    </row>
    <row r="42" spans="1:20" ht="31.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3"/>
        <v>1.6906818181818182</v>
      </c>
      <c r="G42" t="s">
        <v>20</v>
      </c>
      <c r="H42">
        <v>198</v>
      </c>
      <c r="I42" s="4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</v>
      </c>
      <c r="O42" s="12">
        <f t="shared" si="1"/>
        <v>40353</v>
      </c>
      <c r="P42" t="b">
        <v>0</v>
      </c>
      <c r="Q42" t="b">
        <v>1</v>
      </c>
      <c r="R42" t="s">
        <v>65</v>
      </c>
      <c r="S42" t="s">
        <v>2057</v>
      </c>
      <c r="T42" t="s">
        <v>2039</v>
      </c>
    </row>
    <row r="43" spans="1:20" ht="47.2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3"/>
        <v>2.1292857142857144</v>
      </c>
      <c r="G43" t="s">
        <v>20</v>
      </c>
      <c r="H43">
        <v>111</v>
      </c>
      <c r="I43" s="4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</v>
      </c>
      <c r="O43" s="12">
        <f t="shared" si="1"/>
        <v>41182</v>
      </c>
      <c r="P43" t="b">
        <v>0</v>
      </c>
      <c r="Q43" t="b">
        <v>1</v>
      </c>
      <c r="R43" t="s">
        <v>23</v>
      </c>
      <c r="S43" t="s">
        <v>2056</v>
      </c>
      <c r="T43" t="s">
        <v>2032</v>
      </c>
    </row>
    <row r="44" spans="1:20" ht="31.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3"/>
        <v>4.4394444444444447</v>
      </c>
      <c r="G44" t="s">
        <v>20</v>
      </c>
      <c r="H44">
        <v>222</v>
      </c>
      <c r="I44" s="4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</v>
      </c>
      <c r="O44" s="12">
        <f t="shared" si="1"/>
        <v>40737</v>
      </c>
      <c r="P44" t="b">
        <v>0</v>
      </c>
      <c r="Q44" t="b">
        <v>0</v>
      </c>
      <c r="R44" t="s">
        <v>17</v>
      </c>
      <c r="S44" t="s">
        <v>2055</v>
      </c>
      <c r="T44" t="s">
        <v>2031</v>
      </c>
    </row>
    <row r="45" spans="1:20" ht="31.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3"/>
        <v>1.859390243902439</v>
      </c>
      <c r="G45" t="s">
        <v>20</v>
      </c>
      <c r="H45">
        <v>6212</v>
      </c>
      <c r="I45" s="4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</v>
      </c>
      <c r="O45" s="12">
        <f t="shared" si="1"/>
        <v>41860</v>
      </c>
      <c r="P45" t="b">
        <v>0</v>
      </c>
      <c r="Q45" t="b">
        <v>0</v>
      </c>
      <c r="R45" t="s">
        <v>133</v>
      </c>
      <c r="S45" t="s">
        <v>2060</v>
      </c>
      <c r="T45" t="s">
        <v>2046</v>
      </c>
    </row>
    <row r="46" spans="1:20" ht="31.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3"/>
        <v>6.5881249999999998</v>
      </c>
      <c r="G46" t="s">
        <v>20</v>
      </c>
      <c r="H46">
        <v>98</v>
      </c>
      <c r="I46" s="4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43540.999999999993</v>
      </c>
      <c r="O46" s="12">
        <f t="shared" si="1"/>
        <v>43541.999999999993</v>
      </c>
      <c r="P46" t="b">
        <v>0</v>
      </c>
      <c r="Q46" t="b">
        <v>0</v>
      </c>
      <c r="R46" t="s">
        <v>119</v>
      </c>
      <c r="S46" t="s">
        <v>2060</v>
      </c>
      <c r="T46" t="s">
        <v>2044</v>
      </c>
    </row>
    <row r="47" spans="1:20" ht="47.2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3"/>
        <v>0.4768421052631579</v>
      </c>
      <c r="G47" t="s">
        <v>14</v>
      </c>
      <c r="H47">
        <v>48</v>
      </c>
      <c r="I47" s="4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42675.999999999993</v>
      </c>
      <c r="O47" s="12">
        <f t="shared" si="1"/>
        <v>42691.041666666664</v>
      </c>
      <c r="P47" t="b">
        <v>0</v>
      </c>
      <c r="Q47" t="b">
        <v>1</v>
      </c>
      <c r="R47" t="s">
        <v>33</v>
      </c>
      <c r="S47" t="s">
        <v>2058</v>
      </c>
      <c r="T47" t="s">
        <v>2034</v>
      </c>
    </row>
    <row r="48" spans="1:20" ht="47.2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3"/>
        <v>1.1478378378378378</v>
      </c>
      <c r="G48" t="s">
        <v>20</v>
      </c>
      <c r="H48">
        <v>92</v>
      </c>
      <c r="I48" s="4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</v>
      </c>
      <c r="O48" s="12">
        <f t="shared" si="1"/>
        <v>40390</v>
      </c>
      <c r="P48" t="b">
        <v>0</v>
      </c>
      <c r="Q48" t="b">
        <v>0</v>
      </c>
      <c r="R48" t="s">
        <v>23</v>
      </c>
      <c r="S48" t="s">
        <v>2056</v>
      </c>
      <c r="T48" t="s">
        <v>2032</v>
      </c>
    </row>
    <row r="49" spans="1:20" ht="47.2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3"/>
        <v>4.7526666666666664</v>
      </c>
      <c r="G49" t="s">
        <v>20</v>
      </c>
      <c r="H49">
        <v>149</v>
      </c>
      <c r="I49" s="4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</v>
      </c>
      <c r="O49" s="12">
        <f t="shared" si="1"/>
        <v>41757</v>
      </c>
      <c r="P49" t="b">
        <v>0</v>
      </c>
      <c r="Q49" t="b">
        <v>0</v>
      </c>
      <c r="R49" t="s">
        <v>33</v>
      </c>
      <c r="S49" t="s">
        <v>2058</v>
      </c>
      <c r="T49" t="s">
        <v>2034</v>
      </c>
    </row>
    <row r="50" spans="1:20" ht="47.2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3"/>
        <v>3.86972972972973</v>
      </c>
      <c r="G50" t="s">
        <v>20</v>
      </c>
      <c r="H50">
        <v>2431</v>
      </c>
      <c r="I50" s="4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42179.999999999993</v>
      </c>
      <c r="O50" s="12">
        <f t="shared" si="1"/>
        <v>42191.999999999993</v>
      </c>
      <c r="P50" t="b">
        <v>0</v>
      </c>
      <c r="Q50" t="b">
        <v>0</v>
      </c>
      <c r="R50" t="s">
        <v>33</v>
      </c>
      <c r="S50" t="s">
        <v>2058</v>
      </c>
      <c r="T50" t="s">
        <v>2034</v>
      </c>
    </row>
    <row r="51" spans="1:20" ht="31.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3"/>
        <v>1.89625</v>
      </c>
      <c r="G51" t="s">
        <v>20</v>
      </c>
      <c r="H51">
        <v>303</v>
      </c>
      <c r="I51" s="4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43757.999999999993</v>
      </c>
      <c r="O51" s="12">
        <f t="shared" si="1"/>
        <v>43803.041666666664</v>
      </c>
      <c r="P51" t="b">
        <v>0</v>
      </c>
      <c r="Q51" t="b">
        <v>0</v>
      </c>
      <c r="R51" t="s">
        <v>23</v>
      </c>
      <c r="S51" t="s">
        <v>2056</v>
      </c>
      <c r="T51" t="s">
        <v>2032</v>
      </c>
    </row>
    <row r="52" spans="1:20" ht="47.2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3"/>
        <v>0.02</v>
      </c>
      <c r="G52" t="s">
        <v>14</v>
      </c>
      <c r="H52">
        <v>1</v>
      </c>
      <c r="I52" s="4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</v>
      </c>
      <c r="O52" s="12">
        <f t="shared" si="1"/>
        <v>41515</v>
      </c>
      <c r="P52" t="b">
        <v>0</v>
      </c>
      <c r="Q52" t="b">
        <v>0</v>
      </c>
      <c r="R52" t="s">
        <v>148</v>
      </c>
      <c r="S52" t="s">
        <v>2056</v>
      </c>
      <c r="T52" t="s">
        <v>2047</v>
      </c>
    </row>
    <row r="53" spans="1:20" ht="31.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3"/>
        <v>0.91867805186590767</v>
      </c>
      <c r="G53" t="s">
        <v>14</v>
      </c>
      <c r="H53">
        <v>1467</v>
      </c>
      <c r="I53" s="4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</v>
      </c>
      <c r="O53" s="12">
        <f t="shared" si="1"/>
        <v>41011</v>
      </c>
      <c r="P53" t="b">
        <v>0</v>
      </c>
      <c r="Q53" t="b">
        <v>1</v>
      </c>
      <c r="R53" t="s">
        <v>65</v>
      </c>
      <c r="S53" t="s">
        <v>2057</v>
      </c>
      <c r="T53" t="s">
        <v>2039</v>
      </c>
    </row>
    <row r="54" spans="1:20" ht="47.2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3"/>
        <v>0.34152777777777776</v>
      </c>
      <c r="G54" t="s">
        <v>14</v>
      </c>
      <c r="H54">
        <v>75</v>
      </c>
      <c r="I54" s="4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</v>
      </c>
      <c r="O54" s="12">
        <f t="shared" si="1"/>
        <v>40440</v>
      </c>
      <c r="P54" t="b">
        <v>0</v>
      </c>
      <c r="Q54" t="b">
        <v>0</v>
      </c>
      <c r="R54" t="s">
        <v>33</v>
      </c>
      <c r="S54" t="s">
        <v>2058</v>
      </c>
      <c r="T54" t="s">
        <v>2034</v>
      </c>
    </row>
    <row r="55" spans="1:20" ht="47.2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3"/>
        <v>1.4040909090909091</v>
      </c>
      <c r="G55" t="s">
        <v>20</v>
      </c>
      <c r="H55">
        <v>209</v>
      </c>
      <c r="I55" s="4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</v>
      </c>
      <c r="O55" s="12">
        <f t="shared" si="1"/>
        <v>41818</v>
      </c>
      <c r="P55" t="b">
        <v>0</v>
      </c>
      <c r="Q55" t="b">
        <v>0</v>
      </c>
      <c r="R55" t="s">
        <v>53</v>
      </c>
      <c r="S55" t="s">
        <v>2059</v>
      </c>
      <c r="T55" t="s">
        <v>2037</v>
      </c>
    </row>
    <row r="56" spans="1:20" ht="47.2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3"/>
        <v>0.89866666666666661</v>
      </c>
      <c r="G56" t="s">
        <v>14</v>
      </c>
      <c r="H56">
        <v>120</v>
      </c>
      <c r="I56" s="4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43170.041666666664</v>
      </c>
      <c r="O56" s="12">
        <f t="shared" si="1"/>
        <v>43175.999999999993</v>
      </c>
      <c r="P56" t="b">
        <v>0</v>
      </c>
      <c r="Q56" t="b">
        <v>0</v>
      </c>
      <c r="R56" t="s">
        <v>65</v>
      </c>
      <c r="S56" t="s">
        <v>2057</v>
      </c>
      <c r="T56" t="s">
        <v>2039</v>
      </c>
    </row>
    <row r="57" spans="1:20" ht="63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3"/>
        <v>1.7796969696969698</v>
      </c>
      <c r="G57" t="s">
        <v>20</v>
      </c>
      <c r="H57">
        <v>131</v>
      </c>
      <c r="I57" s="4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43310.999999999993</v>
      </c>
      <c r="O57" s="12">
        <f t="shared" si="1"/>
        <v>43315.999999999993</v>
      </c>
      <c r="P57" t="b">
        <v>0</v>
      </c>
      <c r="Q57" t="b">
        <v>0</v>
      </c>
      <c r="R57" t="s">
        <v>159</v>
      </c>
      <c r="S57" t="s">
        <v>2056</v>
      </c>
      <c r="T57" t="s">
        <v>2048</v>
      </c>
    </row>
    <row r="58" spans="1:20" ht="47.2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3"/>
        <v>1.436625</v>
      </c>
      <c r="G58" t="s">
        <v>20</v>
      </c>
      <c r="H58">
        <v>164</v>
      </c>
      <c r="I58" s="4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42014.041666666664</v>
      </c>
      <c r="O58" s="12">
        <f t="shared" si="1"/>
        <v>42021.041666666664</v>
      </c>
      <c r="P58" t="b">
        <v>0</v>
      </c>
      <c r="Q58" t="b">
        <v>0</v>
      </c>
      <c r="R58" t="s">
        <v>65</v>
      </c>
      <c r="S58" t="s">
        <v>2057</v>
      </c>
      <c r="T58" t="s">
        <v>2039</v>
      </c>
    </row>
    <row r="59" spans="1:20" ht="31.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3"/>
        <v>2.1527586206896552</v>
      </c>
      <c r="G59" t="s">
        <v>20</v>
      </c>
      <c r="H59">
        <v>201</v>
      </c>
      <c r="I59" s="4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42978.999999999993</v>
      </c>
      <c r="O59" s="12">
        <f t="shared" si="1"/>
        <v>42990.999999999993</v>
      </c>
      <c r="P59" t="b">
        <v>0</v>
      </c>
      <c r="Q59" t="b">
        <v>0</v>
      </c>
      <c r="R59" t="s">
        <v>89</v>
      </c>
      <c r="S59" t="s">
        <v>2061</v>
      </c>
      <c r="T59" t="s">
        <v>2042</v>
      </c>
    </row>
    <row r="60" spans="1:20" ht="47.2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3"/>
        <v>2.2711111111111113</v>
      </c>
      <c r="G60" t="s">
        <v>20</v>
      </c>
      <c r="H60">
        <v>211</v>
      </c>
      <c r="I60" s="4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42267.999999999993</v>
      </c>
      <c r="O60" s="12">
        <f t="shared" si="1"/>
        <v>42280.999999999993</v>
      </c>
      <c r="P60" t="b">
        <v>0</v>
      </c>
      <c r="Q60" t="b">
        <v>0</v>
      </c>
      <c r="R60" t="s">
        <v>33</v>
      </c>
      <c r="S60" t="s">
        <v>2058</v>
      </c>
      <c r="T60" t="s">
        <v>2034</v>
      </c>
    </row>
    <row r="61" spans="1:20" ht="31.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3"/>
        <v>2.7507142857142859</v>
      </c>
      <c r="G61" t="s">
        <v>20</v>
      </c>
      <c r="H61">
        <v>128</v>
      </c>
      <c r="I61" s="4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42897.999999999993</v>
      </c>
      <c r="O61" s="12">
        <f t="shared" si="1"/>
        <v>42912.999999999993</v>
      </c>
      <c r="P61" t="b">
        <v>0</v>
      </c>
      <c r="Q61" t="b">
        <v>1</v>
      </c>
      <c r="R61" t="s">
        <v>33</v>
      </c>
      <c r="S61" t="s">
        <v>2058</v>
      </c>
      <c r="T61" t="s">
        <v>2034</v>
      </c>
    </row>
    <row r="62" spans="1:20" ht="31.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3"/>
        <v>1.4437048832271762</v>
      </c>
      <c r="G62" t="s">
        <v>20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</v>
      </c>
      <c r="O62" s="12">
        <f t="shared" si="1"/>
        <v>41110</v>
      </c>
      <c r="P62" t="b">
        <v>0</v>
      </c>
      <c r="Q62" t="b">
        <v>0</v>
      </c>
      <c r="R62" t="s">
        <v>33</v>
      </c>
      <c r="S62" t="s">
        <v>2058</v>
      </c>
      <c r="T62" t="s">
        <v>2034</v>
      </c>
    </row>
    <row r="63" spans="1:20" ht="47.2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3"/>
        <v>0.92745983935742971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40595.041666666664</v>
      </c>
      <c r="O63" s="12">
        <f t="shared" si="1"/>
        <v>40635</v>
      </c>
      <c r="P63" t="b">
        <v>0</v>
      </c>
      <c r="Q63" t="b">
        <v>0</v>
      </c>
      <c r="R63" t="s">
        <v>33</v>
      </c>
      <c r="S63" t="s">
        <v>2058</v>
      </c>
      <c r="T63" t="s">
        <v>2034</v>
      </c>
    </row>
    <row r="64" spans="1:20" ht="47.2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3"/>
        <v>7.226</v>
      </c>
      <c r="G64" t="s">
        <v>20</v>
      </c>
      <c r="H64">
        <v>249</v>
      </c>
      <c r="I64" s="4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42159.999999999993</v>
      </c>
      <c r="O64" s="12">
        <f t="shared" si="1"/>
        <v>42160.999999999993</v>
      </c>
      <c r="P64" t="b">
        <v>0</v>
      </c>
      <c r="Q64" t="b">
        <v>0</v>
      </c>
      <c r="R64" t="s">
        <v>28</v>
      </c>
      <c r="S64" t="s">
        <v>2057</v>
      </c>
      <c r="T64" t="s">
        <v>2033</v>
      </c>
    </row>
    <row r="65" spans="1:20" ht="47.2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3"/>
        <v>0.11851063829787234</v>
      </c>
      <c r="G65" t="s">
        <v>14</v>
      </c>
      <c r="H65">
        <v>5</v>
      </c>
      <c r="I65" s="4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42852.999999999993</v>
      </c>
      <c r="O65" s="12">
        <f t="shared" si="1"/>
        <v>42858.999999999993</v>
      </c>
      <c r="P65" t="b">
        <v>0</v>
      </c>
      <c r="Q65" t="b">
        <v>0</v>
      </c>
      <c r="R65" t="s">
        <v>33</v>
      </c>
      <c r="S65" t="s">
        <v>2058</v>
      </c>
      <c r="T65" t="s">
        <v>2034</v>
      </c>
    </row>
    <row r="66" spans="1:20" ht="31.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3"/>
        <v>0.97642857142857142</v>
      </c>
      <c r="G66" t="s">
        <v>14</v>
      </c>
      <c r="H66">
        <v>38</v>
      </c>
      <c r="I66" s="4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O129" si="4">(L66/86400)+25569+(-5/24)</f>
        <v>43282.999999999993</v>
      </c>
      <c r="O66" s="12">
        <f t="shared" si="1"/>
        <v>43297.999999999993</v>
      </c>
      <c r="P66" t="b">
        <v>0</v>
      </c>
      <c r="Q66" t="b">
        <v>1</v>
      </c>
      <c r="R66" t="s">
        <v>28</v>
      </c>
      <c r="S66" t="s">
        <v>2057</v>
      </c>
      <c r="T66" t="s">
        <v>2033</v>
      </c>
    </row>
    <row r="67" spans="1:20" ht="47.2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3"/>
        <v>2.3614754098360655</v>
      </c>
      <c r="G67" t="s">
        <v>20</v>
      </c>
      <c r="H67">
        <v>236</v>
      </c>
      <c r="I67" s="4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4"/>
        <v>40570.041666666664</v>
      </c>
      <c r="O67" s="12">
        <f t="shared" si="4"/>
        <v>40577.041666666664</v>
      </c>
      <c r="P67" t="b">
        <v>0</v>
      </c>
      <c r="Q67" t="b">
        <v>0</v>
      </c>
      <c r="R67" t="s">
        <v>33</v>
      </c>
      <c r="S67" t="s">
        <v>2058</v>
      </c>
      <c r="T67" t="s">
        <v>2034</v>
      </c>
    </row>
    <row r="68" spans="1:20" ht="31.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3"/>
        <v>0.45068965517241377</v>
      </c>
      <c r="G68" t="s">
        <v>14</v>
      </c>
      <c r="H68">
        <v>12</v>
      </c>
      <c r="I68" s="4">
        <f t="shared" ref="I68:I131" si="5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42101.999999999993</v>
      </c>
      <c r="O68" s="12">
        <f t="shared" si="4"/>
        <v>42106.999999999993</v>
      </c>
      <c r="P68" t="b">
        <v>0</v>
      </c>
      <c r="Q68" t="b">
        <v>1</v>
      </c>
      <c r="R68" t="s">
        <v>33</v>
      </c>
      <c r="S68" t="s">
        <v>2058</v>
      </c>
      <c r="T68" t="s">
        <v>2034</v>
      </c>
    </row>
    <row r="69" spans="1:20" ht="47.2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ref="F69:F132" si="6">E69/D69</f>
        <v>1.6238567493112948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40203.041666666664</v>
      </c>
      <c r="O69" s="12">
        <f t="shared" si="4"/>
        <v>40208.041666666664</v>
      </c>
      <c r="P69" t="b">
        <v>0</v>
      </c>
      <c r="Q69" t="b">
        <v>1</v>
      </c>
      <c r="R69" t="s">
        <v>65</v>
      </c>
      <c r="S69" t="s">
        <v>2057</v>
      </c>
      <c r="T69" t="s">
        <v>2039</v>
      </c>
    </row>
    <row r="70" spans="1:20" ht="47.2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42942.999999999993</v>
      </c>
      <c r="O70" s="12">
        <f t="shared" si="4"/>
        <v>42989.999999999993</v>
      </c>
      <c r="P70" t="b">
        <v>0</v>
      </c>
      <c r="Q70" t="b">
        <v>1</v>
      </c>
      <c r="R70" t="s">
        <v>33</v>
      </c>
      <c r="S70" t="s">
        <v>2058</v>
      </c>
      <c r="T70" t="s">
        <v>2034</v>
      </c>
    </row>
    <row r="71" spans="1:20" ht="47.2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40531.041666666664</v>
      </c>
      <c r="O71" s="12">
        <f t="shared" si="4"/>
        <v>40565.041666666664</v>
      </c>
      <c r="P71" t="b">
        <v>0</v>
      </c>
      <c r="Q71" t="b">
        <v>0</v>
      </c>
      <c r="R71" t="s">
        <v>33</v>
      </c>
      <c r="S71" t="s">
        <v>2058</v>
      </c>
      <c r="T71" t="s">
        <v>2034</v>
      </c>
    </row>
    <row r="72" spans="1:20" ht="31.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</v>
      </c>
      <c r="O72" s="12">
        <f t="shared" si="4"/>
        <v>40533.041666666664</v>
      </c>
      <c r="P72" t="b">
        <v>0</v>
      </c>
      <c r="Q72" t="b">
        <v>1</v>
      </c>
      <c r="R72" t="s">
        <v>33</v>
      </c>
      <c r="S72" t="s">
        <v>2058</v>
      </c>
      <c r="T72" t="s">
        <v>2034</v>
      </c>
    </row>
    <row r="73" spans="1:20" ht="63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43799.041666666664</v>
      </c>
      <c r="O73" s="12">
        <f t="shared" si="4"/>
        <v>43803.041666666664</v>
      </c>
      <c r="P73" t="b">
        <v>0</v>
      </c>
      <c r="Q73" t="b">
        <v>0</v>
      </c>
      <c r="R73" t="s">
        <v>33</v>
      </c>
      <c r="S73" t="s">
        <v>2058</v>
      </c>
      <c r="T73" t="s">
        <v>2034</v>
      </c>
    </row>
    <row r="74" spans="1:20" ht="47.2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42185.999999999993</v>
      </c>
      <c r="O74" s="12">
        <f t="shared" si="4"/>
        <v>42221.999999999993</v>
      </c>
      <c r="P74" t="b">
        <v>0</v>
      </c>
      <c r="Q74" t="b">
        <v>0</v>
      </c>
      <c r="R74" t="s">
        <v>71</v>
      </c>
      <c r="S74" t="s">
        <v>2059</v>
      </c>
      <c r="T74" t="s">
        <v>2041</v>
      </c>
    </row>
    <row r="75" spans="1:20" ht="47.2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42701.041666666664</v>
      </c>
      <c r="O75" s="12">
        <f t="shared" si="4"/>
        <v>42704.041666666664</v>
      </c>
      <c r="P75" t="b">
        <v>0</v>
      </c>
      <c r="Q75" t="b">
        <v>0</v>
      </c>
      <c r="R75" t="s">
        <v>159</v>
      </c>
      <c r="S75" t="s">
        <v>2056</v>
      </c>
      <c r="T75" t="s">
        <v>2048</v>
      </c>
    </row>
    <row r="76" spans="1:20" ht="47.2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42455.999999999993</v>
      </c>
      <c r="O76" s="12">
        <f t="shared" si="4"/>
        <v>42456.999999999993</v>
      </c>
      <c r="P76" t="b">
        <v>0</v>
      </c>
      <c r="Q76" t="b">
        <v>0</v>
      </c>
      <c r="R76" t="s">
        <v>148</v>
      </c>
      <c r="S76" t="s">
        <v>2056</v>
      </c>
      <c r="T76" t="s">
        <v>2047</v>
      </c>
    </row>
    <row r="77" spans="1:20" ht="31.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43295.999999999993</v>
      </c>
      <c r="O77" s="12">
        <f t="shared" si="4"/>
        <v>43303.999999999993</v>
      </c>
      <c r="P77" t="b">
        <v>0</v>
      </c>
      <c r="Q77" t="b">
        <v>0</v>
      </c>
      <c r="R77" t="s">
        <v>122</v>
      </c>
      <c r="S77" t="s">
        <v>2062</v>
      </c>
      <c r="T77" t="s">
        <v>2045</v>
      </c>
    </row>
    <row r="78" spans="1:20" ht="47.2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42027.041666666664</v>
      </c>
      <c r="O78" s="12">
        <f t="shared" si="4"/>
        <v>42075.999999999993</v>
      </c>
      <c r="P78" t="b">
        <v>1</v>
      </c>
      <c r="Q78" t="b">
        <v>1</v>
      </c>
      <c r="R78" t="s">
        <v>33</v>
      </c>
      <c r="S78" t="s">
        <v>2058</v>
      </c>
      <c r="T78" t="s">
        <v>2034</v>
      </c>
    </row>
    <row r="79" spans="1:20" ht="31.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</v>
      </c>
      <c r="O79" s="12">
        <f t="shared" si="4"/>
        <v>40462</v>
      </c>
      <c r="P79" t="b">
        <v>0</v>
      </c>
      <c r="Q79" t="b">
        <v>1</v>
      </c>
      <c r="R79" t="s">
        <v>71</v>
      </c>
      <c r="S79" t="s">
        <v>2059</v>
      </c>
      <c r="T79" t="s">
        <v>2041</v>
      </c>
    </row>
    <row r="80" spans="1:20" ht="47.2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43205.999999999993</v>
      </c>
      <c r="O80" s="12">
        <f t="shared" si="4"/>
        <v>43206.999999999993</v>
      </c>
      <c r="P80" t="b">
        <v>0</v>
      </c>
      <c r="Q80" t="b">
        <v>0</v>
      </c>
      <c r="R80" t="s">
        <v>206</v>
      </c>
      <c r="S80" t="s">
        <v>2060</v>
      </c>
      <c r="T80" t="s">
        <v>2049</v>
      </c>
    </row>
    <row r="81" spans="1:20" ht="31.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43266.999999999993</v>
      </c>
      <c r="O81" s="12">
        <f t="shared" si="4"/>
        <v>43271.999999999993</v>
      </c>
      <c r="P81" t="b">
        <v>0</v>
      </c>
      <c r="Q81" t="b">
        <v>0</v>
      </c>
      <c r="R81" t="s">
        <v>33</v>
      </c>
      <c r="S81" t="s">
        <v>2058</v>
      </c>
      <c r="T81" t="s">
        <v>2034</v>
      </c>
    </row>
    <row r="82" spans="1:20" ht="47.2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42975.999999999993</v>
      </c>
      <c r="O82" s="12">
        <f t="shared" si="4"/>
        <v>43005.999999999993</v>
      </c>
      <c r="P82" t="b">
        <v>0</v>
      </c>
      <c r="Q82" t="b">
        <v>0</v>
      </c>
      <c r="R82" t="s">
        <v>89</v>
      </c>
      <c r="S82" t="s">
        <v>2061</v>
      </c>
      <c r="T82" t="s">
        <v>2042</v>
      </c>
    </row>
    <row r="83" spans="1:20" ht="31.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43062.041666666664</v>
      </c>
      <c r="O83" s="12">
        <f t="shared" si="4"/>
        <v>43087.041666666664</v>
      </c>
      <c r="P83" t="b">
        <v>0</v>
      </c>
      <c r="Q83" t="b">
        <v>0</v>
      </c>
      <c r="R83" t="s">
        <v>23</v>
      </c>
      <c r="S83" t="s">
        <v>2056</v>
      </c>
      <c r="T83" t="s">
        <v>2032</v>
      </c>
    </row>
    <row r="84" spans="1:20" ht="31.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43482.041666666664</v>
      </c>
      <c r="O84" s="12">
        <f t="shared" si="4"/>
        <v>43489.041666666664</v>
      </c>
      <c r="P84" t="b">
        <v>0</v>
      </c>
      <c r="Q84" t="b">
        <v>1</v>
      </c>
      <c r="R84" t="s">
        <v>89</v>
      </c>
      <c r="S84" t="s">
        <v>2061</v>
      </c>
      <c r="T84" t="s">
        <v>2042</v>
      </c>
    </row>
    <row r="85" spans="1:20" ht="31.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42578.999999999993</v>
      </c>
      <c r="O85" s="12">
        <f t="shared" si="4"/>
        <v>42600.999999999993</v>
      </c>
      <c r="P85" t="b">
        <v>0</v>
      </c>
      <c r="Q85" t="b">
        <v>0</v>
      </c>
      <c r="R85" t="s">
        <v>50</v>
      </c>
      <c r="S85" t="s">
        <v>2056</v>
      </c>
      <c r="T85" t="s">
        <v>2036</v>
      </c>
    </row>
    <row r="86" spans="1:20" ht="47.2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</v>
      </c>
      <c r="O86" s="12">
        <f t="shared" si="4"/>
        <v>41128</v>
      </c>
      <c r="P86" t="b">
        <v>0</v>
      </c>
      <c r="Q86" t="b">
        <v>0</v>
      </c>
      <c r="R86" t="s">
        <v>65</v>
      </c>
      <c r="S86" t="s">
        <v>2057</v>
      </c>
      <c r="T86" t="s">
        <v>2039</v>
      </c>
    </row>
    <row r="87" spans="1:20" ht="47.2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</v>
      </c>
      <c r="O87" s="12">
        <f t="shared" si="4"/>
        <v>40805</v>
      </c>
      <c r="P87" t="b">
        <v>0</v>
      </c>
      <c r="Q87" t="b">
        <v>0</v>
      </c>
      <c r="R87" t="s">
        <v>60</v>
      </c>
      <c r="S87" t="s">
        <v>2056</v>
      </c>
      <c r="T87" t="s">
        <v>2038</v>
      </c>
    </row>
    <row r="88" spans="1:20" ht="47.2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42127.999999999993</v>
      </c>
      <c r="O88" s="12">
        <f t="shared" si="4"/>
        <v>42140.999999999993</v>
      </c>
      <c r="P88" t="b">
        <v>1</v>
      </c>
      <c r="Q88" t="b">
        <v>0</v>
      </c>
      <c r="R88" t="s">
        <v>33</v>
      </c>
      <c r="S88" t="s">
        <v>2058</v>
      </c>
      <c r="T88" t="s">
        <v>2034</v>
      </c>
    </row>
    <row r="89" spans="1:20" ht="47.2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40610.041666666664</v>
      </c>
      <c r="O89" s="12">
        <f t="shared" si="4"/>
        <v>40621</v>
      </c>
      <c r="P89" t="b">
        <v>0</v>
      </c>
      <c r="Q89" t="b">
        <v>1</v>
      </c>
      <c r="R89" t="s">
        <v>23</v>
      </c>
      <c r="S89" t="s">
        <v>2056</v>
      </c>
      <c r="T89" t="s">
        <v>2032</v>
      </c>
    </row>
    <row r="90" spans="1:20" ht="31.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42109.999999999993</v>
      </c>
      <c r="O90" s="12">
        <f t="shared" si="4"/>
        <v>42131.999999999993</v>
      </c>
      <c r="P90" t="b">
        <v>0</v>
      </c>
      <c r="Q90" t="b">
        <v>0</v>
      </c>
      <c r="R90" t="s">
        <v>206</v>
      </c>
      <c r="S90" t="s">
        <v>2060</v>
      </c>
      <c r="T90" t="s">
        <v>2049</v>
      </c>
    </row>
    <row r="91" spans="1:20" ht="47.2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</v>
      </c>
      <c r="O91" s="12">
        <f t="shared" si="4"/>
        <v>40285</v>
      </c>
      <c r="P91" t="b">
        <v>0</v>
      </c>
      <c r="Q91" t="b">
        <v>0</v>
      </c>
      <c r="R91" t="s">
        <v>33</v>
      </c>
      <c r="S91" t="s">
        <v>2058</v>
      </c>
      <c r="T91" t="s">
        <v>2034</v>
      </c>
    </row>
    <row r="92" spans="1:20" ht="47.2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42425.041666666664</v>
      </c>
      <c r="O92" s="12">
        <f t="shared" si="4"/>
        <v>42425.041666666664</v>
      </c>
      <c r="P92" t="b">
        <v>0</v>
      </c>
      <c r="Q92" t="b">
        <v>1</v>
      </c>
      <c r="R92" t="s">
        <v>33</v>
      </c>
      <c r="S92" t="s">
        <v>2058</v>
      </c>
      <c r="T92" t="s">
        <v>2034</v>
      </c>
    </row>
    <row r="93" spans="1:20" ht="31.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42587.999999999993</v>
      </c>
      <c r="O93" s="12">
        <f t="shared" si="4"/>
        <v>42615.999999999993</v>
      </c>
      <c r="P93" t="b">
        <v>0</v>
      </c>
      <c r="Q93" t="b">
        <v>0</v>
      </c>
      <c r="R93" t="s">
        <v>206</v>
      </c>
      <c r="S93" t="s">
        <v>2060</v>
      </c>
      <c r="T93" t="s">
        <v>2049</v>
      </c>
    </row>
    <row r="94" spans="1:20" ht="47.2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</v>
      </c>
      <c r="O94" s="12">
        <f t="shared" si="4"/>
        <v>40353</v>
      </c>
      <c r="P94" t="b">
        <v>0</v>
      </c>
      <c r="Q94" t="b">
        <v>1</v>
      </c>
      <c r="R94" t="s">
        <v>89</v>
      </c>
      <c r="S94" t="s">
        <v>2061</v>
      </c>
      <c r="T94" t="s">
        <v>2042</v>
      </c>
    </row>
    <row r="95" spans="1:20" ht="47.2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</v>
      </c>
      <c r="O95" s="12">
        <f t="shared" si="4"/>
        <v>41206</v>
      </c>
      <c r="P95" t="b">
        <v>0</v>
      </c>
      <c r="Q95" t="b">
        <v>1</v>
      </c>
      <c r="R95" t="s">
        <v>33</v>
      </c>
      <c r="S95" t="s">
        <v>2058</v>
      </c>
      <c r="T95" t="s">
        <v>2034</v>
      </c>
    </row>
    <row r="96" spans="1:20" ht="47.2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43561.999999999993</v>
      </c>
      <c r="O96" s="12">
        <f t="shared" si="4"/>
        <v>43572.999999999993</v>
      </c>
      <c r="P96" t="b">
        <v>0</v>
      </c>
      <c r="Q96" t="b">
        <v>0</v>
      </c>
      <c r="R96" t="s">
        <v>28</v>
      </c>
      <c r="S96" t="s">
        <v>2057</v>
      </c>
      <c r="T96" t="s">
        <v>2033</v>
      </c>
    </row>
    <row r="97" spans="1:20" ht="47.2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43751.999999999993</v>
      </c>
      <c r="O97" s="12">
        <f t="shared" si="4"/>
        <v>43758.999999999993</v>
      </c>
      <c r="P97" t="b">
        <v>0</v>
      </c>
      <c r="Q97" t="b">
        <v>0</v>
      </c>
      <c r="R97" t="s">
        <v>42</v>
      </c>
      <c r="S97" t="s">
        <v>2059</v>
      </c>
      <c r="T97" t="s">
        <v>2035</v>
      </c>
    </row>
    <row r="98" spans="1:20" ht="31.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40612.041666666664</v>
      </c>
      <c r="O98" s="12">
        <f t="shared" si="4"/>
        <v>40625</v>
      </c>
      <c r="P98" t="b">
        <v>0</v>
      </c>
      <c r="Q98" t="b">
        <v>0</v>
      </c>
      <c r="R98" t="s">
        <v>33</v>
      </c>
      <c r="S98" t="s">
        <v>2058</v>
      </c>
      <c r="T98" t="s">
        <v>2034</v>
      </c>
    </row>
    <row r="99" spans="1:20" ht="47.2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42179.999999999993</v>
      </c>
      <c r="O99" s="12">
        <f t="shared" si="4"/>
        <v>42233.999999999993</v>
      </c>
      <c r="P99" t="b">
        <v>0</v>
      </c>
      <c r="Q99" t="b">
        <v>0</v>
      </c>
      <c r="R99" t="s">
        <v>17</v>
      </c>
      <c r="S99" t="s">
        <v>2055</v>
      </c>
      <c r="T99" t="s">
        <v>2031</v>
      </c>
    </row>
    <row r="100" spans="1:20" ht="31.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42211.999999999993</v>
      </c>
      <c r="O100" s="12">
        <f t="shared" si="4"/>
        <v>42215.999999999993</v>
      </c>
      <c r="P100" t="b">
        <v>0</v>
      </c>
      <c r="Q100" t="b">
        <v>0</v>
      </c>
      <c r="R100" t="s">
        <v>89</v>
      </c>
      <c r="S100" t="s">
        <v>2061</v>
      </c>
      <c r="T100" t="s">
        <v>2042</v>
      </c>
    </row>
    <row r="101" spans="1:20" ht="47.2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41968.041666666664</v>
      </c>
      <c r="O101" s="12">
        <f t="shared" si="4"/>
        <v>41997.041666666664</v>
      </c>
      <c r="P101" t="b">
        <v>0</v>
      </c>
      <c r="Q101" t="b">
        <v>0</v>
      </c>
      <c r="R101" t="s">
        <v>33</v>
      </c>
      <c r="S101" t="s">
        <v>2058</v>
      </c>
      <c r="T101" t="s">
        <v>2034</v>
      </c>
    </row>
    <row r="102" spans="1:20" ht="31.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</v>
      </c>
      <c r="O102" s="12">
        <f t="shared" si="4"/>
        <v>40853</v>
      </c>
      <c r="P102" t="b">
        <v>0</v>
      </c>
      <c r="Q102" t="b">
        <v>0</v>
      </c>
      <c r="R102" t="s">
        <v>33</v>
      </c>
      <c r="S102" t="s">
        <v>2058</v>
      </c>
      <c r="T102" t="s">
        <v>2034</v>
      </c>
    </row>
    <row r="103" spans="1:20" ht="31.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42056.041666666664</v>
      </c>
      <c r="O103" s="12">
        <f t="shared" si="4"/>
        <v>42063.041666666664</v>
      </c>
      <c r="P103" t="b">
        <v>0</v>
      </c>
      <c r="Q103" t="b">
        <v>1</v>
      </c>
      <c r="R103" t="s">
        <v>50</v>
      </c>
      <c r="S103" t="s">
        <v>2056</v>
      </c>
      <c r="T103" t="s">
        <v>2036</v>
      </c>
    </row>
    <row r="104" spans="1:20" ht="31.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43233.999999999993</v>
      </c>
      <c r="O104" s="12">
        <f t="shared" si="4"/>
        <v>43240.999999999993</v>
      </c>
      <c r="P104" t="b">
        <v>0</v>
      </c>
      <c r="Q104" t="b">
        <v>1</v>
      </c>
      <c r="R104" t="s">
        <v>65</v>
      </c>
      <c r="S104" t="s">
        <v>2057</v>
      </c>
      <c r="T104" t="s">
        <v>2039</v>
      </c>
    </row>
    <row r="105" spans="1:20" ht="47.2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</v>
      </c>
      <c r="O105" s="12">
        <f t="shared" si="4"/>
        <v>40484</v>
      </c>
      <c r="P105" t="b">
        <v>0</v>
      </c>
      <c r="Q105" t="b">
        <v>0</v>
      </c>
      <c r="R105" t="s">
        <v>50</v>
      </c>
      <c r="S105" t="s">
        <v>2056</v>
      </c>
      <c r="T105" t="s">
        <v>2036</v>
      </c>
    </row>
    <row r="106" spans="1:20" ht="31.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42877.999999999993</v>
      </c>
      <c r="O106" s="12">
        <f t="shared" si="4"/>
        <v>42878.999999999993</v>
      </c>
      <c r="P106" t="b">
        <v>0</v>
      </c>
      <c r="Q106" t="b">
        <v>0</v>
      </c>
      <c r="R106" t="s">
        <v>60</v>
      </c>
      <c r="S106" t="s">
        <v>2056</v>
      </c>
      <c r="T106" t="s">
        <v>2038</v>
      </c>
    </row>
    <row r="107" spans="1:20" ht="47.2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</v>
      </c>
      <c r="O107" s="12">
        <f t="shared" si="4"/>
        <v>41384</v>
      </c>
      <c r="P107" t="b">
        <v>0</v>
      </c>
      <c r="Q107" t="b">
        <v>0</v>
      </c>
      <c r="R107" t="s">
        <v>28</v>
      </c>
      <c r="S107" t="s">
        <v>2057</v>
      </c>
      <c r="T107" t="s">
        <v>2033</v>
      </c>
    </row>
    <row r="108" spans="1:20" ht="31.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43715.999999999993</v>
      </c>
      <c r="O108" s="12">
        <f t="shared" si="4"/>
        <v>43720.999999999993</v>
      </c>
      <c r="P108" t="b">
        <v>0</v>
      </c>
      <c r="Q108" t="b">
        <v>0</v>
      </c>
      <c r="R108" t="s">
        <v>33</v>
      </c>
      <c r="S108" t="s">
        <v>2058</v>
      </c>
      <c r="T108" t="s">
        <v>2034</v>
      </c>
    </row>
    <row r="109" spans="1:20" ht="47.2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43212.999999999993</v>
      </c>
      <c r="O109" s="12">
        <f t="shared" si="4"/>
        <v>43229.999999999993</v>
      </c>
      <c r="P109" t="b">
        <v>0</v>
      </c>
      <c r="Q109" t="b">
        <v>1</v>
      </c>
      <c r="R109" t="s">
        <v>33</v>
      </c>
      <c r="S109" t="s">
        <v>2058</v>
      </c>
      <c r="T109" t="s">
        <v>2034</v>
      </c>
    </row>
    <row r="110" spans="1:20" ht="47.2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</v>
      </c>
      <c r="O110" s="12">
        <f t="shared" si="4"/>
        <v>41042</v>
      </c>
      <c r="P110" t="b">
        <v>0</v>
      </c>
      <c r="Q110" t="b">
        <v>0</v>
      </c>
      <c r="R110" t="s">
        <v>42</v>
      </c>
      <c r="S110" t="s">
        <v>2059</v>
      </c>
      <c r="T110" t="s">
        <v>2035</v>
      </c>
    </row>
    <row r="111" spans="1:20" ht="47.2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41651.041666666664</v>
      </c>
      <c r="O111" s="12">
        <f t="shared" si="4"/>
        <v>41653.041666666664</v>
      </c>
      <c r="P111" t="b">
        <v>0</v>
      </c>
      <c r="Q111" t="b">
        <v>0</v>
      </c>
      <c r="R111" t="s">
        <v>269</v>
      </c>
      <c r="S111" t="s">
        <v>2059</v>
      </c>
      <c r="T111" t="s">
        <v>2050</v>
      </c>
    </row>
    <row r="112" spans="1:20" ht="63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43353.999999999993</v>
      </c>
      <c r="O112" s="12">
        <f t="shared" si="4"/>
        <v>43372.999999999993</v>
      </c>
      <c r="P112" t="b">
        <v>0</v>
      </c>
      <c r="Q112" t="b">
        <v>0</v>
      </c>
      <c r="R112" t="s">
        <v>17</v>
      </c>
      <c r="S112" t="s">
        <v>2055</v>
      </c>
      <c r="T112" t="s">
        <v>2031</v>
      </c>
    </row>
    <row r="113" spans="1:20" ht="47.2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</v>
      </c>
      <c r="O113" s="12">
        <f t="shared" si="4"/>
        <v>41180</v>
      </c>
      <c r="P113" t="b">
        <v>0</v>
      </c>
      <c r="Q113" t="b">
        <v>0</v>
      </c>
      <c r="R113" t="s">
        <v>133</v>
      </c>
      <c r="S113" t="s">
        <v>2060</v>
      </c>
      <c r="T113" t="s">
        <v>2046</v>
      </c>
    </row>
    <row r="114" spans="1:20" ht="31.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</v>
      </c>
      <c r="O114" s="12">
        <f t="shared" si="4"/>
        <v>41890</v>
      </c>
      <c r="P114" t="b">
        <v>0</v>
      </c>
      <c r="Q114" t="b">
        <v>0</v>
      </c>
      <c r="R114" t="s">
        <v>28</v>
      </c>
      <c r="S114" t="s">
        <v>2057</v>
      </c>
      <c r="T114" t="s">
        <v>2033</v>
      </c>
    </row>
    <row r="115" spans="1:20" ht="31.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42989.999999999993</v>
      </c>
      <c r="O115" s="12">
        <f t="shared" si="4"/>
        <v>42996.999999999993</v>
      </c>
      <c r="P115" t="b">
        <v>0</v>
      </c>
      <c r="Q115" t="b">
        <v>0</v>
      </c>
      <c r="R115" t="s">
        <v>17</v>
      </c>
      <c r="S115" t="s">
        <v>2055</v>
      </c>
      <c r="T115" t="s">
        <v>2031</v>
      </c>
    </row>
    <row r="116" spans="1:20" ht="31.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43563.999999999993</v>
      </c>
      <c r="O116" s="12">
        <f t="shared" si="4"/>
        <v>43564.999999999993</v>
      </c>
      <c r="P116" t="b">
        <v>0</v>
      </c>
      <c r="Q116" t="b">
        <v>1</v>
      </c>
      <c r="R116" t="s">
        <v>65</v>
      </c>
      <c r="S116" t="s">
        <v>2057</v>
      </c>
      <c r="T116" t="s">
        <v>2039</v>
      </c>
    </row>
    <row r="117" spans="1:20" ht="47.2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43056.041666666664</v>
      </c>
      <c r="O117" s="12">
        <f t="shared" si="4"/>
        <v>43091.041666666664</v>
      </c>
      <c r="P117" t="b">
        <v>0</v>
      </c>
      <c r="Q117" t="b">
        <v>0</v>
      </c>
      <c r="R117" t="s">
        <v>119</v>
      </c>
      <c r="S117" t="s">
        <v>2060</v>
      </c>
      <c r="T117" t="s">
        <v>2044</v>
      </c>
    </row>
    <row r="118" spans="1:20" ht="47.2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42264.999999999993</v>
      </c>
      <c r="O118" s="12">
        <f t="shared" si="4"/>
        <v>42265.999999999993</v>
      </c>
      <c r="P118" t="b">
        <v>0</v>
      </c>
      <c r="Q118" t="b">
        <v>0</v>
      </c>
      <c r="R118" t="s">
        <v>33</v>
      </c>
      <c r="S118" t="s">
        <v>2058</v>
      </c>
      <c r="T118" t="s">
        <v>2034</v>
      </c>
    </row>
    <row r="119" spans="1:20" ht="31.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</v>
      </c>
      <c r="O119" s="12">
        <f t="shared" si="4"/>
        <v>40814</v>
      </c>
      <c r="P119" t="b">
        <v>0</v>
      </c>
      <c r="Q119" t="b">
        <v>0</v>
      </c>
      <c r="R119" t="s">
        <v>269</v>
      </c>
      <c r="S119" t="s">
        <v>2059</v>
      </c>
      <c r="T119" t="s">
        <v>2050</v>
      </c>
    </row>
    <row r="120" spans="1:20" ht="47.2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41665.041666666664</v>
      </c>
      <c r="O120" s="12">
        <f t="shared" si="4"/>
        <v>41671.041666666664</v>
      </c>
      <c r="P120" t="b">
        <v>0</v>
      </c>
      <c r="Q120" t="b">
        <v>0</v>
      </c>
      <c r="R120" t="s">
        <v>122</v>
      </c>
      <c r="S120" t="s">
        <v>2062</v>
      </c>
      <c r="T120" t="s">
        <v>2045</v>
      </c>
    </row>
    <row r="121" spans="1:20" ht="63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</v>
      </c>
      <c r="O121" s="12">
        <f t="shared" si="4"/>
        <v>41823</v>
      </c>
      <c r="P121" t="b">
        <v>0</v>
      </c>
      <c r="Q121" t="b">
        <v>1</v>
      </c>
      <c r="R121" t="s">
        <v>42</v>
      </c>
      <c r="S121" t="s">
        <v>2059</v>
      </c>
      <c r="T121" t="s">
        <v>2035</v>
      </c>
    </row>
    <row r="122" spans="1:20" ht="31.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42110.999999999993</v>
      </c>
      <c r="O122" s="12">
        <f t="shared" si="4"/>
        <v>42114.999999999993</v>
      </c>
      <c r="P122" t="b">
        <v>0</v>
      </c>
      <c r="Q122" t="b">
        <v>1</v>
      </c>
      <c r="R122" t="s">
        <v>292</v>
      </c>
      <c r="S122" t="s">
        <v>2061</v>
      </c>
      <c r="T122" t="s">
        <v>2051</v>
      </c>
    </row>
    <row r="123" spans="1:20" ht="47.2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</v>
      </c>
      <c r="O123" s="12">
        <f t="shared" si="4"/>
        <v>41930</v>
      </c>
      <c r="P123" t="b">
        <v>0</v>
      </c>
      <c r="Q123" t="b">
        <v>0</v>
      </c>
      <c r="R123" t="s">
        <v>89</v>
      </c>
      <c r="S123" t="s">
        <v>2061</v>
      </c>
      <c r="T123" t="s">
        <v>2042</v>
      </c>
    </row>
    <row r="124" spans="1:20" ht="31.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41970.041666666664</v>
      </c>
      <c r="O124" s="12">
        <f t="shared" si="4"/>
        <v>41997.041666666664</v>
      </c>
      <c r="P124" t="b">
        <v>0</v>
      </c>
      <c r="Q124" t="b">
        <v>0</v>
      </c>
      <c r="R124" t="s">
        <v>119</v>
      </c>
      <c r="S124" t="s">
        <v>2060</v>
      </c>
      <c r="T124" t="s">
        <v>2044</v>
      </c>
    </row>
    <row r="125" spans="1:20" ht="31.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42332.041666666664</v>
      </c>
      <c r="O125" s="12">
        <f t="shared" si="4"/>
        <v>42335.041666666664</v>
      </c>
      <c r="P125" t="b">
        <v>1</v>
      </c>
      <c r="Q125" t="b">
        <v>0</v>
      </c>
      <c r="R125" t="s">
        <v>33</v>
      </c>
      <c r="S125" t="s">
        <v>2058</v>
      </c>
      <c r="T125" t="s">
        <v>2034</v>
      </c>
    </row>
    <row r="126" spans="1:20" ht="31.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43597.999999999993</v>
      </c>
      <c r="O126" s="12">
        <f t="shared" si="4"/>
        <v>43650.999999999993</v>
      </c>
      <c r="P126" t="b">
        <v>0</v>
      </c>
      <c r="Q126" t="b">
        <v>0</v>
      </c>
      <c r="R126" t="s">
        <v>122</v>
      </c>
      <c r="S126" t="s">
        <v>2062</v>
      </c>
      <c r="T126" t="s">
        <v>2045</v>
      </c>
    </row>
    <row r="127" spans="1:20" ht="47.2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43361.999999999993</v>
      </c>
      <c r="O127" s="12">
        <f t="shared" si="4"/>
        <v>43365.999999999993</v>
      </c>
      <c r="P127" t="b">
        <v>0</v>
      </c>
      <c r="Q127" t="b">
        <v>0</v>
      </c>
      <c r="R127" t="s">
        <v>33</v>
      </c>
      <c r="S127" t="s">
        <v>2058</v>
      </c>
      <c r="T127" t="s">
        <v>2034</v>
      </c>
    </row>
    <row r="128" spans="1:20" ht="47.2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42595.999999999993</v>
      </c>
      <c r="O128" s="12">
        <f t="shared" si="4"/>
        <v>42623.999999999993</v>
      </c>
      <c r="P128" t="b">
        <v>0</v>
      </c>
      <c r="Q128" t="b">
        <v>1</v>
      </c>
      <c r="R128" t="s">
        <v>33</v>
      </c>
      <c r="S128" t="s">
        <v>2058</v>
      </c>
      <c r="T128" t="s">
        <v>2034</v>
      </c>
    </row>
    <row r="129" spans="1:20" ht="47.2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</v>
      </c>
      <c r="O129" s="12">
        <f t="shared" si="4"/>
        <v>40313</v>
      </c>
      <c r="P129" t="b">
        <v>0</v>
      </c>
      <c r="Q129" t="b">
        <v>0</v>
      </c>
      <c r="R129" t="s">
        <v>33</v>
      </c>
      <c r="S129" t="s">
        <v>2058</v>
      </c>
      <c r="T129" t="s">
        <v>2034</v>
      </c>
    </row>
    <row r="130" spans="1:20" ht="31.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O193" si="7">(L130/86400)+25569+(-5/24)</f>
        <v>40417</v>
      </c>
      <c r="O130" s="12">
        <f t="shared" si="7"/>
        <v>40430</v>
      </c>
      <c r="P130" t="b">
        <v>0</v>
      </c>
      <c r="Q130" t="b">
        <v>0</v>
      </c>
      <c r="R130" t="s">
        <v>23</v>
      </c>
      <c r="S130" t="s">
        <v>2056</v>
      </c>
      <c r="T130" t="s">
        <v>2032</v>
      </c>
    </row>
    <row r="131" spans="1:20" ht="47.2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3.2026936026936029E-2</v>
      </c>
      <c r="G131" t="s">
        <v>74</v>
      </c>
      <c r="H131">
        <v>55</v>
      </c>
      <c r="I131" s="4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7"/>
        <v>42038.041666666664</v>
      </c>
      <c r="O131" s="12">
        <f t="shared" si="7"/>
        <v>42063.041666666664</v>
      </c>
      <c r="P131" t="b">
        <v>0</v>
      </c>
      <c r="Q131" t="b">
        <v>0</v>
      </c>
      <c r="R131" t="s">
        <v>17</v>
      </c>
      <c r="S131" t="s">
        <v>2055</v>
      </c>
      <c r="T131" t="s">
        <v>2031</v>
      </c>
    </row>
    <row r="132" spans="1:20" ht="47.2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6"/>
        <v>1.5546875</v>
      </c>
      <c r="G132" t="s">
        <v>20</v>
      </c>
      <c r="H132">
        <v>533</v>
      </c>
      <c r="I132" s="4">
        <f t="shared" ref="I132:I195" si="8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7"/>
        <v>40842</v>
      </c>
      <c r="O132" s="12">
        <f t="shared" si="7"/>
        <v>40858.041666666664</v>
      </c>
      <c r="P132" t="b">
        <v>0</v>
      </c>
      <c r="Q132" t="b">
        <v>0</v>
      </c>
      <c r="R132" t="s">
        <v>53</v>
      </c>
      <c r="S132" t="s">
        <v>2059</v>
      </c>
      <c r="T132" t="s">
        <v>2037</v>
      </c>
    </row>
    <row r="133" spans="1:20" ht="47.2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ref="F133:F196" si="9">E133/D133</f>
        <v>1.0085974499089254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7"/>
        <v>41607.041666666664</v>
      </c>
      <c r="O133" s="12">
        <f t="shared" si="7"/>
        <v>41620.041666666664</v>
      </c>
      <c r="P133" t="b">
        <v>0</v>
      </c>
      <c r="Q133" t="b">
        <v>0</v>
      </c>
      <c r="R133" t="s">
        <v>28</v>
      </c>
      <c r="S133" t="s">
        <v>2057</v>
      </c>
      <c r="T133" t="s">
        <v>2033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9"/>
        <v>1.1618181818181819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7"/>
        <v>43112.041666666664</v>
      </c>
      <c r="O134" s="12">
        <f t="shared" si="7"/>
        <v>43128.041666666664</v>
      </c>
      <c r="P134" t="b">
        <v>0</v>
      </c>
      <c r="Q134" t="b">
        <v>1</v>
      </c>
      <c r="R134" t="s">
        <v>33</v>
      </c>
      <c r="S134" t="s">
        <v>2058</v>
      </c>
      <c r="T134" t="s">
        <v>2034</v>
      </c>
    </row>
    <row r="135" spans="1:20" ht="31.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9"/>
        <v>3.1077777777777778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7"/>
        <v>40767</v>
      </c>
      <c r="O135" s="12">
        <f t="shared" si="7"/>
        <v>40789</v>
      </c>
      <c r="P135" t="b">
        <v>0</v>
      </c>
      <c r="Q135" t="b">
        <v>0</v>
      </c>
      <c r="R135" t="s">
        <v>319</v>
      </c>
      <c r="S135" t="s">
        <v>2056</v>
      </c>
      <c r="T135" t="s">
        <v>2052</v>
      </c>
    </row>
    <row r="136" spans="1:20" ht="31.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9"/>
        <v>0.89736683417085428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7"/>
        <v>40713</v>
      </c>
      <c r="O136" s="12">
        <f t="shared" si="7"/>
        <v>40762</v>
      </c>
      <c r="P136" t="b">
        <v>0</v>
      </c>
      <c r="Q136" t="b">
        <v>1</v>
      </c>
      <c r="R136" t="s">
        <v>42</v>
      </c>
      <c r="S136" t="s">
        <v>2059</v>
      </c>
      <c r="T136" t="s">
        <v>2035</v>
      </c>
    </row>
    <row r="137" spans="1:20" ht="31.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9"/>
        <v>0.71272727272727276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7"/>
        <v>41340.041666666664</v>
      </c>
      <c r="O137" s="12">
        <f t="shared" si="7"/>
        <v>41345</v>
      </c>
      <c r="P137" t="b">
        <v>0</v>
      </c>
      <c r="Q137" t="b">
        <v>1</v>
      </c>
      <c r="R137" t="s">
        <v>33</v>
      </c>
      <c r="S137" t="s">
        <v>2058</v>
      </c>
      <c r="T137" t="s">
        <v>2034</v>
      </c>
    </row>
    <row r="138" spans="1:20" ht="47.2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9"/>
        <v>3.2862318840579711E-2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7"/>
        <v>41797</v>
      </c>
      <c r="O138" s="12">
        <f t="shared" si="7"/>
        <v>41809</v>
      </c>
      <c r="P138" t="b">
        <v>0</v>
      </c>
      <c r="Q138" t="b">
        <v>1</v>
      </c>
      <c r="R138" t="s">
        <v>53</v>
      </c>
      <c r="S138" t="s">
        <v>2059</v>
      </c>
      <c r="T138" t="s">
        <v>2037</v>
      </c>
    </row>
    <row r="139" spans="1:20" ht="47.2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9"/>
        <v>2.617777777777778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7"/>
        <v>40457</v>
      </c>
      <c r="O139" s="12">
        <f t="shared" si="7"/>
        <v>40463</v>
      </c>
      <c r="P139" t="b">
        <v>0</v>
      </c>
      <c r="Q139" t="b">
        <v>0</v>
      </c>
      <c r="R139" t="s">
        <v>68</v>
      </c>
      <c r="S139" t="s">
        <v>2060</v>
      </c>
      <c r="T139" t="s">
        <v>2040</v>
      </c>
    </row>
    <row r="140" spans="1:20" ht="47.2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9"/>
        <v>0.96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7"/>
        <v>41180</v>
      </c>
      <c r="O140" s="12">
        <f t="shared" si="7"/>
        <v>41186</v>
      </c>
      <c r="P140" t="b">
        <v>0</v>
      </c>
      <c r="Q140" t="b">
        <v>0</v>
      </c>
      <c r="R140" t="s">
        <v>292</v>
      </c>
      <c r="S140" t="s">
        <v>2061</v>
      </c>
      <c r="T140" t="s">
        <v>2051</v>
      </c>
    </row>
    <row r="141" spans="1:20" ht="47.2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9"/>
        <v>0.20896851248642778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7"/>
        <v>42114.999999999993</v>
      </c>
      <c r="O141" s="12">
        <f t="shared" si="7"/>
        <v>42130.999999999993</v>
      </c>
      <c r="P141" t="b">
        <v>0</v>
      </c>
      <c r="Q141" t="b">
        <v>1</v>
      </c>
      <c r="R141" t="s">
        <v>65</v>
      </c>
      <c r="S141" t="s">
        <v>2057</v>
      </c>
      <c r="T141" t="s">
        <v>2039</v>
      </c>
    </row>
    <row r="142" spans="1:20" ht="47.2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9"/>
        <v>2.2316363636363636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7"/>
        <v>43156.041666666664</v>
      </c>
      <c r="O142" s="12">
        <f t="shared" si="7"/>
        <v>43161.041666666664</v>
      </c>
      <c r="P142" t="b">
        <v>0</v>
      </c>
      <c r="Q142" t="b">
        <v>0</v>
      </c>
      <c r="R142" t="s">
        <v>42</v>
      </c>
      <c r="S142" t="s">
        <v>2059</v>
      </c>
      <c r="T142" t="s">
        <v>2035</v>
      </c>
    </row>
    <row r="143" spans="1:20" ht="47.2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9"/>
        <v>1.0159097978227061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7"/>
        <v>42166.999999999993</v>
      </c>
      <c r="O143" s="12">
        <f t="shared" si="7"/>
        <v>42172.999999999993</v>
      </c>
      <c r="P143" t="b">
        <v>0</v>
      </c>
      <c r="Q143" t="b">
        <v>0</v>
      </c>
      <c r="R143" t="s">
        <v>28</v>
      </c>
      <c r="S143" t="s">
        <v>2057</v>
      </c>
      <c r="T143" t="s">
        <v>2033</v>
      </c>
    </row>
    <row r="144" spans="1:20" ht="47.2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9"/>
        <v>2.3003999999999998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7"/>
        <v>41005</v>
      </c>
      <c r="O144" s="12">
        <f t="shared" si="7"/>
        <v>41046</v>
      </c>
      <c r="P144" t="b">
        <v>0</v>
      </c>
      <c r="Q144" t="b">
        <v>0</v>
      </c>
      <c r="R144" t="s">
        <v>28</v>
      </c>
      <c r="S144" t="s">
        <v>2057</v>
      </c>
      <c r="T144" t="s">
        <v>2033</v>
      </c>
    </row>
    <row r="145" spans="1:20" ht="47.2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9"/>
        <v>1.355925925925926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7"/>
        <v>40357</v>
      </c>
      <c r="O145" s="12">
        <f t="shared" si="7"/>
        <v>40377</v>
      </c>
      <c r="P145" t="b">
        <v>0</v>
      </c>
      <c r="Q145" t="b">
        <v>0</v>
      </c>
      <c r="R145" t="s">
        <v>60</v>
      </c>
      <c r="S145" t="s">
        <v>2056</v>
      </c>
      <c r="T145" t="s">
        <v>2038</v>
      </c>
    </row>
    <row r="146" spans="1:20" ht="47.2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9"/>
        <v>1.2909999999999999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7"/>
        <v>43632.999999999993</v>
      </c>
      <c r="O146" s="12">
        <f t="shared" si="7"/>
        <v>43640.999999999993</v>
      </c>
      <c r="P146" t="b">
        <v>0</v>
      </c>
      <c r="Q146" t="b">
        <v>0</v>
      </c>
      <c r="R146" t="s">
        <v>33</v>
      </c>
      <c r="S146" t="s">
        <v>2058</v>
      </c>
      <c r="T146" t="s">
        <v>2034</v>
      </c>
    </row>
    <row r="147" spans="1:20" ht="31.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9"/>
        <v>2.3651200000000001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7"/>
        <v>41889</v>
      </c>
      <c r="O147" s="12">
        <f t="shared" si="7"/>
        <v>41894</v>
      </c>
      <c r="P147" t="b">
        <v>0</v>
      </c>
      <c r="Q147" t="b">
        <v>0</v>
      </c>
      <c r="R147" t="s">
        <v>65</v>
      </c>
      <c r="S147" t="s">
        <v>2057</v>
      </c>
      <c r="T147" t="s">
        <v>2039</v>
      </c>
    </row>
    <row r="148" spans="1:20" ht="63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9"/>
        <v>0.17249999999999999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7"/>
        <v>40855.041666666664</v>
      </c>
      <c r="O148" s="12">
        <f t="shared" si="7"/>
        <v>40875.041666666664</v>
      </c>
      <c r="P148" t="b">
        <v>0</v>
      </c>
      <c r="Q148" t="b">
        <v>0</v>
      </c>
      <c r="R148" t="s">
        <v>33</v>
      </c>
      <c r="S148" t="s">
        <v>2058</v>
      </c>
      <c r="T148" t="s">
        <v>2034</v>
      </c>
    </row>
    <row r="149" spans="1:20" ht="47.2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9"/>
        <v>1.1249397590361445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7"/>
        <v>42533.999999999993</v>
      </c>
      <c r="O149" s="12">
        <f t="shared" si="7"/>
        <v>42539.999999999993</v>
      </c>
      <c r="P149" t="b">
        <v>0</v>
      </c>
      <c r="Q149" t="b">
        <v>1</v>
      </c>
      <c r="R149" t="s">
        <v>33</v>
      </c>
      <c r="S149" t="s">
        <v>2058</v>
      </c>
      <c r="T149" t="s">
        <v>2034</v>
      </c>
    </row>
    <row r="150" spans="1:20" ht="31.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9"/>
        <v>1.2102150537634409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7"/>
        <v>42940.999999999993</v>
      </c>
      <c r="O150" s="12">
        <f t="shared" si="7"/>
        <v>42949.999999999993</v>
      </c>
      <c r="P150" t="b">
        <v>0</v>
      </c>
      <c r="Q150" t="b">
        <v>0</v>
      </c>
      <c r="R150" t="s">
        <v>65</v>
      </c>
      <c r="S150" t="s">
        <v>2057</v>
      </c>
      <c r="T150" t="s">
        <v>2039</v>
      </c>
    </row>
    <row r="151" spans="1:20" ht="31.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9"/>
        <v>2.1987096774193549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7"/>
        <v>41275.041666666664</v>
      </c>
      <c r="O151" s="12">
        <f t="shared" si="7"/>
        <v>41327.041666666664</v>
      </c>
      <c r="P151" t="b">
        <v>0</v>
      </c>
      <c r="Q151" t="b">
        <v>0</v>
      </c>
      <c r="R151" t="s">
        <v>60</v>
      </c>
      <c r="S151" t="s">
        <v>2056</v>
      </c>
      <c r="T151" t="s">
        <v>2038</v>
      </c>
    </row>
    <row r="152" spans="1:20" ht="31.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9"/>
        <v>0.01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7"/>
        <v>43450.041666666664</v>
      </c>
      <c r="O152" s="12">
        <f t="shared" si="7"/>
        <v>43451.041666666664</v>
      </c>
      <c r="P152" t="b">
        <v>0</v>
      </c>
      <c r="Q152" t="b">
        <v>0</v>
      </c>
      <c r="R152" t="s">
        <v>23</v>
      </c>
      <c r="S152" t="s">
        <v>2056</v>
      </c>
      <c r="T152" t="s">
        <v>2032</v>
      </c>
    </row>
    <row r="153" spans="1:20" ht="47.2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9"/>
        <v>0.64166909620991253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7"/>
        <v>41799</v>
      </c>
      <c r="O153" s="12">
        <f t="shared" si="7"/>
        <v>41850</v>
      </c>
      <c r="P153" t="b">
        <v>0</v>
      </c>
      <c r="Q153" t="b">
        <v>0</v>
      </c>
      <c r="R153" t="s">
        <v>50</v>
      </c>
      <c r="S153" t="s">
        <v>2056</v>
      </c>
      <c r="T153" t="s">
        <v>2036</v>
      </c>
    </row>
    <row r="154" spans="1:20" ht="47.2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9"/>
        <v>4.2306746987951804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7"/>
        <v>42783.041666666664</v>
      </c>
      <c r="O154" s="12">
        <f t="shared" si="7"/>
        <v>42790.041666666664</v>
      </c>
      <c r="P154" t="b">
        <v>0</v>
      </c>
      <c r="Q154" t="b">
        <v>0</v>
      </c>
      <c r="R154" t="s">
        <v>60</v>
      </c>
      <c r="S154" t="s">
        <v>2056</v>
      </c>
      <c r="T154" t="s">
        <v>2038</v>
      </c>
    </row>
    <row r="155" spans="1:20" ht="31.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9"/>
        <v>0.92984160506863778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7"/>
        <v>41201</v>
      </c>
      <c r="O155" s="12">
        <f t="shared" si="7"/>
        <v>41207</v>
      </c>
      <c r="P155" t="b">
        <v>0</v>
      </c>
      <c r="Q155" t="b">
        <v>0</v>
      </c>
      <c r="R155" t="s">
        <v>33</v>
      </c>
      <c r="S155" t="s">
        <v>2058</v>
      </c>
      <c r="T155" t="s">
        <v>2034</v>
      </c>
    </row>
    <row r="156" spans="1:20" ht="47.2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9"/>
        <v>0.58756567425569173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7"/>
        <v>42501.999999999993</v>
      </c>
      <c r="O156" s="12">
        <f t="shared" si="7"/>
        <v>42524.999999999993</v>
      </c>
      <c r="P156" t="b">
        <v>0</v>
      </c>
      <c r="Q156" t="b">
        <v>1</v>
      </c>
      <c r="R156" t="s">
        <v>60</v>
      </c>
      <c r="S156" t="s">
        <v>2056</v>
      </c>
      <c r="T156" t="s">
        <v>2038</v>
      </c>
    </row>
    <row r="157" spans="1:20" ht="47.2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9"/>
        <v>0.65022222222222226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7"/>
        <v>40262</v>
      </c>
      <c r="O157" s="12">
        <f t="shared" si="7"/>
        <v>40277</v>
      </c>
      <c r="P157" t="b">
        <v>0</v>
      </c>
      <c r="Q157" t="b">
        <v>0</v>
      </c>
      <c r="R157" t="s">
        <v>33</v>
      </c>
      <c r="S157" t="s">
        <v>2058</v>
      </c>
      <c r="T157" t="s">
        <v>2034</v>
      </c>
    </row>
    <row r="158" spans="1:20" ht="47.2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9"/>
        <v>0.73939560439560437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7"/>
        <v>43742.999999999993</v>
      </c>
      <c r="O158" s="12">
        <f t="shared" si="7"/>
        <v>43766.999999999993</v>
      </c>
      <c r="P158" t="b">
        <v>0</v>
      </c>
      <c r="Q158" t="b">
        <v>0</v>
      </c>
      <c r="R158" t="s">
        <v>23</v>
      </c>
      <c r="S158" t="s">
        <v>2056</v>
      </c>
      <c r="T158" t="s">
        <v>2032</v>
      </c>
    </row>
    <row r="159" spans="1:20" ht="47.2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9"/>
        <v>0.52666666666666662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7"/>
        <v>41638.041666666664</v>
      </c>
      <c r="O159" s="12">
        <f t="shared" si="7"/>
        <v>41650.041666666664</v>
      </c>
      <c r="P159" t="b">
        <v>0</v>
      </c>
      <c r="Q159" t="b">
        <v>0</v>
      </c>
      <c r="R159" t="s">
        <v>122</v>
      </c>
      <c r="S159" t="s">
        <v>2062</v>
      </c>
      <c r="T159" t="s">
        <v>2045</v>
      </c>
    </row>
    <row r="160" spans="1:20" ht="47.2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9"/>
        <v>2.2095238095238097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7"/>
        <v>42346.041666666664</v>
      </c>
      <c r="O160" s="12">
        <f t="shared" si="7"/>
        <v>42347.041666666664</v>
      </c>
      <c r="P160" t="b">
        <v>0</v>
      </c>
      <c r="Q160" t="b">
        <v>0</v>
      </c>
      <c r="R160" t="s">
        <v>23</v>
      </c>
      <c r="S160" t="s">
        <v>2056</v>
      </c>
      <c r="T160" t="s">
        <v>2032</v>
      </c>
    </row>
    <row r="161" spans="1:20" ht="31.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9"/>
        <v>1.0001150627615063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7"/>
        <v>43550.999999999993</v>
      </c>
      <c r="O161" s="12">
        <f t="shared" si="7"/>
        <v>43568.999999999993</v>
      </c>
      <c r="P161" t="b">
        <v>0</v>
      </c>
      <c r="Q161" t="b">
        <v>1</v>
      </c>
      <c r="R161" t="s">
        <v>33</v>
      </c>
      <c r="S161" t="s">
        <v>2058</v>
      </c>
      <c r="T161" t="s">
        <v>2034</v>
      </c>
    </row>
    <row r="162" spans="1:20" ht="31.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9"/>
        <v>1.6231249999999999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7"/>
        <v>43581.999999999993</v>
      </c>
      <c r="O162" s="12">
        <f t="shared" si="7"/>
        <v>43597.999999999993</v>
      </c>
      <c r="P162" t="b">
        <v>0</v>
      </c>
      <c r="Q162" t="b">
        <v>0</v>
      </c>
      <c r="R162" t="s">
        <v>65</v>
      </c>
      <c r="S162" t="s">
        <v>2057</v>
      </c>
      <c r="T162" t="s">
        <v>2039</v>
      </c>
    </row>
    <row r="163" spans="1:20" ht="63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9"/>
        <v>0.78181818181818186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7"/>
        <v>42269.999999999993</v>
      </c>
      <c r="O163" s="12">
        <f t="shared" si="7"/>
        <v>42275.999999999993</v>
      </c>
      <c r="P163" t="b">
        <v>0</v>
      </c>
      <c r="Q163" t="b">
        <v>1</v>
      </c>
      <c r="R163" t="s">
        <v>28</v>
      </c>
      <c r="S163" t="s">
        <v>2057</v>
      </c>
      <c r="T163" t="s">
        <v>2033</v>
      </c>
    </row>
    <row r="164" spans="1:20" ht="47.2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9"/>
        <v>1.4973770491803278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7"/>
        <v>43442.041666666664</v>
      </c>
      <c r="O164" s="12">
        <f t="shared" si="7"/>
        <v>43472.041666666664</v>
      </c>
      <c r="P164" t="b">
        <v>0</v>
      </c>
      <c r="Q164" t="b">
        <v>0</v>
      </c>
      <c r="R164" t="s">
        <v>23</v>
      </c>
      <c r="S164" t="s">
        <v>2056</v>
      </c>
      <c r="T164" t="s">
        <v>2032</v>
      </c>
    </row>
    <row r="165" spans="1:20" ht="31.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9"/>
        <v>2.5325714285714285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7"/>
        <v>43027.999999999993</v>
      </c>
      <c r="O165" s="12">
        <f t="shared" si="7"/>
        <v>43077.041666666664</v>
      </c>
      <c r="P165" t="b">
        <v>0</v>
      </c>
      <c r="Q165" t="b">
        <v>1</v>
      </c>
      <c r="R165" t="s">
        <v>122</v>
      </c>
      <c r="S165" t="s">
        <v>2062</v>
      </c>
      <c r="T165" t="s">
        <v>2045</v>
      </c>
    </row>
    <row r="166" spans="1:20" ht="31.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9"/>
        <v>1.0016943521594683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7"/>
        <v>43015.999999999993</v>
      </c>
      <c r="O166" s="12">
        <f t="shared" si="7"/>
        <v>43016.999999999993</v>
      </c>
      <c r="P166" t="b">
        <v>0</v>
      </c>
      <c r="Q166" t="b">
        <v>0</v>
      </c>
      <c r="R166" t="s">
        <v>33</v>
      </c>
      <c r="S166" t="s">
        <v>2058</v>
      </c>
      <c r="T166" t="s">
        <v>2034</v>
      </c>
    </row>
    <row r="167" spans="1:20" ht="31.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9"/>
        <v>1.2199004424778761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7"/>
        <v>42947.999999999993</v>
      </c>
      <c r="O167" s="12">
        <f t="shared" si="7"/>
        <v>42979.999999999993</v>
      </c>
      <c r="P167" t="b">
        <v>0</v>
      </c>
      <c r="Q167" t="b">
        <v>0</v>
      </c>
      <c r="R167" t="s">
        <v>28</v>
      </c>
      <c r="S167" t="s">
        <v>2057</v>
      </c>
      <c r="T167" t="s">
        <v>2033</v>
      </c>
    </row>
    <row r="168" spans="1:20" ht="47.2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9"/>
        <v>1.3713265306122449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7"/>
        <v>40534.041666666664</v>
      </c>
      <c r="O168" s="12">
        <f t="shared" si="7"/>
        <v>40538.041666666664</v>
      </c>
      <c r="P168" t="b">
        <v>0</v>
      </c>
      <c r="Q168" t="b">
        <v>0</v>
      </c>
      <c r="R168" t="s">
        <v>122</v>
      </c>
      <c r="S168" t="s">
        <v>2062</v>
      </c>
      <c r="T168" t="s">
        <v>2045</v>
      </c>
    </row>
    <row r="169" spans="1:20" ht="31.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9"/>
        <v>4.155384615384615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7"/>
        <v>41435</v>
      </c>
      <c r="O169" s="12">
        <f t="shared" si="7"/>
        <v>41445</v>
      </c>
      <c r="P169" t="b">
        <v>0</v>
      </c>
      <c r="Q169" t="b">
        <v>0</v>
      </c>
      <c r="R169" t="s">
        <v>33</v>
      </c>
      <c r="S169" t="s">
        <v>2058</v>
      </c>
      <c r="T169" t="s">
        <v>2034</v>
      </c>
    </row>
    <row r="170" spans="1:20" ht="47.2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9"/>
        <v>0.3130913348946136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7"/>
        <v>43518.041666666664</v>
      </c>
      <c r="O170" s="12">
        <f t="shared" si="7"/>
        <v>43540.999999999993</v>
      </c>
      <c r="P170" t="b">
        <v>0</v>
      </c>
      <c r="Q170" t="b">
        <v>1</v>
      </c>
      <c r="R170" t="s">
        <v>60</v>
      </c>
      <c r="S170" t="s">
        <v>2056</v>
      </c>
      <c r="T170" t="s">
        <v>2038</v>
      </c>
    </row>
    <row r="171" spans="1:20" ht="31.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9"/>
        <v>4.240815450643777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7"/>
        <v>41077</v>
      </c>
      <c r="O171" s="12">
        <f t="shared" si="7"/>
        <v>41105</v>
      </c>
      <c r="P171" t="b">
        <v>0</v>
      </c>
      <c r="Q171" t="b">
        <v>1</v>
      </c>
      <c r="R171" t="s">
        <v>100</v>
      </c>
      <c r="S171" t="s">
        <v>2059</v>
      </c>
      <c r="T171" t="s">
        <v>2043</v>
      </c>
    </row>
    <row r="172" spans="1:20" ht="31.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9"/>
        <v>2.9388623072833599E-2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7"/>
        <v>42949.999999999993</v>
      </c>
      <c r="O172" s="12">
        <f t="shared" si="7"/>
        <v>42956.999999999993</v>
      </c>
      <c r="P172" t="b">
        <v>0</v>
      </c>
      <c r="Q172" t="b">
        <v>0</v>
      </c>
      <c r="R172" t="s">
        <v>60</v>
      </c>
      <c r="S172" t="s">
        <v>2056</v>
      </c>
      <c r="T172" t="s">
        <v>2038</v>
      </c>
    </row>
    <row r="173" spans="1:20" ht="63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9"/>
        <v>0.1063265306122449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7"/>
        <v>41718</v>
      </c>
      <c r="O173" s="12">
        <f t="shared" si="7"/>
        <v>41740</v>
      </c>
      <c r="P173" t="b">
        <v>0</v>
      </c>
      <c r="Q173" t="b">
        <v>0</v>
      </c>
      <c r="R173" t="s">
        <v>206</v>
      </c>
      <c r="S173" t="s">
        <v>2060</v>
      </c>
      <c r="T173" t="s">
        <v>2049</v>
      </c>
    </row>
    <row r="174" spans="1:20" ht="31.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9"/>
        <v>0.82874999999999999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7"/>
        <v>41839</v>
      </c>
      <c r="O174" s="12">
        <f t="shared" si="7"/>
        <v>41854</v>
      </c>
      <c r="P174" t="b">
        <v>0</v>
      </c>
      <c r="Q174" t="b">
        <v>1</v>
      </c>
      <c r="R174" t="s">
        <v>42</v>
      </c>
      <c r="S174" t="s">
        <v>2059</v>
      </c>
      <c r="T174" t="s">
        <v>2035</v>
      </c>
    </row>
    <row r="175" spans="1:20" ht="47.2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9"/>
        <v>1.6301447776628748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7"/>
        <v>41412</v>
      </c>
      <c r="O175" s="12">
        <f t="shared" si="7"/>
        <v>41418</v>
      </c>
      <c r="P175" t="b">
        <v>0</v>
      </c>
      <c r="Q175" t="b">
        <v>0</v>
      </c>
      <c r="R175" t="s">
        <v>33</v>
      </c>
      <c r="S175" t="s">
        <v>2058</v>
      </c>
      <c r="T175" t="s">
        <v>2034</v>
      </c>
    </row>
    <row r="176" spans="1:20" ht="31.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9"/>
        <v>8.9466666666666672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7"/>
        <v>42281.999999999993</v>
      </c>
      <c r="O176" s="12">
        <f t="shared" si="7"/>
        <v>42282.999999999993</v>
      </c>
      <c r="P176" t="b">
        <v>0</v>
      </c>
      <c r="Q176" t="b">
        <v>1</v>
      </c>
      <c r="R176" t="s">
        <v>65</v>
      </c>
      <c r="S176" t="s">
        <v>2057</v>
      </c>
      <c r="T176" t="s">
        <v>2039</v>
      </c>
    </row>
    <row r="177" spans="1:20" ht="47.2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9"/>
        <v>0.26191501103752757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7"/>
        <v>42612.999999999993</v>
      </c>
      <c r="O177" s="12">
        <f t="shared" si="7"/>
        <v>42631.999999999993</v>
      </c>
      <c r="P177" t="b">
        <v>0</v>
      </c>
      <c r="Q177" t="b">
        <v>0</v>
      </c>
      <c r="R177" t="s">
        <v>33</v>
      </c>
      <c r="S177" t="s">
        <v>2058</v>
      </c>
      <c r="T177" t="s">
        <v>2034</v>
      </c>
    </row>
    <row r="178" spans="1:20" ht="47.2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9"/>
        <v>0.74834782608695649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7"/>
        <v>42615.999999999993</v>
      </c>
      <c r="O178" s="12">
        <f t="shared" si="7"/>
        <v>42624.999999999993</v>
      </c>
      <c r="P178" t="b">
        <v>0</v>
      </c>
      <c r="Q178" t="b">
        <v>0</v>
      </c>
      <c r="R178" t="s">
        <v>33</v>
      </c>
      <c r="S178" t="s">
        <v>2058</v>
      </c>
      <c r="T178" t="s">
        <v>2034</v>
      </c>
    </row>
    <row r="179" spans="1:20" ht="31.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9"/>
        <v>4.1647680412371137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7"/>
        <v>40497.041666666664</v>
      </c>
      <c r="O179" s="12">
        <f t="shared" si="7"/>
        <v>40522.041666666664</v>
      </c>
      <c r="P179" t="b">
        <v>0</v>
      </c>
      <c r="Q179" t="b">
        <v>0</v>
      </c>
      <c r="R179" t="s">
        <v>33</v>
      </c>
      <c r="S179" t="s">
        <v>2058</v>
      </c>
      <c r="T179" t="s">
        <v>2034</v>
      </c>
    </row>
    <row r="180" spans="1:20" ht="47.2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9"/>
        <v>0.96208333333333329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7"/>
        <v>42998.999999999993</v>
      </c>
      <c r="O180" s="12">
        <f t="shared" si="7"/>
        <v>43007.999999999993</v>
      </c>
      <c r="P180" t="b">
        <v>0</v>
      </c>
      <c r="Q180" t="b">
        <v>0</v>
      </c>
      <c r="R180" t="s">
        <v>17</v>
      </c>
      <c r="S180" t="s">
        <v>2055</v>
      </c>
      <c r="T180" t="s">
        <v>2031</v>
      </c>
    </row>
    <row r="181" spans="1:20" ht="47.2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9"/>
        <v>3.5771910112359548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7"/>
        <v>41350</v>
      </c>
      <c r="O181" s="12">
        <f t="shared" si="7"/>
        <v>41351</v>
      </c>
      <c r="P181" t="b">
        <v>0</v>
      </c>
      <c r="Q181" t="b">
        <v>1</v>
      </c>
      <c r="R181" t="s">
        <v>33</v>
      </c>
      <c r="S181" t="s">
        <v>2058</v>
      </c>
      <c r="T181" t="s">
        <v>2034</v>
      </c>
    </row>
    <row r="182" spans="1:20" ht="31.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9"/>
        <v>3.0845714285714285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7"/>
        <v>40259</v>
      </c>
      <c r="O182" s="12">
        <f t="shared" si="7"/>
        <v>40264</v>
      </c>
      <c r="P182" t="b">
        <v>0</v>
      </c>
      <c r="Q182" t="b">
        <v>0</v>
      </c>
      <c r="R182" t="s">
        <v>65</v>
      </c>
      <c r="S182" t="s">
        <v>2057</v>
      </c>
      <c r="T182" t="s">
        <v>2039</v>
      </c>
    </row>
    <row r="183" spans="1:20" ht="31.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9"/>
        <v>0.61802325581395345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7"/>
        <v>43011.999999999993</v>
      </c>
      <c r="O183" s="12">
        <f t="shared" si="7"/>
        <v>43029.999999999993</v>
      </c>
      <c r="P183" t="b">
        <v>0</v>
      </c>
      <c r="Q183" t="b">
        <v>0</v>
      </c>
      <c r="R183" t="s">
        <v>28</v>
      </c>
      <c r="S183" t="s">
        <v>2057</v>
      </c>
      <c r="T183" t="s">
        <v>2033</v>
      </c>
    </row>
    <row r="184" spans="1:20" ht="78.7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9"/>
        <v>7.2232472324723247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7"/>
        <v>43630.999999999993</v>
      </c>
      <c r="O184" s="12">
        <f t="shared" si="7"/>
        <v>43646.999999999993</v>
      </c>
      <c r="P184" t="b">
        <v>0</v>
      </c>
      <c r="Q184" t="b">
        <v>0</v>
      </c>
      <c r="R184" t="s">
        <v>33</v>
      </c>
      <c r="S184" t="s">
        <v>2058</v>
      </c>
      <c r="T184" t="s">
        <v>2034</v>
      </c>
    </row>
    <row r="185" spans="1:20" ht="63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9"/>
        <v>0.69117647058823528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7"/>
        <v>40430</v>
      </c>
      <c r="O185" s="12">
        <f t="shared" si="7"/>
        <v>40443</v>
      </c>
      <c r="P185" t="b">
        <v>0</v>
      </c>
      <c r="Q185" t="b">
        <v>0</v>
      </c>
      <c r="R185" t="s">
        <v>23</v>
      </c>
      <c r="S185" t="s">
        <v>2056</v>
      </c>
      <c r="T185" t="s">
        <v>2032</v>
      </c>
    </row>
    <row r="186" spans="1:20" ht="47.2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9"/>
        <v>2.9305555555555554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7"/>
        <v>43587.999999999993</v>
      </c>
      <c r="O186" s="12">
        <f t="shared" si="7"/>
        <v>43588.999999999993</v>
      </c>
      <c r="P186" t="b">
        <v>0</v>
      </c>
      <c r="Q186" t="b">
        <v>0</v>
      </c>
      <c r="R186" t="s">
        <v>33</v>
      </c>
      <c r="S186" t="s">
        <v>2058</v>
      </c>
      <c r="T186" t="s">
        <v>2034</v>
      </c>
    </row>
    <row r="187" spans="1:20" ht="47.2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9"/>
        <v>0.71799999999999997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7"/>
        <v>43232.999999999993</v>
      </c>
      <c r="O187" s="12">
        <f t="shared" si="7"/>
        <v>43243.999999999993</v>
      </c>
      <c r="P187" t="b">
        <v>0</v>
      </c>
      <c r="Q187" t="b">
        <v>0</v>
      </c>
      <c r="R187" t="s">
        <v>269</v>
      </c>
      <c r="S187" t="s">
        <v>2059</v>
      </c>
      <c r="T187" t="s">
        <v>2050</v>
      </c>
    </row>
    <row r="188" spans="1:20" ht="31.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9"/>
        <v>0.31934684684684683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7"/>
        <v>41782</v>
      </c>
      <c r="O188" s="12">
        <f t="shared" si="7"/>
        <v>41797</v>
      </c>
      <c r="P188" t="b">
        <v>0</v>
      </c>
      <c r="Q188" t="b">
        <v>0</v>
      </c>
      <c r="R188" t="s">
        <v>33</v>
      </c>
      <c r="S188" t="s">
        <v>2058</v>
      </c>
      <c r="T188" t="s">
        <v>2034</v>
      </c>
    </row>
    <row r="189" spans="1:20" ht="47.2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9"/>
        <v>2.2987375415282392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7"/>
        <v>41328.041666666664</v>
      </c>
      <c r="O189" s="12">
        <f t="shared" si="7"/>
        <v>41356</v>
      </c>
      <c r="P189" t="b">
        <v>0</v>
      </c>
      <c r="Q189" t="b">
        <v>1</v>
      </c>
      <c r="R189" t="s">
        <v>100</v>
      </c>
      <c r="S189" t="s">
        <v>2059</v>
      </c>
      <c r="T189" t="s">
        <v>2043</v>
      </c>
    </row>
    <row r="190" spans="1:20" ht="47.2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9"/>
        <v>0.3201219512195122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7"/>
        <v>41975.041666666664</v>
      </c>
      <c r="O190" s="12">
        <f t="shared" si="7"/>
        <v>41976.041666666664</v>
      </c>
      <c r="P190" t="b">
        <v>0</v>
      </c>
      <c r="Q190" t="b">
        <v>0</v>
      </c>
      <c r="R190" t="s">
        <v>33</v>
      </c>
      <c r="S190" t="s">
        <v>2058</v>
      </c>
      <c r="T190" t="s">
        <v>2034</v>
      </c>
    </row>
    <row r="191" spans="1:20" ht="47.2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9"/>
        <v>0.23525352848928385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7"/>
        <v>42433.041666666664</v>
      </c>
      <c r="O191" s="12">
        <f t="shared" si="7"/>
        <v>42433.041666666664</v>
      </c>
      <c r="P191" t="b">
        <v>0</v>
      </c>
      <c r="Q191" t="b">
        <v>0</v>
      </c>
      <c r="R191" t="s">
        <v>33</v>
      </c>
      <c r="S191" t="s">
        <v>2058</v>
      </c>
      <c r="T191" t="s">
        <v>2034</v>
      </c>
    </row>
    <row r="192" spans="1:20" ht="31.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9"/>
        <v>0.68594594594594593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7"/>
        <v>41429</v>
      </c>
      <c r="O192" s="12">
        <f t="shared" si="7"/>
        <v>41430</v>
      </c>
      <c r="P192" t="b">
        <v>0</v>
      </c>
      <c r="Q192" t="b">
        <v>1</v>
      </c>
      <c r="R192" t="s">
        <v>33</v>
      </c>
      <c r="S192" t="s">
        <v>2058</v>
      </c>
      <c r="T192" t="s">
        <v>2034</v>
      </c>
    </row>
    <row r="193" spans="1:20" ht="47.2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9"/>
        <v>0.37952380952380954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7"/>
        <v>43535.999999999993</v>
      </c>
      <c r="O193" s="12">
        <f t="shared" si="7"/>
        <v>43538.999999999993</v>
      </c>
      <c r="P193" t="b">
        <v>0</v>
      </c>
      <c r="Q193" t="b">
        <v>0</v>
      </c>
      <c r="R193" t="s">
        <v>33</v>
      </c>
      <c r="S193" t="s">
        <v>2058</v>
      </c>
      <c r="T193" t="s">
        <v>2034</v>
      </c>
    </row>
    <row r="194" spans="1:20" ht="47.2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9"/>
        <v>0.19992957746478873</v>
      </c>
      <c r="G194" t="s">
        <v>14</v>
      </c>
      <c r="H194">
        <v>243</v>
      </c>
      <c r="I194" s="4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O257" si="10">(L194/86400)+25569+(-5/24)</f>
        <v>41817</v>
      </c>
      <c r="O194" s="12">
        <f t="shared" si="10"/>
        <v>41821</v>
      </c>
      <c r="P194" t="b">
        <v>0</v>
      </c>
      <c r="Q194" t="b">
        <v>0</v>
      </c>
      <c r="R194" t="s">
        <v>23</v>
      </c>
      <c r="S194" t="s">
        <v>2056</v>
      </c>
      <c r="T194" t="s">
        <v>2032</v>
      </c>
    </row>
    <row r="195" spans="1:20" ht="31.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9"/>
        <v>0.45636363636363636</v>
      </c>
      <c r="G195" t="s">
        <v>14</v>
      </c>
      <c r="H195">
        <v>65</v>
      </c>
      <c r="I195" s="4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10"/>
        <v>43197.999999999993</v>
      </c>
      <c r="O195" s="12">
        <f t="shared" si="10"/>
        <v>43201.999999999993</v>
      </c>
      <c r="P195" t="b">
        <v>1</v>
      </c>
      <c r="Q195" t="b">
        <v>0</v>
      </c>
      <c r="R195" t="s">
        <v>60</v>
      </c>
      <c r="S195" t="s">
        <v>2056</v>
      </c>
      <c r="T195" t="s">
        <v>2038</v>
      </c>
    </row>
    <row r="196" spans="1:20" ht="31.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9"/>
        <v>1.227605633802817</v>
      </c>
      <c r="G196" t="s">
        <v>20</v>
      </c>
      <c r="H196">
        <v>126</v>
      </c>
      <c r="I196" s="4">
        <f t="shared" ref="I196:I259" si="11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0"/>
        <v>42260.999999999993</v>
      </c>
      <c r="O196" s="12">
        <f t="shared" si="10"/>
        <v>42276.999999999993</v>
      </c>
      <c r="P196" t="b">
        <v>0</v>
      </c>
      <c r="Q196" t="b">
        <v>0</v>
      </c>
      <c r="R196" t="s">
        <v>148</v>
      </c>
      <c r="S196" t="s">
        <v>2056</v>
      </c>
      <c r="T196" t="s">
        <v>2047</v>
      </c>
    </row>
    <row r="197" spans="1:20" ht="31.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ref="F197:F260" si="12">E197/D197</f>
        <v>3.61753164556962</v>
      </c>
      <c r="G197" t="s">
        <v>20</v>
      </c>
      <c r="H197">
        <v>524</v>
      </c>
      <c r="I197" s="4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0"/>
        <v>43309.999999999993</v>
      </c>
      <c r="O197" s="12">
        <f t="shared" si="10"/>
        <v>43316.999999999993</v>
      </c>
      <c r="P197" t="b">
        <v>0</v>
      </c>
      <c r="Q197" t="b">
        <v>0</v>
      </c>
      <c r="R197" t="s">
        <v>50</v>
      </c>
      <c r="S197" t="s">
        <v>2056</v>
      </c>
      <c r="T197" t="s">
        <v>2036</v>
      </c>
    </row>
    <row r="198" spans="1:20" ht="47.2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4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0"/>
        <v>42615.999999999993</v>
      </c>
      <c r="O198" s="12">
        <f t="shared" si="10"/>
        <v>42634.999999999993</v>
      </c>
      <c r="P198" t="b">
        <v>0</v>
      </c>
      <c r="Q198" t="b">
        <v>0</v>
      </c>
      <c r="R198" t="s">
        <v>65</v>
      </c>
      <c r="S198" t="s">
        <v>2057</v>
      </c>
      <c r="T198" t="s">
        <v>2039</v>
      </c>
    </row>
    <row r="199" spans="1:20" ht="47.2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4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0"/>
        <v>42908.999999999993</v>
      </c>
      <c r="O199" s="12">
        <f t="shared" si="10"/>
        <v>42922.999999999993</v>
      </c>
      <c r="P199" t="b">
        <v>0</v>
      </c>
      <c r="Q199" t="b">
        <v>0</v>
      </c>
      <c r="R199" t="s">
        <v>53</v>
      </c>
      <c r="S199" t="s">
        <v>2059</v>
      </c>
      <c r="T199" t="s">
        <v>2037</v>
      </c>
    </row>
    <row r="200" spans="1:20" ht="31.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4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0"/>
        <v>40396</v>
      </c>
      <c r="O200" s="12">
        <f t="shared" si="10"/>
        <v>40425</v>
      </c>
      <c r="P200" t="b">
        <v>0</v>
      </c>
      <c r="Q200" t="b">
        <v>0</v>
      </c>
      <c r="R200" t="s">
        <v>50</v>
      </c>
      <c r="S200" t="s">
        <v>2056</v>
      </c>
      <c r="T200" t="s">
        <v>2036</v>
      </c>
    </row>
    <row r="201" spans="1:20" ht="47.2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4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0"/>
        <v>42191.999999999993</v>
      </c>
      <c r="O201" s="12">
        <f t="shared" si="10"/>
        <v>42195.999999999993</v>
      </c>
      <c r="P201" t="b">
        <v>0</v>
      </c>
      <c r="Q201" t="b">
        <v>0</v>
      </c>
      <c r="R201" t="s">
        <v>23</v>
      </c>
      <c r="S201" t="s">
        <v>2056</v>
      </c>
      <c r="T201" t="s">
        <v>2032</v>
      </c>
    </row>
    <row r="202" spans="1:20" ht="47.2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4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0"/>
        <v>40262</v>
      </c>
      <c r="O202" s="12">
        <f t="shared" si="10"/>
        <v>40273</v>
      </c>
      <c r="P202" t="b">
        <v>0</v>
      </c>
      <c r="Q202" t="b">
        <v>0</v>
      </c>
      <c r="R202" t="s">
        <v>33</v>
      </c>
      <c r="S202" t="s">
        <v>2058</v>
      </c>
      <c r="T202" t="s">
        <v>2034</v>
      </c>
    </row>
    <row r="203" spans="1:20" ht="47.2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4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0"/>
        <v>41845</v>
      </c>
      <c r="O203" s="12">
        <f t="shared" si="10"/>
        <v>41863</v>
      </c>
      <c r="P203" t="b">
        <v>0</v>
      </c>
      <c r="Q203" t="b">
        <v>0</v>
      </c>
      <c r="R203" t="s">
        <v>28</v>
      </c>
      <c r="S203" t="s">
        <v>2057</v>
      </c>
      <c r="T203" t="s">
        <v>2033</v>
      </c>
    </row>
    <row r="204" spans="1:20" ht="47.2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4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0"/>
        <v>40818</v>
      </c>
      <c r="O204" s="12">
        <f t="shared" si="10"/>
        <v>40822</v>
      </c>
      <c r="P204" t="b">
        <v>0</v>
      </c>
      <c r="Q204" t="b">
        <v>0</v>
      </c>
      <c r="R204" t="s">
        <v>17</v>
      </c>
      <c r="S204" t="s">
        <v>2055</v>
      </c>
      <c r="T204" t="s">
        <v>2031</v>
      </c>
    </row>
    <row r="205" spans="1:20" ht="47.2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4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0"/>
        <v>42752.041666666664</v>
      </c>
      <c r="O205" s="12">
        <f t="shared" si="10"/>
        <v>42754.041666666664</v>
      </c>
      <c r="P205" t="b">
        <v>0</v>
      </c>
      <c r="Q205" t="b">
        <v>0</v>
      </c>
      <c r="R205" t="s">
        <v>33</v>
      </c>
      <c r="S205" t="s">
        <v>2058</v>
      </c>
      <c r="T205" t="s">
        <v>2034</v>
      </c>
    </row>
    <row r="206" spans="1:20" ht="47.2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4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0"/>
        <v>40636</v>
      </c>
      <c r="O206" s="12">
        <f t="shared" si="10"/>
        <v>40646</v>
      </c>
      <c r="P206" t="b">
        <v>0</v>
      </c>
      <c r="Q206" t="b">
        <v>0</v>
      </c>
      <c r="R206" t="s">
        <v>159</v>
      </c>
      <c r="S206" t="s">
        <v>2056</v>
      </c>
      <c r="T206" t="s">
        <v>2048</v>
      </c>
    </row>
    <row r="207" spans="1:20" ht="31.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4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0"/>
        <v>43389.999999999993</v>
      </c>
      <c r="O207" s="12">
        <f t="shared" si="10"/>
        <v>43401.999999999993</v>
      </c>
      <c r="P207" t="b">
        <v>1</v>
      </c>
      <c r="Q207" t="b">
        <v>0</v>
      </c>
      <c r="R207" t="s">
        <v>33</v>
      </c>
      <c r="S207" t="s">
        <v>2058</v>
      </c>
      <c r="T207" t="s">
        <v>2034</v>
      </c>
    </row>
    <row r="208" spans="1:20" ht="31.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4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0"/>
        <v>40236.041666666664</v>
      </c>
      <c r="O208" s="12">
        <f t="shared" si="10"/>
        <v>40245.041666666664</v>
      </c>
      <c r="P208" t="b">
        <v>0</v>
      </c>
      <c r="Q208" t="b">
        <v>0</v>
      </c>
      <c r="R208" t="s">
        <v>119</v>
      </c>
      <c r="S208" t="s">
        <v>2060</v>
      </c>
      <c r="T208" t="s">
        <v>2044</v>
      </c>
    </row>
    <row r="209" spans="1:20" ht="47.2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4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0"/>
        <v>43339.999999999993</v>
      </c>
      <c r="O209" s="12">
        <f t="shared" si="10"/>
        <v>43359.999999999993</v>
      </c>
      <c r="P209" t="b">
        <v>0</v>
      </c>
      <c r="Q209" t="b">
        <v>1</v>
      </c>
      <c r="R209" t="s">
        <v>23</v>
      </c>
      <c r="S209" t="s">
        <v>2056</v>
      </c>
      <c r="T209" t="s">
        <v>2032</v>
      </c>
    </row>
    <row r="210" spans="1:20" ht="47.2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4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0"/>
        <v>43048.041666666664</v>
      </c>
      <c r="O210" s="12">
        <f t="shared" si="10"/>
        <v>43072.041666666664</v>
      </c>
      <c r="P210" t="b">
        <v>0</v>
      </c>
      <c r="Q210" t="b">
        <v>0</v>
      </c>
      <c r="R210" t="s">
        <v>42</v>
      </c>
      <c r="S210" t="s">
        <v>2059</v>
      </c>
      <c r="T210" t="s">
        <v>2035</v>
      </c>
    </row>
    <row r="211" spans="1:20" ht="47.2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4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0"/>
        <v>42495.999999999993</v>
      </c>
      <c r="O211" s="12">
        <f t="shared" si="10"/>
        <v>42502.999999999993</v>
      </c>
      <c r="P211" t="b">
        <v>0</v>
      </c>
      <c r="Q211" t="b">
        <v>0</v>
      </c>
      <c r="R211" t="s">
        <v>42</v>
      </c>
      <c r="S211" t="s">
        <v>2059</v>
      </c>
      <c r="T211" t="s">
        <v>2035</v>
      </c>
    </row>
    <row r="212" spans="1:20" ht="47.2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4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0"/>
        <v>42797.041666666664</v>
      </c>
      <c r="O212" s="12">
        <f t="shared" si="10"/>
        <v>42823.999999999993</v>
      </c>
      <c r="P212" t="b">
        <v>0</v>
      </c>
      <c r="Q212" t="b">
        <v>0</v>
      </c>
      <c r="R212" t="s">
        <v>474</v>
      </c>
      <c r="S212" t="s">
        <v>2059</v>
      </c>
      <c r="T212" t="s">
        <v>2053</v>
      </c>
    </row>
    <row r="213" spans="1:20" ht="47.2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4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0"/>
        <v>41513</v>
      </c>
      <c r="O213" s="12">
        <f t="shared" si="10"/>
        <v>41537</v>
      </c>
      <c r="P213" t="b">
        <v>0</v>
      </c>
      <c r="Q213" t="b">
        <v>0</v>
      </c>
      <c r="R213" t="s">
        <v>33</v>
      </c>
      <c r="S213" t="s">
        <v>2058</v>
      </c>
      <c r="T213" t="s">
        <v>2034</v>
      </c>
    </row>
    <row r="214" spans="1:20" ht="47.2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4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0"/>
        <v>43814.041666666664</v>
      </c>
      <c r="O214" s="12">
        <f t="shared" si="10"/>
        <v>43860.041666666664</v>
      </c>
      <c r="P214" t="b">
        <v>0</v>
      </c>
      <c r="Q214" t="b">
        <v>0</v>
      </c>
      <c r="R214" t="s">
        <v>33</v>
      </c>
      <c r="S214" t="s">
        <v>2058</v>
      </c>
      <c r="T214" t="s">
        <v>2034</v>
      </c>
    </row>
    <row r="215" spans="1:20" ht="47.2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4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0"/>
        <v>40488</v>
      </c>
      <c r="O215" s="12">
        <f t="shared" si="10"/>
        <v>40496.041666666664</v>
      </c>
      <c r="P215" t="b">
        <v>0</v>
      </c>
      <c r="Q215" t="b">
        <v>1</v>
      </c>
      <c r="R215" t="s">
        <v>60</v>
      </c>
      <c r="S215" t="s">
        <v>2056</v>
      </c>
      <c r="T215" t="s">
        <v>2038</v>
      </c>
    </row>
    <row r="216" spans="1:20" ht="47.2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4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0"/>
        <v>40409</v>
      </c>
      <c r="O216" s="12">
        <f t="shared" si="10"/>
        <v>40415</v>
      </c>
      <c r="P216" t="b">
        <v>0</v>
      </c>
      <c r="Q216" t="b">
        <v>0</v>
      </c>
      <c r="R216" t="s">
        <v>23</v>
      </c>
      <c r="S216" t="s">
        <v>2056</v>
      </c>
      <c r="T216" t="s">
        <v>2032</v>
      </c>
    </row>
    <row r="217" spans="1:20" ht="31.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4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0"/>
        <v>43509.041666666664</v>
      </c>
      <c r="O217" s="12">
        <f t="shared" si="10"/>
        <v>43511.041666666664</v>
      </c>
      <c r="P217" t="b">
        <v>0</v>
      </c>
      <c r="Q217" t="b">
        <v>0</v>
      </c>
      <c r="R217" t="s">
        <v>33</v>
      </c>
      <c r="S217" t="s">
        <v>2058</v>
      </c>
      <c r="T217" t="s">
        <v>2034</v>
      </c>
    </row>
    <row r="218" spans="1:20" ht="31.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4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0"/>
        <v>40869.041666666664</v>
      </c>
      <c r="O218" s="12">
        <f t="shared" si="10"/>
        <v>40871.041666666664</v>
      </c>
      <c r="P218" t="b">
        <v>0</v>
      </c>
      <c r="Q218" t="b">
        <v>0</v>
      </c>
      <c r="R218" t="s">
        <v>33</v>
      </c>
      <c r="S218" t="s">
        <v>2058</v>
      </c>
      <c r="T218" t="s">
        <v>2034</v>
      </c>
    </row>
    <row r="219" spans="1:20" ht="47.2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4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0"/>
        <v>43582.999999999993</v>
      </c>
      <c r="O219" s="12">
        <f t="shared" si="10"/>
        <v>43591.999999999993</v>
      </c>
      <c r="P219" t="b">
        <v>0</v>
      </c>
      <c r="Q219" t="b">
        <v>0</v>
      </c>
      <c r="R219" t="s">
        <v>474</v>
      </c>
      <c r="S219" t="s">
        <v>2059</v>
      </c>
      <c r="T219" t="s">
        <v>2053</v>
      </c>
    </row>
    <row r="220" spans="1:20" ht="47.2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4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0"/>
        <v>40858.041666666664</v>
      </c>
      <c r="O220" s="12">
        <f t="shared" si="10"/>
        <v>40892.041666666664</v>
      </c>
      <c r="P220" t="b">
        <v>0</v>
      </c>
      <c r="Q220" t="b">
        <v>1</v>
      </c>
      <c r="R220" t="s">
        <v>100</v>
      </c>
      <c r="S220" t="s">
        <v>2059</v>
      </c>
      <c r="T220" t="s">
        <v>2043</v>
      </c>
    </row>
    <row r="221" spans="1:20" ht="47.2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4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0"/>
        <v>41137</v>
      </c>
      <c r="O221" s="12">
        <f t="shared" si="10"/>
        <v>41149</v>
      </c>
      <c r="P221" t="b">
        <v>0</v>
      </c>
      <c r="Q221" t="b">
        <v>0</v>
      </c>
      <c r="R221" t="s">
        <v>71</v>
      </c>
      <c r="S221" t="s">
        <v>2059</v>
      </c>
      <c r="T221" t="s">
        <v>2041</v>
      </c>
    </row>
    <row r="222" spans="1:20" ht="47.2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4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0"/>
        <v>40725</v>
      </c>
      <c r="O222" s="12">
        <f t="shared" si="10"/>
        <v>40743</v>
      </c>
      <c r="P222" t="b">
        <v>1</v>
      </c>
      <c r="Q222" t="b">
        <v>0</v>
      </c>
      <c r="R222" t="s">
        <v>33</v>
      </c>
      <c r="S222" t="s">
        <v>2058</v>
      </c>
      <c r="T222" t="s">
        <v>2034</v>
      </c>
    </row>
    <row r="223" spans="1:20" ht="47.2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4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0"/>
        <v>41081</v>
      </c>
      <c r="O223" s="12">
        <f t="shared" si="10"/>
        <v>41083</v>
      </c>
      <c r="P223" t="b">
        <v>1</v>
      </c>
      <c r="Q223" t="b">
        <v>0</v>
      </c>
      <c r="R223" t="s">
        <v>17</v>
      </c>
      <c r="S223" t="s">
        <v>2055</v>
      </c>
      <c r="T223" t="s">
        <v>2031</v>
      </c>
    </row>
    <row r="224" spans="1:20" ht="31.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4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0"/>
        <v>41914</v>
      </c>
      <c r="O224" s="12">
        <f t="shared" si="10"/>
        <v>41915</v>
      </c>
      <c r="P224" t="b">
        <v>0</v>
      </c>
      <c r="Q224" t="b">
        <v>0</v>
      </c>
      <c r="R224" t="s">
        <v>122</v>
      </c>
      <c r="S224" t="s">
        <v>2062</v>
      </c>
      <c r="T224" t="s">
        <v>2045</v>
      </c>
    </row>
    <row r="225" spans="1:20" ht="31.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4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0"/>
        <v>42444.999999999993</v>
      </c>
      <c r="O225" s="12">
        <f t="shared" si="10"/>
        <v>42458.999999999993</v>
      </c>
      <c r="P225" t="b">
        <v>0</v>
      </c>
      <c r="Q225" t="b">
        <v>0</v>
      </c>
      <c r="R225" t="s">
        <v>33</v>
      </c>
      <c r="S225" t="s">
        <v>2058</v>
      </c>
      <c r="T225" t="s">
        <v>2034</v>
      </c>
    </row>
    <row r="226" spans="1:20" ht="31.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4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0"/>
        <v>41906</v>
      </c>
      <c r="O226" s="12">
        <f t="shared" si="10"/>
        <v>41951.041666666664</v>
      </c>
      <c r="P226" t="b">
        <v>0</v>
      </c>
      <c r="Q226" t="b">
        <v>0</v>
      </c>
      <c r="R226" t="s">
        <v>474</v>
      </c>
      <c r="S226" t="s">
        <v>2059</v>
      </c>
      <c r="T226" t="s">
        <v>2053</v>
      </c>
    </row>
    <row r="227" spans="1:20" ht="47.2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4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0"/>
        <v>41762</v>
      </c>
      <c r="O227" s="12">
        <f t="shared" si="10"/>
        <v>41762</v>
      </c>
      <c r="P227" t="b">
        <v>1</v>
      </c>
      <c r="Q227" t="b">
        <v>0</v>
      </c>
      <c r="R227" t="s">
        <v>23</v>
      </c>
      <c r="S227" t="s">
        <v>2056</v>
      </c>
      <c r="T227" t="s">
        <v>2032</v>
      </c>
    </row>
    <row r="228" spans="1:20" ht="47.2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4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0"/>
        <v>40276</v>
      </c>
      <c r="O228" s="12">
        <f t="shared" si="10"/>
        <v>40313</v>
      </c>
      <c r="P228" t="b">
        <v>0</v>
      </c>
      <c r="Q228" t="b">
        <v>0</v>
      </c>
      <c r="R228" t="s">
        <v>122</v>
      </c>
      <c r="S228" t="s">
        <v>2062</v>
      </c>
      <c r="T228" t="s">
        <v>2045</v>
      </c>
    </row>
    <row r="229" spans="1:20" ht="47.2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4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0"/>
        <v>42138.999999999993</v>
      </c>
      <c r="O229" s="12">
        <f t="shared" si="10"/>
        <v>42144.999999999993</v>
      </c>
      <c r="P229" t="b">
        <v>0</v>
      </c>
      <c r="Q229" t="b">
        <v>0</v>
      </c>
      <c r="R229" t="s">
        <v>292</v>
      </c>
      <c r="S229" t="s">
        <v>2061</v>
      </c>
      <c r="T229" t="s">
        <v>2051</v>
      </c>
    </row>
    <row r="230" spans="1:20" ht="31.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4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0"/>
        <v>42612.999999999993</v>
      </c>
      <c r="O230" s="12">
        <f t="shared" si="10"/>
        <v>42637.999999999993</v>
      </c>
      <c r="P230" t="b">
        <v>0</v>
      </c>
      <c r="Q230" t="b">
        <v>0</v>
      </c>
      <c r="R230" t="s">
        <v>71</v>
      </c>
      <c r="S230" t="s">
        <v>2059</v>
      </c>
      <c r="T230" t="s">
        <v>2041</v>
      </c>
    </row>
    <row r="231" spans="1:20" ht="47.2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4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0"/>
        <v>42886.999999999993</v>
      </c>
      <c r="O231" s="12">
        <f t="shared" si="10"/>
        <v>42934.999999999993</v>
      </c>
      <c r="P231" t="b">
        <v>0</v>
      </c>
      <c r="Q231" t="b">
        <v>1</v>
      </c>
      <c r="R231" t="s">
        <v>292</v>
      </c>
      <c r="S231" t="s">
        <v>2061</v>
      </c>
      <c r="T231" t="s">
        <v>2051</v>
      </c>
    </row>
    <row r="232" spans="1:20" ht="31.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4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0"/>
        <v>43805.041666666664</v>
      </c>
      <c r="O232" s="12">
        <f t="shared" si="10"/>
        <v>43805.041666666664</v>
      </c>
      <c r="P232" t="b">
        <v>0</v>
      </c>
      <c r="Q232" t="b">
        <v>0</v>
      </c>
      <c r="R232" t="s">
        <v>89</v>
      </c>
      <c r="S232" t="s">
        <v>2061</v>
      </c>
      <c r="T232" t="s">
        <v>2042</v>
      </c>
    </row>
    <row r="233" spans="1:20" ht="31.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4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0"/>
        <v>41415</v>
      </c>
      <c r="O233" s="12">
        <f t="shared" si="10"/>
        <v>41473</v>
      </c>
      <c r="P233" t="b">
        <v>0</v>
      </c>
      <c r="Q233" t="b">
        <v>0</v>
      </c>
      <c r="R233" t="s">
        <v>33</v>
      </c>
      <c r="S233" t="s">
        <v>2058</v>
      </c>
      <c r="T233" t="s">
        <v>2034</v>
      </c>
    </row>
    <row r="234" spans="1:20" ht="31.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4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0"/>
        <v>42575.999999999993</v>
      </c>
      <c r="O234" s="12">
        <f t="shared" si="10"/>
        <v>42576.999999999993</v>
      </c>
      <c r="P234" t="b">
        <v>0</v>
      </c>
      <c r="Q234" t="b">
        <v>0</v>
      </c>
      <c r="R234" t="s">
        <v>33</v>
      </c>
      <c r="S234" t="s">
        <v>2058</v>
      </c>
      <c r="T234" t="s">
        <v>2034</v>
      </c>
    </row>
    <row r="235" spans="1:20" ht="31.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4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0"/>
        <v>40706</v>
      </c>
      <c r="O235" s="12">
        <f t="shared" si="10"/>
        <v>40722</v>
      </c>
      <c r="P235" t="b">
        <v>0</v>
      </c>
      <c r="Q235" t="b">
        <v>0</v>
      </c>
      <c r="R235" t="s">
        <v>71</v>
      </c>
      <c r="S235" t="s">
        <v>2059</v>
      </c>
      <c r="T235" t="s">
        <v>2041</v>
      </c>
    </row>
    <row r="236" spans="1:20" ht="47.2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4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0"/>
        <v>42968.999999999993</v>
      </c>
      <c r="O236" s="12">
        <f t="shared" si="10"/>
        <v>42975.999999999993</v>
      </c>
      <c r="P236" t="b">
        <v>0</v>
      </c>
      <c r="Q236" t="b">
        <v>1</v>
      </c>
      <c r="R236" t="s">
        <v>89</v>
      </c>
      <c r="S236" t="s">
        <v>2061</v>
      </c>
      <c r="T236" t="s">
        <v>2042</v>
      </c>
    </row>
    <row r="237" spans="1:20" ht="47.2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4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0"/>
        <v>42779.041666666664</v>
      </c>
      <c r="O237" s="12">
        <f t="shared" si="10"/>
        <v>42784.041666666664</v>
      </c>
      <c r="P237" t="b">
        <v>0</v>
      </c>
      <c r="Q237" t="b">
        <v>0</v>
      </c>
      <c r="R237" t="s">
        <v>71</v>
      </c>
      <c r="S237" t="s">
        <v>2059</v>
      </c>
      <c r="T237" t="s">
        <v>2041</v>
      </c>
    </row>
    <row r="238" spans="1:20" ht="47.2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4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0"/>
        <v>43640.999999999993</v>
      </c>
      <c r="O238" s="12">
        <f t="shared" si="10"/>
        <v>43647.999999999993</v>
      </c>
      <c r="P238" t="b">
        <v>0</v>
      </c>
      <c r="Q238" t="b">
        <v>1</v>
      </c>
      <c r="R238" t="s">
        <v>23</v>
      </c>
      <c r="S238" t="s">
        <v>2056</v>
      </c>
      <c r="T238" t="s">
        <v>2032</v>
      </c>
    </row>
    <row r="239" spans="1:20" ht="47.2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4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0"/>
        <v>41754</v>
      </c>
      <c r="O239" s="12">
        <f t="shared" si="10"/>
        <v>41756</v>
      </c>
      <c r="P239" t="b">
        <v>0</v>
      </c>
      <c r="Q239" t="b">
        <v>0</v>
      </c>
      <c r="R239" t="s">
        <v>71</v>
      </c>
      <c r="S239" t="s">
        <v>2059</v>
      </c>
      <c r="T239" t="s">
        <v>2041</v>
      </c>
    </row>
    <row r="240" spans="1:20" ht="31.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4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0"/>
        <v>43083.041666666664</v>
      </c>
      <c r="O240" s="12">
        <f t="shared" si="10"/>
        <v>43108.041666666664</v>
      </c>
      <c r="P240" t="b">
        <v>0</v>
      </c>
      <c r="Q240" t="b">
        <v>1</v>
      </c>
      <c r="R240" t="s">
        <v>33</v>
      </c>
      <c r="S240" t="s">
        <v>2058</v>
      </c>
      <c r="T240" t="s">
        <v>2034</v>
      </c>
    </row>
    <row r="241" spans="1:20" ht="47.2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4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0"/>
        <v>42244.999999999993</v>
      </c>
      <c r="O241" s="12">
        <f t="shared" si="10"/>
        <v>42248.999999999993</v>
      </c>
      <c r="P241" t="b">
        <v>0</v>
      </c>
      <c r="Q241" t="b">
        <v>0</v>
      </c>
      <c r="R241" t="s">
        <v>65</v>
      </c>
      <c r="S241" t="s">
        <v>2057</v>
      </c>
      <c r="T241" t="s">
        <v>2039</v>
      </c>
    </row>
    <row r="242" spans="1:20" ht="47.2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4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0"/>
        <v>40396</v>
      </c>
      <c r="O242" s="12">
        <f t="shared" si="10"/>
        <v>40397</v>
      </c>
      <c r="P242" t="b">
        <v>0</v>
      </c>
      <c r="Q242" t="b">
        <v>0</v>
      </c>
      <c r="R242" t="s">
        <v>33</v>
      </c>
      <c r="S242" t="s">
        <v>2058</v>
      </c>
      <c r="T242" t="s">
        <v>2034</v>
      </c>
    </row>
    <row r="243" spans="1:20" ht="47.2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4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0"/>
        <v>41742</v>
      </c>
      <c r="O243" s="12">
        <f t="shared" si="10"/>
        <v>41752</v>
      </c>
      <c r="P243" t="b">
        <v>0</v>
      </c>
      <c r="Q243" t="b">
        <v>1</v>
      </c>
      <c r="R243" t="s">
        <v>68</v>
      </c>
      <c r="S243" t="s">
        <v>2060</v>
      </c>
      <c r="T243" t="s">
        <v>2040</v>
      </c>
    </row>
    <row r="244" spans="1:20" ht="31.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4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0"/>
        <v>42864.999999999993</v>
      </c>
      <c r="O244" s="12">
        <f t="shared" si="10"/>
        <v>42874.999999999993</v>
      </c>
      <c r="P244" t="b">
        <v>0</v>
      </c>
      <c r="Q244" t="b">
        <v>1</v>
      </c>
      <c r="R244" t="s">
        <v>23</v>
      </c>
      <c r="S244" t="s">
        <v>2056</v>
      </c>
      <c r="T244" t="s">
        <v>2032</v>
      </c>
    </row>
    <row r="245" spans="1:20" ht="47.2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4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0"/>
        <v>43163.041666666664</v>
      </c>
      <c r="O245" s="12">
        <f t="shared" si="10"/>
        <v>43166.041666666664</v>
      </c>
      <c r="P245" t="b">
        <v>0</v>
      </c>
      <c r="Q245" t="b">
        <v>0</v>
      </c>
      <c r="R245" t="s">
        <v>33</v>
      </c>
      <c r="S245" t="s">
        <v>2058</v>
      </c>
      <c r="T245" t="s">
        <v>2034</v>
      </c>
    </row>
    <row r="246" spans="1:20" ht="63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4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0"/>
        <v>41834</v>
      </c>
      <c r="O246" s="12">
        <f t="shared" si="10"/>
        <v>41886</v>
      </c>
      <c r="P246" t="b">
        <v>0</v>
      </c>
      <c r="Q246" t="b">
        <v>0</v>
      </c>
      <c r="R246" t="s">
        <v>33</v>
      </c>
      <c r="S246" t="s">
        <v>2058</v>
      </c>
      <c r="T246" t="s">
        <v>2034</v>
      </c>
    </row>
    <row r="247" spans="1:20" ht="47.2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4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0"/>
        <v>41736</v>
      </c>
      <c r="O247" s="12">
        <f t="shared" si="10"/>
        <v>41737</v>
      </c>
      <c r="P247" t="b">
        <v>0</v>
      </c>
      <c r="Q247" t="b">
        <v>0</v>
      </c>
      <c r="R247" t="s">
        <v>33</v>
      </c>
      <c r="S247" t="s">
        <v>2058</v>
      </c>
      <c r="T247" t="s">
        <v>2034</v>
      </c>
    </row>
    <row r="248" spans="1:20" ht="47.2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4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0"/>
        <v>41491</v>
      </c>
      <c r="O248" s="12">
        <f t="shared" si="10"/>
        <v>41495</v>
      </c>
      <c r="P248" t="b">
        <v>0</v>
      </c>
      <c r="Q248" t="b">
        <v>0</v>
      </c>
      <c r="R248" t="s">
        <v>28</v>
      </c>
      <c r="S248" t="s">
        <v>2057</v>
      </c>
      <c r="T248" t="s">
        <v>2033</v>
      </c>
    </row>
    <row r="249" spans="1:20" ht="47.2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4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0"/>
        <v>42726.041666666664</v>
      </c>
      <c r="O249" s="12">
        <f t="shared" si="10"/>
        <v>42741.041666666664</v>
      </c>
      <c r="P249" t="b">
        <v>0</v>
      </c>
      <c r="Q249" t="b">
        <v>1</v>
      </c>
      <c r="R249" t="s">
        <v>119</v>
      </c>
      <c r="S249" t="s">
        <v>2060</v>
      </c>
      <c r="T249" t="s">
        <v>2044</v>
      </c>
    </row>
    <row r="250" spans="1:20" ht="47.2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4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0"/>
        <v>42004.041666666664</v>
      </c>
      <c r="O250" s="12">
        <f t="shared" si="10"/>
        <v>42009.041666666664</v>
      </c>
      <c r="P250" t="b">
        <v>0</v>
      </c>
      <c r="Q250" t="b">
        <v>0</v>
      </c>
      <c r="R250" t="s">
        <v>292</v>
      </c>
      <c r="S250" t="s">
        <v>2061</v>
      </c>
      <c r="T250" t="s">
        <v>2051</v>
      </c>
    </row>
    <row r="251" spans="1:20" ht="47.2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4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0"/>
        <v>42006.041666666664</v>
      </c>
      <c r="O251" s="12">
        <f t="shared" si="10"/>
        <v>42013.041666666664</v>
      </c>
      <c r="P251" t="b">
        <v>0</v>
      </c>
      <c r="Q251" t="b">
        <v>0</v>
      </c>
      <c r="R251" t="s">
        <v>206</v>
      </c>
      <c r="S251" t="s">
        <v>2060</v>
      </c>
      <c r="T251" t="s">
        <v>2049</v>
      </c>
    </row>
    <row r="252" spans="1:20" ht="47.2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4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0"/>
        <v>40203.041666666664</v>
      </c>
      <c r="O252" s="12">
        <f t="shared" si="10"/>
        <v>40238.041666666664</v>
      </c>
      <c r="P252" t="b">
        <v>0</v>
      </c>
      <c r="Q252" t="b">
        <v>0</v>
      </c>
      <c r="R252" t="s">
        <v>23</v>
      </c>
      <c r="S252" t="s">
        <v>2056</v>
      </c>
      <c r="T252" t="s">
        <v>2032</v>
      </c>
    </row>
    <row r="253" spans="1:20" ht="31.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4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0"/>
        <v>41252.041666666664</v>
      </c>
      <c r="O253" s="12">
        <f t="shared" si="10"/>
        <v>41254.041666666664</v>
      </c>
      <c r="P253" t="b">
        <v>0</v>
      </c>
      <c r="Q253" t="b">
        <v>0</v>
      </c>
      <c r="R253" t="s">
        <v>33</v>
      </c>
      <c r="S253" t="s">
        <v>2058</v>
      </c>
      <c r="T253" t="s">
        <v>2034</v>
      </c>
    </row>
    <row r="254" spans="1:20" ht="63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4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0"/>
        <v>41572</v>
      </c>
      <c r="O254" s="12">
        <f t="shared" si="10"/>
        <v>41577</v>
      </c>
      <c r="P254" t="b">
        <v>0</v>
      </c>
      <c r="Q254" t="b">
        <v>0</v>
      </c>
      <c r="R254" t="s">
        <v>33</v>
      </c>
      <c r="S254" t="s">
        <v>2058</v>
      </c>
      <c r="T254" t="s">
        <v>2034</v>
      </c>
    </row>
    <row r="255" spans="1:20" ht="47.2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4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0"/>
        <v>40641</v>
      </c>
      <c r="O255" s="12">
        <f t="shared" si="10"/>
        <v>40653</v>
      </c>
      <c r="P255" t="b">
        <v>0</v>
      </c>
      <c r="Q255" t="b">
        <v>0</v>
      </c>
      <c r="R255" t="s">
        <v>53</v>
      </c>
      <c r="S255" t="s">
        <v>2059</v>
      </c>
      <c r="T255" t="s">
        <v>2037</v>
      </c>
    </row>
    <row r="256" spans="1:20" ht="47.2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4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0"/>
        <v>42787.041666666664</v>
      </c>
      <c r="O256" s="12">
        <f t="shared" si="10"/>
        <v>42789.041666666664</v>
      </c>
      <c r="P256" t="b">
        <v>0</v>
      </c>
      <c r="Q256" t="b">
        <v>0</v>
      </c>
      <c r="R256" t="s">
        <v>68</v>
      </c>
      <c r="S256" t="s">
        <v>2060</v>
      </c>
      <c r="T256" t="s">
        <v>2040</v>
      </c>
    </row>
    <row r="257" spans="1:20" ht="47.2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4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0"/>
        <v>40590.041666666664</v>
      </c>
      <c r="O257" s="12">
        <f t="shared" si="10"/>
        <v>40595.041666666664</v>
      </c>
      <c r="P257" t="b">
        <v>0</v>
      </c>
      <c r="Q257" t="b">
        <v>1</v>
      </c>
      <c r="R257" t="s">
        <v>23</v>
      </c>
      <c r="S257" t="s">
        <v>2056</v>
      </c>
      <c r="T257" t="s">
        <v>2032</v>
      </c>
    </row>
    <row r="258" spans="1:20" ht="31.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4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O321" si="13">(L258/86400)+25569+(-5/24)</f>
        <v>42393.041666666664</v>
      </c>
      <c r="O258" s="12">
        <f t="shared" si="13"/>
        <v>42430.041666666664</v>
      </c>
      <c r="P258" t="b">
        <v>0</v>
      </c>
      <c r="Q258" t="b">
        <v>0</v>
      </c>
      <c r="R258" t="s">
        <v>23</v>
      </c>
      <c r="S258" t="s">
        <v>2056</v>
      </c>
      <c r="T258" t="s">
        <v>2032</v>
      </c>
    </row>
    <row r="259" spans="1:20" ht="31.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2"/>
        <v>1.46</v>
      </c>
      <c r="G259" t="s">
        <v>20</v>
      </c>
      <c r="H259">
        <v>92</v>
      </c>
      <c r="I259" s="4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13"/>
        <v>41338.041666666664</v>
      </c>
      <c r="O259" s="12">
        <f t="shared" si="13"/>
        <v>41352</v>
      </c>
      <c r="P259" t="b">
        <v>0</v>
      </c>
      <c r="Q259" t="b">
        <v>0</v>
      </c>
      <c r="R259" t="s">
        <v>33</v>
      </c>
      <c r="S259" t="s">
        <v>2058</v>
      </c>
      <c r="T259" t="s">
        <v>2034</v>
      </c>
    </row>
    <row r="260" spans="1:20" ht="47.2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2"/>
        <v>2.6848000000000001</v>
      </c>
      <c r="G260" t="s">
        <v>20</v>
      </c>
      <c r="H260">
        <v>186</v>
      </c>
      <c r="I260" s="4">
        <f t="shared" ref="I260:I323" si="14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3"/>
        <v>42712.041666666664</v>
      </c>
      <c r="O260" s="12">
        <f t="shared" si="13"/>
        <v>42732.041666666664</v>
      </c>
      <c r="P260" t="b">
        <v>0</v>
      </c>
      <c r="Q260" t="b">
        <v>1</v>
      </c>
      <c r="R260" t="s">
        <v>33</v>
      </c>
      <c r="S260" t="s">
        <v>2058</v>
      </c>
      <c r="T260" t="s">
        <v>2034</v>
      </c>
    </row>
    <row r="261" spans="1:20" ht="47.2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ref="F261:F324" si="15">E261/D261</f>
        <v>5.9749999999999996</v>
      </c>
      <c r="G261" t="s">
        <v>20</v>
      </c>
      <c r="H261">
        <v>138</v>
      </c>
      <c r="I261" s="4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3"/>
        <v>41251.041666666664</v>
      </c>
      <c r="O261" s="12">
        <f t="shared" si="13"/>
        <v>41270.041666666664</v>
      </c>
      <c r="P261" t="b">
        <v>1</v>
      </c>
      <c r="Q261" t="b">
        <v>0</v>
      </c>
      <c r="R261" t="s">
        <v>122</v>
      </c>
      <c r="S261" t="s">
        <v>2062</v>
      </c>
      <c r="T261" t="s">
        <v>2045</v>
      </c>
    </row>
    <row r="262" spans="1:20" ht="31.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5"/>
        <v>1.5769841269841269</v>
      </c>
      <c r="G262" t="s">
        <v>20</v>
      </c>
      <c r="H262">
        <v>261</v>
      </c>
      <c r="I262" s="4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3"/>
        <v>41180</v>
      </c>
      <c r="O262" s="12">
        <f t="shared" si="13"/>
        <v>41192</v>
      </c>
      <c r="P262" t="b">
        <v>0</v>
      </c>
      <c r="Q262" t="b">
        <v>0</v>
      </c>
      <c r="R262" t="s">
        <v>23</v>
      </c>
      <c r="S262" t="s">
        <v>2056</v>
      </c>
      <c r="T262" t="s">
        <v>2032</v>
      </c>
    </row>
    <row r="263" spans="1:20" ht="63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5"/>
        <v>0.31201660735468567</v>
      </c>
      <c r="G263" t="s">
        <v>14</v>
      </c>
      <c r="H263">
        <v>454</v>
      </c>
      <c r="I263" s="4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3"/>
        <v>40415</v>
      </c>
      <c r="O263" s="12">
        <f t="shared" si="13"/>
        <v>40419</v>
      </c>
      <c r="P263" t="b">
        <v>0</v>
      </c>
      <c r="Q263" t="b">
        <v>1</v>
      </c>
      <c r="R263" t="s">
        <v>23</v>
      </c>
      <c r="S263" t="s">
        <v>2056</v>
      </c>
      <c r="T263" t="s">
        <v>2032</v>
      </c>
    </row>
    <row r="264" spans="1:20" ht="31.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5"/>
        <v>3.1341176470588237</v>
      </c>
      <c r="G264" t="s">
        <v>20</v>
      </c>
      <c r="H264">
        <v>107</v>
      </c>
      <c r="I264" s="4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3"/>
        <v>40638</v>
      </c>
      <c r="O264" s="12">
        <f t="shared" si="13"/>
        <v>40664</v>
      </c>
      <c r="P264" t="b">
        <v>0</v>
      </c>
      <c r="Q264" t="b">
        <v>1</v>
      </c>
      <c r="R264" t="s">
        <v>60</v>
      </c>
      <c r="S264" t="s">
        <v>2056</v>
      </c>
      <c r="T264" t="s">
        <v>2038</v>
      </c>
    </row>
    <row r="265" spans="1:20" ht="31.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5"/>
        <v>3.7089655172413791</v>
      </c>
      <c r="G265" t="s">
        <v>20</v>
      </c>
      <c r="H265">
        <v>199</v>
      </c>
      <c r="I265" s="4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3"/>
        <v>40187.041666666664</v>
      </c>
      <c r="O265" s="12">
        <f t="shared" si="13"/>
        <v>40187.041666666664</v>
      </c>
      <c r="P265" t="b">
        <v>0</v>
      </c>
      <c r="Q265" t="b">
        <v>0</v>
      </c>
      <c r="R265" t="s">
        <v>122</v>
      </c>
      <c r="S265" t="s">
        <v>2062</v>
      </c>
      <c r="T265" t="s">
        <v>2045</v>
      </c>
    </row>
    <row r="266" spans="1:20" ht="31.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5"/>
        <v>3.6266447368421053</v>
      </c>
      <c r="G266" t="s">
        <v>20</v>
      </c>
      <c r="H266">
        <v>5512</v>
      </c>
      <c r="I266" s="4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3"/>
        <v>41317.041666666664</v>
      </c>
      <c r="O266" s="12">
        <f t="shared" si="13"/>
        <v>41333.041666666664</v>
      </c>
      <c r="P266" t="b">
        <v>0</v>
      </c>
      <c r="Q266" t="b">
        <v>0</v>
      </c>
      <c r="R266" t="s">
        <v>33</v>
      </c>
      <c r="S266" t="s">
        <v>2058</v>
      </c>
      <c r="T266" t="s">
        <v>2034</v>
      </c>
    </row>
    <row r="267" spans="1:20" ht="47.2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5"/>
        <v>1.2308163265306122</v>
      </c>
      <c r="G267" t="s">
        <v>20</v>
      </c>
      <c r="H267">
        <v>86</v>
      </c>
      <c r="I267" s="4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3"/>
        <v>42372.041666666664</v>
      </c>
      <c r="O267" s="12">
        <f t="shared" si="13"/>
        <v>42416.041666666664</v>
      </c>
      <c r="P267" t="b">
        <v>0</v>
      </c>
      <c r="Q267" t="b">
        <v>0</v>
      </c>
      <c r="R267" t="s">
        <v>33</v>
      </c>
      <c r="S267" t="s">
        <v>2058</v>
      </c>
      <c r="T267" t="s">
        <v>2034</v>
      </c>
    </row>
    <row r="268" spans="1:20" ht="47.2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5"/>
        <v>0.76766756032171579</v>
      </c>
      <c r="G268" t="s">
        <v>14</v>
      </c>
      <c r="H268">
        <v>3182</v>
      </c>
      <c r="I268" s="4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3"/>
        <v>41950.041666666664</v>
      </c>
      <c r="O268" s="12">
        <f t="shared" si="13"/>
        <v>41983.041666666664</v>
      </c>
      <c r="P268" t="b">
        <v>0</v>
      </c>
      <c r="Q268" t="b">
        <v>1</v>
      </c>
      <c r="R268" t="s">
        <v>159</v>
      </c>
      <c r="S268" t="s">
        <v>2056</v>
      </c>
      <c r="T268" t="s">
        <v>2048</v>
      </c>
    </row>
    <row r="269" spans="1:20" ht="31.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5"/>
        <v>2.3362012987012988</v>
      </c>
      <c r="G269" t="s">
        <v>20</v>
      </c>
      <c r="H269">
        <v>2768</v>
      </c>
      <c r="I269" s="4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3"/>
        <v>41206</v>
      </c>
      <c r="O269" s="12">
        <f t="shared" si="13"/>
        <v>41222.041666666664</v>
      </c>
      <c r="P269" t="b">
        <v>0</v>
      </c>
      <c r="Q269" t="b">
        <v>0</v>
      </c>
      <c r="R269" t="s">
        <v>33</v>
      </c>
      <c r="S269" t="s">
        <v>2058</v>
      </c>
      <c r="T269" t="s">
        <v>2034</v>
      </c>
    </row>
    <row r="270" spans="1:20" ht="47.2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5"/>
        <v>1.8053333333333332</v>
      </c>
      <c r="G270" t="s">
        <v>20</v>
      </c>
      <c r="H270">
        <v>48</v>
      </c>
      <c r="I270" s="4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3"/>
        <v>41186</v>
      </c>
      <c r="O270" s="12">
        <f t="shared" si="13"/>
        <v>41232.041666666664</v>
      </c>
      <c r="P270" t="b">
        <v>0</v>
      </c>
      <c r="Q270" t="b">
        <v>0</v>
      </c>
      <c r="R270" t="s">
        <v>42</v>
      </c>
      <c r="S270" t="s">
        <v>2059</v>
      </c>
      <c r="T270" t="s">
        <v>2035</v>
      </c>
    </row>
    <row r="271" spans="1:20" ht="47.2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5"/>
        <v>2.5262857142857142</v>
      </c>
      <c r="G271" t="s">
        <v>20</v>
      </c>
      <c r="H271">
        <v>87</v>
      </c>
      <c r="I271" s="4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3"/>
        <v>43496.041666666664</v>
      </c>
      <c r="O271" s="12">
        <f t="shared" si="13"/>
        <v>43517.041666666664</v>
      </c>
      <c r="P271" t="b">
        <v>0</v>
      </c>
      <c r="Q271" t="b">
        <v>0</v>
      </c>
      <c r="R271" t="s">
        <v>269</v>
      </c>
      <c r="S271" t="s">
        <v>2059</v>
      </c>
      <c r="T271" t="s">
        <v>2050</v>
      </c>
    </row>
    <row r="272" spans="1:20" ht="47.2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5"/>
        <v>0.27176538240368026</v>
      </c>
      <c r="G272" t="s">
        <v>74</v>
      </c>
      <c r="H272">
        <v>1890</v>
      </c>
      <c r="I272" s="4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3"/>
        <v>40514.041666666664</v>
      </c>
      <c r="O272" s="12">
        <f t="shared" si="13"/>
        <v>40516.041666666664</v>
      </c>
      <c r="P272" t="b">
        <v>0</v>
      </c>
      <c r="Q272" t="b">
        <v>0</v>
      </c>
      <c r="R272" t="s">
        <v>89</v>
      </c>
      <c r="S272" t="s">
        <v>2061</v>
      </c>
      <c r="T272" t="s">
        <v>2042</v>
      </c>
    </row>
    <row r="273" spans="1:20" ht="47.2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5"/>
        <v>1.2706571242680547E-2</v>
      </c>
      <c r="G273" t="s">
        <v>47</v>
      </c>
      <c r="H273">
        <v>61</v>
      </c>
      <c r="I273" s="4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3"/>
        <v>42345.041666666664</v>
      </c>
      <c r="O273" s="12">
        <f t="shared" si="13"/>
        <v>42376.041666666664</v>
      </c>
      <c r="P273" t="b">
        <v>0</v>
      </c>
      <c r="Q273" t="b">
        <v>0</v>
      </c>
      <c r="R273" t="s">
        <v>122</v>
      </c>
      <c r="S273" t="s">
        <v>2062</v>
      </c>
      <c r="T273" t="s">
        <v>2045</v>
      </c>
    </row>
    <row r="274" spans="1:20" ht="31.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5"/>
        <v>3.0400978473581213</v>
      </c>
      <c r="G274" t="s">
        <v>20</v>
      </c>
      <c r="H274">
        <v>1894</v>
      </c>
      <c r="I274" s="4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3"/>
        <v>43655.999999999993</v>
      </c>
      <c r="O274" s="12">
        <f t="shared" si="13"/>
        <v>43680.999999999993</v>
      </c>
      <c r="P274" t="b">
        <v>0</v>
      </c>
      <c r="Q274" t="b">
        <v>1</v>
      </c>
      <c r="R274" t="s">
        <v>33</v>
      </c>
      <c r="S274" t="s">
        <v>2058</v>
      </c>
      <c r="T274" t="s">
        <v>2034</v>
      </c>
    </row>
    <row r="275" spans="1:20" ht="31.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5"/>
        <v>1.3723076923076922</v>
      </c>
      <c r="G275" t="s">
        <v>20</v>
      </c>
      <c r="H275">
        <v>282</v>
      </c>
      <c r="I275" s="4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3"/>
        <v>42994.999999999993</v>
      </c>
      <c r="O275" s="12">
        <f t="shared" si="13"/>
        <v>42997.999999999993</v>
      </c>
      <c r="P275" t="b">
        <v>0</v>
      </c>
      <c r="Q275" t="b">
        <v>0</v>
      </c>
      <c r="R275" t="s">
        <v>33</v>
      </c>
      <c r="S275" t="s">
        <v>2058</v>
      </c>
      <c r="T275" t="s">
        <v>2034</v>
      </c>
    </row>
    <row r="276" spans="1:20" ht="47.2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5"/>
        <v>0.32208333333333333</v>
      </c>
      <c r="G276" t="s">
        <v>14</v>
      </c>
      <c r="H276">
        <v>15</v>
      </c>
      <c r="I276" s="4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3"/>
        <v>43045.041666666664</v>
      </c>
      <c r="O276" s="12">
        <f t="shared" si="13"/>
        <v>43050.041666666664</v>
      </c>
      <c r="P276" t="b">
        <v>0</v>
      </c>
      <c r="Q276" t="b">
        <v>0</v>
      </c>
      <c r="R276" t="s">
        <v>33</v>
      </c>
      <c r="S276" t="s">
        <v>2058</v>
      </c>
      <c r="T276" t="s">
        <v>2034</v>
      </c>
    </row>
    <row r="277" spans="1:20" ht="47.2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5"/>
        <v>2.4151282051282053</v>
      </c>
      <c r="G277" t="s">
        <v>20</v>
      </c>
      <c r="H277">
        <v>116</v>
      </c>
      <c r="I277" s="4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3"/>
        <v>43560.999999999993</v>
      </c>
      <c r="O277" s="12">
        <f t="shared" si="13"/>
        <v>43568.999999999993</v>
      </c>
      <c r="P277" t="b">
        <v>0</v>
      </c>
      <c r="Q277" t="b">
        <v>0</v>
      </c>
      <c r="R277" t="s">
        <v>206</v>
      </c>
      <c r="S277" t="s">
        <v>2060</v>
      </c>
      <c r="T277" t="s">
        <v>2049</v>
      </c>
    </row>
    <row r="278" spans="1:20" ht="47.2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5"/>
        <v>0.96799999999999997</v>
      </c>
      <c r="G278" t="s">
        <v>14</v>
      </c>
      <c r="H278">
        <v>133</v>
      </c>
      <c r="I278" s="4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3"/>
        <v>41018</v>
      </c>
      <c r="O278" s="12">
        <f t="shared" si="13"/>
        <v>41023</v>
      </c>
      <c r="P278" t="b">
        <v>0</v>
      </c>
      <c r="Q278" t="b">
        <v>1</v>
      </c>
      <c r="R278" t="s">
        <v>89</v>
      </c>
      <c r="S278" t="s">
        <v>2061</v>
      </c>
      <c r="T278" t="s">
        <v>2042</v>
      </c>
    </row>
    <row r="279" spans="1:20" ht="47.2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5"/>
        <v>10.664285714285715</v>
      </c>
      <c r="G279" t="s">
        <v>20</v>
      </c>
      <c r="H279">
        <v>83</v>
      </c>
      <c r="I279" s="4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3"/>
        <v>40378</v>
      </c>
      <c r="O279" s="12">
        <f t="shared" si="13"/>
        <v>40380</v>
      </c>
      <c r="P279" t="b">
        <v>0</v>
      </c>
      <c r="Q279" t="b">
        <v>0</v>
      </c>
      <c r="R279" t="s">
        <v>33</v>
      </c>
      <c r="S279" t="s">
        <v>2058</v>
      </c>
      <c r="T279" t="s">
        <v>2034</v>
      </c>
    </row>
    <row r="280" spans="1:20" ht="31.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5"/>
        <v>3.2588888888888889</v>
      </c>
      <c r="G280" t="s">
        <v>20</v>
      </c>
      <c r="H280">
        <v>91</v>
      </c>
      <c r="I280" s="4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3"/>
        <v>41239.041666666664</v>
      </c>
      <c r="O280" s="12">
        <f t="shared" si="13"/>
        <v>41264.041666666664</v>
      </c>
      <c r="P280" t="b">
        <v>0</v>
      </c>
      <c r="Q280" t="b">
        <v>0</v>
      </c>
      <c r="R280" t="s">
        <v>28</v>
      </c>
      <c r="S280" t="s">
        <v>2057</v>
      </c>
      <c r="T280" t="s">
        <v>2033</v>
      </c>
    </row>
    <row r="281" spans="1:20" ht="47.2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5"/>
        <v>1.7070000000000001</v>
      </c>
      <c r="G281" t="s">
        <v>20</v>
      </c>
      <c r="H281">
        <v>546</v>
      </c>
      <c r="I281" s="4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3"/>
        <v>43345.999999999993</v>
      </c>
      <c r="O281" s="12">
        <f t="shared" si="13"/>
        <v>43348.999999999993</v>
      </c>
      <c r="P281" t="b">
        <v>0</v>
      </c>
      <c r="Q281" t="b">
        <v>0</v>
      </c>
      <c r="R281" t="s">
        <v>33</v>
      </c>
      <c r="S281" t="s">
        <v>2058</v>
      </c>
      <c r="T281" t="s">
        <v>2034</v>
      </c>
    </row>
    <row r="282" spans="1:20" ht="47.2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5"/>
        <v>5.8144</v>
      </c>
      <c r="G282" t="s">
        <v>20</v>
      </c>
      <c r="H282">
        <v>393</v>
      </c>
      <c r="I282" s="4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3"/>
        <v>43060.041666666664</v>
      </c>
      <c r="O282" s="12">
        <f t="shared" si="13"/>
        <v>43066.041666666664</v>
      </c>
      <c r="P282" t="b">
        <v>0</v>
      </c>
      <c r="Q282" t="b">
        <v>0</v>
      </c>
      <c r="R282" t="s">
        <v>71</v>
      </c>
      <c r="S282" t="s">
        <v>2059</v>
      </c>
      <c r="T282" t="s">
        <v>2041</v>
      </c>
    </row>
    <row r="283" spans="1:20" ht="47.2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5"/>
        <v>0.91520972644376897</v>
      </c>
      <c r="G283" t="s">
        <v>14</v>
      </c>
      <c r="H283">
        <v>2062</v>
      </c>
      <c r="I283" s="4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3"/>
        <v>40979.041666666664</v>
      </c>
      <c r="O283" s="12">
        <f t="shared" si="13"/>
        <v>41000</v>
      </c>
      <c r="P283" t="b">
        <v>0</v>
      </c>
      <c r="Q283" t="b">
        <v>1</v>
      </c>
      <c r="R283" t="s">
        <v>33</v>
      </c>
      <c r="S283" t="s">
        <v>2058</v>
      </c>
      <c r="T283" t="s">
        <v>2034</v>
      </c>
    </row>
    <row r="284" spans="1:20" ht="47.2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5"/>
        <v>1.0804761904761904</v>
      </c>
      <c r="G284" t="s">
        <v>20</v>
      </c>
      <c r="H284">
        <v>133</v>
      </c>
      <c r="I284" s="4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3"/>
        <v>42701.041666666664</v>
      </c>
      <c r="O284" s="12">
        <f t="shared" si="13"/>
        <v>42707.041666666664</v>
      </c>
      <c r="P284" t="b">
        <v>0</v>
      </c>
      <c r="Q284" t="b">
        <v>1</v>
      </c>
      <c r="R284" t="s">
        <v>269</v>
      </c>
      <c r="S284" t="s">
        <v>2059</v>
      </c>
      <c r="T284" t="s">
        <v>2050</v>
      </c>
    </row>
    <row r="285" spans="1:20" ht="47.2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5"/>
        <v>0.18728395061728395</v>
      </c>
      <c r="G285" t="s">
        <v>14</v>
      </c>
      <c r="H285">
        <v>29</v>
      </c>
      <c r="I285" s="4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3"/>
        <v>42519.999999999993</v>
      </c>
      <c r="O285" s="12">
        <f t="shared" si="13"/>
        <v>42524.999999999993</v>
      </c>
      <c r="P285" t="b">
        <v>0</v>
      </c>
      <c r="Q285" t="b">
        <v>0</v>
      </c>
      <c r="R285" t="s">
        <v>23</v>
      </c>
      <c r="S285" t="s">
        <v>2056</v>
      </c>
      <c r="T285" t="s">
        <v>2032</v>
      </c>
    </row>
    <row r="286" spans="1:20" ht="31.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5"/>
        <v>0.83193877551020412</v>
      </c>
      <c r="G286" t="s">
        <v>14</v>
      </c>
      <c r="H286">
        <v>132</v>
      </c>
      <c r="I286" s="4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3"/>
        <v>41030</v>
      </c>
      <c r="O286" s="12">
        <f t="shared" si="13"/>
        <v>41035</v>
      </c>
      <c r="P286" t="b">
        <v>0</v>
      </c>
      <c r="Q286" t="b">
        <v>0</v>
      </c>
      <c r="R286" t="s">
        <v>28</v>
      </c>
      <c r="S286" t="s">
        <v>2057</v>
      </c>
      <c r="T286" t="s">
        <v>2033</v>
      </c>
    </row>
    <row r="287" spans="1:20" ht="47.2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5"/>
        <v>7.0633333333333335</v>
      </c>
      <c r="G287" t="s">
        <v>20</v>
      </c>
      <c r="H287">
        <v>254</v>
      </c>
      <c r="I287" s="4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3"/>
        <v>42622.999999999993</v>
      </c>
      <c r="O287" s="12">
        <f t="shared" si="13"/>
        <v>42660.999999999993</v>
      </c>
      <c r="P287" t="b">
        <v>0</v>
      </c>
      <c r="Q287" t="b">
        <v>0</v>
      </c>
      <c r="R287" t="s">
        <v>33</v>
      </c>
      <c r="S287" t="s">
        <v>2058</v>
      </c>
      <c r="T287" t="s">
        <v>2034</v>
      </c>
    </row>
    <row r="288" spans="1:20" ht="31.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5"/>
        <v>0.17446030330062445</v>
      </c>
      <c r="G288" t="s">
        <v>74</v>
      </c>
      <c r="H288">
        <v>184</v>
      </c>
      <c r="I288" s="4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3"/>
        <v>42697.041666666664</v>
      </c>
      <c r="O288" s="12">
        <f t="shared" si="13"/>
        <v>42704.041666666664</v>
      </c>
      <c r="P288" t="b">
        <v>0</v>
      </c>
      <c r="Q288" t="b">
        <v>0</v>
      </c>
      <c r="R288" t="s">
        <v>33</v>
      </c>
      <c r="S288" t="s">
        <v>2058</v>
      </c>
      <c r="T288" t="s">
        <v>2034</v>
      </c>
    </row>
    <row r="289" spans="1:20" ht="47.2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5"/>
        <v>2.0973015873015872</v>
      </c>
      <c r="G289" t="s">
        <v>20</v>
      </c>
      <c r="H289">
        <v>176</v>
      </c>
      <c r="I289" s="4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3"/>
        <v>42121.999999999993</v>
      </c>
      <c r="O289" s="12">
        <f t="shared" si="13"/>
        <v>42121.999999999993</v>
      </c>
      <c r="P289" t="b">
        <v>0</v>
      </c>
      <c r="Q289" t="b">
        <v>0</v>
      </c>
      <c r="R289" t="s">
        <v>50</v>
      </c>
      <c r="S289" t="s">
        <v>2056</v>
      </c>
      <c r="T289" t="s">
        <v>2036</v>
      </c>
    </row>
    <row r="290" spans="1:20" ht="31.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5"/>
        <v>0.97785714285714287</v>
      </c>
      <c r="G290" t="s">
        <v>14</v>
      </c>
      <c r="H290">
        <v>137</v>
      </c>
      <c r="I290" s="4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3"/>
        <v>40982</v>
      </c>
      <c r="O290" s="12">
        <f t="shared" si="13"/>
        <v>40983</v>
      </c>
      <c r="P290" t="b">
        <v>0</v>
      </c>
      <c r="Q290" t="b">
        <v>1</v>
      </c>
      <c r="R290" t="s">
        <v>148</v>
      </c>
      <c r="S290" t="s">
        <v>2056</v>
      </c>
      <c r="T290" t="s">
        <v>2047</v>
      </c>
    </row>
    <row r="291" spans="1:20" ht="47.2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5"/>
        <v>16.842500000000001</v>
      </c>
      <c r="G291" t="s">
        <v>20</v>
      </c>
      <c r="H291">
        <v>337</v>
      </c>
      <c r="I291" s="4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3"/>
        <v>42218.999999999993</v>
      </c>
      <c r="O291" s="12">
        <f t="shared" si="13"/>
        <v>42221.999999999993</v>
      </c>
      <c r="P291" t="b">
        <v>0</v>
      </c>
      <c r="Q291" t="b">
        <v>0</v>
      </c>
      <c r="R291" t="s">
        <v>33</v>
      </c>
      <c r="S291" t="s">
        <v>2058</v>
      </c>
      <c r="T291" t="s">
        <v>2034</v>
      </c>
    </row>
    <row r="292" spans="1:20" ht="31.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5"/>
        <v>0.54402135231316728</v>
      </c>
      <c r="G292" t="s">
        <v>14</v>
      </c>
      <c r="H292">
        <v>908</v>
      </c>
      <c r="I292" s="4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3"/>
        <v>41404</v>
      </c>
      <c r="O292" s="12">
        <f t="shared" si="13"/>
        <v>41436</v>
      </c>
      <c r="P292" t="b">
        <v>0</v>
      </c>
      <c r="Q292" t="b">
        <v>1</v>
      </c>
      <c r="R292" t="s">
        <v>42</v>
      </c>
      <c r="S292" t="s">
        <v>2059</v>
      </c>
      <c r="T292" t="s">
        <v>2035</v>
      </c>
    </row>
    <row r="293" spans="1:20" ht="47.2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5"/>
        <v>4.5661111111111108</v>
      </c>
      <c r="G293" t="s">
        <v>20</v>
      </c>
      <c r="H293">
        <v>107</v>
      </c>
      <c r="I293" s="4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3"/>
        <v>40831</v>
      </c>
      <c r="O293" s="12">
        <f t="shared" si="13"/>
        <v>40835</v>
      </c>
      <c r="P293" t="b">
        <v>1</v>
      </c>
      <c r="Q293" t="b">
        <v>0</v>
      </c>
      <c r="R293" t="s">
        <v>28</v>
      </c>
      <c r="S293" t="s">
        <v>2057</v>
      </c>
      <c r="T293" t="s">
        <v>2033</v>
      </c>
    </row>
    <row r="294" spans="1:20" ht="47.2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5"/>
        <v>9.8219178082191785E-2</v>
      </c>
      <c r="G294" t="s">
        <v>14</v>
      </c>
      <c r="H294">
        <v>10</v>
      </c>
      <c r="I294" s="4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3"/>
        <v>40984</v>
      </c>
      <c r="O294" s="12">
        <f t="shared" si="13"/>
        <v>41002</v>
      </c>
      <c r="P294" t="b">
        <v>0</v>
      </c>
      <c r="Q294" t="b">
        <v>0</v>
      </c>
      <c r="R294" t="s">
        <v>17</v>
      </c>
      <c r="S294" t="s">
        <v>2055</v>
      </c>
      <c r="T294" t="s">
        <v>2031</v>
      </c>
    </row>
    <row r="295" spans="1:20" ht="31.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5"/>
        <v>0.16384615384615384</v>
      </c>
      <c r="G295" t="s">
        <v>74</v>
      </c>
      <c r="H295">
        <v>32</v>
      </c>
      <c r="I295" s="4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3"/>
        <v>40456</v>
      </c>
      <c r="O295" s="12">
        <f t="shared" si="13"/>
        <v>40465</v>
      </c>
      <c r="P295" t="b">
        <v>0</v>
      </c>
      <c r="Q295" t="b">
        <v>0</v>
      </c>
      <c r="R295" t="s">
        <v>33</v>
      </c>
      <c r="S295" t="s">
        <v>2058</v>
      </c>
      <c r="T295" t="s">
        <v>2034</v>
      </c>
    </row>
    <row r="296" spans="1:20" ht="31.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5"/>
        <v>13.396666666666667</v>
      </c>
      <c r="G296" t="s">
        <v>20</v>
      </c>
      <c r="H296">
        <v>183</v>
      </c>
      <c r="I296" s="4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3"/>
        <v>43398.999999999993</v>
      </c>
      <c r="O296" s="12">
        <f t="shared" si="13"/>
        <v>43411.041666666664</v>
      </c>
      <c r="P296" t="b">
        <v>0</v>
      </c>
      <c r="Q296" t="b">
        <v>0</v>
      </c>
      <c r="R296" t="s">
        <v>33</v>
      </c>
      <c r="S296" t="s">
        <v>2058</v>
      </c>
      <c r="T296" t="s">
        <v>2034</v>
      </c>
    </row>
    <row r="297" spans="1:20" ht="47.2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5"/>
        <v>0.35650077760497667</v>
      </c>
      <c r="G297" t="s">
        <v>14</v>
      </c>
      <c r="H297">
        <v>1910</v>
      </c>
      <c r="I297" s="4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3"/>
        <v>41562</v>
      </c>
      <c r="O297" s="12">
        <f t="shared" si="13"/>
        <v>41587.041666666664</v>
      </c>
      <c r="P297" t="b">
        <v>0</v>
      </c>
      <c r="Q297" t="b">
        <v>0</v>
      </c>
      <c r="R297" t="s">
        <v>33</v>
      </c>
      <c r="S297" t="s">
        <v>2058</v>
      </c>
      <c r="T297" t="s">
        <v>2034</v>
      </c>
    </row>
    <row r="298" spans="1:20" ht="47.2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5"/>
        <v>0.54950819672131146</v>
      </c>
      <c r="G298" t="s">
        <v>14</v>
      </c>
      <c r="H298">
        <v>38</v>
      </c>
      <c r="I298" s="4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3"/>
        <v>43493.041666666664</v>
      </c>
      <c r="O298" s="12">
        <f t="shared" si="13"/>
        <v>43515.041666666664</v>
      </c>
      <c r="P298" t="b">
        <v>0</v>
      </c>
      <c r="Q298" t="b">
        <v>0</v>
      </c>
      <c r="R298" t="s">
        <v>33</v>
      </c>
      <c r="S298" t="s">
        <v>2058</v>
      </c>
      <c r="T298" t="s">
        <v>2034</v>
      </c>
    </row>
    <row r="299" spans="1:20" ht="31.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5"/>
        <v>0.94236111111111109</v>
      </c>
      <c r="G299" t="s">
        <v>14</v>
      </c>
      <c r="H299">
        <v>104</v>
      </c>
      <c r="I299" s="4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3"/>
        <v>41653.041666666664</v>
      </c>
      <c r="O299" s="12">
        <f t="shared" si="13"/>
        <v>41662.041666666664</v>
      </c>
      <c r="P299" t="b">
        <v>0</v>
      </c>
      <c r="Q299" t="b">
        <v>1</v>
      </c>
      <c r="R299" t="s">
        <v>33</v>
      </c>
      <c r="S299" t="s">
        <v>2058</v>
      </c>
      <c r="T299" t="s">
        <v>2034</v>
      </c>
    </row>
    <row r="300" spans="1:20" ht="47.2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5"/>
        <v>1.4391428571428571</v>
      </c>
      <c r="G300" t="s">
        <v>20</v>
      </c>
      <c r="H300">
        <v>72</v>
      </c>
      <c r="I300" s="4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3"/>
        <v>42426.041666666664</v>
      </c>
      <c r="O300" s="12">
        <f t="shared" si="13"/>
        <v>42443.999999999993</v>
      </c>
      <c r="P300" t="b">
        <v>0</v>
      </c>
      <c r="Q300" t="b">
        <v>1</v>
      </c>
      <c r="R300" t="s">
        <v>23</v>
      </c>
      <c r="S300" t="s">
        <v>2056</v>
      </c>
      <c r="T300" t="s">
        <v>2032</v>
      </c>
    </row>
    <row r="301" spans="1:20" ht="47.2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5"/>
        <v>0.51421052631578945</v>
      </c>
      <c r="G301" t="s">
        <v>14</v>
      </c>
      <c r="H301">
        <v>49</v>
      </c>
      <c r="I301" s="4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3"/>
        <v>42432.041666666664</v>
      </c>
      <c r="O301" s="12">
        <f t="shared" si="13"/>
        <v>42487.999999999993</v>
      </c>
      <c r="P301" t="b">
        <v>0</v>
      </c>
      <c r="Q301" t="b">
        <v>0</v>
      </c>
      <c r="R301" t="s">
        <v>17</v>
      </c>
      <c r="S301" t="s">
        <v>2055</v>
      </c>
      <c r="T301" t="s">
        <v>2031</v>
      </c>
    </row>
    <row r="302" spans="1:20" ht="31.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5"/>
        <v>0.05</v>
      </c>
      <c r="G302" t="s">
        <v>14</v>
      </c>
      <c r="H302">
        <v>1</v>
      </c>
      <c r="I302" s="4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3"/>
        <v>42976.999999999993</v>
      </c>
      <c r="O302" s="12">
        <f t="shared" si="13"/>
        <v>42977.999999999993</v>
      </c>
      <c r="P302" t="b">
        <v>0</v>
      </c>
      <c r="Q302" t="b">
        <v>1</v>
      </c>
      <c r="R302" t="s">
        <v>68</v>
      </c>
      <c r="S302" t="s">
        <v>2060</v>
      </c>
      <c r="T302" t="s">
        <v>2040</v>
      </c>
    </row>
    <row r="303" spans="1:20" ht="47.2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5"/>
        <v>13.446666666666667</v>
      </c>
      <c r="G303" t="s">
        <v>20</v>
      </c>
      <c r="H303">
        <v>295</v>
      </c>
      <c r="I303" s="4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3"/>
        <v>42061.041666666664</v>
      </c>
      <c r="O303" s="12">
        <f t="shared" si="13"/>
        <v>42077.999999999993</v>
      </c>
      <c r="P303" t="b">
        <v>0</v>
      </c>
      <c r="Q303" t="b">
        <v>0</v>
      </c>
      <c r="R303" t="s">
        <v>42</v>
      </c>
      <c r="S303" t="s">
        <v>2059</v>
      </c>
      <c r="T303" t="s">
        <v>2035</v>
      </c>
    </row>
    <row r="304" spans="1:20" ht="47.2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5"/>
        <v>0.31844940867279897</v>
      </c>
      <c r="G304" t="s">
        <v>14</v>
      </c>
      <c r="H304">
        <v>245</v>
      </c>
      <c r="I304" s="4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3"/>
        <v>43344.999999999993</v>
      </c>
      <c r="O304" s="12">
        <f t="shared" si="13"/>
        <v>43358.999999999993</v>
      </c>
      <c r="P304" t="b">
        <v>0</v>
      </c>
      <c r="Q304" t="b">
        <v>0</v>
      </c>
      <c r="R304" t="s">
        <v>33</v>
      </c>
      <c r="S304" t="s">
        <v>2058</v>
      </c>
      <c r="T304" t="s">
        <v>2034</v>
      </c>
    </row>
    <row r="305" spans="1:20" ht="47.2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5"/>
        <v>0.82617647058823529</v>
      </c>
      <c r="G305" t="s">
        <v>14</v>
      </c>
      <c r="H305">
        <v>32</v>
      </c>
      <c r="I305" s="4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3"/>
        <v>42376.041666666664</v>
      </c>
      <c r="O305" s="12">
        <f t="shared" si="13"/>
        <v>42381.041666666664</v>
      </c>
      <c r="P305" t="b">
        <v>0</v>
      </c>
      <c r="Q305" t="b">
        <v>0</v>
      </c>
      <c r="R305" t="s">
        <v>60</v>
      </c>
      <c r="S305" t="s">
        <v>2056</v>
      </c>
      <c r="T305" t="s">
        <v>2038</v>
      </c>
    </row>
    <row r="306" spans="1:20" ht="47.2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5"/>
        <v>5.4614285714285717</v>
      </c>
      <c r="G306" t="s">
        <v>20</v>
      </c>
      <c r="H306">
        <v>142</v>
      </c>
      <c r="I306" s="4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3"/>
        <v>42588.999999999993</v>
      </c>
      <c r="O306" s="12">
        <f t="shared" si="13"/>
        <v>42629.999999999993</v>
      </c>
      <c r="P306" t="b">
        <v>0</v>
      </c>
      <c r="Q306" t="b">
        <v>0</v>
      </c>
      <c r="R306" t="s">
        <v>42</v>
      </c>
      <c r="S306" t="s">
        <v>2059</v>
      </c>
      <c r="T306" t="s">
        <v>2035</v>
      </c>
    </row>
    <row r="307" spans="1:20" ht="31.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5"/>
        <v>2.8621428571428571</v>
      </c>
      <c r="G307" t="s">
        <v>20</v>
      </c>
      <c r="H307">
        <v>85</v>
      </c>
      <c r="I307" s="4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3"/>
        <v>42447.999999999993</v>
      </c>
      <c r="O307" s="12">
        <f t="shared" si="13"/>
        <v>42488.999999999993</v>
      </c>
      <c r="P307" t="b">
        <v>0</v>
      </c>
      <c r="Q307" t="b">
        <v>0</v>
      </c>
      <c r="R307" t="s">
        <v>33</v>
      </c>
      <c r="S307" t="s">
        <v>2058</v>
      </c>
      <c r="T307" t="s">
        <v>2034</v>
      </c>
    </row>
    <row r="308" spans="1:20" ht="47.2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5"/>
        <v>7.9076923076923072E-2</v>
      </c>
      <c r="G308" t="s">
        <v>14</v>
      </c>
      <c r="H308">
        <v>7</v>
      </c>
      <c r="I308" s="4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3"/>
        <v>42929.999999999993</v>
      </c>
      <c r="O308" s="12">
        <f t="shared" si="13"/>
        <v>42932.999999999993</v>
      </c>
      <c r="P308" t="b">
        <v>0</v>
      </c>
      <c r="Q308" t="b">
        <v>1</v>
      </c>
      <c r="R308" t="s">
        <v>33</v>
      </c>
      <c r="S308" t="s">
        <v>2058</v>
      </c>
      <c r="T308" t="s">
        <v>2034</v>
      </c>
    </row>
    <row r="309" spans="1:20" ht="47.2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5"/>
        <v>1.3213677811550153</v>
      </c>
      <c r="G309" t="s">
        <v>20</v>
      </c>
      <c r="H309">
        <v>659</v>
      </c>
      <c r="I309" s="4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3"/>
        <v>41066</v>
      </c>
      <c r="O309" s="12">
        <f t="shared" si="13"/>
        <v>41086</v>
      </c>
      <c r="P309" t="b">
        <v>0</v>
      </c>
      <c r="Q309" t="b">
        <v>1</v>
      </c>
      <c r="R309" t="s">
        <v>119</v>
      </c>
      <c r="S309" t="s">
        <v>2060</v>
      </c>
      <c r="T309" t="s">
        <v>2044</v>
      </c>
    </row>
    <row r="310" spans="1:20" ht="47.2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5"/>
        <v>0.74077834179357027</v>
      </c>
      <c r="G310" t="s">
        <v>14</v>
      </c>
      <c r="H310">
        <v>803</v>
      </c>
      <c r="I310" s="4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3"/>
        <v>40651</v>
      </c>
      <c r="O310" s="12">
        <f t="shared" si="13"/>
        <v>40652</v>
      </c>
      <c r="P310" t="b">
        <v>0</v>
      </c>
      <c r="Q310" t="b">
        <v>0</v>
      </c>
      <c r="R310" t="s">
        <v>33</v>
      </c>
      <c r="S310" t="s">
        <v>2058</v>
      </c>
      <c r="T310" t="s">
        <v>2034</v>
      </c>
    </row>
    <row r="311" spans="1:20" ht="47.2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5"/>
        <v>0.75292682926829269</v>
      </c>
      <c r="G311" t="s">
        <v>74</v>
      </c>
      <c r="H311">
        <v>75</v>
      </c>
      <c r="I311" s="4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3"/>
        <v>40807</v>
      </c>
      <c r="O311" s="12">
        <f t="shared" si="13"/>
        <v>40827</v>
      </c>
      <c r="P311" t="b">
        <v>0</v>
      </c>
      <c r="Q311" t="b">
        <v>1</v>
      </c>
      <c r="R311" t="s">
        <v>60</v>
      </c>
      <c r="S311" t="s">
        <v>2056</v>
      </c>
      <c r="T311" t="s">
        <v>2038</v>
      </c>
    </row>
    <row r="312" spans="1:20" ht="31.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5"/>
        <v>0.20333333333333334</v>
      </c>
      <c r="G312" t="s">
        <v>14</v>
      </c>
      <c r="H312">
        <v>16</v>
      </c>
      <c r="I312" s="4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3"/>
        <v>40277</v>
      </c>
      <c r="O312" s="12">
        <f t="shared" si="13"/>
        <v>40293</v>
      </c>
      <c r="P312" t="b">
        <v>0</v>
      </c>
      <c r="Q312" t="b">
        <v>0</v>
      </c>
      <c r="R312" t="s">
        <v>89</v>
      </c>
      <c r="S312" t="s">
        <v>2061</v>
      </c>
      <c r="T312" t="s">
        <v>2042</v>
      </c>
    </row>
    <row r="313" spans="1:20" ht="31.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5"/>
        <v>2.0336507936507937</v>
      </c>
      <c r="G313" t="s">
        <v>20</v>
      </c>
      <c r="H313">
        <v>121</v>
      </c>
      <c r="I313" s="4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3"/>
        <v>40590.041666666664</v>
      </c>
      <c r="O313" s="12">
        <f t="shared" si="13"/>
        <v>40602.041666666664</v>
      </c>
      <c r="P313" t="b">
        <v>0</v>
      </c>
      <c r="Q313" t="b">
        <v>0</v>
      </c>
      <c r="R313" t="s">
        <v>33</v>
      </c>
      <c r="S313" t="s">
        <v>2058</v>
      </c>
      <c r="T313" t="s">
        <v>2034</v>
      </c>
    </row>
    <row r="314" spans="1:20" ht="31.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5"/>
        <v>3.1022842639593908</v>
      </c>
      <c r="G314" t="s">
        <v>20</v>
      </c>
      <c r="H314">
        <v>3742</v>
      </c>
      <c r="I314" s="4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3"/>
        <v>41572</v>
      </c>
      <c r="O314" s="12">
        <f t="shared" si="13"/>
        <v>41579</v>
      </c>
      <c r="P314" t="b">
        <v>0</v>
      </c>
      <c r="Q314" t="b">
        <v>0</v>
      </c>
      <c r="R314" t="s">
        <v>33</v>
      </c>
      <c r="S314" t="s">
        <v>2058</v>
      </c>
      <c r="T314" t="s">
        <v>2034</v>
      </c>
    </row>
    <row r="315" spans="1:20" ht="31.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5"/>
        <v>3.9531818181818181</v>
      </c>
      <c r="G315" t="s">
        <v>20</v>
      </c>
      <c r="H315">
        <v>223</v>
      </c>
      <c r="I315" s="4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3"/>
        <v>40966.041666666664</v>
      </c>
      <c r="O315" s="12">
        <f t="shared" si="13"/>
        <v>40968.041666666664</v>
      </c>
      <c r="P315" t="b">
        <v>0</v>
      </c>
      <c r="Q315" t="b">
        <v>0</v>
      </c>
      <c r="R315" t="s">
        <v>23</v>
      </c>
      <c r="S315" t="s">
        <v>2056</v>
      </c>
      <c r="T315" t="s">
        <v>2032</v>
      </c>
    </row>
    <row r="316" spans="1:20" ht="31.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5"/>
        <v>2.9471428571428571</v>
      </c>
      <c r="G316" t="s">
        <v>20</v>
      </c>
      <c r="H316">
        <v>133</v>
      </c>
      <c r="I316" s="4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3"/>
        <v>43535.999999999993</v>
      </c>
      <c r="O316" s="12">
        <f t="shared" si="13"/>
        <v>43540.999999999993</v>
      </c>
      <c r="P316" t="b">
        <v>0</v>
      </c>
      <c r="Q316" t="b">
        <v>1</v>
      </c>
      <c r="R316" t="s">
        <v>42</v>
      </c>
      <c r="S316" t="s">
        <v>2059</v>
      </c>
      <c r="T316" t="s">
        <v>2035</v>
      </c>
    </row>
    <row r="317" spans="1:20" ht="47.2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5"/>
        <v>0.33894736842105261</v>
      </c>
      <c r="G317" t="s">
        <v>14</v>
      </c>
      <c r="H317">
        <v>31</v>
      </c>
      <c r="I317" s="4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3"/>
        <v>41783</v>
      </c>
      <c r="O317" s="12">
        <f t="shared" si="13"/>
        <v>41812</v>
      </c>
      <c r="P317" t="b">
        <v>0</v>
      </c>
      <c r="Q317" t="b">
        <v>0</v>
      </c>
      <c r="R317" t="s">
        <v>33</v>
      </c>
      <c r="S317" t="s">
        <v>2058</v>
      </c>
      <c r="T317" t="s">
        <v>2034</v>
      </c>
    </row>
    <row r="318" spans="1:20" ht="47.2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5"/>
        <v>0.66677083333333331</v>
      </c>
      <c r="G318" t="s">
        <v>14</v>
      </c>
      <c r="H318">
        <v>108</v>
      </c>
      <c r="I318" s="4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3"/>
        <v>43788.041666666664</v>
      </c>
      <c r="O318" s="12">
        <f t="shared" si="13"/>
        <v>43789.041666666664</v>
      </c>
      <c r="P318" t="b">
        <v>0</v>
      </c>
      <c r="Q318" t="b">
        <v>1</v>
      </c>
      <c r="R318" t="s">
        <v>17</v>
      </c>
      <c r="S318" t="s">
        <v>2055</v>
      </c>
      <c r="T318" t="s">
        <v>2031</v>
      </c>
    </row>
    <row r="319" spans="1:20" ht="47.2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5"/>
        <v>0.19227272727272726</v>
      </c>
      <c r="G319" t="s">
        <v>14</v>
      </c>
      <c r="H319">
        <v>30</v>
      </c>
      <c r="I319" s="4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3"/>
        <v>42868.999999999993</v>
      </c>
      <c r="O319" s="12">
        <f t="shared" si="13"/>
        <v>42881.999999999993</v>
      </c>
      <c r="P319" t="b">
        <v>0</v>
      </c>
      <c r="Q319" t="b">
        <v>0</v>
      </c>
      <c r="R319" t="s">
        <v>33</v>
      </c>
      <c r="S319" t="s">
        <v>2058</v>
      </c>
      <c r="T319" t="s">
        <v>2034</v>
      </c>
    </row>
    <row r="320" spans="1:20" ht="47.2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5"/>
        <v>0.15842105263157893</v>
      </c>
      <c r="G320" t="s">
        <v>14</v>
      </c>
      <c r="H320">
        <v>17</v>
      </c>
      <c r="I320" s="4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3"/>
        <v>41684.041666666664</v>
      </c>
      <c r="O320" s="12">
        <f t="shared" si="13"/>
        <v>41686.041666666664</v>
      </c>
      <c r="P320" t="b">
        <v>0</v>
      </c>
      <c r="Q320" t="b">
        <v>0</v>
      </c>
      <c r="R320" t="s">
        <v>23</v>
      </c>
      <c r="S320" t="s">
        <v>2056</v>
      </c>
      <c r="T320" t="s">
        <v>2032</v>
      </c>
    </row>
    <row r="321" spans="1:20" ht="47.2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5"/>
        <v>0.38702380952380955</v>
      </c>
      <c r="G321" t="s">
        <v>74</v>
      </c>
      <c r="H321">
        <v>64</v>
      </c>
      <c r="I321" s="4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3"/>
        <v>40402</v>
      </c>
      <c r="O321" s="12">
        <f t="shared" si="13"/>
        <v>40426</v>
      </c>
      <c r="P321" t="b">
        <v>0</v>
      </c>
      <c r="Q321" t="b">
        <v>0</v>
      </c>
      <c r="R321" t="s">
        <v>28</v>
      </c>
      <c r="S321" t="s">
        <v>2057</v>
      </c>
      <c r="T321" t="s">
        <v>2033</v>
      </c>
    </row>
    <row r="322" spans="1:20" ht="31.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5"/>
        <v>9.5876777251184833E-2</v>
      </c>
      <c r="G322" t="s">
        <v>14</v>
      </c>
      <c r="H322">
        <v>80</v>
      </c>
      <c r="I322" s="4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O385" si="16">(L322/86400)+25569+(-5/24)</f>
        <v>40673</v>
      </c>
      <c r="O322" s="12">
        <f t="shared" si="16"/>
        <v>40682</v>
      </c>
      <c r="P322" t="b">
        <v>0</v>
      </c>
      <c r="Q322" t="b">
        <v>0</v>
      </c>
      <c r="R322" t="s">
        <v>119</v>
      </c>
      <c r="S322" t="s">
        <v>2060</v>
      </c>
      <c r="T322" t="s">
        <v>2044</v>
      </c>
    </row>
    <row r="323" spans="1:20" ht="47.2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5"/>
        <v>0.94144366197183094</v>
      </c>
      <c r="G323" t="s">
        <v>14</v>
      </c>
      <c r="H323">
        <v>2468</v>
      </c>
      <c r="I323" s="4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16"/>
        <v>40634</v>
      </c>
      <c r="O323" s="12">
        <f t="shared" si="16"/>
        <v>40642</v>
      </c>
      <c r="P323" t="b">
        <v>0</v>
      </c>
      <c r="Q323" t="b">
        <v>0</v>
      </c>
      <c r="R323" t="s">
        <v>100</v>
      </c>
      <c r="S323" t="s">
        <v>2059</v>
      </c>
      <c r="T323" t="s">
        <v>2043</v>
      </c>
    </row>
    <row r="324" spans="1:20" ht="63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5"/>
        <v>1.6656234096692113</v>
      </c>
      <c r="G324" t="s">
        <v>20</v>
      </c>
      <c r="H324">
        <v>5168</v>
      </c>
      <c r="I324" s="4">
        <f t="shared" ref="I324:I387" si="17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16"/>
        <v>40507.041666666664</v>
      </c>
      <c r="O324" s="12">
        <f t="shared" si="16"/>
        <v>40520.041666666664</v>
      </c>
      <c r="P324" t="b">
        <v>0</v>
      </c>
      <c r="Q324" t="b">
        <v>0</v>
      </c>
      <c r="R324" t="s">
        <v>33</v>
      </c>
      <c r="S324" t="s">
        <v>2058</v>
      </c>
      <c r="T324" t="s">
        <v>2034</v>
      </c>
    </row>
    <row r="325" spans="1:20" ht="31.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ref="F325:F388" si="18">E325/D325</f>
        <v>0.24134831460674158</v>
      </c>
      <c r="G325" t="s">
        <v>14</v>
      </c>
      <c r="H325">
        <v>26</v>
      </c>
      <c r="I325" s="4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16"/>
        <v>41725</v>
      </c>
      <c r="O325" s="12">
        <f t="shared" si="16"/>
        <v>41727</v>
      </c>
      <c r="P325" t="b">
        <v>0</v>
      </c>
      <c r="Q325" t="b">
        <v>0</v>
      </c>
      <c r="R325" t="s">
        <v>42</v>
      </c>
      <c r="S325" t="s">
        <v>2059</v>
      </c>
      <c r="T325" t="s">
        <v>2035</v>
      </c>
    </row>
    <row r="326" spans="1:20" ht="31.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8"/>
        <v>1.6405633802816901</v>
      </c>
      <c r="G326" t="s">
        <v>20</v>
      </c>
      <c r="H326">
        <v>307</v>
      </c>
      <c r="I326" s="4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16"/>
        <v>42175.999999999993</v>
      </c>
      <c r="O326" s="12">
        <f t="shared" si="16"/>
        <v>42187.999999999993</v>
      </c>
      <c r="P326" t="b">
        <v>0</v>
      </c>
      <c r="Q326" t="b">
        <v>1</v>
      </c>
      <c r="R326" t="s">
        <v>33</v>
      </c>
      <c r="S326" t="s">
        <v>2058</v>
      </c>
      <c r="T326" t="s">
        <v>2034</v>
      </c>
    </row>
    <row r="327" spans="1:20" ht="47.2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8"/>
        <v>0.90723076923076929</v>
      </c>
      <c r="G327" t="s">
        <v>14</v>
      </c>
      <c r="H327">
        <v>73</v>
      </c>
      <c r="I327" s="4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16"/>
        <v>43266.999999999993</v>
      </c>
      <c r="O327" s="12">
        <f t="shared" si="16"/>
        <v>43289.999999999993</v>
      </c>
      <c r="P327" t="b">
        <v>0</v>
      </c>
      <c r="Q327" t="b">
        <v>1</v>
      </c>
      <c r="R327" t="s">
        <v>33</v>
      </c>
      <c r="S327" t="s">
        <v>2058</v>
      </c>
      <c r="T327" t="s">
        <v>2034</v>
      </c>
    </row>
    <row r="328" spans="1:20" ht="47.2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8"/>
        <v>0.46194444444444444</v>
      </c>
      <c r="G328" t="s">
        <v>14</v>
      </c>
      <c r="H328">
        <v>128</v>
      </c>
      <c r="I328" s="4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16"/>
        <v>42364.041666666664</v>
      </c>
      <c r="O328" s="12">
        <f t="shared" si="16"/>
        <v>42370.041666666664</v>
      </c>
      <c r="P328" t="b">
        <v>0</v>
      </c>
      <c r="Q328" t="b">
        <v>0</v>
      </c>
      <c r="R328" t="s">
        <v>71</v>
      </c>
      <c r="S328" t="s">
        <v>2059</v>
      </c>
      <c r="T328" t="s">
        <v>2041</v>
      </c>
    </row>
    <row r="329" spans="1:20" ht="47.2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8"/>
        <v>0.38538461538461538</v>
      </c>
      <c r="G329" t="s">
        <v>14</v>
      </c>
      <c r="H329">
        <v>33</v>
      </c>
      <c r="I329" s="4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16"/>
        <v>43704.999999999993</v>
      </c>
      <c r="O329" s="12">
        <f t="shared" si="16"/>
        <v>43708.999999999993</v>
      </c>
      <c r="P329" t="b">
        <v>0</v>
      </c>
      <c r="Q329" t="b">
        <v>1</v>
      </c>
      <c r="R329" t="s">
        <v>33</v>
      </c>
      <c r="S329" t="s">
        <v>2058</v>
      </c>
      <c r="T329" t="s">
        <v>2034</v>
      </c>
    </row>
    <row r="330" spans="1:20" ht="47.2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8"/>
        <v>1.3356231003039514</v>
      </c>
      <c r="G330" t="s">
        <v>20</v>
      </c>
      <c r="H330">
        <v>2441</v>
      </c>
      <c r="I330" s="4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16"/>
        <v>43434.041666666664</v>
      </c>
      <c r="O330" s="12">
        <f t="shared" si="16"/>
        <v>43445.041666666664</v>
      </c>
      <c r="P330" t="b">
        <v>0</v>
      </c>
      <c r="Q330" t="b">
        <v>0</v>
      </c>
      <c r="R330" t="s">
        <v>23</v>
      </c>
      <c r="S330" t="s">
        <v>2056</v>
      </c>
      <c r="T330" t="s">
        <v>2032</v>
      </c>
    </row>
    <row r="331" spans="1:20" ht="47.2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8"/>
        <v>0.22896588486140726</v>
      </c>
      <c r="G331" t="s">
        <v>47</v>
      </c>
      <c r="H331">
        <v>211</v>
      </c>
      <c r="I331" s="4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16"/>
        <v>42716.041666666664</v>
      </c>
      <c r="O331" s="12">
        <f t="shared" si="16"/>
        <v>42727.041666666664</v>
      </c>
      <c r="P331" t="b">
        <v>0</v>
      </c>
      <c r="Q331" t="b">
        <v>0</v>
      </c>
      <c r="R331" t="s">
        <v>89</v>
      </c>
      <c r="S331" t="s">
        <v>2061</v>
      </c>
      <c r="T331" t="s">
        <v>2042</v>
      </c>
    </row>
    <row r="332" spans="1:20" ht="47.2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8"/>
        <v>1.8495548961424333</v>
      </c>
      <c r="G332" t="s">
        <v>20</v>
      </c>
      <c r="H332">
        <v>1385</v>
      </c>
      <c r="I332" s="4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16"/>
        <v>43077.041666666664</v>
      </c>
      <c r="O332" s="12">
        <f t="shared" si="16"/>
        <v>43078.041666666664</v>
      </c>
      <c r="P332" t="b">
        <v>0</v>
      </c>
      <c r="Q332" t="b">
        <v>0</v>
      </c>
      <c r="R332" t="s">
        <v>42</v>
      </c>
      <c r="S332" t="s">
        <v>2059</v>
      </c>
      <c r="T332" t="s">
        <v>2035</v>
      </c>
    </row>
    <row r="333" spans="1:20" ht="31.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8"/>
        <v>4.4372727272727275</v>
      </c>
      <c r="G333" t="s">
        <v>20</v>
      </c>
      <c r="H333">
        <v>190</v>
      </c>
      <c r="I333" s="4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16"/>
        <v>40896.041666666664</v>
      </c>
      <c r="O333" s="12">
        <f t="shared" si="16"/>
        <v>40897.041666666664</v>
      </c>
      <c r="P333" t="b">
        <v>0</v>
      </c>
      <c r="Q333" t="b">
        <v>0</v>
      </c>
      <c r="R333" t="s">
        <v>17</v>
      </c>
      <c r="S333" t="s">
        <v>2055</v>
      </c>
      <c r="T333" t="s">
        <v>2031</v>
      </c>
    </row>
    <row r="334" spans="1:20" ht="63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8"/>
        <v>1.999806763285024</v>
      </c>
      <c r="G334" t="s">
        <v>20</v>
      </c>
      <c r="H334">
        <v>470</v>
      </c>
      <c r="I334" s="4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16"/>
        <v>41361</v>
      </c>
      <c r="O334" s="12">
        <f t="shared" si="16"/>
        <v>41362</v>
      </c>
      <c r="P334" t="b">
        <v>0</v>
      </c>
      <c r="Q334" t="b">
        <v>0</v>
      </c>
      <c r="R334" t="s">
        <v>65</v>
      </c>
      <c r="S334" t="s">
        <v>2057</v>
      </c>
      <c r="T334" t="s">
        <v>2039</v>
      </c>
    </row>
    <row r="335" spans="1:20" ht="47.2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8"/>
        <v>1.2395833333333333</v>
      </c>
      <c r="G335" t="s">
        <v>20</v>
      </c>
      <c r="H335">
        <v>253</v>
      </c>
      <c r="I335" s="4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16"/>
        <v>43424.041666666664</v>
      </c>
      <c r="O335" s="12">
        <f t="shared" si="16"/>
        <v>43452.041666666664</v>
      </c>
      <c r="P335" t="b">
        <v>0</v>
      </c>
      <c r="Q335" t="b">
        <v>0</v>
      </c>
      <c r="R335" t="s">
        <v>33</v>
      </c>
      <c r="S335" t="s">
        <v>2058</v>
      </c>
      <c r="T335" t="s">
        <v>2034</v>
      </c>
    </row>
    <row r="336" spans="1:20" ht="31.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8"/>
        <v>1.8661329305135952</v>
      </c>
      <c r="G336" t="s">
        <v>20</v>
      </c>
      <c r="H336">
        <v>1113</v>
      </c>
      <c r="I336" s="4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16"/>
        <v>43110.041666666664</v>
      </c>
      <c r="O336" s="12">
        <f t="shared" si="16"/>
        <v>43117.041666666664</v>
      </c>
      <c r="P336" t="b">
        <v>0</v>
      </c>
      <c r="Q336" t="b">
        <v>0</v>
      </c>
      <c r="R336" t="s">
        <v>23</v>
      </c>
      <c r="S336" t="s">
        <v>2056</v>
      </c>
      <c r="T336" t="s">
        <v>2032</v>
      </c>
    </row>
    <row r="337" spans="1:20" ht="31.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8"/>
        <v>1.1428538550057536</v>
      </c>
      <c r="G337" t="s">
        <v>20</v>
      </c>
      <c r="H337">
        <v>2283</v>
      </c>
      <c r="I337" s="4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16"/>
        <v>43784.041666666664</v>
      </c>
      <c r="O337" s="12">
        <f t="shared" si="16"/>
        <v>43797.041666666664</v>
      </c>
      <c r="P337" t="b">
        <v>0</v>
      </c>
      <c r="Q337" t="b">
        <v>0</v>
      </c>
      <c r="R337" t="s">
        <v>23</v>
      </c>
      <c r="S337" t="s">
        <v>2056</v>
      </c>
      <c r="T337" t="s">
        <v>2032</v>
      </c>
    </row>
    <row r="338" spans="1:20" ht="47.2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8"/>
        <v>0.97032531824611035</v>
      </c>
      <c r="G338" t="s">
        <v>14</v>
      </c>
      <c r="H338">
        <v>1072</v>
      </c>
      <c r="I338" s="4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16"/>
        <v>40527.041666666664</v>
      </c>
      <c r="O338" s="12">
        <f t="shared" si="16"/>
        <v>40528.041666666664</v>
      </c>
      <c r="P338" t="b">
        <v>0</v>
      </c>
      <c r="Q338" t="b">
        <v>1</v>
      </c>
      <c r="R338" t="s">
        <v>23</v>
      </c>
      <c r="S338" t="s">
        <v>2056</v>
      </c>
      <c r="T338" t="s">
        <v>2032</v>
      </c>
    </row>
    <row r="339" spans="1:20" ht="31.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8"/>
        <v>1.2281904761904763</v>
      </c>
      <c r="G339" t="s">
        <v>20</v>
      </c>
      <c r="H339">
        <v>1095</v>
      </c>
      <c r="I339" s="4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16"/>
        <v>43780.041666666664</v>
      </c>
      <c r="O339" s="12">
        <f t="shared" si="16"/>
        <v>43781.041666666664</v>
      </c>
      <c r="P339" t="b">
        <v>0</v>
      </c>
      <c r="Q339" t="b">
        <v>0</v>
      </c>
      <c r="R339" t="s">
        <v>33</v>
      </c>
      <c r="S339" t="s">
        <v>2058</v>
      </c>
      <c r="T339" t="s">
        <v>2034</v>
      </c>
    </row>
    <row r="340" spans="1:20" ht="47.2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8"/>
        <v>1.7914326647564469</v>
      </c>
      <c r="G340" t="s">
        <v>20</v>
      </c>
      <c r="H340">
        <v>1690</v>
      </c>
      <c r="I340" s="4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16"/>
        <v>40821</v>
      </c>
      <c r="O340" s="12">
        <f t="shared" si="16"/>
        <v>40851</v>
      </c>
      <c r="P340" t="b">
        <v>0</v>
      </c>
      <c r="Q340" t="b">
        <v>0</v>
      </c>
      <c r="R340" t="s">
        <v>33</v>
      </c>
      <c r="S340" t="s">
        <v>2058</v>
      </c>
      <c r="T340" t="s">
        <v>2034</v>
      </c>
    </row>
    <row r="341" spans="1:20" ht="47.2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8"/>
        <v>0.79951577402787966</v>
      </c>
      <c r="G341" t="s">
        <v>74</v>
      </c>
      <c r="H341">
        <v>1297</v>
      </c>
      <c r="I341" s="4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16"/>
        <v>42948.999999999993</v>
      </c>
      <c r="O341" s="12">
        <f t="shared" si="16"/>
        <v>42962.999999999993</v>
      </c>
      <c r="P341" t="b">
        <v>0</v>
      </c>
      <c r="Q341" t="b">
        <v>0</v>
      </c>
      <c r="R341" t="s">
        <v>33</v>
      </c>
      <c r="S341" t="s">
        <v>2058</v>
      </c>
      <c r="T341" t="s">
        <v>2034</v>
      </c>
    </row>
    <row r="342" spans="1:20" ht="31.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8"/>
        <v>0.94242587601078165</v>
      </c>
      <c r="G342" t="s">
        <v>14</v>
      </c>
      <c r="H342">
        <v>393</v>
      </c>
      <c r="I342" s="4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16"/>
        <v>40889.041666666664</v>
      </c>
      <c r="O342" s="12">
        <f t="shared" si="16"/>
        <v>40890.041666666664</v>
      </c>
      <c r="P342" t="b">
        <v>0</v>
      </c>
      <c r="Q342" t="b">
        <v>0</v>
      </c>
      <c r="R342" t="s">
        <v>122</v>
      </c>
      <c r="S342" t="s">
        <v>2062</v>
      </c>
      <c r="T342" t="s">
        <v>2045</v>
      </c>
    </row>
    <row r="343" spans="1:20" ht="47.2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8"/>
        <v>0.84669291338582675</v>
      </c>
      <c r="G343" t="s">
        <v>14</v>
      </c>
      <c r="H343">
        <v>1257</v>
      </c>
      <c r="I343" s="4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16"/>
        <v>42243.999999999993</v>
      </c>
      <c r="O343" s="12">
        <f t="shared" si="16"/>
        <v>42250.999999999993</v>
      </c>
      <c r="P343" t="b">
        <v>0</v>
      </c>
      <c r="Q343" t="b">
        <v>0</v>
      </c>
      <c r="R343" t="s">
        <v>60</v>
      </c>
      <c r="S343" t="s">
        <v>2056</v>
      </c>
      <c r="T343" t="s">
        <v>2038</v>
      </c>
    </row>
    <row r="344" spans="1:20" ht="47.2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8"/>
        <v>0.66521920668058454</v>
      </c>
      <c r="G344" t="s">
        <v>14</v>
      </c>
      <c r="H344">
        <v>328</v>
      </c>
      <c r="I344" s="4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16"/>
        <v>41475</v>
      </c>
      <c r="O344" s="12">
        <f t="shared" si="16"/>
        <v>41487</v>
      </c>
      <c r="P344" t="b">
        <v>0</v>
      </c>
      <c r="Q344" t="b">
        <v>0</v>
      </c>
      <c r="R344" t="s">
        <v>33</v>
      </c>
      <c r="S344" t="s">
        <v>2058</v>
      </c>
      <c r="T344" t="s">
        <v>2034</v>
      </c>
    </row>
    <row r="345" spans="1:20" ht="31.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8"/>
        <v>0.53922222222222227</v>
      </c>
      <c r="G345" t="s">
        <v>14</v>
      </c>
      <c r="H345">
        <v>147</v>
      </c>
      <c r="I345" s="4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16"/>
        <v>41597.041666666664</v>
      </c>
      <c r="O345" s="12">
        <f t="shared" si="16"/>
        <v>41650.041666666664</v>
      </c>
      <c r="P345" t="b">
        <v>0</v>
      </c>
      <c r="Q345" t="b">
        <v>0</v>
      </c>
      <c r="R345" t="s">
        <v>33</v>
      </c>
      <c r="S345" t="s">
        <v>2058</v>
      </c>
      <c r="T345" t="s">
        <v>2034</v>
      </c>
    </row>
    <row r="346" spans="1:20" ht="31.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8"/>
        <v>0.41983299595141699</v>
      </c>
      <c r="G346" t="s">
        <v>14</v>
      </c>
      <c r="H346">
        <v>830</v>
      </c>
      <c r="I346" s="4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16"/>
        <v>43122.041666666664</v>
      </c>
      <c r="O346" s="12">
        <f t="shared" si="16"/>
        <v>43162.041666666664</v>
      </c>
      <c r="P346" t="b">
        <v>0</v>
      </c>
      <c r="Q346" t="b">
        <v>0</v>
      </c>
      <c r="R346" t="s">
        <v>89</v>
      </c>
      <c r="S346" t="s">
        <v>2061</v>
      </c>
      <c r="T346" t="s">
        <v>2042</v>
      </c>
    </row>
    <row r="347" spans="1:20" ht="31.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8"/>
        <v>0.14694796954314721</v>
      </c>
      <c r="G347" t="s">
        <v>14</v>
      </c>
      <c r="H347">
        <v>331</v>
      </c>
      <c r="I347" s="4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16"/>
        <v>42193.999999999993</v>
      </c>
      <c r="O347" s="12">
        <f t="shared" si="16"/>
        <v>42194.999999999993</v>
      </c>
      <c r="P347" t="b">
        <v>0</v>
      </c>
      <c r="Q347" t="b">
        <v>0</v>
      </c>
      <c r="R347" t="s">
        <v>53</v>
      </c>
      <c r="S347" t="s">
        <v>2059</v>
      </c>
      <c r="T347" t="s">
        <v>2037</v>
      </c>
    </row>
    <row r="348" spans="1:20" ht="47.2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8"/>
        <v>0.34475</v>
      </c>
      <c r="G348" t="s">
        <v>14</v>
      </c>
      <c r="H348">
        <v>25</v>
      </c>
      <c r="I348" s="4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16"/>
        <v>42970.999999999993</v>
      </c>
      <c r="O348" s="12">
        <f t="shared" si="16"/>
        <v>43025.999999999993</v>
      </c>
      <c r="P348" t="b">
        <v>0</v>
      </c>
      <c r="Q348" t="b">
        <v>1</v>
      </c>
      <c r="R348" t="s">
        <v>60</v>
      </c>
      <c r="S348" t="s">
        <v>2056</v>
      </c>
      <c r="T348" t="s">
        <v>2038</v>
      </c>
    </row>
    <row r="349" spans="1:20" ht="31.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8"/>
        <v>14.007777777777777</v>
      </c>
      <c r="G349" t="s">
        <v>20</v>
      </c>
      <c r="H349">
        <v>191</v>
      </c>
      <c r="I349" s="4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16"/>
        <v>42046.041666666664</v>
      </c>
      <c r="O349" s="12">
        <f t="shared" si="16"/>
        <v>42070.041666666664</v>
      </c>
      <c r="P349" t="b">
        <v>0</v>
      </c>
      <c r="Q349" t="b">
        <v>0</v>
      </c>
      <c r="R349" t="s">
        <v>28</v>
      </c>
      <c r="S349" t="s">
        <v>2057</v>
      </c>
      <c r="T349" t="s">
        <v>2033</v>
      </c>
    </row>
    <row r="350" spans="1:20" ht="47.2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8"/>
        <v>0.71770351758793971</v>
      </c>
      <c r="G350" t="s">
        <v>14</v>
      </c>
      <c r="H350">
        <v>3483</v>
      </c>
      <c r="I350" s="4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16"/>
        <v>42782.041666666664</v>
      </c>
      <c r="O350" s="12">
        <f t="shared" si="16"/>
        <v>42795.041666666664</v>
      </c>
      <c r="P350" t="b">
        <v>0</v>
      </c>
      <c r="Q350" t="b">
        <v>0</v>
      </c>
      <c r="R350" t="s">
        <v>17</v>
      </c>
      <c r="S350" t="s">
        <v>2055</v>
      </c>
      <c r="T350" t="s">
        <v>2031</v>
      </c>
    </row>
    <row r="351" spans="1:20" ht="31.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8"/>
        <v>0.53074115044247783</v>
      </c>
      <c r="G351" t="s">
        <v>14</v>
      </c>
      <c r="H351">
        <v>923</v>
      </c>
      <c r="I351" s="4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16"/>
        <v>42929.999999999993</v>
      </c>
      <c r="O351" s="12">
        <f t="shared" si="16"/>
        <v>42959.999999999993</v>
      </c>
      <c r="P351" t="b">
        <v>0</v>
      </c>
      <c r="Q351" t="b">
        <v>0</v>
      </c>
      <c r="R351" t="s">
        <v>33</v>
      </c>
      <c r="S351" t="s">
        <v>2058</v>
      </c>
      <c r="T351" t="s">
        <v>2034</v>
      </c>
    </row>
    <row r="352" spans="1:20" ht="31.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8"/>
        <v>0.05</v>
      </c>
      <c r="G352" t="s">
        <v>14</v>
      </c>
      <c r="H352">
        <v>1</v>
      </c>
      <c r="I352" s="4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16"/>
        <v>42143.999999999993</v>
      </c>
      <c r="O352" s="12">
        <f t="shared" si="16"/>
        <v>42161.999999999993</v>
      </c>
      <c r="P352" t="b">
        <v>0</v>
      </c>
      <c r="Q352" t="b">
        <v>1</v>
      </c>
      <c r="R352" t="s">
        <v>159</v>
      </c>
      <c r="S352" t="s">
        <v>2056</v>
      </c>
      <c r="T352" t="s">
        <v>2048</v>
      </c>
    </row>
    <row r="353" spans="1:20" ht="47.2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8"/>
        <v>1.2770715249662619</v>
      </c>
      <c r="G353" t="s">
        <v>20</v>
      </c>
      <c r="H353">
        <v>2013</v>
      </c>
      <c r="I353" s="4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16"/>
        <v>42239.999999999993</v>
      </c>
      <c r="O353" s="12">
        <f t="shared" si="16"/>
        <v>42253.999999999993</v>
      </c>
      <c r="P353" t="b">
        <v>0</v>
      </c>
      <c r="Q353" t="b">
        <v>0</v>
      </c>
      <c r="R353" t="s">
        <v>23</v>
      </c>
      <c r="S353" t="s">
        <v>2056</v>
      </c>
      <c r="T353" t="s">
        <v>2032</v>
      </c>
    </row>
    <row r="354" spans="1:20" ht="31.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8"/>
        <v>0.34892857142857142</v>
      </c>
      <c r="G354" t="s">
        <v>14</v>
      </c>
      <c r="H354">
        <v>33</v>
      </c>
      <c r="I354" s="4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16"/>
        <v>42315.041666666664</v>
      </c>
      <c r="O354" s="12">
        <f t="shared" si="16"/>
        <v>42323.041666666664</v>
      </c>
      <c r="P354" t="b">
        <v>0</v>
      </c>
      <c r="Q354" t="b">
        <v>0</v>
      </c>
      <c r="R354" t="s">
        <v>33</v>
      </c>
      <c r="S354" t="s">
        <v>2058</v>
      </c>
      <c r="T354" t="s">
        <v>2034</v>
      </c>
    </row>
    <row r="355" spans="1:20" ht="47.2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8"/>
        <v>4.105982142857143</v>
      </c>
      <c r="G355" t="s">
        <v>20</v>
      </c>
      <c r="H355">
        <v>1703</v>
      </c>
      <c r="I355" s="4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16"/>
        <v>43650.999999999993</v>
      </c>
      <c r="O355" s="12">
        <f t="shared" si="16"/>
        <v>43651.999999999993</v>
      </c>
      <c r="P355" t="b">
        <v>0</v>
      </c>
      <c r="Q355" t="b">
        <v>0</v>
      </c>
      <c r="R355" t="s">
        <v>33</v>
      </c>
      <c r="S355" t="s">
        <v>2058</v>
      </c>
      <c r="T355" t="s">
        <v>2034</v>
      </c>
    </row>
    <row r="356" spans="1:20" ht="47.2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8"/>
        <v>1.2373770491803278</v>
      </c>
      <c r="G356" t="s">
        <v>20</v>
      </c>
      <c r="H356">
        <v>80</v>
      </c>
      <c r="I356" s="4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16"/>
        <v>41520</v>
      </c>
      <c r="O356" s="12">
        <f t="shared" si="16"/>
        <v>41527</v>
      </c>
      <c r="P356" t="b">
        <v>0</v>
      </c>
      <c r="Q356" t="b">
        <v>0</v>
      </c>
      <c r="R356" t="s">
        <v>42</v>
      </c>
      <c r="S356" t="s">
        <v>2059</v>
      </c>
      <c r="T356" t="s">
        <v>2035</v>
      </c>
    </row>
    <row r="357" spans="1:20" ht="47.2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8"/>
        <v>0.58973684210526311</v>
      </c>
      <c r="G357" t="s">
        <v>47</v>
      </c>
      <c r="H357">
        <v>86</v>
      </c>
      <c r="I357" s="4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16"/>
        <v>42757.041666666664</v>
      </c>
      <c r="O357" s="12">
        <f t="shared" si="16"/>
        <v>42797.041666666664</v>
      </c>
      <c r="P357" t="b">
        <v>0</v>
      </c>
      <c r="Q357" t="b">
        <v>0</v>
      </c>
      <c r="R357" t="s">
        <v>65</v>
      </c>
      <c r="S357" t="s">
        <v>2057</v>
      </c>
      <c r="T357" t="s">
        <v>2039</v>
      </c>
    </row>
    <row r="358" spans="1:20" ht="47.2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8"/>
        <v>0.36892473118279567</v>
      </c>
      <c r="G358" t="s">
        <v>14</v>
      </c>
      <c r="H358">
        <v>40</v>
      </c>
      <c r="I358" s="4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16"/>
        <v>40922.041666666664</v>
      </c>
      <c r="O358" s="12">
        <f t="shared" si="16"/>
        <v>40931.041666666664</v>
      </c>
      <c r="P358" t="b">
        <v>0</v>
      </c>
      <c r="Q358" t="b">
        <v>0</v>
      </c>
      <c r="R358" t="s">
        <v>33</v>
      </c>
      <c r="S358" t="s">
        <v>2058</v>
      </c>
      <c r="T358" t="s">
        <v>2034</v>
      </c>
    </row>
    <row r="359" spans="1:20" ht="47.2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8"/>
        <v>1.8491304347826087</v>
      </c>
      <c r="G359" t="s">
        <v>20</v>
      </c>
      <c r="H359">
        <v>41</v>
      </c>
      <c r="I359" s="4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16"/>
        <v>42249.999999999993</v>
      </c>
      <c r="O359" s="12">
        <f t="shared" si="16"/>
        <v>42274.999999999993</v>
      </c>
      <c r="P359" t="b">
        <v>0</v>
      </c>
      <c r="Q359" t="b">
        <v>0</v>
      </c>
      <c r="R359" t="s">
        <v>89</v>
      </c>
      <c r="S359" t="s">
        <v>2061</v>
      </c>
      <c r="T359" t="s">
        <v>2042</v>
      </c>
    </row>
    <row r="360" spans="1:20" ht="47.2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8"/>
        <v>0.11814432989690722</v>
      </c>
      <c r="G360" t="s">
        <v>14</v>
      </c>
      <c r="H360">
        <v>23</v>
      </c>
      <c r="I360" s="4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16"/>
        <v>43321.999999999993</v>
      </c>
      <c r="O360" s="12">
        <f t="shared" si="16"/>
        <v>43324.999999999993</v>
      </c>
      <c r="P360" t="b">
        <v>1</v>
      </c>
      <c r="Q360" t="b">
        <v>0</v>
      </c>
      <c r="R360" t="s">
        <v>122</v>
      </c>
      <c r="S360" t="s">
        <v>2062</v>
      </c>
      <c r="T360" t="s">
        <v>2045</v>
      </c>
    </row>
    <row r="361" spans="1:20" ht="47.2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8"/>
        <v>2.9870000000000001</v>
      </c>
      <c r="G361" t="s">
        <v>20</v>
      </c>
      <c r="H361">
        <v>187</v>
      </c>
      <c r="I361" s="4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16"/>
        <v>40782</v>
      </c>
      <c r="O361" s="12">
        <f t="shared" si="16"/>
        <v>40789</v>
      </c>
      <c r="P361" t="b">
        <v>0</v>
      </c>
      <c r="Q361" t="b">
        <v>0</v>
      </c>
      <c r="R361" t="s">
        <v>71</v>
      </c>
      <c r="S361" t="s">
        <v>2059</v>
      </c>
      <c r="T361" t="s">
        <v>2041</v>
      </c>
    </row>
    <row r="362" spans="1:20" ht="47.2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8"/>
        <v>2.2635175879396985</v>
      </c>
      <c r="G362" t="s">
        <v>20</v>
      </c>
      <c r="H362">
        <v>2875</v>
      </c>
      <c r="I362" s="4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16"/>
        <v>40544.041666666664</v>
      </c>
      <c r="O362" s="12">
        <f t="shared" si="16"/>
        <v>40558.041666666664</v>
      </c>
      <c r="P362" t="b">
        <v>0</v>
      </c>
      <c r="Q362" t="b">
        <v>1</v>
      </c>
      <c r="R362" t="s">
        <v>33</v>
      </c>
      <c r="S362" t="s">
        <v>2058</v>
      </c>
      <c r="T362" t="s">
        <v>2034</v>
      </c>
    </row>
    <row r="363" spans="1:20" ht="47.2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8"/>
        <v>1.7356363636363636</v>
      </c>
      <c r="G363" t="s">
        <v>20</v>
      </c>
      <c r="H363">
        <v>88</v>
      </c>
      <c r="I363" s="4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16"/>
        <v>43014.999999999993</v>
      </c>
      <c r="O363" s="12">
        <f t="shared" si="16"/>
        <v>43038.999999999993</v>
      </c>
      <c r="P363" t="b">
        <v>0</v>
      </c>
      <c r="Q363" t="b">
        <v>0</v>
      </c>
      <c r="R363" t="s">
        <v>33</v>
      </c>
      <c r="S363" t="s">
        <v>2058</v>
      </c>
      <c r="T363" t="s">
        <v>2034</v>
      </c>
    </row>
    <row r="364" spans="1:20" ht="47.2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8"/>
        <v>3.7175675675675675</v>
      </c>
      <c r="G364" t="s">
        <v>20</v>
      </c>
      <c r="H364">
        <v>191</v>
      </c>
      <c r="I364" s="4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16"/>
        <v>40570.041666666664</v>
      </c>
      <c r="O364" s="12">
        <f t="shared" si="16"/>
        <v>40608.041666666664</v>
      </c>
      <c r="P364" t="b">
        <v>0</v>
      </c>
      <c r="Q364" t="b">
        <v>0</v>
      </c>
      <c r="R364" t="s">
        <v>23</v>
      </c>
      <c r="S364" t="s">
        <v>2056</v>
      </c>
      <c r="T364" t="s">
        <v>2032</v>
      </c>
    </row>
    <row r="365" spans="1:20" ht="31.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8"/>
        <v>1.601923076923077</v>
      </c>
      <c r="G365" t="s">
        <v>20</v>
      </c>
      <c r="H365">
        <v>139</v>
      </c>
      <c r="I365" s="4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16"/>
        <v>40904.041666666664</v>
      </c>
      <c r="O365" s="12">
        <f t="shared" si="16"/>
        <v>40905.041666666664</v>
      </c>
      <c r="P365" t="b">
        <v>0</v>
      </c>
      <c r="Q365" t="b">
        <v>0</v>
      </c>
      <c r="R365" t="s">
        <v>23</v>
      </c>
      <c r="S365" t="s">
        <v>2056</v>
      </c>
      <c r="T365" t="s">
        <v>2032</v>
      </c>
    </row>
    <row r="366" spans="1:20" ht="47.2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8"/>
        <v>16.163333333333334</v>
      </c>
      <c r="G366" t="s">
        <v>20</v>
      </c>
      <c r="H366">
        <v>186</v>
      </c>
      <c r="I366" s="4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16"/>
        <v>43164.041666666664</v>
      </c>
      <c r="O366" s="12">
        <f t="shared" si="16"/>
        <v>43193.999999999993</v>
      </c>
      <c r="P366" t="b">
        <v>0</v>
      </c>
      <c r="Q366" t="b">
        <v>0</v>
      </c>
      <c r="R366" t="s">
        <v>60</v>
      </c>
      <c r="S366" t="s">
        <v>2056</v>
      </c>
      <c r="T366" t="s">
        <v>2038</v>
      </c>
    </row>
    <row r="367" spans="1:20" ht="47.2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8"/>
        <v>7.3343749999999996</v>
      </c>
      <c r="G367" t="s">
        <v>20</v>
      </c>
      <c r="H367">
        <v>112</v>
      </c>
      <c r="I367" s="4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16"/>
        <v>42733.041666666664</v>
      </c>
      <c r="O367" s="12">
        <f t="shared" si="16"/>
        <v>42760.041666666664</v>
      </c>
      <c r="P367" t="b">
        <v>0</v>
      </c>
      <c r="Q367" t="b">
        <v>0</v>
      </c>
      <c r="R367" t="s">
        <v>33</v>
      </c>
      <c r="S367" t="s">
        <v>2058</v>
      </c>
      <c r="T367" t="s">
        <v>2034</v>
      </c>
    </row>
    <row r="368" spans="1:20" ht="31.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8"/>
        <v>5.9211111111111112</v>
      </c>
      <c r="G368" t="s">
        <v>20</v>
      </c>
      <c r="H368">
        <v>101</v>
      </c>
      <c r="I368" s="4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16"/>
        <v>40546.041666666664</v>
      </c>
      <c r="O368" s="12">
        <f t="shared" si="16"/>
        <v>40547.041666666664</v>
      </c>
      <c r="P368" t="b">
        <v>0</v>
      </c>
      <c r="Q368" t="b">
        <v>1</v>
      </c>
      <c r="R368" t="s">
        <v>33</v>
      </c>
      <c r="S368" t="s">
        <v>2058</v>
      </c>
      <c r="T368" t="s">
        <v>2034</v>
      </c>
    </row>
    <row r="369" spans="1:20" ht="47.2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8"/>
        <v>0.18888888888888888</v>
      </c>
      <c r="G369" t="s">
        <v>14</v>
      </c>
      <c r="H369">
        <v>75</v>
      </c>
      <c r="I369" s="4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16"/>
        <v>41930</v>
      </c>
      <c r="O369" s="12">
        <f t="shared" si="16"/>
        <v>41954.041666666664</v>
      </c>
      <c r="P369" t="b">
        <v>0</v>
      </c>
      <c r="Q369" t="b">
        <v>1</v>
      </c>
      <c r="R369" t="s">
        <v>33</v>
      </c>
      <c r="S369" t="s">
        <v>2058</v>
      </c>
      <c r="T369" t="s">
        <v>2034</v>
      </c>
    </row>
    <row r="370" spans="1:20" ht="47.2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8"/>
        <v>2.7680769230769231</v>
      </c>
      <c r="G370" t="s">
        <v>20</v>
      </c>
      <c r="H370">
        <v>206</v>
      </c>
      <c r="I370" s="4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16"/>
        <v>40464</v>
      </c>
      <c r="O370" s="12">
        <f t="shared" si="16"/>
        <v>40487</v>
      </c>
      <c r="P370" t="b">
        <v>0</v>
      </c>
      <c r="Q370" t="b">
        <v>1</v>
      </c>
      <c r="R370" t="s">
        <v>42</v>
      </c>
      <c r="S370" t="s">
        <v>2059</v>
      </c>
      <c r="T370" t="s">
        <v>2035</v>
      </c>
    </row>
    <row r="371" spans="1:20" ht="31.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8"/>
        <v>2.730185185185185</v>
      </c>
      <c r="G371" t="s">
        <v>20</v>
      </c>
      <c r="H371">
        <v>154</v>
      </c>
      <c r="I371" s="4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16"/>
        <v>41308.041666666664</v>
      </c>
      <c r="O371" s="12">
        <f t="shared" si="16"/>
        <v>41347</v>
      </c>
      <c r="P371" t="b">
        <v>0</v>
      </c>
      <c r="Q371" t="b">
        <v>1</v>
      </c>
      <c r="R371" t="s">
        <v>269</v>
      </c>
      <c r="S371" t="s">
        <v>2059</v>
      </c>
      <c r="T371" t="s">
        <v>2050</v>
      </c>
    </row>
    <row r="372" spans="1:20" ht="47.2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8"/>
        <v>1.593633125556545</v>
      </c>
      <c r="G372" t="s">
        <v>20</v>
      </c>
      <c r="H372">
        <v>5966</v>
      </c>
      <c r="I372" s="4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16"/>
        <v>43569.999999999993</v>
      </c>
      <c r="O372" s="12">
        <f t="shared" si="16"/>
        <v>43575.999999999993</v>
      </c>
      <c r="P372" t="b">
        <v>0</v>
      </c>
      <c r="Q372" t="b">
        <v>0</v>
      </c>
      <c r="R372" t="s">
        <v>33</v>
      </c>
      <c r="S372" t="s">
        <v>2058</v>
      </c>
      <c r="T372" t="s">
        <v>2034</v>
      </c>
    </row>
    <row r="373" spans="1:20" ht="47.2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8"/>
        <v>0.67869978858350954</v>
      </c>
      <c r="G373" t="s">
        <v>14</v>
      </c>
      <c r="H373">
        <v>2176</v>
      </c>
      <c r="I373" s="4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16"/>
        <v>42043.041666666664</v>
      </c>
      <c r="O373" s="12">
        <f t="shared" si="16"/>
        <v>42093.999999999993</v>
      </c>
      <c r="P373" t="b">
        <v>0</v>
      </c>
      <c r="Q373" t="b">
        <v>0</v>
      </c>
      <c r="R373" t="s">
        <v>33</v>
      </c>
      <c r="S373" t="s">
        <v>2058</v>
      </c>
      <c r="T373" t="s">
        <v>2034</v>
      </c>
    </row>
    <row r="374" spans="1:20" ht="63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8"/>
        <v>15.915555555555555</v>
      </c>
      <c r="G374" t="s">
        <v>20</v>
      </c>
      <c r="H374">
        <v>169</v>
      </c>
      <c r="I374" s="4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16"/>
        <v>42012.041666666664</v>
      </c>
      <c r="O374" s="12">
        <f t="shared" si="16"/>
        <v>42032.041666666664</v>
      </c>
      <c r="P374" t="b">
        <v>0</v>
      </c>
      <c r="Q374" t="b">
        <v>1</v>
      </c>
      <c r="R374" t="s">
        <v>42</v>
      </c>
      <c r="S374" t="s">
        <v>2059</v>
      </c>
      <c r="T374" t="s">
        <v>2035</v>
      </c>
    </row>
    <row r="375" spans="1:20" ht="31.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8"/>
        <v>7.3018222222222224</v>
      </c>
      <c r="G375" t="s">
        <v>20</v>
      </c>
      <c r="H375">
        <v>2106</v>
      </c>
      <c r="I375" s="4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16"/>
        <v>42963.999999999993</v>
      </c>
      <c r="O375" s="12">
        <f t="shared" si="16"/>
        <v>42971.999999999993</v>
      </c>
      <c r="P375" t="b">
        <v>0</v>
      </c>
      <c r="Q375" t="b">
        <v>0</v>
      </c>
      <c r="R375" t="s">
        <v>33</v>
      </c>
      <c r="S375" t="s">
        <v>2058</v>
      </c>
      <c r="T375" t="s">
        <v>2034</v>
      </c>
    </row>
    <row r="376" spans="1:20" ht="47.2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8"/>
        <v>0.13185782556750297</v>
      </c>
      <c r="G376" t="s">
        <v>14</v>
      </c>
      <c r="H376">
        <v>441</v>
      </c>
      <c r="I376" s="4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16"/>
        <v>43476.041666666664</v>
      </c>
      <c r="O376" s="12">
        <f t="shared" si="16"/>
        <v>43481.041666666664</v>
      </c>
      <c r="P376" t="b">
        <v>0</v>
      </c>
      <c r="Q376" t="b">
        <v>1</v>
      </c>
      <c r="R376" t="s">
        <v>42</v>
      </c>
      <c r="S376" t="s">
        <v>2059</v>
      </c>
      <c r="T376" t="s">
        <v>2035</v>
      </c>
    </row>
    <row r="377" spans="1:20" ht="47.2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8"/>
        <v>0.54777777777777781</v>
      </c>
      <c r="G377" t="s">
        <v>14</v>
      </c>
      <c r="H377">
        <v>25</v>
      </c>
      <c r="I377" s="4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16"/>
        <v>42292.999999999993</v>
      </c>
      <c r="O377" s="12">
        <f t="shared" si="16"/>
        <v>42350.041666666664</v>
      </c>
      <c r="P377" t="b">
        <v>0</v>
      </c>
      <c r="Q377" t="b">
        <v>0</v>
      </c>
      <c r="R377" t="s">
        <v>60</v>
      </c>
      <c r="S377" t="s">
        <v>2056</v>
      </c>
      <c r="T377" t="s">
        <v>2038</v>
      </c>
    </row>
    <row r="378" spans="1:20" ht="31.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8"/>
        <v>3.6102941176470589</v>
      </c>
      <c r="G378" t="s">
        <v>20</v>
      </c>
      <c r="H378">
        <v>131</v>
      </c>
      <c r="I378" s="4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16"/>
        <v>41826</v>
      </c>
      <c r="O378" s="12">
        <f t="shared" si="16"/>
        <v>41832</v>
      </c>
      <c r="P378" t="b">
        <v>0</v>
      </c>
      <c r="Q378" t="b">
        <v>0</v>
      </c>
      <c r="R378" t="s">
        <v>23</v>
      </c>
      <c r="S378" t="s">
        <v>2056</v>
      </c>
      <c r="T378" t="s">
        <v>2032</v>
      </c>
    </row>
    <row r="379" spans="1:20" ht="47.2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8"/>
        <v>0.10257545271629778</v>
      </c>
      <c r="G379" t="s">
        <v>14</v>
      </c>
      <c r="H379">
        <v>127</v>
      </c>
      <c r="I379" s="4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16"/>
        <v>43759.999999999993</v>
      </c>
      <c r="O379" s="12">
        <f t="shared" si="16"/>
        <v>43774.041666666664</v>
      </c>
      <c r="P379" t="b">
        <v>0</v>
      </c>
      <c r="Q379" t="b">
        <v>0</v>
      </c>
      <c r="R379" t="s">
        <v>33</v>
      </c>
      <c r="S379" t="s">
        <v>2058</v>
      </c>
      <c r="T379" t="s">
        <v>2034</v>
      </c>
    </row>
    <row r="380" spans="1:20" ht="31.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8"/>
        <v>0.13962962962962963</v>
      </c>
      <c r="G380" t="s">
        <v>14</v>
      </c>
      <c r="H380">
        <v>355</v>
      </c>
      <c r="I380" s="4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16"/>
        <v>43240.999999999993</v>
      </c>
      <c r="O380" s="12">
        <f t="shared" si="16"/>
        <v>43278.999999999993</v>
      </c>
      <c r="P380" t="b">
        <v>0</v>
      </c>
      <c r="Q380" t="b">
        <v>0</v>
      </c>
      <c r="R380" t="s">
        <v>42</v>
      </c>
      <c r="S380" t="s">
        <v>2059</v>
      </c>
      <c r="T380" t="s">
        <v>2035</v>
      </c>
    </row>
    <row r="381" spans="1:20" ht="31.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8"/>
        <v>0.40444444444444444</v>
      </c>
      <c r="G381" t="s">
        <v>14</v>
      </c>
      <c r="H381">
        <v>44</v>
      </c>
      <c r="I381" s="4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16"/>
        <v>40843</v>
      </c>
      <c r="O381" s="12">
        <f t="shared" si="16"/>
        <v>40857.041666666664</v>
      </c>
      <c r="P381" t="b">
        <v>0</v>
      </c>
      <c r="Q381" t="b">
        <v>0</v>
      </c>
      <c r="R381" t="s">
        <v>33</v>
      </c>
      <c r="S381" t="s">
        <v>2058</v>
      </c>
      <c r="T381" t="s">
        <v>2034</v>
      </c>
    </row>
    <row r="382" spans="1:20" ht="47.2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8"/>
        <v>1.6032</v>
      </c>
      <c r="G382" t="s">
        <v>20</v>
      </c>
      <c r="H382">
        <v>84</v>
      </c>
      <c r="I382" s="4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16"/>
        <v>41448</v>
      </c>
      <c r="O382" s="12">
        <f t="shared" si="16"/>
        <v>41453</v>
      </c>
      <c r="P382" t="b">
        <v>0</v>
      </c>
      <c r="Q382" t="b">
        <v>0</v>
      </c>
      <c r="R382" t="s">
        <v>33</v>
      </c>
      <c r="S382" t="s">
        <v>2058</v>
      </c>
      <c r="T382" t="s">
        <v>2034</v>
      </c>
    </row>
    <row r="383" spans="1:20" ht="47.2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8"/>
        <v>1.8394339622641509</v>
      </c>
      <c r="G383" t="s">
        <v>20</v>
      </c>
      <c r="H383">
        <v>155</v>
      </c>
      <c r="I383" s="4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16"/>
        <v>42162.999999999993</v>
      </c>
      <c r="O383" s="12">
        <f t="shared" si="16"/>
        <v>42208.999999999993</v>
      </c>
      <c r="P383" t="b">
        <v>0</v>
      </c>
      <c r="Q383" t="b">
        <v>0</v>
      </c>
      <c r="R383" t="s">
        <v>33</v>
      </c>
      <c r="S383" t="s">
        <v>2058</v>
      </c>
      <c r="T383" t="s">
        <v>2034</v>
      </c>
    </row>
    <row r="384" spans="1:20" ht="47.2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8"/>
        <v>0.63769230769230767</v>
      </c>
      <c r="G384" t="s">
        <v>14</v>
      </c>
      <c r="H384">
        <v>67</v>
      </c>
      <c r="I384" s="4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16"/>
        <v>43023.999999999993</v>
      </c>
      <c r="O384" s="12">
        <f t="shared" si="16"/>
        <v>43042.999999999993</v>
      </c>
      <c r="P384" t="b">
        <v>0</v>
      </c>
      <c r="Q384" t="b">
        <v>0</v>
      </c>
      <c r="R384" t="s">
        <v>122</v>
      </c>
      <c r="S384" t="s">
        <v>2062</v>
      </c>
      <c r="T384" t="s">
        <v>2045</v>
      </c>
    </row>
    <row r="385" spans="1:20" ht="47.2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8"/>
        <v>2.2538095238095237</v>
      </c>
      <c r="G385" t="s">
        <v>20</v>
      </c>
      <c r="H385">
        <v>189</v>
      </c>
      <c r="I385" s="4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16"/>
        <v>43509.041666666664</v>
      </c>
      <c r="O385" s="12">
        <f t="shared" si="16"/>
        <v>43515.041666666664</v>
      </c>
      <c r="P385" t="b">
        <v>0</v>
      </c>
      <c r="Q385" t="b">
        <v>1</v>
      </c>
      <c r="R385" t="s">
        <v>17</v>
      </c>
      <c r="S385" t="s">
        <v>2055</v>
      </c>
      <c r="T385" t="s">
        <v>2031</v>
      </c>
    </row>
    <row r="386" spans="1:20" ht="31.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8"/>
        <v>1.7200961538461539</v>
      </c>
      <c r="G386" t="s">
        <v>20</v>
      </c>
      <c r="H386">
        <v>4799</v>
      </c>
      <c r="I386" s="4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O449" si="19">(L386/86400)+25569+(-5/24)</f>
        <v>42776.041666666664</v>
      </c>
      <c r="O386" s="12">
        <f t="shared" si="19"/>
        <v>42803.041666666664</v>
      </c>
      <c r="P386" t="b">
        <v>1</v>
      </c>
      <c r="Q386" t="b">
        <v>1</v>
      </c>
      <c r="R386" t="s">
        <v>42</v>
      </c>
      <c r="S386" t="s">
        <v>2059</v>
      </c>
      <c r="T386" t="s">
        <v>2035</v>
      </c>
    </row>
    <row r="387" spans="1:20" ht="47.2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8"/>
        <v>1.4616709511568124</v>
      </c>
      <c r="G387" t="s">
        <v>20</v>
      </c>
      <c r="H387">
        <v>1137</v>
      </c>
      <c r="I387" s="4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19"/>
        <v>43552.999999999993</v>
      </c>
      <c r="O387" s="12">
        <f t="shared" si="19"/>
        <v>43584.999999999993</v>
      </c>
      <c r="P387" t="b">
        <v>0</v>
      </c>
      <c r="Q387" t="b">
        <v>0</v>
      </c>
      <c r="R387" t="s">
        <v>68</v>
      </c>
      <c r="S387" t="s">
        <v>2060</v>
      </c>
      <c r="T387" t="s">
        <v>2040</v>
      </c>
    </row>
    <row r="388" spans="1:20" ht="47.2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8"/>
        <v>0.76423616236162362</v>
      </c>
      <c r="G388" t="s">
        <v>14</v>
      </c>
      <c r="H388">
        <v>1068</v>
      </c>
      <c r="I388" s="4">
        <f t="shared" ref="I388:I451" si="2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19"/>
        <v>40355</v>
      </c>
      <c r="O388" s="12">
        <f t="shared" si="19"/>
        <v>40367</v>
      </c>
      <c r="P388" t="b">
        <v>0</v>
      </c>
      <c r="Q388" t="b">
        <v>0</v>
      </c>
      <c r="R388" t="s">
        <v>33</v>
      </c>
      <c r="S388" t="s">
        <v>2058</v>
      </c>
      <c r="T388" t="s">
        <v>2034</v>
      </c>
    </row>
    <row r="389" spans="1:20" ht="31.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ref="F389:F452" si="21">E389/D389</f>
        <v>0.39261467889908258</v>
      </c>
      <c r="G389" t="s">
        <v>14</v>
      </c>
      <c r="H389">
        <v>424</v>
      </c>
      <c r="I389" s="4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19"/>
        <v>41072</v>
      </c>
      <c r="O389" s="12">
        <f t="shared" si="19"/>
        <v>41077</v>
      </c>
      <c r="P389" t="b">
        <v>0</v>
      </c>
      <c r="Q389" t="b">
        <v>0</v>
      </c>
      <c r="R389" t="s">
        <v>65</v>
      </c>
      <c r="S389" t="s">
        <v>2057</v>
      </c>
      <c r="T389" t="s">
        <v>2039</v>
      </c>
    </row>
    <row r="390" spans="1:20" ht="31.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1"/>
        <v>0.11270034843205574</v>
      </c>
      <c r="G390" t="s">
        <v>74</v>
      </c>
      <c r="H390">
        <v>145</v>
      </c>
      <c r="I390" s="4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19"/>
        <v>40912.041666666664</v>
      </c>
      <c r="O390" s="12">
        <f t="shared" si="19"/>
        <v>40914.041666666664</v>
      </c>
      <c r="P390" t="b">
        <v>0</v>
      </c>
      <c r="Q390" t="b">
        <v>0</v>
      </c>
      <c r="R390" t="s">
        <v>60</v>
      </c>
      <c r="S390" t="s">
        <v>2056</v>
      </c>
      <c r="T390" t="s">
        <v>2038</v>
      </c>
    </row>
    <row r="391" spans="1:20" ht="47.2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1"/>
        <v>1.2211084337349398</v>
      </c>
      <c r="G391" t="s">
        <v>20</v>
      </c>
      <c r="H391">
        <v>1152</v>
      </c>
      <c r="I391" s="4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19"/>
        <v>40479</v>
      </c>
      <c r="O391" s="12">
        <f t="shared" si="19"/>
        <v>40506.041666666664</v>
      </c>
      <c r="P391" t="b">
        <v>0</v>
      </c>
      <c r="Q391" t="b">
        <v>0</v>
      </c>
      <c r="R391" t="s">
        <v>33</v>
      </c>
      <c r="S391" t="s">
        <v>2058</v>
      </c>
      <c r="T391" t="s">
        <v>2034</v>
      </c>
    </row>
    <row r="392" spans="1:20" ht="31.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1"/>
        <v>1.8654166666666667</v>
      </c>
      <c r="G392" t="s">
        <v>20</v>
      </c>
      <c r="H392">
        <v>50</v>
      </c>
      <c r="I392" s="4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19"/>
        <v>41530</v>
      </c>
      <c r="O392" s="12">
        <f t="shared" si="19"/>
        <v>41545</v>
      </c>
      <c r="P392" t="b">
        <v>0</v>
      </c>
      <c r="Q392" t="b">
        <v>0</v>
      </c>
      <c r="R392" t="s">
        <v>122</v>
      </c>
      <c r="S392" t="s">
        <v>2062</v>
      </c>
      <c r="T392" t="s">
        <v>2045</v>
      </c>
    </row>
    <row r="393" spans="1:20" ht="31.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1"/>
        <v>7.27317880794702E-2</v>
      </c>
      <c r="G393" t="s">
        <v>14</v>
      </c>
      <c r="H393">
        <v>151</v>
      </c>
      <c r="I393" s="4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19"/>
        <v>41653.041666666664</v>
      </c>
      <c r="O393" s="12">
        <f t="shared" si="19"/>
        <v>41655.041666666664</v>
      </c>
      <c r="P393" t="b">
        <v>0</v>
      </c>
      <c r="Q393" t="b">
        <v>0</v>
      </c>
      <c r="R393" t="s">
        <v>68</v>
      </c>
      <c r="S393" t="s">
        <v>2060</v>
      </c>
      <c r="T393" t="s">
        <v>2040</v>
      </c>
    </row>
    <row r="394" spans="1:20" ht="63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1"/>
        <v>0.65642371234207963</v>
      </c>
      <c r="G394" t="s">
        <v>14</v>
      </c>
      <c r="H394">
        <v>1608</v>
      </c>
      <c r="I394" s="4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19"/>
        <v>40549.041666666664</v>
      </c>
      <c r="O394" s="12">
        <f t="shared" si="19"/>
        <v>40551.041666666664</v>
      </c>
      <c r="P394" t="b">
        <v>0</v>
      </c>
      <c r="Q394" t="b">
        <v>0</v>
      </c>
      <c r="R394" t="s">
        <v>65</v>
      </c>
      <c r="S394" t="s">
        <v>2057</v>
      </c>
      <c r="T394" t="s">
        <v>2039</v>
      </c>
    </row>
    <row r="395" spans="1:20" ht="47.2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1"/>
        <v>2.2896178343949045</v>
      </c>
      <c r="G395" t="s">
        <v>20</v>
      </c>
      <c r="H395">
        <v>3059</v>
      </c>
      <c r="I395" s="4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19"/>
        <v>42932.999999999993</v>
      </c>
      <c r="O395" s="12">
        <f t="shared" si="19"/>
        <v>42933.999999999993</v>
      </c>
      <c r="P395" t="b">
        <v>0</v>
      </c>
      <c r="Q395" t="b">
        <v>0</v>
      </c>
      <c r="R395" t="s">
        <v>159</v>
      </c>
      <c r="S395" t="s">
        <v>2056</v>
      </c>
      <c r="T395" t="s">
        <v>2048</v>
      </c>
    </row>
    <row r="396" spans="1:20" ht="47.2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1"/>
        <v>4.6937499999999996</v>
      </c>
      <c r="G396" t="s">
        <v>20</v>
      </c>
      <c r="H396">
        <v>34</v>
      </c>
      <c r="I396" s="4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19"/>
        <v>41484</v>
      </c>
      <c r="O396" s="12">
        <f t="shared" si="19"/>
        <v>41494</v>
      </c>
      <c r="P396" t="b">
        <v>0</v>
      </c>
      <c r="Q396" t="b">
        <v>1</v>
      </c>
      <c r="R396" t="s">
        <v>42</v>
      </c>
      <c r="S396" t="s">
        <v>2059</v>
      </c>
      <c r="T396" t="s">
        <v>2035</v>
      </c>
    </row>
    <row r="397" spans="1:20" ht="63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1"/>
        <v>1.3011267605633803</v>
      </c>
      <c r="G397" t="s">
        <v>20</v>
      </c>
      <c r="H397">
        <v>220</v>
      </c>
      <c r="I397" s="4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19"/>
        <v>40885.041666666664</v>
      </c>
      <c r="O397" s="12">
        <f t="shared" si="19"/>
        <v>40886.041666666664</v>
      </c>
      <c r="P397" t="b">
        <v>1</v>
      </c>
      <c r="Q397" t="b">
        <v>0</v>
      </c>
      <c r="R397" t="s">
        <v>33</v>
      </c>
      <c r="S397" t="s">
        <v>2058</v>
      </c>
      <c r="T397" t="s">
        <v>2034</v>
      </c>
    </row>
    <row r="398" spans="1:20" ht="31.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1"/>
        <v>1.6705422993492407</v>
      </c>
      <c r="G398" t="s">
        <v>20</v>
      </c>
      <c r="H398">
        <v>1604</v>
      </c>
      <c r="I398" s="4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19"/>
        <v>43377.999999999993</v>
      </c>
      <c r="O398" s="12">
        <f t="shared" si="19"/>
        <v>43385.999999999993</v>
      </c>
      <c r="P398" t="b">
        <v>0</v>
      </c>
      <c r="Q398" t="b">
        <v>0</v>
      </c>
      <c r="R398" t="s">
        <v>53</v>
      </c>
      <c r="S398" t="s">
        <v>2059</v>
      </c>
      <c r="T398" t="s">
        <v>2037</v>
      </c>
    </row>
    <row r="399" spans="1:20" ht="31.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1"/>
        <v>1.738641975308642</v>
      </c>
      <c r="G399" t="s">
        <v>20</v>
      </c>
      <c r="H399">
        <v>454</v>
      </c>
      <c r="I399" s="4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19"/>
        <v>41417</v>
      </c>
      <c r="O399" s="12">
        <f t="shared" si="19"/>
        <v>41423</v>
      </c>
      <c r="P399" t="b">
        <v>0</v>
      </c>
      <c r="Q399" t="b">
        <v>0</v>
      </c>
      <c r="R399" t="s">
        <v>23</v>
      </c>
      <c r="S399" t="s">
        <v>2056</v>
      </c>
      <c r="T399" t="s">
        <v>2032</v>
      </c>
    </row>
    <row r="400" spans="1:20" ht="47.2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1"/>
        <v>7.1776470588235295</v>
      </c>
      <c r="G400" t="s">
        <v>20</v>
      </c>
      <c r="H400">
        <v>123</v>
      </c>
      <c r="I400" s="4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19"/>
        <v>43227.999999999993</v>
      </c>
      <c r="O400" s="12">
        <f t="shared" si="19"/>
        <v>43229.999999999993</v>
      </c>
      <c r="P400" t="b">
        <v>0</v>
      </c>
      <c r="Q400" t="b">
        <v>1</v>
      </c>
      <c r="R400" t="s">
        <v>71</v>
      </c>
      <c r="S400" t="s">
        <v>2059</v>
      </c>
      <c r="T400" t="s">
        <v>2041</v>
      </c>
    </row>
    <row r="401" spans="1:20" ht="31.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1"/>
        <v>0.63850976361767731</v>
      </c>
      <c r="G401" t="s">
        <v>14</v>
      </c>
      <c r="H401">
        <v>941</v>
      </c>
      <c r="I401" s="4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19"/>
        <v>40576.041666666664</v>
      </c>
      <c r="O401" s="12">
        <f t="shared" si="19"/>
        <v>40583.041666666664</v>
      </c>
      <c r="P401" t="b">
        <v>0</v>
      </c>
      <c r="Q401" t="b">
        <v>0</v>
      </c>
      <c r="R401" t="s">
        <v>60</v>
      </c>
      <c r="S401" t="s">
        <v>2056</v>
      </c>
      <c r="T401" t="s">
        <v>2038</v>
      </c>
    </row>
    <row r="402" spans="1:20" ht="47.2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1"/>
        <v>0.02</v>
      </c>
      <c r="G402" t="s">
        <v>14</v>
      </c>
      <c r="H402">
        <v>1</v>
      </c>
      <c r="I402" s="4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19"/>
        <v>41502</v>
      </c>
      <c r="O402" s="12">
        <f t="shared" si="19"/>
        <v>41524</v>
      </c>
      <c r="P402" t="b">
        <v>0</v>
      </c>
      <c r="Q402" t="b">
        <v>1</v>
      </c>
      <c r="R402" t="s">
        <v>122</v>
      </c>
      <c r="S402" t="s">
        <v>2062</v>
      </c>
      <c r="T402" t="s">
        <v>2045</v>
      </c>
    </row>
    <row r="403" spans="1:20" ht="31.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1"/>
        <v>15.302222222222222</v>
      </c>
      <c r="G403" t="s">
        <v>20</v>
      </c>
      <c r="H403">
        <v>299</v>
      </c>
      <c r="I403" s="4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19"/>
        <v>43764.999999999993</v>
      </c>
      <c r="O403" s="12">
        <f t="shared" si="19"/>
        <v>43764.999999999993</v>
      </c>
      <c r="P403" t="b">
        <v>0</v>
      </c>
      <c r="Q403" t="b">
        <v>0</v>
      </c>
      <c r="R403" t="s">
        <v>33</v>
      </c>
      <c r="S403" t="s">
        <v>2058</v>
      </c>
      <c r="T403" t="s">
        <v>2034</v>
      </c>
    </row>
    <row r="404" spans="1:20" ht="31.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1"/>
        <v>0.40356164383561643</v>
      </c>
      <c r="G404" t="s">
        <v>14</v>
      </c>
      <c r="H404">
        <v>40</v>
      </c>
      <c r="I404" s="4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19"/>
        <v>40914.041666666664</v>
      </c>
      <c r="O404" s="12">
        <f t="shared" si="19"/>
        <v>40961.041666666664</v>
      </c>
      <c r="P404" t="b">
        <v>0</v>
      </c>
      <c r="Q404" t="b">
        <v>1</v>
      </c>
      <c r="R404" t="s">
        <v>100</v>
      </c>
      <c r="S404" t="s">
        <v>2059</v>
      </c>
      <c r="T404" t="s">
        <v>2043</v>
      </c>
    </row>
    <row r="405" spans="1:20" ht="31.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1"/>
        <v>0.86220633299284988</v>
      </c>
      <c r="G405" t="s">
        <v>14</v>
      </c>
      <c r="H405">
        <v>3015</v>
      </c>
      <c r="I405" s="4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19"/>
        <v>40310</v>
      </c>
      <c r="O405" s="12">
        <f t="shared" si="19"/>
        <v>40346</v>
      </c>
      <c r="P405" t="b">
        <v>0</v>
      </c>
      <c r="Q405" t="b">
        <v>1</v>
      </c>
      <c r="R405" t="s">
        <v>33</v>
      </c>
      <c r="S405" t="s">
        <v>2058</v>
      </c>
      <c r="T405" t="s">
        <v>2034</v>
      </c>
    </row>
    <row r="406" spans="1:20" ht="31.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1"/>
        <v>3.1558486707566464</v>
      </c>
      <c r="G406" t="s">
        <v>20</v>
      </c>
      <c r="H406">
        <v>2237</v>
      </c>
      <c r="I406" s="4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19"/>
        <v>43053.041666666664</v>
      </c>
      <c r="O406" s="12">
        <f t="shared" si="19"/>
        <v>43056.041666666664</v>
      </c>
      <c r="P406" t="b">
        <v>0</v>
      </c>
      <c r="Q406" t="b">
        <v>0</v>
      </c>
      <c r="R406" t="s">
        <v>33</v>
      </c>
      <c r="S406" t="s">
        <v>2058</v>
      </c>
      <c r="T406" t="s">
        <v>2034</v>
      </c>
    </row>
    <row r="407" spans="1:20" ht="47.2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1"/>
        <v>0.89618243243243245</v>
      </c>
      <c r="G407" t="s">
        <v>14</v>
      </c>
      <c r="H407">
        <v>435</v>
      </c>
      <c r="I407" s="4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19"/>
        <v>43254.999999999993</v>
      </c>
      <c r="O407" s="12">
        <f t="shared" si="19"/>
        <v>43304.999999999993</v>
      </c>
      <c r="P407" t="b">
        <v>0</v>
      </c>
      <c r="Q407" t="b">
        <v>0</v>
      </c>
      <c r="R407" t="s">
        <v>33</v>
      </c>
      <c r="S407" t="s">
        <v>2058</v>
      </c>
      <c r="T407" t="s">
        <v>2034</v>
      </c>
    </row>
    <row r="408" spans="1:20" ht="47.2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1"/>
        <v>1.8214503816793892</v>
      </c>
      <c r="G408" t="s">
        <v>20</v>
      </c>
      <c r="H408">
        <v>645</v>
      </c>
      <c r="I408" s="4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19"/>
        <v>41304.041666666664</v>
      </c>
      <c r="O408" s="12">
        <f t="shared" si="19"/>
        <v>41316.041666666664</v>
      </c>
      <c r="P408" t="b">
        <v>1</v>
      </c>
      <c r="Q408" t="b">
        <v>0</v>
      </c>
      <c r="R408" t="s">
        <v>42</v>
      </c>
      <c r="S408" t="s">
        <v>2059</v>
      </c>
      <c r="T408" t="s">
        <v>2035</v>
      </c>
    </row>
    <row r="409" spans="1:20" ht="47.2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1"/>
        <v>3.5588235294117645</v>
      </c>
      <c r="G409" t="s">
        <v>20</v>
      </c>
      <c r="H409">
        <v>484</v>
      </c>
      <c r="I409" s="4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19"/>
        <v>43750.999999999993</v>
      </c>
      <c r="O409" s="12">
        <f t="shared" si="19"/>
        <v>43757.999999999993</v>
      </c>
      <c r="P409" t="b">
        <v>0</v>
      </c>
      <c r="Q409" t="b">
        <v>0</v>
      </c>
      <c r="R409" t="s">
        <v>33</v>
      </c>
      <c r="S409" t="s">
        <v>2058</v>
      </c>
      <c r="T409" t="s">
        <v>2034</v>
      </c>
    </row>
    <row r="410" spans="1:20" ht="47.2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1"/>
        <v>1.3183695652173912</v>
      </c>
      <c r="G410" t="s">
        <v>20</v>
      </c>
      <c r="H410">
        <v>154</v>
      </c>
      <c r="I410" s="4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19"/>
        <v>42540.999999999993</v>
      </c>
      <c r="O410" s="12">
        <f t="shared" si="19"/>
        <v>42560.999999999993</v>
      </c>
      <c r="P410" t="b">
        <v>0</v>
      </c>
      <c r="Q410" t="b">
        <v>0</v>
      </c>
      <c r="R410" t="s">
        <v>42</v>
      </c>
      <c r="S410" t="s">
        <v>2059</v>
      </c>
      <c r="T410" t="s">
        <v>2035</v>
      </c>
    </row>
    <row r="411" spans="1:20" ht="47.2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1"/>
        <v>0.46315634218289087</v>
      </c>
      <c r="G411" t="s">
        <v>14</v>
      </c>
      <c r="H411">
        <v>714</v>
      </c>
      <c r="I411" s="4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19"/>
        <v>42842.999999999993</v>
      </c>
      <c r="O411" s="12">
        <f t="shared" si="19"/>
        <v>42846.999999999993</v>
      </c>
      <c r="P411" t="b">
        <v>0</v>
      </c>
      <c r="Q411" t="b">
        <v>0</v>
      </c>
      <c r="R411" t="s">
        <v>23</v>
      </c>
      <c r="S411" t="s">
        <v>2056</v>
      </c>
      <c r="T411" t="s">
        <v>2032</v>
      </c>
    </row>
    <row r="412" spans="1:20" ht="47.2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1"/>
        <v>0.36132726089785294</v>
      </c>
      <c r="G412" t="s">
        <v>47</v>
      </c>
      <c r="H412">
        <v>1111</v>
      </c>
      <c r="I412" s="4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19"/>
        <v>42121.999999999993</v>
      </c>
      <c r="O412" s="12">
        <f t="shared" si="19"/>
        <v>42121.999999999993</v>
      </c>
      <c r="P412" t="b">
        <v>0</v>
      </c>
      <c r="Q412" t="b">
        <v>0</v>
      </c>
      <c r="R412" t="s">
        <v>292</v>
      </c>
      <c r="S412" t="s">
        <v>2061</v>
      </c>
      <c r="T412" t="s">
        <v>2051</v>
      </c>
    </row>
    <row r="413" spans="1:20" ht="47.2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1"/>
        <v>1.0462820512820512</v>
      </c>
      <c r="G413" t="s">
        <v>20</v>
      </c>
      <c r="H413">
        <v>82</v>
      </c>
      <c r="I413" s="4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19"/>
        <v>42883.999999999993</v>
      </c>
      <c r="O413" s="12">
        <f t="shared" si="19"/>
        <v>42885.999999999993</v>
      </c>
      <c r="P413" t="b">
        <v>0</v>
      </c>
      <c r="Q413" t="b">
        <v>0</v>
      </c>
      <c r="R413" t="s">
        <v>33</v>
      </c>
      <c r="S413" t="s">
        <v>2058</v>
      </c>
      <c r="T413" t="s">
        <v>2034</v>
      </c>
    </row>
    <row r="414" spans="1:20" ht="47.2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1"/>
        <v>6.6885714285714286</v>
      </c>
      <c r="G414" t="s">
        <v>20</v>
      </c>
      <c r="H414">
        <v>134</v>
      </c>
      <c r="I414" s="4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19"/>
        <v>41642.041666666664</v>
      </c>
      <c r="O414" s="12">
        <f t="shared" si="19"/>
        <v>41652.041666666664</v>
      </c>
      <c r="P414" t="b">
        <v>0</v>
      </c>
      <c r="Q414" t="b">
        <v>0</v>
      </c>
      <c r="R414" t="s">
        <v>119</v>
      </c>
      <c r="S414" t="s">
        <v>2060</v>
      </c>
      <c r="T414" t="s">
        <v>2044</v>
      </c>
    </row>
    <row r="415" spans="1:20" ht="47.2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1"/>
        <v>0.62072823218997364</v>
      </c>
      <c r="G415" t="s">
        <v>47</v>
      </c>
      <c r="H415">
        <v>1089</v>
      </c>
      <c r="I415" s="4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19"/>
        <v>43431.041666666664</v>
      </c>
      <c r="O415" s="12">
        <f t="shared" si="19"/>
        <v>43458.041666666664</v>
      </c>
      <c r="P415" t="b">
        <v>0</v>
      </c>
      <c r="Q415" t="b">
        <v>0</v>
      </c>
      <c r="R415" t="s">
        <v>71</v>
      </c>
      <c r="S415" t="s">
        <v>2059</v>
      </c>
      <c r="T415" t="s">
        <v>2041</v>
      </c>
    </row>
    <row r="416" spans="1:20" ht="47.2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1"/>
        <v>0.84699787460148779</v>
      </c>
      <c r="G416" t="s">
        <v>14</v>
      </c>
      <c r="H416">
        <v>5497</v>
      </c>
      <c r="I416" s="4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19"/>
        <v>40288</v>
      </c>
      <c r="O416" s="12">
        <f t="shared" si="19"/>
        <v>40296</v>
      </c>
      <c r="P416" t="b">
        <v>0</v>
      </c>
      <c r="Q416" t="b">
        <v>1</v>
      </c>
      <c r="R416" t="s">
        <v>17</v>
      </c>
      <c r="S416" t="s">
        <v>2055</v>
      </c>
      <c r="T416" t="s">
        <v>2031</v>
      </c>
    </row>
    <row r="417" spans="1:20" ht="31.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1"/>
        <v>0.11059030837004405</v>
      </c>
      <c r="G417" t="s">
        <v>14</v>
      </c>
      <c r="H417">
        <v>418</v>
      </c>
      <c r="I417" s="4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19"/>
        <v>40921.041666666664</v>
      </c>
      <c r="O417" s="12">
        <f t="shared" si="19"/>
        <v>40938.041666666664</v>
      </c>
      <c r="P417" t="b">
        <v>0</v>
      </c>
      <c r="Q417" t="b">
        <v>0</v>
      </c>
      <c r="R417" t="s">
        <v>33</v>
      </c>
      <c r="S417" t="s">
        <v>2058</v>
      </c>
      <c r="T417" t="s">
        <v>2034</v>
      </c>
    </row>
    <row r="418" spans="1:20" ht="47.2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1"/>
        <v>0.43838781575037145</v>
      </c>
      <c r="G418" t="s">
        <v>14</v>
      </c>
      <c r="H418">
        <v>1439</v>
      </c>
      <c r="I418" s="4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19"/>
        <v>40560.041666666664</v>
      </c>
      <c r="O418" s="12">
        <f t="shared" si="19"/>
        <v>40569.041666666664</v>
      </c>
      <c r="P418" t="b">
        <v>0</v>
      </c>
      <c r="Q418" t="b">
        <v>1</v>
      </c>
      <c r="R418" t="s">
        <v>42</v>
      </c>
      <c r="S418" t="s">
        <v>2059</v>
      </c>
      <c r="T418" t="s">
        <v>2035</v>
      </c>
    </row>
    <row r="419" spans="1:20" ht="31.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1"/>
        <v>0.55470588235294116</v>
      </c>
      <c r="G419" t="s">
        <v>14</v>
      </c>
      <c r="H419">
        <v>15</v>
      </c>
      <c r="I419" s="4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19"/>
        <v>43406.999999999993</v>
      </c>
      <c r="O419" s="12">
        <f t="shared" si="19"/>
        <v>43431.041666666664</v>
      </c>
      <c r="P419" t="b">
        <v>0</v>
      </c>
      <c r="Q419" t="b">
        <v>0</v>
      </c>
      <c r="R419" t="s">
        <v>33</v>
      </c>
      <c r="S419" t="s">
        <v>2058</v>
      </c>
      <c r="T419" t="s">
        <v>2034</v>
      </c>
    </row>
    <row r="420" spans="1:20" ht="31.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1"/>
        <v>0.57399511301160655</v>
      </c>
      <c r="G420" t="s">
        <v>14</v>
      </c>
      <c r="H420">
        <v>1999</v>
      </c>
      <c r="I420" s="4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19"/>
        <v>41035</v>
      </c>
      <c r="O420" s="12">
        <f t="shared" si="19"/>
        <v>41036</v>
      </c>
      <c r="P420" t="b">
        <v>0</v>
      </c>
      <c r="Q420" t="b">
        <v>0</v>
      </c>
      <c r="R420" t="s">
        <v>42</v>
      </c>
      <c r="S420" t="s">
        <v>2059</v>
      </c>
      <c r="T420" t="s">
        <v>2035</v>
      </c>
    </row>
    <row r="421" spans="1:20" ht="47.2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1"/>
        <v>1.2343497363796134</v>
      </c>
      <c r="G421" t="s">
        <v>20</v>
      </c>
      <c r="H421">
        <v>5203</v>
      </c>
      <c r="I421" s="4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19"/>
        <v>40899.041666666664</v>
      </c>
      <c r="O421" s="12">
        <f t="shared" si="19"/>
        <v>40905.041666666664</v>
      </c>
      <c r="P421" t="b">
        <v>0</v>
      </c>
      <c r="Q421" t="b">
        <v>0</v>
      </c>
      <c r="R421" t="s">
        <v>28</v>
      </c>
      <c r="S421" t="s">
        <v>2057</v>
      </c>
      <c r="T421" t="s">
        <v>2033</v>
      </c>
    </row>
    <row r="422" spans="1:20" ht="47.2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1"/>
        <v>1.2846</v>
      </c>
      <c r="G422" t="s">
        <v>20</v>
      </c>
      <c r="H422">
        <v>94</v>
      </c>
      <c r="I422" s="4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19"/>
        <v>42910.999999999993</v>
      </c>
      <c r="O422" s="12">
        <f t="shared" si="19"/>
        <v>42924.999999999993</v>
      </c>
      <c r="P422" t="b">
        <v>0</v>
      </c>
      <c r="Q422" t="b">
        <v>0</v>
      </c>
      <c r="R422" t="s">
        <v>33</v>
      </c>
      <c r="S422" t="s">
        <v>2058</v>
      </c>
      <c r="T422" t="s">
        <v>2034</v>
      </c>
    </row>
    <row r="423" spans="1:20" ht="31.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1"/>
        <v>0.63989361702127656</v>
      </c>
      <c r="G423" t="s">
        <v>14</v>
      </c>
      <c r="H423">
        <v>118</v>
      </c>
      <c r="I423" s="4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19"/>
        <v>42914.999999999993</v>
      </c>
      <c r="O423" s="12">
        <f t="shared" si="19"/>
        <v>42944.999999999993</v>
      </c>
      <c r="P423" t="b">
        <v>0</v>
      </c>
      <c r="Q423" t="b">
        <v>1</v>
      </c>
      <c r="R423" t="s">
        <v>65</v>
      </c>
      <c r="S423" t="s">
        <v>2057</v>
      </c>
      <c r="T423" t="s">
        <v>2039</v>
      </c>
    </row>
    <row r="424" spans="1:20" ht="63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1"/>
        <v>1.2729885057471264</v>
      </c>
      <c r="G424" t="s">
        <v>20</v>
      </c>
      <c r="H424">
        <v>205</v>
      </c>
      <c r="I424" s="4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19"/>
        <v>40285</v>
      </c>
      <c r="O424" s="12">
        <f t="shared" si="19"/>
        <v>40305</v>
      </c>
      <c r="P424" t="b">
        <v>0</v>
      </c>
      <c r="Q424" t="b">
        <v>1</v>
      </c>
      <c r="R424" t="s">
        <v>33</v>
      </c>
      <c r="S424" t="s">
        <v>2058</v>
      </c>
      <c r="T424" t="s">
        <v>2034</v>
      </c>
    </row>
    <row r="425" spans="1:20" ht="31.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1"/>
        <v>0.10638024357239513</v>
      </c>
      <c r="G425" t="s">
        <v>14</v>
      </c>
      <c r="H425">
        <v>162</v>
      </c>
      <c r="I425" s="4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19"/>
        <v>40808</v>
      </c>
      <c r="O425" s="12">
        <f t="shared" si="19"/>
        <v>40810</v>
      </c>
      <c r="P425" t="b">
        <v>0</v>
      </c>
      <c r="Q425" t="b">
        <v>1</v>
      </c>
      <c r="R425" t="s">
        <v>17</v>
      </c>
      <c r="S425" t="s">
        <v>2055</v>
      </c>
      <c r="T425" t="s">
        <v>2031</v>
      </c>
    </row>
    <row r="426" spans="1:20" ht="47.2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1"/>
        <v>0.40470588235294119</v>
      </c>
      <c r="G426" t="s">
        <v>14</v>
      </c>
      <c r="H426">
        <v>83</v>
      </c>
      <c r="I426" s="4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19"/>
        <v>43207.999999999993</v>
      </c>
      <c r="O426" s="12">
        <f t="shared" si="19"/>
        <v>43213.999999999993</v>
      </c>
      <c r="P426" t="b">
        <v>0</v>
      </c>
      <c r="Q426" t="b">
        <v>0</v>
      </c>
      <c r="R426" t="s">
        <v>60</v>
      </c>
      <c r="S426" t="s">
        <v>2056</v>
      </c>
      <c r="T426" t="s">
        <v>2038</v>
      </c>
    </row>
    <row r="427" spans="1:20" ht="47.2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1"/>
        <v>2.8766666666666665</v>
      </c>
      <c r="G427" t="s">
        <v>20</v>
      </c>
      <c r="H427">
        <v>92</v>
      </c>
      <c r="I427" s="4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19"/>
        <v>42212.999999999993</v>
      </c>
      <c r="O427" s="12">
        <f t="shared" si="19"/>
        <v>42218.999999999993</v>
      </c>
      <c r="P427" t="b">
        <v>0</v>
      </c>
      <c r="Q427" t="b">
        <v>0</v>
      </c>
      <c r="R427" t="s">
        <v>122</v>
      </c>
      <c r="S427" t="s">
        <v>2062</v>
      </c>
      <c r="T427" t="s">
        <v>2045</v>
      </c>
    </row>
    <row r="428" spans="1:20" ht="47.2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1"/>
        <v>5.7294444444444448</v>
      </c>
      <c r="G428" t="s">
        <v>20</v>
      </c>
      <c r="H428">
        <v>219</v>
      </c>
      <c r="I428" s="4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19"/>
        <v>41332.041666666664</v>
      </c>
      <c r="O428" s="12">
        <f t="shared" si="19"/>
        <v>41339.041666666664</v>
      </c>
      <c r="P428" t="b">
        <v>0</v>
      </c>
      <c r="Q428" t="b">
        <v>0</v>
      </c>
      <c r="R428" t="s">
        <v>33</v>
      </c>
      <c r="S428" t="s">
        <v>2058</v>
      </c>
      <c r="T428" t="s">
        <v>2034</v>
      </c>
    </row>
    <row r="429" spans="1:20" ht="31.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1"/>
        <v>1.1290429799426933</v>
      </c>
      <c r="G429" t="s">
        <v>20</v>
      </c>
      <c r="H429">
        <v>2526</v>
      </c>
      <c r="I429" s="4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19"/>
        <v>41895</v>
      </c>
      <c r="O429" s="12">
        <f t="shared" si="19"/>
        <v>41927</v>
      </c>
      <c r="P429" t="b">
        <v>0</v>
      </c>
      <c r="Q429" t="b">
        <v>1</v>
      </c>
      <c r="R429" t="s">
        <v>33</v>
      </c>
      <c r="S429" t="s">
        <v>2058</v>
      </c>
      <c r="T429" t="s">
        <v>2034</v>
      </c>
    </row>
    <row r="430" spans="1:20" ht="31.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1"/>
        <v>0.46387573964497042</v>
      </c>
      <c r="G430" t="s">
        <v>14</v>
      </c>
      <c r="H430">
        <v>747</v>
      </c>
      <c r="I430" s="4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19"/>
        <v>40585.041666666664</v>
      </c>
      <c r="O430" s="12">
        <f t="shared" si="19"/>
        <v>40592.041666666664</v>
      </c>
      <c r="P430" t="b">
        <v>0</v>
      </c>
      <c r="Q430" t="b">
        <v>0</v>
      </c>
      <c r="R430" t="s">
        <v>71</v>
      </c>
      <c r="S430" t="s">
        <v>2059</v>
      </c>
      <c r="T430" t="s">
        <v>2041</v>
      </c>
    </row>
    <row r="431" spans="1:20" ht="47.2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1"/>
        <v>0.90675916230366493</v>
      </c>
      <c r="G431" t="s">
        <v>74</v>
      </c>
      <c r="H431">
        <v>2138</v>
      </c>
      <c r="I431" s="4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19"/>
        <v>41680.041666666664</v>
      </c>
      <c r="O431" s="12">
        <f t="shared" si="19"/>
        <v>41708</v>
      </c>
      <c r="P431" t="b">
        <v>0</v>
      </c>
      <c r="Q431" t="b">
        <v>1</v>
      </c>
      <c r="R431" t="s">
        <v>122</v>
      </c>
      <c r="S431" t="s">
        <v>2062</v>
      </c>
      <c r="T431" t="s">
        <v>2045</v>
      </c>
    </row>
    <row r="432" spans="1:20" ht="47.2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1"/>
        <v>0.67740740740740746</v>
      </c>
      <c r="G432" t="s">
        <v>14</v>
      </c>
      <c r="H432">
        <v>84</v>
      </c>
      <c r="I432" s="4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19"/>
        <v>43736.999999999993</v>
      </c>
      <c r="O432" s="12">
        <f t="shared" si="19"/>
        <v>43770.999999999993</v>
      </c>
      <c r="P432" t="b">
        <v>0</v>
      </c>
      <c r="Q432" t="b">
        <v>0</v>
      </c>
      <c r="R432" t="s">
        <v>33</v>
      </c>
      <c r="S432" t="s">
        <v>2058</v>
      </c>
      <c r="T432" t="s">
        <v>2034</v>
      </c>
    </row>
    <row r="433" spans="1:20" ht="47.2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1"/>
        <v>1.9249019607843136</v>
      </c>
      <c r="G433" t="s">
        <v>20</v>
      </c>
      <c r="H433">
        <v>94</v>
      </c>
      <c r="I433" s="4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19"/>
        <v>43272.999999999993</v>
      </c>
      <c r="O433" s="12">
        <f t="shared" si="19"/>
        <v>43289.999999999993</v>
      </c>
      <c r="P433" t="b">
        <v>1</v>
      </c>
      <c r="Q433" t="b">
        <v>0</v>
      </c>
      <c r="R433" t="s">
        <v>33</v>
      </c>
      <c r="S433" t="s">
        <v>2058</v>
      </c>
      <c r="T433" t="s">
        <v>2034</v>
      </c>
    </row>
    <row r="434" spans="1:20" ht="47.2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1"/>
        <v>0.82714285714285718</v>
      </c>
      <c r="G434" t="s">
        <v>14</v>
      </c>
      <c r="H434">
        <v>91</v>
      </c>
      <c r="I434" s="4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19"/>
        <v>41761</v>
      </c>
      <c r="O434" s="12">
        <f t="shared" si="19"/>
        <v>41781</v>
      </c>
      <c r="P434" t="b">
        <v>0</v>
      </c>
      <c r="Q434" t="b">
        <v>0</v>
      </c>
      <c r="R434" t="s">
        <v>33</v>
      </c>
      <c r="S434" t="s">
        <v>2058</v>
      </c>
      <c r="T434" t="s">
        <v>2034</v>
      </c>
    </row>
    <row r="435" spans="1:20" ht="47.2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1"/>
        <v>0.54163920922570019</v>
      </c>
      <c r="G435" t="s">
        <v>14</v>
      </c>
      <c r="H435">
        <v>792</v>
      </c>
      <c r="I435" s="4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19"/>
        <v>41603.041666666664</v>
      </c>
      <c r="O435" s="12">
        <f t="shared" si="19"/>
        <v>41619.041666666664</v>
      </c>
      <c r="P435" t="b">
        <v>0</v>
      </c>
      <c r="Q435" t="b">
        <v>1</v>
      </c>
      <c r="R435" t="s">
        <v>42</v>
      </c>
      <c r="S435" t="s">
        <v>2059</v>
      </c>
      <c r="T435" t="s">
        <v>2035</v>
      </c>
    </row>
    <row r="436" spans="1:20" ht="47.2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1"/>
        <v>0.16722222222222222</v>
      </c>
      <c r="G436" t="s">
        <v>74</v>
      </c>
      <c r="H436">
        <v>10</v>
      </c>
      <c r="I436" s="4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19"/>
        <v>42705.041666666664</v>
      </c>
      <c r="O436" s="12">
        <f t="shared" si="19"/>
        <v>42719.041666666664</v>
      </c>
      <c r="P436" t="b">
        <v>1</v>
      </c>
      <c r="Q436" t="b">
        <v>0</v>
      </c>
      <c r="R436" t="s">
        <v>33</v>
      </c>
      <c r="S436" t="s">
        <v>2058</v>
      </c>
      <c r="T436" t="s">
        <v>2034</v>
      </c>
    </row>
    <row r="437" spans="1:20" ht="31.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1"/>
        <v>1.168766404199475</v>
      </c>
      <c r="G437" t="s">
        <v>20</v>
      </c>
      <c r="H437">
        <v>1713</v>
      </c>
      <c r="I437" s="4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19"/>
        <v>41988.041666666664</v>
      </c>
      <c r="O437" s="12">
        <f t="shared" si="19"/>
        <v>42000.041666666664</v>
      </c>
      <c r="P437" t="b">
        <v>0</v>
      </c>
      <c r="Q437" t="b">
        <v>1</v>
      </c>
      <c r="R437" t="s">
        <v>33</v>
      </c>
      <c r="S437" t="s">
        <v>2058</v>
      </c>
      <c r="T437" t="s">
        <v>2034</v>
      </c>
    </row>
    <row r="438" spans="1:20" ht="47.2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1"/>
        <v>10.521538461538462</v>
      </c>
      <c r="G438" t="s">
        <v>20</v>
      </c>
      <c r="H438">
        <v>249</v>
      </c>
      <c r="I438" s="4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19"/>
        <v>43574.999999999993</v>
      </c>
      <c r="O438" s="12">
        <f t="shared" si="19"/>
        <v>43575.999999999993</v>
      </c>
      <c r="P438" t="b">
        <v>0</v>
      </c>
      <c r="Q438" t="b">
        <v>0</v>
      </c>
      <c r="R438" t="s">
        <v>159</v>
      </c>
      <c r="S438" t="s">
        <v>2056</v>
      </c>
      <c r="T438" t="s">
        <v>2048</v>
      </c>
    </row>
    <row r="439" spans="1:20" ht="31.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1"/>
        <v>1.2307407407407407</v>
      </c>
      <c r="G439" t="s">
        <v>20</v>
      </c>
      <c r="H439">
        <v>192</v>
      </c>
      <c r="I439" s="4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19"/>
        <v>42259.999999999993</v>
      </c>
      <c r="O439" s="12">
        <f t="shared" si="19"/>
        <v>42262.999999999993</v>
      </c>
      <c r="P439" t="b">
        <v>0</v>
      </c>
      <c r="Q439" t="b">
        <v>1</v>
      </c>
      <c r="R439" t="s">
        <v>71</v>
      </c>
      <c r="S439" t="s">
        <v>2059</v>
      </c>
      <c r="T439" t="s">
        <v>2041</v>
      </c>
    </row>
    <row r="440" spans="1:20" ht="47.2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1"/>
        <v>1.7863855421686747</v>
      </c>
      <c r="G440" t="s">
        <v>20</v>
      </c>
      <c r="H440">
        <v>247</v>
      </c>
      <c r="I440" s="4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19"/>
        <v>41337.041666666664</v>
      </c>
      <c r="O440" s="12">
        <f t="shared" si="19"/>
        <v>41367</v>
      </c>
      <c r="P440" t="b">
        <v>0</v>
      </c>
      <c r="Q440" t="b">
        <v>0</v>
      </c>
      <c r="R440" t="s">
        <v>33</v>
      </c>
      <c r="S440" t="s">
        <v>2058</v>
      </c>
      <c r="T440" t="s">
        <v>2034</v>
      </c>
    </row>
    <row r="441" spans="1:20" ht="47.2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1"/>
        <v>3.5528169014084505</v>
      </c>
      <c r="G441" t="s">
        <v>20</v>
      </c>
      <c r="H441">
        <v>2293</v>
      </c>
      <c r="I441" s="4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19"/>
        <v>42679.999999999993</v>
      </c>
      <c r="O441" s="12">
        <f t="shared" si="19"/>
        <v>42687.041666666664</v>
      </c>
      <c r="P441" t="b">
        <v>0</v>
      </c>
      <c r="Q441" t="b">
        <v>0</v>
      </c>
      <c r="R441" t="s">
        <v>474</v>
      </c>
      <c r="S441" t="s">
        <v>2059</v>
      </c>
      <c r="T441" t="s">
        <v>2053</v>
      </c>
    </row>
    <row r="442" spans="1:20" ht="31.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1"/>
        <v>1.6190634146341463</v>
      </c>
      <c r="G442" t="s">
        <v>20</v>
      </c>
      <c r="H442">
        <v>3131</v>
      </c>
      <c r="I442" s="4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19"/>
        <v>42915.999999999993</v>
      </c>
      <c r="O442" s="12">
        <f t="shared" si="19"/>
        <v>42925.999999999993</v>
      </c>
      <c r="P442" t="b">
        <v>0</v>
      </c>
      <c r="Q442" t="b">
        <v>0</v>
      </c>
      <c r="R442" t="s">
        <v>269</v>
      </c>
      <c r="S442" t="s">
        <v>2059</v>
      </c>
      <c r="T442" t="s">
        <v>2050</v>
      </c>
    </row>
    <row r="443" spans="1:20" ht="31.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1"/>
        <v>0.24914285714285714</v>
      </c>
      <c r="G443" t="s">
        <v>14</v>
      </c>
      <c r="H443">
        <v>32</v>
      </c>
      <c r="I443" s="4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19"/>
        <v>41025</v>
      </c>
      <c r="O443" s="12">
        <f t="shared" si="19"/>
        <v>41053</v>
      </c>
      <c r="P443" t="b">
        <v>0</v>
      </c>
      <c r="Q443" t="b">
        <v>0</v>
      </c>
      <c r="R443" t="s">
        <v>65</v>
      </c>
      <c r="S443" t="s">
        <v>2057</v>
      </c>
      <c r="T443" t="s">
        <v>2039</v>
      </c>
    </row>
    <row r="444" spans="1:20" ht="31.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1"/>
        <v>1.9872222222222222</v>
      </c>
      <c r="G444" t="s">
        <v>20</v>
      </c>
      <c r="H444">
        <v>143</v>
      </c>
      <c r="I444" s="4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19"/>
        <v>42979.999999999993</v>
      </c>
      <c r="O444" s="12">
        <f t="shared" si="19"/>
        <v>42995.999999999993</v>
      </c>
      <c r="P444" t="b">
        <v>0</v>
      </c>
      <c r="Q444" t="b">
        <v>0</v>
      </c>
      <c r="R444" t="s">
        <v>33</v>
      </c>
      <c r="S444" t="s">
        <v>2058</v>
      </c>
      <c r="T444" t="s">
        <v>2034</v>
      </c>
    </row>
    <row r="445" spans="1:20" ht="47.2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1"/>
        <v>0.34752688172043011</v>
      </c>
      <c r="G445" t="s">
        <v>74</v>
      </c>
      <c r="H445">
        <v>90</v>
      </c>
      <c r="I445" s="4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19"/>
        <v>40451</v>
      </c>
      <c r="O445" s="12">
        <f t="shared" si="19"/>
        <v>40470</v>
      </c>
      <c r="P445" t="b">
        <v>0</v>
      </c>
      <c r="Q445" t="b">
        <v>0</v>
      </c>
      <c r="R445" t="s">
        <v>33</v>
      </c>
      <c r="S445" t="s">
        <v>2058</v>
      </c>
      <c r="T445" t="s">
        <v>2034</v>
      </c>
    </row>
    <row r="446" spans="1:20" ht="31.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1"/>
        <v>1.7641935483870967</v>
      </c>
      <c r="G446" t="s">
        <v>20</v>
      </c>
      <c r="H446">
        <v>296</v>
      </c>
      <c r="I446" s="4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19"/>
        <v>40748</v>
      </c>
      <c r="O446" s="12">
        <f t="shared" si="19"/>
        <v>40750</v>
      </c>
      <c r="P446" t="b">
        <v>0</v>
      </c>
      <c r="Q446" t="b">
        <v>1</v>
      </c>
      <c r="R446" t="s">
        <v>60</v>
      </c>
      <c r="S446" t="s">
        <v>2056</v>
      </c>
      <c r="T446" t="s">
        <v>2038</v>
      </c>
    </row>
    <row r="447" spans="1:20" ht="47.2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1"/>
        <v>5.1138095238095236</v>
      </c>
      <c r="G447" t="s">
        <v>20</v>
      </c>
      <c r="H447">
        <v>170</v>
      </c>
      <c r="I447" s="4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19"/>
        <v>40515.041666666664</v>
      </c>
      <c r="O447" s="12">
        <f t="shared" si="19"/>
        <v>40536.041666666664</v>
      </c>
      <c r="P447" t="b">
        <v>0</v>
      </c>
      <c r="Q447" t="b">
        <v>1</v>
      </c>
      <c r="R447" t="s">
        <v>33</v>
      </c>
      <c r="S447" t="s">
        <v>2058</v>
      </c>
      <c r="T447" t="s">
        <v>2034</v>
      </c>
    </row>
    <row r="448" spans="1:20" ht="47.2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1"/>
        <v>0.82044117647058823</v>
      </c>
      <c r="G448" t="s">
        <v>14</v>
      </c>
      <c r="H448">
        <v>186</v>
      </c>
      <c r="I448" s="4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19"/>
        <v>41261.041666666664</v>
      </c>
      <c r="O448" s="12">
        <f t="shared" si="19"/>
        <v>41263.041666666664</v>
      </c>
      <c r="P448" t="b">
        <v>0</v>
      </c>
      <c r="Q448" t="b">
        <v>0</v>
      </c>
      <c r="R448" t="s">
        <v>65</v>
      </c>
      <c r="S448" t="s">
        <v>2057</v>
      </c>
      <c r="T448" t="s">
        <v>2039</v>
      </c>
    </row>
    <row r="449" spans="1:20" ht="47.2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1"/>
        <v>0.24326030927835052</v>
      </c>
      <c r="G449" t="s">
        <v>74</v>
      </c>
      <c r="H449">
        <v>439</v>
      </c>
      <c r="I449" s="4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19"/>
        <v>43088.041666666664</v>
      </c>
      <c r="O449" s="12">
        <f t="shared" si="19"/>
        <v>43104.041666666664</v>
      </c>
      <c r="P449" t="b">
        <v>0</v>
      </c>
      <c r="Q449" t="b">
        <v>0</v>
      </c>
      <c r="R449" t="s">
        <v>269</v>
      </c>
      <c r="S449" t="s">
        <v>2059</v>
      </c>
      <c r="T449" t="s">
        <v>2050</v>
      </c>
    </row>
    <row r="450" spans="1:20" ht="47.2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1"/>
        <v>0.50482758620689661</v>
      </c>
      <c r="G450" t="s">
        <v>14</v>
      </c>
      <c r="H450">
        <v>605</v>
      </c>
      <c r="I450" s="4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22">(L450/86400)+25569+(-5/24)</f>
        <v>41378</v>
      </c>
      <c r="O450" s="12">
        <f t="shared" ref="O450:O513" si="23">(M450/86400)+25569+(-5/24)</f>
        <v>41380</v>
      </c>
      <c r="P450" t="b">
        <v>0</v>
      </c>
      <c r="Q450" t="b">
        <v>1</v>
      </c>
      <c r="R450" t="s">
        <v>89</v>
      </c>
      <c r="S450" t="s">
        <v>2061</v>
      </c>
      <c r="T450" t="s">
        <v>2042</v>
      </c>
    </row>
    <row r="451" spans="1:20" ht="31.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1"/>
        <v>9.67</v>
      </c>
      <c r="G451" t="s">
        <v>20</v>
      </c>
      <c r="H451">
        <v>86</v>
      </c>
      <c r="I451" s="4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22"/>
        <v>43530.041666666664</v>
      </c>
      <c r="O451" s="12">
        <f t="shared" si="23"/>
        <v>43546.999999999993</v>
      </c>
      <c r="P451" t="b">
        <v>0</v>
      </c>
      <c r="Q451" t="b">
        <v>0</v>
      </c>
      <c r="R451" t="s">
        <v>89</v>
      </c>
      <c r="S451" t="s">
        <v>2061</v>
      </c>
      <c r="T451" t="s">
        <v>2042</v>
      </c>
    </row>
    <row r="452" spans="1:20" ht="47.2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1"/>
        <v>0.04</v>
      </c>
      <c r="G452" t="s">
        <v>14</v>
      </c>
      <c r="H452">
        <v>1</v>
      </c>
      <c r="I452" s="4">
        <f t="shared" ref="I452:I515" si="24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2"/>
        <v>43393.999999999993</v>
      </c>
      <c r="O452" s="12">
        <f t="shared" si="23"/>
        <v>43417.041666666664</v>
      </c>
      <c r="P452" t="b">
        <v>0</v>
      </c>
      <c r="Q452" t="b">
        <v>0</v>
      </c>
      <c r="R452" t="s">
        <v>71</v>
      </c>
      <c r="S452" t="s">
        <v>2059</v>
      </c>
      <c r="T452" t="s">
        <v>2041</v>
      </c>
    </row>
    <row r="453" spans="1:20" ht="31.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ref="F453:F516" si="25">E453/D453</f>
        <v>1.2284501347708894</v>
      </c>
      <c r="G453" t="s">
        <v>20</v>
      </c>
      <c r="H453">
        <v>6286</v>
      </c>
      <c r="I453" s="4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2"/>
        <v>42934.999999999993</v>
      </c>
      <c r="O453" s="12">
        <f t="shared" si="23"/>
        <v>42965.999999999993</v>
      </c>
      <c r="P453" t="b">
        <v>0</v>
      </c>
      <c r="Q453" t="b">
        <v>0</v>
      </c>
      <c r="R453" t="s">
        <v>23</v>
      </c>
      <c r="S453" t="s">
        <v>2056</v>
      </c>
      <c r="T453" t="s">
        <v>2032</v>
      </c>
    </row>
    <row r="454" spans="1:20" ht="63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5"/>
        <v>0.63437500000000002</v>
      </c>
      <c r="G454" t="s">
        <v>14</v>
      </c>
      <c r="H454">
        <v>31</v>
      </c>
      <c r="I454" s="4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2"/>
        <v>40365</v>
      </c>
      <c r="O454" s="12">
        <f t="shared" si="23"/>
        <v>40366</v>
      </c>
      <c r="P454" t="b">
        <v>0</v>
      </c>
      <c r="Q454" t="b">
        <v>0</v>
      </c>
      <c r="R454" t="s">
        <v>53</v>
      </c>
      <c r="S454" t="s">
        <v>2059</v>
      </c>
      <c r="T454" t="s">
        <v>2037</v>
      </c>
    </row>
    <row r="455" spans="1:20" ht="47.2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5"/>
        <v>0.56331688596491225</v>
      </c>
      <c r="G455" t="s">
        <v>14</v>
      </c>
      <c r="H455">
        <v>1181</v>
      </c>
      <c r="I455" s="4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2"/>
        <v>42705.041666666664</v>
      </c>
      <c r="O455" s="12">
        <f t="shared" si="23"/>
        <v>42746.041666666664</v>
      </c>
      <c r="P455" t="b">
        <v>0</v>
      </c>
      <c r="Q455" t="b">
        <v>0</v>
      </c>
      <c r="R455" t="s">
        <v>474</v>
      </c>
      <c r="S455" t="s">
        <v>2059</v>
      </c>
      <c r="T455" t="s">
        <v>2053</v>
      </c>
    </row>
    <row r="456" spans="1:20" ht="47.2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5"/>
        <v>0.44074999999999998</v>
      </c>
      <c r="G456" t="s">
        <v>14</v>
      </c>
      <c r="H456">
        <v>39</v>
      </c>
      <c r="I456" s="4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2"/>
        <v>41568</v>
      </c>
      <c r="O456" s="12">
        <f t="shared" si="23"/>
        <v>41604.041666666664</v>
      </c>
      <c r="P456" t="b">
        <v>0</v>
      </c>
      <c r="Q456" t="b">
        <v>1</v>
      </c>
      <c r="R456" t="s">
        <v>53</v>
      </c>
      <c r="S456" t="s">
        <v>2059</v>
      </c>
      <c r="T456" t="s">
        <v>2037</v>
      </c>
    </row>
    <row r="457" spans="1:20" ht="31.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5"/>
        <v>1.1837253218884121</v>
      </c>
      <c r="G457" t="s">
        <v>20</v>
      </c>
      <c r="H457">
        <v>3727</v>
      </c>
      <c r="I457" s="4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2"/>
        <v>40809</v>
      </c>
      <c r="O457" s="12">
        <f t="shared" si="23"/>
        <v>40832</v>
      </c>
      <c r="P457" t="b">
        <v>0</v>
      </c>
      <c r="Q457" t="b">
        <v>0</v>
      </c>
      <c r="R457" t="s">
        <v>33</v>
      </c>
      <c r="S457" t="s">
        <v>2058</v>
      </c>
      <c r="T457" t="s">
        <v>2034</v>
      </c>
    </row>
    <row r="458" spans="1:20" ht="47.2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5"/>
        <v>1.041243169398907</v>
      </c>
      <c r="G458" t="s">
        <v>20</v>
      </c>
      <c r="H458">
        <v>1605</v>
      </c>
      <c r="I458" s="4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2"/>
        <v>43141.041666666664</v>
      </c>
      <c r="O458" s="12">
        <f t="shared" si="23"/>
        <v>43141.041666666664</v>
      </c>
      <c r="P458" t="b">
        <v>0</v>
      </c>
      <c r="Q458" t="b">
        <v>1</v>
      </c>
      <c r="R458" t="s">
        <v>60</v>
      </c>
      <c r="S458" t="s">
        <v>2056</v>
      </c>
      <c r="T458" t="s">
        <v>2038</v>
      </c>
    </row>
    <row r="459" spans="1:20" ht="47.2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5"/>
        <v>0.26640000000000003</v>
      </c>
      <c r="G459" t="s">
        <v>14</v>
      </c>
      <c r="H459">
        <v>46</v>
      </c>
      <c r="I459" s="4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2"/>
        <v>42656.999999999993</v>
      </c>
      <c r="O459" s="12">
        <f t="shared" si="23"/>
        <v>42658.999999999993</v>
      </c>
      <c r="P459" t="b">
        <v>0</v>
      </c>
      <c r="Q459" t="b">
        <v>0</v>
      </c>
      <c r="R459" t="s">
        <v>33</v>
      </c>
      <c r="S459" t="s">
        <v>2058</v>
      </c>
      <c r="T459" t="s">
        <v>2034</v>
      </c>
    </row>
    <row r="460" spans="1:20" ht="31.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5"/>
        <v>3.5120118343195266</v>
      </c>
      <c r="G460" t="s">
        <v>20</v>
      </c>
      <c r="H460">
        <v>2120</v>
      </c>
      <c r="I460" s="4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2"/>
        <v>40265</v>
      </c>
      <c r="O460" s="12">
        <f t="shared" si="23"/>
        <v>40309</v>
      </c>
      <c r="P460" t="b">
        <v>0</v>
      </c>
      <c r="Q460" t="b">
        <v>0</v>
      </c>
      <c r="R460" t="s">
        <v>33</v>
      </c>
      <c r="S460" t="s">
        <v>2058</v>
      </c>
      <c r="T460" t="s">
        <v>2034</v>
      </c>
    </row>
    <row r="461" spans="1:20" ht="47.2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5"/>
        <v>0.90063492063492068</v>
      </c>
      <c r="G461" t="s">
        <v>14</v>
      </c>
      <c r="H461">
        <v>105</v>
      </c>
      <c r="I461" s="4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2"/>
        <v>42001.041666666664</v>
      </c>
      <c r="O461" s="12">
        <f t="shared" si="23"/>
        <v>42026.041666666664</v>
      </c>
      <c r="P461" t="b">
        <v>0</v>
      </c>
      <c r="Q461" t="b">
        <v>0</v>
      </c>
      <c r="R461" t="s">
        <v>42</v>
      </c>
      <c r="S461" t="s">
        <v>2059</v>
      </c>
      <c r="T461" t="s">
        <v>2035</v>
      </c>
    </row>
    <row r="462" spans="1:20" ht="31.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5"/>
        <v>1.7162500000000001</v>
      </c>
      <c r="G462" t="s">
        <v>20</v>
      </c>
      <c r="H462">
        <v>50</v>
      </c>
      <c r="I462" s="4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2"/>
        <v>40399</v>
      </c>
      <c r="O462" s="12">
        <f t="shared" si="23"/>
        <v>40402</v>
      </c>
      <c r="P462" t="b">
        <v>0</v>
      </c>
      <c r="Q462" t="b">
        <v>0</v>
      </c>
      <c r="R462" t="s">
        <v>33</v>
      </c>
      <c r="S462" t="s">
        <v>2058</v>
      </c>
      <c r="T462" t="s">
        <v>2034</v>
      </c>
    </row>
    <row r="463" spans="1:20" ht="47.2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5"/>
        <v>1.4104655870445344</v>
      </c>
      <c r="G463" t="s">
        <v>20</v>
      </c>
      <c r="H463">
        <v>2080</v>
      </c>
      <c r="I463" s="4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2"/>
        <v>41757</v>
      </c>
      <c r="O463" s="12">
        <f t="shared" si="23"/>
        <v>41777</v>
      </c>
      <c r="P463" t="b">
        <v>0</v>
      </c>
      <c r="Q463" t="b">
        <v>0</v>
      </c>
      <c r="R463" t="s">
        <v>53</v>
      </c>
      <c r="S463" t="s">
        <v>2059</v>
      </c>
      <c r="T463" t="s">
        <v>2037</v>
      </c>
    </row>
    <row r="464" spans="1:20" ht="31.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5"/>
        <v>0.30579449152542371</v>
      </c>
      <c r="G464" t="s">
        <v>14</v>
      </c>
      <c r="H464">
        <v>535</v>
      </c>
      <c r="I464" s="4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2"/>
        <v>41304.041666666664</v>
      </c>
      <c r="O464" s="12">
        <f t="shared" si="23"/>
        <v>41342.041666666664</v>
      </c>
      <c r="P464" t="b">
        <v>0</v>
      </c>
      <c r="Q464" t="b">
        <v>0</v>
      </c>
      <c r="R464" t="s">
        <v>292</v>
      </c>
      <c r="S464" t="s">
        <v>2061</v>
      </c>
      <c r="T464" t="s">
        <v>2051</v>
      </c>
    </row>
    <row r="465" spans="1:20" ht="47.2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5"/>
        <v>1.0816455696202532</v>
      </c>
      <c r="G465" t="s">
        <v>20</v>
      </c>
      <c r="H465">
        <v>2105</v>
      </c>
      <c r="I465" s="4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2"/>
        <v>41639.041666666664</v>
      </c>
      <c r="O465" s="12">
        <f t="shared" si="23"/>
        <v>41643.041666666664</v>
      </c>
      <c r="P465" t="b">
        <v>0</v>
      </c>
      <c r="Q465" t="b">
        <v>0</v>
      </c>
      <c r="R465" t="s">
        <v>71</v>
      </c>
      <c r="S465" t="s">
        <v>2059</v>
      </c>
      <c r="T465" t="s">
        <v>2041</v>
      </c>
    </row>
    <row r="466" spans="1:20" ht="47.2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5"/>
        <v>1.3345505617977529</v>
      </c>
      <c r="G466" t="s">
        <v>20</v>
      </c>
      <c r="H466">
        <v>2436</v>
      </c>
      <c r="I466" s="4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2"/>
        <v>43142.041666666664</v>
      </c>
      <c r="O466" s="12">
        <f t="shared" si="23"/>
        <v>43156.041666666664</v>
      </c>
      <c r="P466" t="b">
        <v>0</v>
      </c>
      <c r="Q466" t="b">
        <v>0</v>
      </c>
      <c r="R466" t="s">
        <v>33</v>
      </c>
      <c r="S466" t="s">
        <v>2058</v>
      </c>
      <c r="T466" t="s">
        <v>2034</v>
      </c>
    </row>
    <row r="467" spans="1:20" ht="47.2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5"/>
        <v>1.8785106382978722</v>
      </c>
      <c r="G467" t="s">
        <v>20</v>
      </c>
      <c r="H467">
        <v>80</v>
      </c>
      <c r="I467" s="4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2"/>
        <v>43127.041666666664</v>
      </c>
      <c r="O467" s="12">
        <f t="shared" si="23"/>
        <v>43136.041666666664</v>
      </c>
      <c r="P467" t="b">
        <v>0</v>
      </c>
      <c r="Q467" t="b">
        <v>0</v>
      </c>
      <c r="R467" t="s">
        <v>206</v>
      </c>
      <c r="S467" t="s">
        <v>2060</v>
      </c>
      <c r="T467" t="s">
        <v>2049</v>
      </c>
    </row>
    <row r="468" spans="1:20" ht="31.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5"/>
        <v>3.32</v>
      </c>
      <c r="G468" t="s">
        <v>20</v>
      </c>
      <c r="H468">
        <v>42</v>
      </c>
      <c r="I468" s="4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2"/>
        <v>41409</v>
      </c>
      <c r="O468" s="12">
        <f t="shared" si="23"/>
        <v>41432</v>
      </c>
      <c r="P468" t="b">
        <v>0</v>
      </c>
      <c r="Q468" t="b">
        <v>1</v>
      </c>
      <c r="R468" t="s">
        <v>65</v>
      </c>
      <c r="S468" t="s">
        <v>2057</v>
      </c>
      <c r="T468" t="s">
        <v>2039</v>
      </c>
    </row>
    <row r="469" spans="1:20" ht="47.2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5"/>
        <v>5.7521428571428572</v>
      </c>
      <c r="G469" t="s">
        <v>20</v>
      </c>
      <c r="H469">
        <v>139</v>
      </c>
      <c r="I469" s="4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2"/>
        <v>42331.041666666664</v>
      </c>
      <c r="O469" s="12">
        <f t="shared" si="23"/>
        <v>42338.041666666664</v>
      </c>
      <c r="P469" t="b">
        <v>0</v>
      </c>
      <c r="Q469" t="b">
        <v>1</v>
      </c>
      <c r="R469" t="s">
        <v>28</v>
      </c>
      <c r="S469" t="s">
        <v>2057</v>
      </c>
      <c r="T469" t="s">
        <v>2033</v>
      </c>
    </row>
    <row r="470" spans="1:20" ht="31.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5"/>
        <v>0.40500000000000003</v>
      </c>
      <c r="G470" t="s">
        <v>14</v>
      </c>
      <c r="H470">
        <v>16</v>
      </c>
      <c r="I470" s="4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2"/>
        <v>43568.999999999993</v>
      </c>
      <c r="O470" s="12">
        <f t="shared" si="23"/>
        <v>43584.999999999993</v>
      </c>
      <c r="P470" t="b">
        <v>0</v>
      </c>
      <c r="Q470" t="b">
        <v>0</v>
      </c>
      <c r="R470" t="s">
        <v>33</v>
      </c>
      <c r="S470" t="s">
        <v>2058</v>
      </c>
      <c r="T470" t="s">
        <v>2034</v>
      </c>
    </row>
    <row r="471" spans="1:20" ht="31.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5"/>
        <v>1.8442857142857143</v>
      </c>
      <c r="G471" t="s">
        <v>20</v>
      </c>
      <c r="H471">
        <v>159</v>
      </c>
      <c r="I471" s="4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2"/>
        <v>42141.999999999993</v>
      </c>
      <c r="O471" s="12">
        <f t="shared" si="23"/>
        <v>42143.999999999993</v>
      </c>
      <c r="P471" t="b">
        <v>0</v>
      </c>
      <c r="Q471" t="b">
        <v>0</v>
      </c>
      <c r="R471" t="s">
        <v>53</v>
      </c>
      <c r="S471" t="s">
        <v>2059</v>
      </c>
      <c r="T471" t="s">
        <v>2037</v>
      </c>
    </row>
    <row r="472" spans="1:20" ht="31.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5"/>
        <v>2.8580555555555556</v>
      </c>
      <c r="G472" t="s">
        <v>20</v>
      </c>
      <c r="H472">
        <v>381</v>
      </c>
      <c r="I472" s="4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2"/>
        <v>42716.041666666664</v>
      </c>
      <c r="O472" s="12">
        <f t="shared" si="23"/>
        <v>42723.041666666664</v>
      </c>
      <c r="P472" t="b">
        <v>0</v>
      </c>
      <c r="Q472" t="b">
        <v>0</v>
      </c>
      <c r="R472" t="s">
        <v>65</v>
      </c>
      <c r="S472" t="s">
        <v>2057</v>
      </c>
      <c r="T472" t="s">
        <v>2039</v>
      </c>
    </row>
    <row r="473" spans="1:20" ht="31.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5"/>
        <v>3.19</v>
      </c>
      <c r="G473" t="s">
        <v>20</v>
      </c>
      <c r="H473">
        <v>194</v>
      </c>
      <c r="I473" s="4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2"/>
        <v>41031</v>
      </c>
      <c r="O473" s="12">
        <f t="shared" si="23"/>
        <v>41031</v>
      </c>
      <c r="P473" t="b">
        <v>0</v>
      </c>
      <c r="Q473" t="b">
        <v>1</v>
      </c>
      <c r="R473" t="s">
        <v>17</v>
      </c>
      <c r="S473" t="s">
        <v>2055</v>
      </c>
      <c r="T473" t="s">
        <v>2031</v>
      </c>
    </row>
    <row r="474" spans="1:20" ht="47.2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5"/>
        <v>0.39234070221066319</v>
      </c>
      <c r="G474" t="s">
        <v>14</v>
      </c>
      <c r="H474">
        <v>575</v>
      </c>
      <c r="I474" s="4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2"/>
        <v>43534.999999999993</v>
      </c>
      <c r="O474" s="12">
        <f t="shared" si="23"/>
        <v>43588.999999999993</v>
      </c>
      <c r="P474" t="b">
        <v>0</v>
      </c>
      <c r="Q474" t="b">
        <v>0</v>
      </c>
      <c r="R474" t="s">
        <v>23</v>
      </c>
      <c r="S474" t="s">
        <v>2056</v>
      </c>
      <c r="T474" t="s">
        <v>2032</v>
      </c>
    </row>
    <row r="475" spans="1:20" ht="31.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5"/>
        <v>1.7814000000000001</v>
      </c>
      <c r="G475" t="s">
        <v>20</v>
      </c>
      <c r="H475">
        <v>106</v>
      </c>
      <c r="I475" s="4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2"/>
        <v>43276.999999999993</v>
      </c>
      <c r="O475" s="12">
        <f t="shared" si="23"/>
        <v>43277.999999999993</v>
      </c>
      <c r="P475" t="b">
        <v>0</v>
      </c>
      <c r="Q475" t="b">
        <v>0</v>
      </c>
      <c r="R475" t="s">
        <v>50</v>
      </c>
      <c r="S475" t="s">
        <v>2056</v>
      </c>
      <c r="T475" t="s">
        <v>2036</v>
      </c>
    </row>
    <row r="476" spans="1:20" ht="31.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5"/>
        <v>3.6515</v>
      </c>
      <c r="G476" t="s">
        <v>20</v>
      </c>
      <c r="H476">
        <v>142</v>
      </c>
      <c r="I476" s="4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2"/>
        <v>41989.041666666664</v>
      </c>
      <c r="O476" s="12">
        <f t="shared" si="23"/>
        <v>41990.041666666664</v>
      </c>
      <c r="P476" t="b">
        <v>0</v>
      </c>
      <c r="Q476" t="b">
        <v>0</v>
      </c>
      <c r="R476" t="s">
        <v>269</v>
      </c>
      <c r="S476" t="s">
        <v>2059</v>
      </c>
      <c r="T476" t="s">
        <v>2050</v>
      </c>
    </row>
    <row r="477" spans="1:20" ht="47.2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5"/>
        <v>1.1394594594594594</v>
      </c>
      <c r="G477" t="s">
        <v>20</v>
      </c>
      <c r="H477">
        <v>211</v>
      </c>
      <c r="I477" s="4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2"/>
        <v>41450</v>
      </c>
      <c r="O477" s="12">
        <f t="shared" si="23"/>
        <v>41454</v>
      </c>
      <c r="P477" t="b">
        <v>0</v>
      </c>
      <c r="Q477" t="b">
        <v>1</v>
      </c>
      <c r="R477" t="s">
        <v>206</v>
      </c>
      <c r="S477" t="s">
        <v>2060</v>
      </c>
      <c r="T477" t="s">
        <v>2049</v>
      </c>
    </row>
    <row r="478" spans="1:20" ht="47.2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5"/>
        <v>0.29828720626631855</v>
      </c>
      <c r="G478" t="s">
        <v>14</v>
      </c>
      <c r="H478">
        <v>1120</v>
      </c>
      <c r="I478" s="4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2"/>
        <v>43321.999999999993</v>
      </c>
      <c r="O478" s="12">
        <f t="shared" si="23"/>
        <v>43327.999999999993</v>
      </c>
      <c r="P478" t="b">
        <v>0</v>
      </c>
      <c r="Q478" t="b">
        <v>0</v>
      </c>
      <c r="R478" t="s">
        <v>119</v>
      </c>
      <c r="S478" t="s">
        <v>2060</v>
      </c>
      <c r="T478" t="s">
        <v>2044</v>
      </c>
    </row>
    <row r="479" spans="1:20" ht="31.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5"/>
        <v>0.54270588235294115</v>
      </c>
      <c r="G479" t="s">
        <v>14</v>
      </c>
      <c r="H479">
        <v>113</v>
      </c>
      <c r="I479" s="4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2"/>
        <v>40720</v>
      </c>
      <c r="O479" s="12">
        <f t="shared" si="23"/>
        <v>40747</v>
      </c>
      <c r="P479" t="b">
        <v>0</v>
      </c>
      <c r="Q479" t="b">
        <v>0</v>
      </c>
      <c r="R479" t="s">
        <v>474</v>
      </c>
      <c r="S479" t="s">
        <v>2059</v>
      </c>
      <c r="T479" t="s">
        <v>2053</v>
      </c>
    </row>
    <row r="480" spans="1:20" ht="31.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5"/>
        <v>2.3634156976744185</v>
      </c>
      <c r="G480" t="s">
        <v>20</v>
      </c>
      <c r="H480">
        <v>2756</v>
      </c>
      <c r="I480" s="4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2"/>
        <v>42071.999999999993</v>
      </c>
      <c r="O480" s="12">
        <f t="shared" si="23"/>
        <v>42083.999999999993</v>
      </c>
      <c r="P480" t="b">
        <v>0</v>
      </c>
      <c r="Q480" t="b">
        <v>0</v>
      </c>
      <c r="R480" t="s">
        <v>65</v>
      </c>
      <c r="S480" t="s">
        <v>2057</v>
      </c>
      <c r="T480" t="s">
        <v>2039</v>
      </c>
    </row>
    <row r="481" spans="1:20" ht="47.2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5"/>
        <v>5.1291666666666664</v>
      </c>
      <c r="G481" t="s">
        <v>20</v>
      </c>
      <c r="H481">
        <v>173</v>
      </c>
      <c r="I481" s="4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2"/>
        <v>42944.999999999993</v>
      </c>
      <c r="O481" s="12">
        <f t="shared" si="23"/>
        <v>42946.999999999993</v>
      </c>
      <c r="P481" t="b">
        <v>0</v>
      </c>
      <c r="Q481" t="b">
        <v>0</v>
      </c>
      <c r="R481" t="s">
        <v>17</v>
      </c>
      <c r="S481" t="s">
        <v>2055</v>
      </c>
      <c r="T481" t="s">
        <v>2031</v>
      </c>
    </row>
    <row r="482" spans="1:20" ht="47.2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5"/>
        <v>1.0065116279069768</v>
      </c>
      <c r="G482" t="s">
        <v>20</v>
      </c>
      <c r="H482">
        <v>87</v>
      </c>
      <c r="I482" s="4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2"/>
        <v>40248.041666666664</v>
      </c>
      <c r="O482" s="12">
        <f t="shared" si="23"/>
        <v>40257</v>
      </c>
      <c r="P482" t="b">
        <v>0</v>
      </c>
      <c r="Q482" t="b">
        <v>1</v>
      </c>
      <c r="R482" t="s">
        <v>122</v>
      </c>
      <c r="S482" t="s">
        <v>2062</v>
      </c>
      <c r="T482" t="s">
        <v>2045</v>
      </c>
    </row>
    <row r="483" spans="1:20" ht="47.2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5"/>
        <v>0.81348423194303154</v>
      </c>
      <c r="G483" t="s">
        <v>14</v>
      </c>
      <c r="H483">
        <v>1538</v>
      </c>
      <c r="I483" s="4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2"/>
        <v>41913</v>
      </c>
      <c r="O483" s="12">
        <f t="shared" si="23"/>
        <v>41955.041666666664</v>
      </c>
      <c r="P483" t="b">
        <v>0</v>
      </c>
      <c r="Q483" t="b">
        <v>1</v>
      </c>
      <c r="R483" t="s">
        <v>33</v>
      </c>
      <c r="S483" t="s">
        <v>2058</v>
      </c>
      <c r="T483" t="s">
        <v>2034</v>
      </c>
    </row>
    <row r="484" spans="1:20" ht="47.2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5"/>
        <v>0.16404761904761905</v>
      </c>
      <c r="G484" t="s">
        <v>14</v>
      </c>
      <c r="H484">
        <v>9</v>
      </c>
      <c r="I484" s="4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2"/>
        <v>40963.041666666664</v>
      </c>
      <c r="O484" s="12">
        <f t="shared" si="23"/>
        <v>40974.041666666664</v>
      </c>
      <c r="P484" t="b">
        <v>0</v>
      </c>
      <c r="Q484" t="b">
        <v>1</v>
      </c>
      <c r="R484" t="s">
        <v>119</v>
      </c>
      <c r="S484" t="s">
        <v>2060</v>
      </c>
      <c r="T484" t="s">
        <v>2044</v>
      </c>
    </row>
    <row r="485" spans="1:20" ht="47.2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5"/>
        <v>0.52774617067833696</v>
      </c>
      <c r="G485" t="s">
        <v>14</v>
      </c>
      <c r="H485">
        <v>554</v>
      </c>
      <c r="I485" s="4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2"/>
        <v>43811.041666666664</v>
      </c>
      <c r="O485" s="12">
        <f t="shared" si="23"/>
        <v>43818.041666666664</v>
      </c>
      <c r="P485" t="b">
        <v>0</v>
      </c>
      <c r="Q485" t="b">
        <v>0</v>
      </c>
      <c r="R485" t="s">
        <v>33</v>
      </c>
      <c r="S485" t="s">
        <v>2058</v>
      </c>
      <c r="T485" t="s">
        <v>2034</v>
      </c>
    </row>
    <row r="486" spans="1:20" ht="31.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5"/>
        <v>2.6020608108108108</v>
      </c>
      <c r="G486" t="s">
        <v>20</v>
      </c>
      <c r="H486">
        <v>1572</v>
      </c>
      <c r="I486" s="4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2"/>
        <v>41855</v>
      </c>
      <c r="O486" s="12">
        <f t="shared" si="23"/>
        <v>41904</v>
      </c>
      <c r="P486" t="b">
        <v>0</v>
      </c>
      <c r="Q486" t="b">
        <v>1</v>
      </c>
      <c r="R486" t="s">
        <v>17</v>
      </c>
      <c r="S486" t="s">
        <v>2055</v>
      </c>
      <c r="T486" t="s">
        <v>2031</v>
      </c>
    </row>
    <row r="487" spans="1:20" ht="47.2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5"/>
        <v>0.30732891832229581</v>
      </c>
      <c r="G487" t="s">
        <v>14</v>
      </c>
      <c r="H487">
        <v>648</v>
      </c>
      <c r="I487" s="4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2"/>
        <v>43625.999999999993</v>
      </c>
      <c r="O487" s="12">
        <f t="shared" si="23"/>
        <v>43666.999999999993</v>
      </c>
      <c r="P487" t="b">
        <v>0</v>
      </c>
      <c r="Q487" t="b">
        <v>0</v>
      </c>
      <c r="R487" t="s">
        <v>33</v>
      </c>
      <c r="S487" t="s">
        <v>2058</v>
      </c>
      <c r="T487" t="s">
        <v>2034</v>
      </c>
    </row>
    <row r="488" spans="1:20" ht="47.2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5"/>
        <v>0.13500000000000001</v>
      </c>
      <c r="G488" t="s">
        <v>14</v>
      </c>
      <c r="H488">
        <v>21</v>
      </c>
      <c r="I488" s="4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2"/>
        <v>43168.041666666664</v>
      </c>
      <c r="O488" s="12">
        <f t="shared" si="23"/>
        <v>43182.999999999993</v>
      </c>
      <c r="P488" t="b">
        <v>0</v>
      </c>
      <c r="Q488" t="b">
        <v>1</v>
      </c>
      <c r="R488" t="s">
        <v>206</v>
      </c>
      <c r="S488" t="s">
        <v>2060</v>
      </c>
      <c r="T488" t="s">
        <v>2049</v>
      </c>
    </row>
    <row r="489" spans="1:20" ht="31.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5"/>
        <v>1.7862556663644606</v>
      </c>
      <c r="G489" t="s">
        <v>20</v>
      </c>
      <c r="H489">
        <v>2346</v>
      </c>
      <c r="I489" s="4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2"/>
        <v>42844.999999999993</v>
      </c>
      <c r="O489" s="12">
        <f t="shared" si="23"/>
        <v>42877.999999999993</v>
      </c>
      <c r="P489" t="b">
        <v>0</v>
      </c>
      <c r="Q489" t="b">
        <v>0</v>
      </c>
      <c r="R489" t="s">
        <v>33</v>
      </c>
      <c r="S489" t="s">
        <v>2058</v>
      </c>
      <c r="T489" t="s">
        <v>2034</v>
      </c>
    </row>
    <row r="490" spans="1:20" ht="31.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5"/>
        <v>2.2005660377358489</v>
      </c>
      <c r="G490" t="s">
        <v>20</v>
      </c>
      <c r="H490">
        <v>115</v>
      </c>
      <c r="I490" s="4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2"/>
        <v>42403.041666666664</v>
      </c>
      <c r="O490" s="12">
        <f t="shared" si="23"/>
        <v>42420.041666666664</v>
      </c>
      <c r="P490" t="b">
        <v>0</v>
      </c>
      <c r="Q490" t="b">
        <v>0</v>
      </c>
      <c r="R490" t="s">
        <v>33</v>
      </c>
      <c r="S490" t="s">
        <v>2058</v>
      </c>
      <c r="T490" t="s">
        <v>2034</v>
      </c>
    </row>
    <row r="491" spans="1:20" ht="47.2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5"/>
        <v>1.015108695652174</v>
      </c>
      <c r="G491" t="s">
        <v>20</v>
      </c>
      <c r="H491">
        <v>85</v>
      </c>
      <c r="I491" s="4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2"/>
        <v>40406</v>
      </c>
      <c r="O491" s="12">
        <f t="shared" si="23"/>
        <v>40411</v>
      </c>
      <c r="P491" t="b">
        <v>0</v>
      </c>
      <c r="Q491" t="b">
        <v>0</v>
      </c>
      <c r="R491" t="s">
        <v>65</v>
      </c>
      <c r="S491" t="s">
        <v>2057</v>
      </c>
      <c r="T491" t="s">
        <v>2039</v>
      </c>
    </row>
    <row r="492" spans="1:20" ht="47.2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5"/>
        <v>1.915</v>
      </c>
      <c r="G492" t="s">
        <v>20</v>
      </c>
      <c r="H492">
        <v>144</v>
      </c>
      <c r="I492" s="4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2"/>
        <v>43786.041666666664</v>
      </c>
      <c r="O492" s="12">
        <f t="shared" si="23"/>
        <v>43793.041666666664</v>
      </c>
      <c r="P492" t="b">
        <v>0</v>
      </c>
      <c r="Q492" t="b">
        <v>0</v>
      </c>
      <c r="R492" t="s">
        <v>1029</v>
      </c>
      <c r="S492" t="s">
        <v>2063</v>
      </c>
      <c r="T492" t="s">
        <v>2054</v>
      </c>
    </row>
    <row r="493" spans="1:20" ht="63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5"/>
        <v>3.0534683098591549</v>
      </c>
      <c r="G493" t="s">
        <v>20</v>
      </c>
      <c r="H493">
        <v>2443</v>
      </c>
      <c r="I493" s="4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2"/>
        <v>41456</v>
      </c>
      <c r="O493" s="12">
        <f t="shared" si="23"/>
        <v>41482</v>
      </c>
      <c r="P493" t="b">
        <v>0</v>
      </c>
      <c r="Q493" t="b">
        <v>1</v>
      </c>
      <c r="R493" t="s">
        <v>17</v>
      </c>
      <c r="S493" t="s">
        <v>2055</v>
      </c>
      <c r="T493" t="s">
        <v>2031</v>
      </c>
    </row>
    <row r="494" spans="1:20" ht="31.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5"/>
        <v>0.23995287958115183</v>
      </c>
      <c r="G494" t="s">
        <v>74</v>
      </c>
      <c r="H494">
        <v>595</v>
      </c>
      <c r="I494" s="4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2"/>
        <v>40336</v>
      </c>
      <c r="O494" s="12">
        <f t="shared" si="23"/>
        <v>40371</v>
      </c>
      <c r="P494" t="b">
        <v>1</v>
      </c>
      <c r="Q494" t="b">
        <v>1</v>
      </c>
      <c r="R494" t="s">
        <v>100</v>
      </c>
      <c r="S494" t="s">
        <v>2059</v>
      </c>
      <c r="T494" t="s">
        <v>2043</v>
      </c>
    </row>
    <row r="495" spans="1:20" ht="47.2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5"/>
        <v>7.2377777777777776</v>
      </c>
      <c r="G495" t="s">
        <v>20</v>
      </c>
      <c r="H495">
        <v>64</v>
      </c>
      <c r="I495" s="4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2"/>
        <v>43644.999999999993</v>
      </c>
      <c r="O495" s="12">
        <f t="shared" si="23"/>
        <v>43657.999999999993</v>
      </c>
      <c r="P495" t="b">
        <v>0</v>
      </c>
      <c r="Q495" t="b">
        <v>0</v>
      </c>
      <c r="R495" t="s">
        <v>122</v>
      </c>
      <c r="S495" t="s">
        <v>2062</v>
      </c>
      <c r="T495" t="s">
        <v>2045</v>
      </c>
    </row>
    <row r="496" spans="1:20" ht="47.2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5"/>
        <v>5.4736000000000002</v>
      </c>
      <c r="G496" t="s">
        <v>20</v>
      </c>
      <c r="H496">
        <v>268</v>
      </c>
      <c r="I496" s="4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2"/>
        <v>40990</v>
      </c>
      <c r="O496" s="12">
        <f t="shared" si="23"/>
        <v>40991</v>
      </c>
      <c r="P496" t="b">
        <v>0</v>
      </c>
      <c r="Q496" t="b">
        <v>0</v>
      </c>
      <c r="R496" t="s">
        <v>65</v>
      </c>
      <c r="S496" t="s">
        <v>2057</v>
      </c>
      <c r="T496" t="s">
        <v>2039</v>
      </c>
    </row>
    <row r="497" spans="1:20" ht="31.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5"/>
        <v>4.1449999999999996</v>
      </c>
      <c r="G497" t="s">
        <v>20</v>
      </c>
      <c r="H497">
        <v>195</v>
      </c>
      <c r="I497" s="4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2"/>
        <v>41800</v>
      </c>
      <c r="O497" s="12">
        <f t="shared" si="23"/>
        <v>41804</v>
      </c>
      <c r="P497" t="b">
        <v>0</v>
      </c>
      <c r="Q497" t="b">
        <v>0</v>
      </c>
      <c r="R497" t="s">
        <v>33</v>
      </c>
      <c r="S497" t="s">
        <v>2058</v>
      </c>
      <c r="T497" t="s">
        <v>2034</v>
      </c>
    </row>
    <row r="498" spans="1:20" ht="47.2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5"/>
        <v>9.0696409140369975E-3</v>
      </c>
      <c r="G498" t="s">
        <v>14</v>
      </c>
      <c r="H498">
        <v>54</v>
      </c>
      <c r="I498" s="4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2"/>
        <v>42875.999999999993</v>
      </c>
      <c r="O498" s="12">
        <f t="shared" si="23"/>
        <v>42892.999999999993</v>
      </c>
      <c r="P498" t="b">
        <v>0</v>
      </c>
      <c r="Q498" t="b">
        <v>0</v>
      </c>
      <c r="R498" t="s">
        <v>71</v>
      </c>
      <c r="S498" t="s">
        <v>2059</v>
      </c>
      <c r="T498" t="s">
        <v>2041</v>
      </c>
    </row>
    <row r="499" spans="1:20" ht="31.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5"/>
        <v>0.34173469387755101</v>
      </c>
      <c r="G499" t="s">
        <v>14</v>
      </c>
      <c r="H499">
        <v>120</v>
      </c>
      <c r="I499" s="4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2"/>
        <v>42724.041666666664</v>
      </c>
      <c r="O499" s="12">
        <f t="shared" si="23"/>
        <v>42724.041666666664</v>
      </c>
      <c r="P499" t="b">
        <v>0</v>
      </c>
      <c r="Q499" t="b">
        <v>1</v>
      </c>
      <c r="R499" t="s">
        <v>65</v>
      </c>
      <c r="S499" t="s">
        <v>2057</v>
      </c>
      <c r="T499" t="s">
        <v>2039</v>
      </c>
    </row>
    <row r="500" spans="1:20" ht="47.2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5"/>
        <v>0.239488107549121</v>
      </c>
      <c r="G500" t="s">
        <v>14</v>
      </c>
      <c r="H500">
        <v>579</v>
      </c>
      <c r="I500" s="4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2"/>
        <v>42005.041666666664</v>
      </c>
      <c r="O500" s="12">
        <f t="shared" si="23"/>
        <v>42007.041666666664</v>
      </c>
      <c r="P500" t="b">
        <v>0</v>
      </c>
      <c r="Q500" t="b">
        <v>0</v>
      </c>
      <c r="R500" t="s">
        <v>28</v>
      </c>
      <c r="S500" t="s">
        <v>2057</v>
      </c>
      <c r="T500" t="s">
        <v>2033</v>
      </c>
    </row>
    <row r="501" spans="1:20" ht="63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5"/>
        <v>0.48072649572649573</v>
      </c>
      <c r="G501" t="s">
        <v>14</v>
      </c>
      <c r="H501">
        <v>2072</v>
      </c>
      <c r="I501" s="4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2"/>
        <v>42443.999999999993</v>
      </c>
      <c r="O501" s="12">
        <f t="shared" si="23"/>
        <v>42448.999999999993</v>
      </c>
      <c r="P501" t="b">
        <v>0</v>
      </c>
      <c r="Q501" t="b">
        <v>1</v>
      </c>
      <c r="R501" t="s">
        <v>42</v>
      </c>
      <c r="S501" t="s">
        <v>2059</v>
      </c>
      <c r="T501" t="s">
        <v>2035</v>
      </c>
    </row>
    <row r="502" spans="1:20" ht="47.2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5"/>
        <v>0</v>
      </c>
      <c r="G502" t="s">
        <v>14</v>
      </c>
      <c r="H502">
        <v>0</v>
      </c>
      <c r="I502" s="4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2"/>
        <v>41395</v>
      </c>
      <c r="O502" s="12">
        <f t="shared" si="23"/>
        <v>41423</v>
      </c>
      <c r="P502" t="b">
        <v>0</v>
      </c>
      <c r="Q502" t="b">
        <v>1</v>
      </c>
      <c r="R502" t="s">
        <v>33</v>
      </c>
      <c r="S502" t="s">
        <v>2058</v>
      </c>
      <c r="T502" t="s">
        <v>2034</v>
      </c>
    </row>
    <row r="503" spans="1:20" ht="31.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5"/>
        <v>0.70145182291666663</v>
      </c>
      <c r="G503" t="s">
        <v>14</v>
      </c>
      <c r="H503">
        <v>1796</v>
      </c>
      <c r="I503" s="4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2"/>
        <v>41345</v>
      </c>
      <c r="O503" s="12">
        <f t="shared" si="23"/>
        <v>41347</v>
      </c>
      <c r="P503" t="b">
        <v>0</v>
      </c>
      <c r="Q503" t="b">
        <v>0</v>
      </c>
      <c r="R503" t="s">
        <v>42</v>
      </c>
      <c r="S503" t="s">
        <v>2059</v>
      </c>
      <c r="T503" t="s">
        <v>2035</v>
      </c>
    </row>
    <row r="504" spans="1:20" ht="47.2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5"/>
        <v>5.2992307692307694</v>
      </c>
      <c r="G504" t="s">
        <v>20</v>
      </c>
      <c r="H504">
        <v>186</v>
      </c>
      <c r="I504" s="4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2"/>
        <v>41117</v>
      </c>
      <c r="O504" s="12">
        <f t="shared" si="23"/>
        <v>41146</v>
      </c>
      <c r="P504" t="b">
        <v>0</v>
      </c>
      <c r="Q504" t="b">
        <v>1</v>
      </c>
      <c r="R504" t="s">
        <v>89</v>
      </c>
      <c r="S504" t="s">
        <v>2061</v>
      </c>
      <c r="T504" t="s">
        <v>2042</v>
      </c>
    </row>
    <row r="505" spans="1:20" ht="47.2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5"/>
        <v>1.8032549019607844</v>
      </c>
      <c r="G505" t="s">
        <v>20</v>
      </c>
      <c r="H505">
        <v>460</v>
      </c>
      <c r="I505" s="4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2"/>
        <v>42185.999999999993</v>
      </c>
      <c r="O505" s="12">
        <f t="shared" si="23"/>
        <v>42205.999999999993</v>
      </c>
      <c r="P505" t="b">
        <v>0</v>
      </c>
      <c r="Q505" t="b">
        <v>0</v>
      </c>
      <c r="R505" t="s">
        <v>53</v>
      </c>
      <c r="S505" t="s">
        <v>2059</v>
      </c>
      <c r="T505" t="s">
        <v>2037</v>
      </c>
    </row>
    <row r="506" spans="1:20" ht="47.2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5"/>
        <v>0.92320000000000002</v>
      </c>
      <c r="G506" t="s">
        <v>14</v>
      </c>
      <c r="H506">
        <v>62</v>
      </c>
      <c r="I506" s="4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2"/>
        <v>42141.999999999993</v>
      </c>
      <c r="O506" s="12">
        <f t="shared" si="23"/>
        <v>42142.999999999993</v>
      </c>
      <c r="P506" t="b">
        <v>0</v>
      </c>
      <c r="Q506" t="b">
        <v>0</v>
      </c>
      <c r="R506" t="s">
        <v>23</v>
      </c>
      <c r="S506" t="s">
        <v>2056</v>
      </c>
      <c r="T506" t="s">
        <v>2032</v>
      </c>
    </row>
    <row r="507" spans="1:20" ht="47.2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5"/>
        <v>0.13901001112347053</v>
      </c>
      <c r="G507" t="s">
        <v>14</v>
      </c>
      <c r="H507">
        <v>347</v>
      </c>
      <c r="I507" s="4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2"/>
        <v>41341.041666666664</v>
      </c>
      <c r="O507" s="12">
        <f t="shared" si="23"/>
        <v>41383</v>
      </c>
      <c r="P507" t="b">
        <v>0</v>
      </c>
      <c r="Q507" t="b">
        <v>1</v>
      </c>
      <c r="R507" t="s">
        <v>133</v>
      </c>
      <c r="S507" t="s">
        <v>2060</v>
      </c>
      <c r="T507" t="s">
        <v>2046</v>
      </c>
    </row>
    <row r="508" spans="1:20" ht="47.2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5"/>
        <v>9.2707777777777771</v>
      </c>
      <c r="G508" t="s">
        <v>20</v>
      </c>
      <c r="H508">
        <v>2528</v>
      </c>
      <c r="I508" s="4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2"/>
        <v>43062.041666666664</v>
      </c>
      <c r="O508" s="12">
        <f t="shared" si="23"/>
        <v>43079.041666666664</v>
      </c>
      <c r="P508" t="b">
        <v>0</v>
      </c>
      <c r="Q508" t="b">
        <v>1</v>
      </c>
      <c r="R508" t="s">
        <v>33</v>
      </c>
      <c r="S508" t="s">
        <v>2058</v>
      </c>
      <c r="T508" t="s">
        <v>2034</v>
      </c>
    </row>
    <row r="509" spans="1:20" ht="63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5"/>
        <v>0.39857142857142858</v>
      </c>
      <c r="G509" t="s">
        <v>14</v>
      </c>
      <c r="H509">
        <v>19</v>
      </c>
      <c r="I509" s="4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2"/>
        <v>41373</v>
      </c>
      <c r="O509" s="12">
        <f t="shared" si="23"/>
        <v>41422</v>
      </c>
      <c r="P509" t="b">
        <v>0</v>
      </c>
      <c r="Q509" t="b">
        <v>1</v>
      </c>
      <c r="R509" t="s">
        <v>28</v>
      </c>
      <c r="S509" t="s">
        <v>2057</v>
      </c>
      <c r="T509" t="s">
        <v>2033</v>
      </c>
    </row>
    <row r="510" spans="1:20" ht="31.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5"/>
        <v>1.1222929936305732</v>
      </c>
      <c r="G510" t="s">
        <v>20</v>
      </c>
      <c r="H510">
        <v>3657</v>
      </c>
      <c r="I510" s="4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2"/>
        <v>43309.999999999993</v>
      </c>
      <c r="O510" s="12">
        <f t="shared" si="23"/>
        <v>43330.999999999993</v>
      </c>
      <c r="P510" t="b">
        <v>0</v>
      </c>
      <c r="Q510" t="b">
        <v>0</v>
      </c>
      <c r="R510" t="s">
        <v>33</v>
      </c>
      <c r="S510" t="s">
        <v>2058</v>
      </c>
      <c r="T510" t="s">
        <v>2034</v>
      </c>
    </row>
    <row r="511" spans="1:20" ht="31.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5"/>
        <v>0.70925816023738875</v>
      </c>
      <c r="G511" t="s">
        <v>14</v>
      </c>
      <c r="H511">
        <v>1258</v>
      </c>
      <c r="I511" s="4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2"/>
        <v>41034</v>
      </c>
      <c r="O511" s="12">
        <f t="shared" si="23"/>
        <v>41044</v>
      </c>
      <c r="P511" t="b">
        <v>0</v>
      </c>
      <c r="Q511" t="b">
        <v>0</v>
      </c>
      <c r="R511" t="s">
        <v>33</v>
      </c>
      <c r="S511" t="s">
        <v>2058</v>
      </c>
      <c r="T511" t="s">
        <v>2034</v>
      </c>
    </row>
    <row r="512" spans="1:20" ht="31.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5"/>
        <v>1.1908974358974358</v>
      </c>
      <c r="G512" t="s">
        <v>20</v>
      </c>
      <c r="H512">
        <v>131</v>
      </c>
      <c r="I512" s="4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2"/>
        <v>43250.999999999993</v>
      </c>
      <c r="O512" s="12">
        <f t="shared" si="23"/>
        <v>43274.999999999993</v>
      </c>
      <c r="P512" t="b">
        <v>0</v>
      </c>
      <c r="Q512" t="b">
        <v>0</v>
      </c>
      <c r="R512" t="s">
        <v>53</v>
      </c>
      <c r="S512" t="s">
        <v>2059</v>
      </c>
      <c r="T512" t="s">
        <v>2037</v>
      </c>
    </row>
    <row r="513" spans="1:20" ht="47.2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5"/>
        <v>0.24017591339648173</v>
      </c>
      <c r="G513" t="s">
        <v>14</v>
      </c>
      <c r="H513">
        <v>362</v>
      </c>
      <c r="I513" s="4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2"/>
        <v>43670.999999999993</v>
      </c>
      <c r="O513" s="12">
        <f t="shared" si="23"/>
        <v>43680.999999999993</v>
      </c>
      <c r="P513" t="b">
        <v>0</v>
      </c>
      <c r="Q513" t="b">
        <v>0</v>
      </c>
      <c r="R513" t="s">
        <v>33</v>
      </c>
      <c r="S513" t="s">
        <v>2058</v>
      </c>
      <c r="T513" t="s">
        <v>2034</v>
      </c>
    </row>
    <row r="514" spans="1:20" ht="31.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5"/>
        <v>1.3931868131868133</v>
      </c>
      <c r="G514" t="s">
        <v>20</v>
      </c>
      <c r="H514">
        <v>239</v>
      </c>
      <c r="I514" s="4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O577" si="26">(L514/86400)+25569+(-5/24)</f>
        <v>41825</v>
      </c>
      <c r="O514" s="12">
        <f t="shared" si="26"/>
        <v>41826</v>
      </c>
      <c r="P514" t="b">
        <v>0</v>
      </c>
      <c r="Q514" t="b">
        <v>1</v>
      </c>
      <c r="R514" t="s">
        <v>89</v>
      </c>
      <c r="S514" t="s">
        <v>2061</v>
      </c>
      <c r="T514" t="s">
        <v>2042</v>
      </c>
    </row>
    <row r="515" spans="1:20" ht="47.2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5"/>
        <v>0.39277108433734942</v>
      </c>
      <c r="G515" t="s">
        <v>74</v>
      </c>
      <c r="H515">
        <v>35</v>
      </c>
      <c r="I515" s="4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26"/>
        <v>40430</v>
      </c>
      <c r="O515" s="12">
        <f t="shared" si="26"/>
        <v>40432</v>
      </c>
      <c r="P515" t="b">
        <v>0</v>
      </c>
      <c r="Q515" t="b">
        <v>0</v>
      </c>
      <c r="R515" t="s">
        <v>269</v>
      </c>
      <c r="S515" t="s">
        <v>2059</v>
      </c>
      <c r="T515" t="s">
        <v>2050</v>
      </c>
    </row>
    <row r="516" spans="1:20" ht="47.2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5"/>
        <v>0.22439077144917088</v>
      </c>
      <c r="G516" t="s">
        <v>74</v>
      </c>
      <c r="H516">
        <v>528</v>
      </c>
      <c r="I516" s="4">
        <f t="shared" ref="I516:I579" si="2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26"/>
        <v>41614.041666666664</v>
      </c>
      <c r="O516" s="12">
        <f t="shared" si="26"/>
        <v>41619.041666666664</v>
      </c>
      <c r="P516" t="b">
        <v>0</v>
      </c>
      <c r="Q516" t="b">
        <v>1</v>
      </c>
      <c r="R516" t="s">
        <v>23</v>
      </c>
      <c r="S516" t="s">
        <v>2056</v>
      </c>
      <c r="T516" t="s">
        <v>2032</v>
      </c>
    </row>
    <row r="517" spans="1:20" ht="31.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ref="F517:F580" si="28">E517/D517</f>
        <v>0.55779069767441858</v>
      </c>
      <c r="G517" t="s">
        <v>14</v>
      </c>
      <c r="H517">
        <v>133</v>
      </c>
      <c r="I517" s="4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26"/>
        <v>40900.041666666664</v>
      </c>
      <c r="O517" s="12">
        <f t="shared" si="26"/>
        <v>40902.041666666664</v>
      </c>
      <c r="P517" t="b">
        <v>0</v>
      </c>
      <c r="Q517" t="b">
        <v>1</v>
      </c>
      <c r="R517" t="s">
        <v>33</v>
      </c>
      <c r="S517" t="s">
        <v>2058</v>
      </c>
      <c r="T517" t="s">
        <v>2034</v>
      </c>
    </row>
    <row r="518" spans="1:20" ht="47.2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8"/>
        <v>0.42523125996810207</v>
      </c>
      <c r="G518" t="s">
        <v>14</v>
      </c>
      <c r="H518">
        <v>846</v>
      </c>
      <c r="I518" s="4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26"/>
        <v>40396</v>
      </c>
      <c r="O518" s="12">
        <f t="shared" si="26"/>
        <v>40434</v>
      </c>
      <c r="P518" t="b">
        <v>0</v>
      </c>
      <c r="Q518" t="b">
        <v>0</v>
      </c>
      <c r="R518" t="s">
        <v>68</v>
      </c>
      <c r="S518" t="s">
        <v>2060</v>
      </c>
      <c r="T518" t="s">
        <v>2040</v>
      </c>
    </row>
    <row r="519" spans="1:20" ht="47.2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8"/>
        <v>1.1200000000000001</v>
      </c>
      <c r="G519" t="s">
        <v>20</v>
      </c>
      <c r="H519">
        <v>78</v>
      </c>
      <c r="I519" s="4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26"/>
        <v>42859.999999999993</v>
      </c>
      <c r="O519" s="12">
        <f t="shared" si="26"/>
        <v>42864.999999999993</v>
      </c>
      <c r="P519" t="b">
        <v>0</v>
      </c>
      <c r="Q519" t="b">
        <v>0</v>
      </c>
      <c r="R519" t="s">
        <v>17</v>
      </c>
      <c r="S519" t="s">
        <v>2055</v>
      </c>
      <c r="T519" t="s">
        <v>2031</v>
      </c>
    </row>
    <row r="520" spans="1:20" ht="47.2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8"/>
        <v>7.0681818181818179E-2</v>
      </c>
      <c r="G520" t="s">
        <v>14</v>
      </c>
      <c r="H520">
        <v>10</v>
      </c>
      <c r="I520" s="4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26"/>
        <v>43154.041666666664</v>
      </c>
      <c r="O520" s="12">
        <f t="shared" si="26"/>
        <v>43156.041666666664</v>
      </c>
      <c r="P520" t="b">
        <v>0</v>
      </c>
      <c r="Q520" t="b">
        <v>1</v>
      </c>
      <c r="R520" t="s">
        <v>71</v>
      </c>
      <c r="S520" t="s">
        <v>2059</v>
      </c>
      <c r="T520" t="s">
        <v>2041</v>
      </c>
    </row>
    <row r="521" spans="1:20" ht="47.2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8"/>
        <v>1.0174563871693867</v>
      </c>
      <c r="G521" t="s">
        <v>20</v>
      </c>
      <c r="H521">
        <v>1773</v>
      </c>
      <c r="I521" s="4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26"/>
        <v>42012.041666666664</v>
      </c>
      <c r="O521" s="12">
        <f t="shared" si="26"/>
        <v>42026.041666666664</v>
      </c>
      <c r="P521" t="b">
        <v>0</v>
      </c>
      <c r="Q521" t="b">
        <v>1</v>
      </c>
      <c r="R521" t="s">
        <v>23</v>
      </c>
      <c r="S521" t="s">
        <v>2056</v>
      </c>
      <c r="T521" t="s">
        <v>2032</v>
      </c>
    </row>
    <row r="522" spans="1:20" ht="31.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8"/>
        <v>4.2575000000000003</v>
      </c>
      <c r="G522" t="s">
        <v>20</v>
      </c>
      <c r="H522">
        <v>32</v>
      </c>
      <c r="I522" s="4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26"/>
        <v>43573.999999999993</v>
      </c>
      <c r="O522" s="12">
        <f t="shared" si="26"/>
        <v>43576.999999999993</v>
      </c>
      <c r="P522" t="b">
        <v>0</v>
      </c>
      <c r="Q522" t="b">
        <v>0</v>
      </c>
      <c r="R522" t="s">
        <v>33</v>
      </c>
      <c r="S522" t="s">
        <v>2058</v>
      </c>
      <c r="T522" t="s">
        <v>2034</v>
      </c>
    </row>
    <row r="523" spans="1:20" ht="47.2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8"/>
        <v>1.4553947368421052</v>
      </c>
      <c r="G523" t="s">
        <v>20</v>
      </c>
      <c r="H523">
        <v>369</v>
      </c>
      <c r="I523" s="4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26"/>
        <v>42604.999999999993</v>
      </c>
      <c r="O523" s="12">
        <f t="shared" si="26"/>
        <v>42610.999999999993</v>
      </c>
      <c r="P523" t="b">
        <v>0</v>
      </c>
      <c r="Q523" t="b">
        <v>1</v>
      </c>
      <c r="R523" t="s">
        <v>53</v>
      </c>
      <c r="S523" t="s">
        <v>2059</v>
      </c>
      <c r="T523" t="s">
        <v>2037</v>
      </c>
    </row>
    <row r="524" spans="1:20" ht="47.2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8"/>
        <v>0.32453465346534655</v>
      </c>
      <c r="G524" t="s">
        <v>14</v>
      </c>
      <c r="H524">
        <v>191</v>
      </c>
      <c r="I524" s="4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26"/>
        <v>41093</v>
      </c>
      <c r="O524" s="12">
        <f t="shared" si="26"/>
        <v>41105</v>
      </c>
      <c r="P524" t="b">
        <v>0</v>
      </c>
      <c r="Q524" t="b">
        <v>0</v>
      </c>
      <c r="R524" t="s">
        <v>100</v>
      </c>
      <c r="S524" t="s">
        <v>2059</v>
      </c>
      <c r="T524" t="s">
        <v>2043</v>
      </c>
    </row>
    <row r="525" spans="1:20" ht="31.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8"/>
        <v>7.003333333333333</v>
      </c>
      <c r="G525" t="s">
        <v>20</v>
      </c>
      <c r="H525">
        <v>89</v>
      </c>
      <c r="I525" s="4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26"/>
        <v>40241.041666666664</v>
      </c>
      <c r="O525" s="12">
        <f t="shared" si="26"/>
        <v>40246.041666666664</v>
      </c>
      <c r="P525" t="b">
        <v>0</v>
      </c>
      <c r="Q525" t="b">
        <v>0</v>
      </c>
      <c r="R525" t="s">
        <v>100</v>
      </c>
      <c r="S525" t="s">
        <v>2059</v>
      </c>
      <c r="T525" t="s">
        <v>2043</v>
      </c>
    </row>
    <row r="526" spans="1:20" ht="31.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8"/>
        <v>0.83904860392967939</v>
      </c>
      <c r="G526" t="s">
        <v>14</v>
      </c>
      <c r="H526">
        <v>1979</v>
      </c>
      <c r="I526" s="4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26"/>
        <v>40294</v>
      </c>
      <c r="O526" s="12">
        <f t="shared" si="26"/>
        <v>40307</v>
      </c>
      <c r="P526" t="b">
        <v>0</v>
      </c>
      <c r="Q526" t="b">
        <v>0</v>
      </c>
      <c r="R526" t="s">
        <v>33</v>
      </c>
      <c r="S526" t="s">
        <v>2058</v>
      </c>
      <c r="T526" t="s">
        <v>2034</v>
      </c>
    </row>
    <row r="527" spans="1:20" ht="47.2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8"/>
        <v>0.84190476190476193</v>
      </c>
      <c r="G527" t="s">
        <v>14</v>
      </c>
      <c r="H527">
        <v>63</v>
      </c>
      <c r="I527" s="4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26"/>
        <v>40505.041666666664</v>
      </c>
      <c r="O527" s="12">
        <f t="shared" si="26"/>
        <v>40509.041666666664</v>
      </c>
      <c r="P527" t="b">
        <v>0</v>
      </c>
      <c r="Q527" t="b">
        <v>0</v>
      </c>
      <c r="R527" t="s">
        <v>65</v>
      </c>
      <c r="S527" t="s">
        <v>2057</v>
      </c>
      <c r="T527" t="s">
        <v>2039</v>
      </c>
    </row>
    <row r="528" spans="1:20" ht="63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8"/>
        <v>1.5595180722891566</v>
      </c>
      <c r="G528" t="s">
        <v>20</v>
      </c>
      <c r="H528">
        <v>147</v>
      </c>
      <c r="I528" s="4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26"/>
        <v>42364.041666666664</v>
      </c>
      <c r="O528" s="12">
        <f t="shared" si="26"/>
        <v>42401.041666666664</v>
      </c>
      <c r="P528" t="b">
        <v>0</v>
      </c>
      <c r="Q528" t="b">
        <v>1</v>
      </c>
      <c r="R528" t="s">
        <v>33</v>
      </c>
      <c r="S528" t="s">
        <v>2058</v>
      </c>
      <c r="T528" t="s">
        <v>2034</v>
      </c>
    </row>
    <row r="529" spans="1:20" ht="47.2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8"/>
        <v>0.99619450317124736</v>
      </c>
      <c r="G529" t="s">
        <v>14</v>
      </c>
      <c r="H529">
        <v>6080</v>
      </c>
      <c r="I529" s="4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26"/>
        <v>42405.041666666664</v>
      </c>
      <c r="O529" s="12">
        <f t="shared" si="26"/>
        <v>42441.041666666664</v>
      </c>
      <c r="P529" t="b">
        <v>0</v>
      </c>
      <c r="Q529" t="b">
        <v>0</v>
      </c>
      <c r="R529" t="s">
        <v>71</v>
      </c>
      <c r="S529" t="s">
        <v>2059</v>
      </c>
      <c r="T529" t="s">
        <v>2041</v>
      </c>
    </row>
    <row r="530" spans="1:20" ht="47.2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8"/>
        <v>0.80300000000000005</v>
      </c>
      <c r="G530" t="s">
        <v>14</v>
      </c>
      <c r="H530">
        <v>80</v>
      </c>
      <c r="I530" s="4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26"/>
        <v>41601.041666666664</v>
      </c>
      <c r="O530" s="12">
        <f t="shared" si="26"/>
        <v>41646.041666666664</v>
      </c>
      <c r="P530" t="b">
        <v>0</v>
      </c>
      <c r="Q530" t="b">
        <v>0</v>
      </c>
      <c r="R530" t="s">
        <v>60</v>
      </c>
      <c r="S530" t="s">
        <v>2056</v>
      </c>
      <c r="T530" t="s">
        <v>2038</v>
      </c>
    </row>
    <row r="531" spans="1:20" ht="47.2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8"/>
        <v>0.11254901960784314</v>
      </c>
      <c r="G531" t="s">
        <v>14</v>
      </c>
      <c r="H531">
        <v>9</v>
      </c>
      <c r="I531" s="4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26"/>
        <v>41769</v>
      </c>
      <c r="O531" s="12">
        <f t="shared" si="26"/>
        <v>41797</v>
      </c>
      <c r="P531" t="b">
        <v>0</v>
      </c>
      <c r="Q531" t="b">
        <v>0</v>
      </c>
      <c r="R531" t="s">
        <v>89</v>
      </c>
      <c r="S531" t="s">
        <v>2061</v>
      </c>
      <c r="T531" t="s">
        <v>2042</v>
      </c>
    </row>
    <row r="532" spans="1:20" ht="47.2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8"/>
        <v>0.91740952380952379</v>
      </c>
      <c r="G532" t="s">
        <v>14</v>
      </c>
      <c r="H532">
        <v>1784</v>
      </c>
      <c r="I532" s="4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26"/>
        <v>40421</v>
      </c>
      <c r="O532" s="12">
        <f t="shared" si="26"/>
        <v>40435</v>
      </c>
      <c r="P532" t="b">
        <v>0</v>
      </c>
      <c r="Q532" t="b">
        <v>1</v>
      </c>
      <c r="R532" t="s">
        <v>119</v>
      </c>
      <c r="S532" t="s">
        <v>2060</v>
      </c>
      <c r="T532" t="s">
        <v>2044</v>
      </c>
    </row>
    <row r="533" spans="1:20" ht="47.2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8"/>
        <v>0.95521156936261387</v>
      </c>
      <c r="G533" t="s">
        <v>47</v>
      </c>
      <c r="H533">
        <v>3640</v>
      </c>
      <c r="I533" s="4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26"/>
        <v>41589.041666666664</v>
      </c>
      <c r="O533" s="12">
        <f t="shared" si="26"/>
        <v>41645.041666666664</v>
      </c>
      <c r="P533" t="b">
        <v>0</v>
      </c>
      <c r="Q533" t="b">
        <v>0</v>
      </c>
      <c r="R533" t="s">
        <v>89</v>
      </c>
      <c r="S533" t="s">
        <v>2061</v>
      </c>
      <c r="T533" t="s">
        <v>2042</v>
      </c>
    </row>
    <row r="534" spans="1:20" ht="47.2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8"/>
        <v>5.0287499999999996</v>
      </c>
      <c r="G534" t="s">
        <v>20</v>
      </c>
      <c r="H534">
        <v>126</v>
      </c>
      <c r="I534" s="4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26"/>
        <v>43125.041666666664</v>
      </c>
      <c r="O534" s="12">
        <f t="shared" si="26"/>
        <v>43126.041666666664</v>
      </c>
      <c r="P534" t="b">
        <v>0</v>
      </c>
      <c r="Q534" t="b">
        <v>0</v>
      </c>
      <c r="R534" t="s">
        <v>33</v>
      </c>
      <c r="S534" t="s">
        <v>2058</v>
      </c>
      <c r="T534" t="s">
        <v>2034</v>
      </c>
    </row>
    <row r="535" spans="1:20" ht="31.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8"/>
        <v>1.5924394463667819</v>
      </c>
      <c r="G535" t="s">
        <v>20</v>
      </c>
      <c r="H535">
        <v>2218</v>
      </c>
      <c r="I535" s="4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26"/>
        <v>41479</v>
      </c>
      <c r="O535" s="12">
        <f t="shared" si="26"/>
        <v>41515</v>
      </c>
      <c r="P535" t="b">
        <v>0</v>
      </c>
      <c r="Q535" t="b">
        <v>0</v>
      </c>
      <c r="R535" t="s">
        <v>60</v>
      </c>
      <c r="S535" t="s">
        <v>2056</v>
      </c>
      <c r="T535" t="s">
        <v>2038</v>
      </c>
    </row>
    <row r="536" spans="1:20" ht="47.2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8"/>
        <v>0.15022446689113356</v>
      </c>
      <c r="G536" t="s">
        <v>14</v>
      </c>
      <c r="H536">
        <v>243</v>
      </c>
      <c r="I536" s="4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26"/>
        <v>43328.999999999993</v>
      </c>
      <c r="O536" s="12">
        <f t="shared" si="26"/>
        <v>43329.999999999993</v>
      </c>
      <c r="P536" t="b">
        <v>0</v>
      </c>
      <c r="Q536" t="b">
        <v>1</v>
      </c>
      <c r="R536" t="s">
        <v>53</v>
      </c>
      <c r="S536" t="s">
        <v>2059</v>
      </c>
      <c r="T536" t="s">
        <v>2037</v>
      </c>
    </row>
    <row r="537" spans="1:20" ht="47.2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8"/>
        <v>4.820384615384615</v>
      </c>
      <c r="G537" t="s">
        <v>20</v>
      </c>
      <c r="H537">
        <v>202</v>
      </c>
      <c r="I537" s="4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26"/>
        <v>43258.999999999993</v>
      </c>
      <c r="O537" s="12">
        <f t="shared" si="26"/>
        <v>43260.999999999993</v>
      </c>
      <c r="P537" t="b">
        <v>0</v>
      </c>
      <c r="Q537" t="b">
        <v>1</v>
      </c>
      <c r="R537" t="s">
        <v>33</v>
      </c>
      <c r="S537" t="s">
        <v>2058</v>
      </c>
      <c r="T537" t="s">
        <v>2034</v>
      </c>
    </row>
    <row r="538" spans="1:20" ht="47.2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8"/>
        <v>1.4996938775510205</v>
      </c>
      <c r="G538" t="s">
        <v>20</v>
      </c>
      <c r="H538">
        <v>140</v>
      </c>
      <c r="I538" s="4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26"/>
        <v>40414</v>
      </c>
      <c r="O538" s="12">
        <f t="shared" si="26"/>
        <v>40440</v>
      </c>
      <c r="P538" t="b">
        <v>0</v>
      </c>
      <c r="Q538" t="b">
        <v>0</v>
      </c>
      <c r="R538" t="s">
        <v>119</v>
      </c>
      <c r="S538" t="s">
        <v>2060</v>
      </c>
      <c r="T538" t="s">
        <v>2044</v>
      </c>
    </row>
    <row r="539" spans="1:20" ht="47.2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8"/>
        <v>1.1722156398104266</v>
      </c>
      <c r="G539" t="s">
        <v>20</v>
      </c>
      <c r="H539">
        <v>1052</v>
      </c>
      <c r="I539" s="4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26"/>
        <v>43341.999999999993</v>
      </c>
      <c r="O539" s="12">
        <f t="shared" si="26"/>
        <v>43364.999999999993</v>
      </c>
      <c r="P539" t="b">
        <v>1</v>
      </c>
      <c r="Q539" t="b">
        <v>1</v>
      </c>
      <c r="R539" t="s">
        <v>42</v>
      </c>
      <c r="S539" t="s">
        <v>2059</v>
      </c>
      <c r="T539" t="s">
        <v>2035</v>
      </c>
    </row>
    <row r="540" spans="1:20" ht="47.2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8"/>
        <v>0.37695968274950431</v>
      </c>
      <c r="G540" t="s">
        <v>14</v>
      </c>
      <c r="H540">
        <v>1296</v>
      </c>
      <c r="I540" s="4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26"/>
        <v>41539</v>
      </c>
      <c r="O540" s="12">
        <f t="shared" si="26"/>
        <v>41555</v>
      </c>
      <c r="P540" t="b">
        <v>0</v>
      </c>
      <c r="Q540" t="b">
        <v>0</v>
      </c>
      <c r="R540" t="s">
        <v>292</v>
      </c>
      <c r="S540" t="s">
        <v>2061</v>
      </c>
      <c r="T540" t="s">
        <v>2051</v>
      </c>
    </row>
    <row r="541" spans="1:20" ht="31.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8"/>
        <v>0.72653061224489801</v>
      </c>
      <c r="G541" t="s">
        <v>14</v>
      </c>
      <c r="H541">
        <v>77</v>
      </c>
      <c r="I541" s="4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26"/>
        <v>43646.999999999993</v>
      </c>
      <c r="O541" s="12">
        <f t="shared" si="26"/>
        <v>43652.999999999993</v>
      </c>
      <c r="P541" t="b">
        <v>0</v>
      </c>
      <c r="Q541" t="b">
        <v>1</v>
      </c>
      <c r="R541" t="s">
        <v>17</v>
      </c>
      <c r="S541" t="s">
        <v>2055</v>
      </c>
      <c r="T541" t="s">
        <v>2031</v>
      </c>
    </row>
    <row r="542" spans="1:20" ht="47.2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8"/>
        <v>2.6598113207547169</v>
      </c>
      <c r="G542" t="s">
        <v>20</v>
      </c>
      <c r="H542">
        <v>247</v>
      </c>
      <c r="I542" s="4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26"/>
        <v>43224.999999999993</v>
      </c>
      <c r="O542" s="12">
        <f t="shared" si="26"/>
        <v>43246.999999999993</v>
      </c>
      <c r="P542" t="b">
        <v>0</v>
      </c>
      <c r="Q542" t="b">
        <v>0</v>
      </c>
      <c r="R542" t="s">
        <v>122</v>
      </c>
      <c r="S542" t="s">
        <v>2062</v>
      </c>
      <c r="T542" t="s">
        <v>2045</v>
      </c>
    </row>
    <row r="543" spans="1:20" ht="47.2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8"/>
        <v>0.24205617977528091</v>
      </c>
      <c r="G543" t="s">
        <v>14</v>
      </c>
      <c r="H543">
        <v>395</v>
      </c>
      <c r="I543" s="4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26"/>
        <v>42164.999999999993</v>
      </c>
      <c r="O543" s="12">
        <f t="shared" si="26"/>
        <v>42190.999999999993</v>
      </c>
      <c r="P543" t="b">
        <v>0</v>
      </c>
      <c r="Q543" t="b">
        <v>0</v>
      </c>
      <c r="R543" t="s">
        <v>292</v>
      </c>
      <c r="S543" t="s">
        <v>2061</v>
      </c>
      <c r="T543" t="s">
        <v>2051</v>
      </c>
    </row>
    <row r="544" spans="1:20" ht="47.2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8"/>
        <v>2.5064935064935064E-2</v>
      </c>
      <c r="G544" t="s">
        <v>14</v>
      </c>
      <c r="H544">
        <v>49</v>
      </c>
      <c r="I544" s="4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26"/>
        <v>42391.041666666664</v>
      </c>
      <c r="O544" s="12">
        <f t="shared" si="26"/>
        <v>42421.041666666664</v>
      </c>
      <c r="P544" t="b">
        <v>0</v>
      </c>
      <c r="Q544" t="b">
        <v>0</v>
      </c>
      <c r="R544" t="s">
        <v>60</v>
      </c>
      <c r="S544" t="s">
        <v>2056</v>
      </c>
      <c r="T544" t="s">
        <v>2038</v>
      </c>
    </row>
    <row r="545" spans="1:20" ht="31.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8"/>
        <v>0.1632979976442874</v>
      </c>
      <c r="G545" t="s">
        <v>14</v>
      </c>
      <c r="H545">
        <v>180</v>
      </c>
      <c r="I545" s="4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26"/>
        <v>41528</v>
      </c>
      <c r="O545" s="12">
        <f t="shared" si="26"/>
        <v>41543</v>
      </c>
      <c r="P545" t="b">
        <v>0</v>
      </c>
      <c r="Q545" t="b">
        <v>0</v>
      </c>
      <c r="R545" t="s">
        <v>89</v>
      </c>
      <c r="S545" t="s">
        <v>2061</v>
      </c>
      <c r="T545" t="s">
        <v>2042</v>
      </c>
    </row>
    <row r="546" spans="1:20" ht="47.2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8"/>
        <v>2.7650000000000001</v>
      </c>
      <c r="G546" t="s">
        <v>20</v>
      </c>
      <c r="H546">
        <v>84</v>
      </c>
      <c r="I546" s="4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26"/>
        <v>42377.041666666664</v>
      </c>
      <c r="O546" s="12">
        <f t="shared" si="26"/>
        <v>42390.041666666664</v>
      </c>
      <c r="P546" t="b">
        <v>0</v>
      </c>
      <c r="Q546" t="b">
        <v>0</v>
      </c>
      <c r="R546" t="s">
        <v>23</v>
      </c>
      <c r="S546" t="s">
        <v>2056</v>
      </c>
      <c r="T546" t="s">
        <v>2032</v>
      </c>
    </row>
    <row r="547" spans="1:20" ht="31.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8"/>
        <v>0.88803571428571426</v>
      </c>
      <c r="G547" t="s">
        <v>14</v>
      </c>
      <c r="H547">
        <v>2690</v>
      </c>
      <c r="I547" s="4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26"/>
        <v>43824.041666666664</v>
      </c>
      <c r="O547" s="12">
        <f t="shared" si="26"/>
        <v>43844.041666666664</v>
      </c>
      <c r="P547" t="b">
        <v>0</v>
      </c>
      <c r="Q547" t="b">
        <v>0</v>
      </c>
      <c r="R547" t="s">
        <v>33</v>
      </c>
      <c r="S547" t="s">
        <v>2058</v>
      </c>
      <c r="T547" t="s">
        <v>2034</v>
      </c>
    </row>
    <row r="548" spans="1:20" ht="47.2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8"/>
        <v>1.6357142857142857</v>
      </c>
      <c r="G548" t="s">
        <v>20</v>
      </c>
      <c r="H548">
        <v>88</v>
      </c>
      <c r="I548" s="4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26"/>
        <v>43359.999999999993</v>
      </c>
      <c r="O548" s="12">
        <f t="shared" si="26"/>
        <v>43362.999999999993</v>
      </c>
      <c r="P548" t="b">
        <v>0</v>
      </c>
      <c r="Q548" t="b">
        <v>1</v>
      </c>
      <c r="R548" t="s">
        <v>33</v>
      </c>
      <c r="S548" t="s">
        <v>2058</v>
      </c>
      <c r="T548" t="s">
        <v>2034</v>
      </c>
    </row>
    <row r="549" spans="1:20" ht="31.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8"/>
        <v>9.69</v>
      </c>
      <c r="G549" t="s">
        <v>20</v>
      </c>
      <c r="H549">
        <v>156</v>
      </c>
      <c r="I549" s="4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26"/>
        <v>42029.041666666664</v>
      </c>
      <c r="O549" s="12">
        <f t="shared" si="26"/>
        <v>42041.041666666664</v>
      </c>
      <c r="P549" t="b">
        <v>0</v>
      </c>
      <c r="Q549" t="b">
        <v>0</v>
      </c>
      <c r="R549" t="s">
        <v>53</v>
      </c>
      <c r="S549" t="s">
        <v>2059</v>
      </c>
      <c r="T549" t="s">
        <v>2037</v>
      </c>
    </row>
    <row r="550" spans="1:20" ht="31.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8"/>
        <v>2.7091376701966716</v>
      </c>
      <c r="G550" t="s">
        <v>20</v>
      </c>
      <c r="H550">
        <v>2985</v>
      </c>
      <c r="I550" s="4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26"/>
        <v>42460.999999999993</v>
      </c>
      <c r="O550" s="12">
        <f t="shared" si="26"/>
        <v>42473.999999999993</v>
      </c>
      <c r="P550" t="b">
        <v>0</v>
      </c>
      <c r="Q550" t="b">
        <v>0</v>
      </c>
      <c r="R550" t="s">
        <v>33</v>
      </c>
      <c r="S550" t="s">
        <v>2058</v>
      </c>
      <c r="T550" t="s">
        <v>2034</v>
      </c>
    </row>
    <row r="551" spans="1:20" ht="47.2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8"/>
        <v>2.8421355932203389</v>
      </c>
      <c r="G551" t="s">
        <v>20</v>
      </c>
      <c r="H551">
        <v>762</v>
      </c>
      <c r="I551" s="4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26"/>
        <v>41422</v>
      </c>
      <c r="O551" s="12">
        <f t="shared" si="26"/>
        <v>41431</v>
      </c>
      <c r="P551" t="b">
        <v>0</v>
      </c>
      <c r="Q551" t="b">
        <v>0</v>
      </c>
      <c r="R551" t="s">
        <v>65</v>
      </c>
      <c r="S551" t="s">
        <v>2057</v>
      </c>
      <c r="T551" t="s">
        <v>2039</v>
      </c>
    </row>
    <row r="552" spans="1:20" ht="47.2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8"/>
        <v>0.04</v>
      </c>
      <c r="G552" t="s">
        <v>74</v>
      </c>
      <c r="H552">
        <v>1</v>
      </c>
      <c r="I552" s="4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26"/>
        <v>40968.041666666664</v>
      </c>
      <c r="O552" s="12">
        <f t="shared" si="26"/>
        <v>40989</v>
      </c>
      <c r="P552" t="b">
        <v>0</v>
      </c>
      <c r="Q552" t="b">
        <v>0</v>
      </c>
      <c r="R552" t="s">
        <v>60</v>
      </c>
      <c r="S552" t="s">
        <v>2056</v>
      </c>
      <c r="T552" t="s">
        <v>2038</v>
      </c>
    </row>
    <row r="553" spans="1:20" ht="47.2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8"/>
        <v>0.58632981676846196</v>
      </c>
      <c r="G553" t="s">
        <v>14</v>
      </c>
      <c r="H553">
        <v>2779</v>
      </c>
      <c r="I553" s="4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26"/>
        <v>41993.041666666664</v>
      </c>
      <c r="O553" s="12">
        <f t="shared" si="26"/>
        <v>42033.041666666664</v>
      </c>
      <c r="P553" t="b">
        <v>0</v>
      </c>
      <c r="Q553" t="b">
        <v>1</v>
      </c>
      <c r="R553" t="s">
        <v>28</v>
      </c>
      <c r="S553" t="s">
        <v>2057</v>
      </c>
      <c r="T553" t="s">
        <v>2033</v>
      </c>
    </row>
    <row r="554" spans="1:20" ht="47.2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8"/>
        <v>0.98511111111111116</v>
      </c>
      <c r="G554" t="s">
        <v>14</v>
      </c>
      <c r="H554">
        <v>92</v>
      </c>
      <c r="I554" s="4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26"/>
        <v>42700.041666666664</v>
      </c>
      <c r="O554" s="12">
        <f t="shared" si="26"/>
        <v>42702.041666666664</v>
      </c>
      <c r="P554" t="b">
        <v>0</v>
      </c>
      <c r="Q554" t="b">
        <v>0</v>
      </c>
      <c r="R554" t="s">
        <v>33</v>
      </c>
      <c r="S554" t="s">
        <v>2058</v>
      </c>
      <c r="T554" t="s">
        <v>2034</v>
      </c>
    </row>
    <row r="555" spans="1:20" ht="47.2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8"/>
        <v>0.43975381008206332</v>
      </c>
      <c r="G555" t="s">
        <v>14</v>
      </c>
      <c r="H555">
        <v>1028</v>
      </c>
      <c r="I555" s="4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26"/>
        <v>40545.041666666664</v>
      </c>
      <c r="O555" s="12">
        <f t="shared" si="26"/>
        <v>40546.041666666664</v>
      </c>
      <c r="P555" t="b">
        <v>0</v>
      </c>
      <c r="Q555" t="b">
        <v>0</v>
      </c>
      <c r="R555" t="s">
        <v>23</v>
      </c>
      <c r="S555" t="s">
        <v>2056</v>
      </c>
      <c r="T555" t="s">
        <v>2032</v>
      </c>
    </row>
    <row r="556" spans="1:20" ht="47.2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8"/>
        <v>1.5166315789473683</v>
      </c>
      <c r="G556" t="s">
        <v>20</v>
      </c>
      <c r="H556">
        <v>554</v>
      </c>
      <c r="I556" s="4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26"/>
        <v>42723.041666666664</v>
      </c>
      <c r="O556" s="12">
        <f t="shared" si="26"/>
        <v>42729.041666666664</v>
      </c>
      <c r="P556" t="b">
        <v>0</v>
      </c>
      <c r="Q556" t="b">
        <v>0</v>
      </c>
      <c r="R556" t="s">
        <v>60</v>
      </c>
      <c r="S556" t="s">
        <v>2056</v>
      </c>
      <c r="T556" t="s">
        <v>2038</v>
      </c>
    </row>
    <row r="557" spans="1:20" ht="47.2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8"/>
        <v>2.2363492063492063</v>
      </c>
      <c r="G557" t="s">
        <v>20</v>
      </c>
      <c r="H557">
        <v>135</v>
      </c>
      <c r="I557" s="4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26"/>
        <v>41731</v>
      </c>
      <c r="O557" s="12">
        <f t="shared" si="26"/>
        <v>41762</v>
      </c>
      <c r="P557" t="b">
        <v>0</v>
      </c>
      <c r="Q557" t="b">
        <v>0</v>
      </c>
      <c r="R557" t="s">
        <v>23</v>
      </c>
      <c r="S557" t="s">
        <v>2056</v>
      </c>
      <c r="T557" t="s">
        <v>2032</v>
      </c>
    </row>
    <row r="558" spans="1:20" ht="31.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8"/>
        <v>2.3975</v>
      </c>
      <c r="G558" t="s">
        <v>20</v>
      </c>
      <c r="H558">
        <v>122</v>
      </c>
      <c r="I558" s="4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26"/>
        <v>40792</v>
      </c>
      <c r="O558" s="12">
        <f t="shared" si="26"/>
        <v>40799</v>
      </c>
      <c r="P558" t="b">
        <v>0</v>
      </c>
      <c r="Q558" t="b">
        <v>1</v>
      </c>
      <c r="R558" t="s">
        <v>206</v>
      </c>
      <c r="S558" t="s">
        <v>2060</v>
      </c>
      <c r="T558" t="s">
        <v>2049</v>
      </c>
    </row>
    <row r="559" spans="1:20" ht="31.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8"/>
        <v>1.9933333333333334</v>
      </c>
      <c r="G559" t="s">
        <v>20</v>
      </c>
      <c r="H559">
        <v>221</v>
      </c>
      <c r="I559" s="4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26"/>
        <v>42278.999999999993</v>
      </c>
      <c r="O559" s="12">
        <f t="shared" si="26"/>
        <v>42281.999999999993</v>
      </c>
      <c r="P559" t="b">
        <v>0</v>
      </c>
      <c r="Q559" t="b">
        <v>1</v>
      </c>
      <c r="R559" t="s">
        <v>474</v>
      </c>
      <c r="S559" t="s">
        <v>2059</v>
      </c>
      <c r="T559" t="s">
        <v>2053</v>
      </c>
    </row>
    <row r="560" spans="1:20" ht="31.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8"/>
        <v>1.373448275862069</v>
      </c>
      <c r="G560" t="s">
        <v>20</v>
      </c>
      <c r="H560">
        <v>126</v>
      </c>
      <c r="I560" s="4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26"/>
        <v>42424.041666666664</v>
      </c>
      <c r="O560" s="12">
        <f t="shared" si="26"/>
        <v>42466.999999999993</v>
      </c>
      <c r="P560" t="b">
        <v>0</v>
      </c>
      <c r="Q560" t="b">
        <v>0</v>
      </c>
      <c r="R560" t="s">
        <v>33</v>
      </c>
      <c r="S560" t="s">
        <v>2058</v>
      </c>
      <c r="T560" t="s">
        <v>2034</v>
      </c>
    </row>
    <row r="561" spans="1:20" ht="47.2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8"/>
        <v>1.009696106362773</v>
      </c>
      <c r="G561" t="s">
        <v>20</v>
      </c>
      <c r="H561">
        <v>1022</v>
      </c>
      <c r="I561" s="4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26"/>
        <v>42583.999999999993</v>
      </c>
      <c r="O561" s="12">
        <f t="shared" si="26"/>
        <v>42590.999999999993</v>
      </c>
      <c r="P561" t="b">
        <v>0</v>
      </c>
      <c r="Q561" t="b">
        <v>0</v>
      </c>
      <c r="R561" t="s">
        <v>33</v>
      </c>
      <c r="S561" t="s">
        <v>2058</v>
      </c>
      <c r="T561" t="s">
        <v>2034</v>
      </c>
    </row>
    <row r="562" spans="1:20" ht="31.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8"/>
        <v>7.9416000000000002</v>
      </c>
      <c r="G562" t="s">
        <v>20</v>
      </c>
      <c r="H562">
        <v>3177</v>
      </c>
      <c r="I562" s="4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26"/>
        <v>40865.041666666664</v>
      </c>
      <c r="O562" s="12">
        <f t="shared" si="26"/>
        <v>40905.041666666664</v>
      </c>
      <c r="P562" t="b">
        <v>0</v>
      </c>
      <c r="Q562" t="b">
        <v>0</v>
      </c>
      <c r="R562" t="s">
        <v>71</v>
      </c>
      <c r="S562" t="s">
        <v>2059</v>
      </c>
      <c r="T562" t="s">
        <v>2041</v>
      </c>
    </row>
    <row r="563" spans="1:20" ht="31.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8"/>
        <v>3.6970000000000001</v>
      </c>
      <c r="G563" t="s">
        <v>20</v>
      </c>
      <c r="H563">
        <v>198</v>
      </c>
      <c r="I563" s="4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26"/>
        <v>40833</v>
      </c>
      <c r="O563" s="12">
        <f t="shared" si="26"/>
        <v>40835</v>
      </c>
      <c r="P563" t="b">
        <v>0</v>
      </c>
      <c r="Q563" t="b">
        <v>0</v>
      </c>
      <c r="R563" t="s">
        <v>33</v>
      </c>
      <c r="S563" t="s">
        <v>2058</v>
      </c>
      <c r="T563" t="s">
        <v>2034</v>
      </c>
    </row>
    <row r="564" spans="1:20" ht="63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8"/>
        <v>0.12818181818181817</v>
      </c>
      <c r="G564" t="s">
        <v>14</v>
      </c>
      <c r="H564">
        <v>26</v>
      </c>
      <c r="I564" s="4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26"/>
        <v>43535.999999999993</v>
      </c>
      <c r="O564" s="12">
        <f t="shared" si="26"/>
        <v>43537.999999999993</v>
      </c>
      <c r="P564" t="b">
        <v>0</v>
      </c>
      <c r="Q564" t="b">
        <v>0</v>
      </c>
      <c r="R564" t="s">
        <v>23</v>
      </c>
      <c r="S564" t="s">
        <v>2056</v>
      </c>
      <c r="T564" t="s">
        <v>2032</v>
      </c>
    </row>
    <row r="565" spans="1:20" ht="31.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8"/>
        <v>1.3802702702702703</v>
      </c>
      <c r="G565" t="s">
        <v>20</v>
      </c>
      <c r="H565">
        <v>85</v>
      </c>
      <c r="I565" s="4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26"/>
        <v>43417.041666666664</v>
      </c>
      <c r="O565" s="12">
        <f t="shared" si="26"/>
        <v>43437.041666666664</v>
      </c>
      <c r="P565" t="b">
        <v>0</v>
      </c>
      <c r="Q565" t="b">
        <v>0</v>
      </c>
      <c r="R565" t="s">
        <v>42</v>
      </c>
      <c r="S565" t="s">
        <v>2059</v>
      </c>
      <c r="T565" t="s">
        <v>2035</v>
      </c>
    </row>
    <row r="566" spans="1:20" ht="47.2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8"/>
        <v>0.83813278008298753</v>
      </c>
      <c r="G566" t="s">
        <v>14</v>
      </c>
      <c r="H566">
        <v>1790</v>
      </c>
      <c r="I566" s="4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26"/>
        <v>42077.999999999993</v>
      </c>
      <c r="O566" s="12">
        <f t="shared" si="26"/>
        <v>42085.999999999993</v>
      </c>
      <c r="P566" t="b">
        <v>0</v>
      </c>
      <c r="Q566" t="b">
        <v>0</v>
      </c>
      <c r="R566" t="s">
        <v>33</v>
      </c>
      <c r="S566" t="s">
        <v>2058</v>
      </c>
      <c r="T566" t="s">
        <v>2034</v>
      </c>
    </row>
    <row r="567" spans="1:20" ht="47.2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8"/>
        <v>2.0460063224446787</v>
      </c>
      <c r="G567" t="s">
        <v>20</v>
      </c>
      <c r="H567">
        <v>3596</v>
      </c>
      <c r="I567" s="4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26"/>
        <v>40862.041666666664</v>
      </c>
      <c r="O567" s="12">
        <f t="shared" si="26"/>
        <v>40882.041666666664</v>
      </c>
      <c r="P567" t="b">
        <v>0</v>
      </c>
      <c r="Q567" t="b">
        <v>0</v>
      </c>
      <c r="R567" t="s">
        <v>33</v>
      </c>
      <c r="S567" t="s">
        <v>2058</v>
      </c>
      <c r="T567" t="s">
        <v>2034</v>
      </c>
    </row>
    <row r="568" spans="1:20" ht="31.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8"/>
        <v>0.44344086021505374</v>
      </c>
      <c r="G568" t="s">
        <v>14</v>
      </c>
      <c r="H568">
        <v>37</v>
      </c>
      <c r="I568" s="4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26"/>
        <v>42424.041666666664</v>
      </c>
      <c r="O568" s="12">
        <f t="shared" si="26"/>
        <v>42446.999999999993</v>
      </c>
      <c r="P568" t="b">
        <v>0</v>
      </c>
      <c r="Q568" t="b">
        <v>1</v>
      </c>
      <c r="R568" t="s">
        <v>50</v>
      </c>
      <c r="S568" t="s">
        <v>2056</v>
      </c>
      <c r="T568" t="s">
        <v>2036</v>
      </c>
    </row>
    <row r="569" spans="1:20" ht="47.2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8"/>
        <v>2.1860294117647059</v>
      </c>
      <c r="G569" t="s">
        <v>20</v>
      </c>
      <c r="H569">
        <v>244</v>
      </c>
      <c r="I569" s="4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26"/>
        <v>41830</v>
      </c>
      <c r="O569" s="12">
        <f t="shared" si="26"/>
        <v>41832</v>
      </c>
      <c r="P569" t="b">
        <v>0</v>
      </c>
      <c r="Q569" t="b">
        <v>0</v>
      </c>
      <c r="R569" t="s">
        <v>23</v>
      </c>
      <c r="S569" t="s">
        <v>2056</v>
      </c>
      <c r="T569" t="s">
        <v>2032</v>
      </c>
    </row>
    <row r="570" spans="1:20" ht="47.2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8"/>
        <v>1.8603314917127072</v>
      </c>
      <c r="G570" t="s">
        <v>20</v>
      </c>
      <c r="H570">
        <v>5180</v>
      </c>
      <c r="I570" s="4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26"/>
        <v>40374</v>
      </c>
      <c r="O570" s="12">
        <f t="shared" si="26"/>
        <v>40419</v>
      </c>
      <c r="P570" t="b">
        <v>0</v>
      </c>
      <c r="Q570" t="b">
        <v>0</v>
      </c>
      <c r="R570" t="s">
        <v>33</v>
      </c>
      <c r="S570" t="s">
        <v>2058</v>
      </c>
      <c r="T570" t="s">
        <v>2034</v>
      </c>
    </row>
    <row r="571" spans="1:20" ht="31.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8"/>
        <v>2.3733830845771142</v>
      </c>
      <c r="G571" t="s">
        <v>20</v>
      </c>
      <c r="H571">
        <v>589</v>
      </c>
      <c r="I571" s="4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26"/>
        <v>40554.041666666664</v>
      </c>
      <c r="O571" s="12">
        <f t="shared" si="26"/>
        <v>40566.041666666664</v>
      </c>
      <c r="P571" t="b">
        <v>0</v>
      </c>
      <c r="Q571" t="b">
        <v>0</v>
      </c>
      <c r="R571" t="s">
        <v>71</v>
      </c>
      <c r="S571" t="s">
        <v>2059</v>
      </c>
      <c r="T571" t="s">
        <v>2041</v>
      </c>
    </row>
    <row r="572" spans="1:20" ht="47.2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8"/>
        <v>3.0565384615384614</v>
      </c>
      <c r="G572" t="s">
        <v>20</v>
      </c>
      <c r="H572">
        <v>2725</v>
      </c>
      <c r="I572" s="4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26"/>
        <v>41993.041666666664</v>
      </c>
      <c r="O572" s="12">
        <f t="shared" si="26"/>
        <v>41999.041666666664</v>
      </c>
      <c r="P572" t="b">
        <v>0</v>
      </c>
      <c r="Q572" t="b">
        <v>1</v>
      </c>
      <c r="R572" t="s">
        <v>23</v>
      </c>
      <c r="S572" t="s">
        <v>2056</v>
      </c>
      <c r="T572" t="s">
        <v>2032</v>
      </c>
    </row>
    <row r="573" spans="1:20" ht="31.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8"/>
        <v>0.94142857142857139</v>
      </c>
      <c r="G573" t="s">
        <v>14</v>
      </c>
      <c r="H573">
        <v>35</v>
      </c>
      <c r="I573" s="4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26"/>
        <v>42173.999999999993</v>
      </c>
      <c r="O573" s="12">
        <f t="shared" si="26"/>
        <v>42220.999999999993</v>
      </c>
      <c r="P573" t="b">
        <v>0</v>
      </c>
      <c r="Q573" t="b">
        <v>0</v>
      </c>
      <c r="R573" t="s">
        <v>100</v>
      </c>
      <c r="S573" t="s">
        <v>2059</v>
      </c>
      <c r="T573" t="s">
        <v>2043</v>
      </c>
    </row>
    <row r="574" spans="1:20" ht="31.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8"/>
        <v>0.54400000000000004</v>
      </c>
      <c r="G574" t="s">
        <v>74</v>
      </c>
      <c r="H574">
        <v>94</v>
      </c>
      <c r="I574" s="4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26"/>
        <v>42274.999999999993</v>
      </c>
      <c r="O574" s="12">
        <f t="shared" si="26"/>
        <v>42290.999999999993</v>
      </c>
      <c r="P574" t="b">
        <v>0</v>
      </c>
      <c r="Q574" t="b">
        <v>1</v>
      </c>
      <c r="R574" t="s">
        <v>23</v>
      </c>
      <c r="S574" t="s">
        <v>2056</v>
      </c>
      <c r="T574" t="s">
        <v>2032</v>
      </c>
    </row>
    <row r="575" spans="1:20" ht="31.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8"/>
        <v>1.1188059701492536</v>
      </c>
      <c r="G575" t="s">
        <v>20</v>
      </c>
      <c r="H575">
        <v>300</v>
      </c>
      <c r="I575" s="4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26"/>
        <v>41761</v>
      </c>
      <c r="O575" s="12">
        <f t="shared" si="26"/>
        <v>41763</v>
      </c>
      <c r="P575" t="b">
        <v>0</v>
      </c>
      <c r="Q575" t="b">
        <v>0</v>
      </c>
      <c r="R575" t="s">
        <v>1029</v>
      </c>
      <c r="S575" t="s">
        <v>2063</v>
      </c>
      <c r="T575" t="s">
        <v>2054</v>
      </c>
    </row>
    <row r="576" spans="1:20" ht="31.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8"/>
        <v>3.6914814814814814</v>
      </c>
      <c r="G576" t="s">
        <v>20</v>
      </c>
      <c r="H576">
        <v>144</v>
      </c>
      <c r="I576" s="4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26"/>
        <v>43806.041666666664</v>
      </c>
      <c r="O576" s="12">
        <f t="shared" si="26"/>
        <v>43816.041666666664</v>
      </c>
      <c r="P576" t="b">
        <v>0</v>
      </c>
      <c r="Q576" t="b">
        <v>1</v>
      </c>
      <c r="R576" t="s">
        <v>17</v>
      </c>
      <c r="S576" t="s">
        <v>2055</v>
      </c>
      <c r="T576" t="s">
        <v>2031</v>
      </c>
    </row>
    <row r="577" spans="1:20" ht="31.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8"/>
        <v>0.62930372148859548</v>
      </c>
      <c r="G577" t="s">
        <v>14</v>
      </c>
      <c r="H577">
        <v>558</v>
      </c>
      <c r="I577" s="4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26"/>
        <v>41779</v>
      </c>
      <c r="O577" s="12">
        <f t="shared" si="26"/>
        <v>41782</v>
      </c>
      <c r="P577" t="b">
        <v>0</v>
      </c>
      <c r="Q577" t="b">
        <v>1</v>
      </c>
      <c r="R577" t="s">
        <v>33</v>
      </c>
      <c r="S577" t="s">
        <v>2058</v>
      </c>
      <c r="T577" t="s">
        <v>2034</v>
      </c>
    </row>
    <row r="578" spans="1:20" ht="47.2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8"/>
        <v>0.6492783505154639</v>
      </c>
      <c r="G578" t="s">
        <v>14</v>
      </c>
      <c r="H578">
        <v>64</v>
      </c>
      <c r="I578" s="4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O641" si="29">(L578/86400)+25569+(-5/24)</f>
        <v>43039.999999999993</v>
      </c>
      <c r="O578" s="12">
        <f t="shared" si="29"/>
        <v>43057.041666666664</v>
      </c>
      <c r="P578" t="b">
        <v>0</v>
      </c>
      <c r="Q578" t="b">
        <v>0</v>
      </c>
      <c r="R578" t="s">
        <v>33</v>
      </c>
      <c r="S578" t="s">
        <v>2058</v>
      </c>
      <c r="T578" t="s">
        <v>2034</v>
      </c>
    </row>
    <row r="579" spans="1:20" ht="31.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8"/>
        <v>0.18853658536585366</v>
      </c>
      <c r="G579" t="s">
        <v>74</v>
      </c>
      <c r="H579">
        <v>37</v>
      </c>
      <c r="I579" s="4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29"/>
        <v>40613.041666666664</v>
      </c>
      <c r="O579" s="12">
        <f t="shared" si="29"/>
        <v>40639</v>
      </c>
      <c r="P579" t="b">
        <v>0</v>
      </c>
      <c r="Q579" t="b">
        <v>0</v>
      </c>
      <c r="R579" t="s">
        <v>159</v>
      </c>
      <c r="S579" t="s">
        <v>2056</v>
      </c>
      <c r="T579" t="s">
        <v>2048</v>
      </c>
    </row>
    <row r="580" spans="1:20" ht="31.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8"/>
        <v>0.1675440414507772</v>
      </c>
      <c r="G580" t="s">
        <v>14</v>
      </c>
      <c r="H580">
        <v>245</v>
      </c>
      <c r="I580" s="4">
        <f t="shared" ref="I580:I643" si="3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29"/>
        <v>40878.041666666664</v>
      </c>
      <c r="O580" s="12">
        <f t="shared" si="29"/>
        <v>40881.041666666664</v>
      </c>
      <c r="P580" t="b">
        <v>0</v>
      </c>
      <c r="Q580" t="b">
        <v>0</v>
      </c>
      <c r="R580" t="s">
        <v>474</v>
      </c>
      <c r="S580" t="s">
        <v>2059</v>
      </c>
      <c r="T580" t="s">
        <v>2053</v>
      </c>
    </row>
    <row r="581" spans="1:20" ht="47.2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ref="F581:F644" si="31">E581/D581</f>
        <v>1.0111290322580646</v>
      </c>
      <c r="G581" t="s">
        <v>20</v>
      </c>
      <c r="H581">
        <v>87</v>
      </c>
      <c r="I581" s="4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29"/>
        <v>40762</v>
      </c>
      <c r="O581" s="12">
        <f t="shared" si="29"/>
        <v>40774</v>
      </c>
      <c r="P581" t="b">
        <v>0</v>
      </c>
      <c r="Q581" t="b">
        <v>0</v>
      </c>
      <c r="R581" t="s">
        <v>159</v>
      </c>
      <c r="S581" t="s">
        <v>2056</v>
      </c>
      <c r="T581" t="s">
        <v>2048</v>
      </c>
    </row>
    <row r="582" spans="1:20" ht="47.2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1"/>
        <v>3.4150228310502282</v>
      </c>
      <c r="G582" t="s">
        <v>20</v>
      </c>
      <c r="H582">
        <v>3116</v>
      </c>
      <c r="I582" s="4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29"/>
        <v>41696.041666666664</v>
      </c>
      <c r="O582" s="12">
        <f t="shared" si="29"/>
        <v>41704.041666666664</v>
      </c>
      <c r="P582" t="b">
        <v>0</v>
      </c>
      <c r="Q582" t="b">
        <v>0</v>
      </c>
      <c r="R582" t="s">
        <v>33</v>
      </c>
      <c r="S582" t="s">
        <v>2058</v>
      </c>
      <c r="T582" t="s">
        <v>2034</v>
      </c>
    </row>
    <row r="583" spans="1:20" ht="31.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1"/>
        <v>0.64016666666666666</v>
      </c>
      <c r="G583" t="s">
        <v>14</v>
      </c>
      <c r="H583">
        <v>71</v>
      </c>
      <c r="I583" s="4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29"/>
        <v>40662</v>
      </c>
      <c r="O583" s="12">
        <f t="shared" si="29"/>
        <v>40677</v>
      </c>
      <c r="P583" t="b">
        <v>0</v>
      </c>
      <c r="Q583" t="b">
        <v>0</v>
      </c>
      <c r="R583" t="s">
        <v>28</v>
      </c>
      <c r="S583" t="s">
        <v>2057</v>
      </c>
      <c r="T583" t="s">
        <v>2033</v>
      </c>
    </row>
    <row r="584" spans="1:20" ht="47.2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1"/>
        <v>0.5208045977011494</v>
      </c>
      <c r="G584" t="s">
        <v>14</v>
      </c>
      <c r="H584">
        <v>42</v>
      </c>
      <c r="I584" s="4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29"/>
        <v>42164.999999999993</v>
      </c>
      <c r="O584" s="12">
        <f t="shared" si="29"/>
        <v>42169.999999999993</v>
      </c>
      <c r="P584" t="b">
        <v>0</v>
      </c>
      <c r="Q584" t="b">
        <v>1</v>
      </c>
      <c r="R584" t="s">
        <v>89</v>
      </c>
      <c r="S584" t="s">
        <v>2061</v>
      </c>
      <c r="T584" t="s">
        <v>2042</v>
      </c>
    </row>
    <row r="585" spans="1:20" ht="47.2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1"/>
        <v>3.2240211640211642</v>
      </c>
      <c r="G585" t="s">
        <v>20</v>
      </c>
      <c r="H585">
        <v>909</v>
      </c>
      <c r="I585" s="4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29"/>
        <v>40959.041666666664</v>
      </c>
      <c r="O585" s="12">
        <f t="shared" si="29"/>
        <v>40976.041666666664</v>
      </c>
      <c r="P585" t="b">
        <v>0</v>
      </c>
      <c r="Q585" t="b">
        <v>0</v>
      </c>
      <c r="R585" t="s">
        <v>42</v>
      </c>
      <c r="S585" t="s">
        <v>2059</v>
      </c>
      <c r="T585" t="s">
        <v>2035</v>
      </c>
    </row>
    <row r="586" spans="1:20" ht="47.2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1"/>
        <v>1.1950810185185186</v>
      </c>
      <c r="G586" t="s">
        <v>20</v>
      </c>
      <c r="H586">
        <v>1613</v>
      </c>
      <c r="I586" s="4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29"/>
        <v>41024</v>
      </c>
      <c r="O586" s="12">
        <f t="shared" si="29"/>
        <v>41038</v>
      </c>
      <c r="P586" t="b">
        <v>0</v>
      </c>
      <c r="Q586" t="b">
        <v>0</v>
      </c>
      <c r="R586" t="s">
        <v>28</v>
      </c>
      <c r="S586" t="s">
        <v>2057</v>
      </c>
      <c r="T586" t="s">
        <v>2033</v>
      </c>
    </row>
    <row r="587" spans="1:20" ht="31.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1"/>
        <v>1.4679775280898877</v>
      </c>
      <c r="G587" t="s">
        <v>20</v>
      </c>
      <c r="H587">
        <v>136</v>
      </c>
      <c r="I587" s="4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29"/>
        <v>40255</v>
      </c>
      <c r="O587" s="12">
        <f t="shared" si="29"/>
        <v>40265</v>
      </c>
      <c r="P587" t="b">
        <v>0</v>
      </c>
      <c r="Q587" t="b">
        <v>0</v>
      </c>
      <c r="R587" t="s">
        <v>206</v>
      </c>
      <c r="S587" t="s">
        <v>2060</v>
      </c>
      <c r="T587" t="s">
        <v>2049</v>
      </c>
    </row>
    <row r="588" spans="1:20" ht="47.2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1"/>
        <v>9.5057142857142853</v>
      </c>
      <c r="G588" t="s">
        <v>20</v>
      </c>
      <c r="H588">
        <v>130</v>
      </c>
      <c r="I588" s="4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29"/>
        <v>40499.041666666664</v>
      </c>
      <c r="O588" s="12">
        <f t="shared" si="29"/>
        <v>40518.041666666664</v>
      </c>
      <c r="P588" t="b">
        <v>0</v>
      </c>
      <c r="Q588" t="b">
        <v>0</v>
      </c>
      <c r="R588" t="s">
        <v>23</v>
      </c>
      <c r="S588" t="s">
        <v>2056</v>
      </c>
      <c r="T588" t="s">
        <v>2032</v>
      </c>
    </row>
    <row r="589" spans="1:20" ht="47.2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1"/>
        <v>0.72893617021276591</v>
      </c>
      <c r="G589" t="s">
        <v>14</v>
      </c>
      <c r="H589">
        <v>156</v>
      </c>
      <c r="I589" s="4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29"/>
        <v>43484.041666666664</v>
      </c>
      <c r="O589" s="12">
        <f t="shared" si="29"/>
        <v>43535.999999999993</v>
      </c>
      <c r="P589" t="b">
        <v>0</v>
      </c>
      <c r="Q589" t="b">
        <v>1</v>
      </c>
      <c r="R589" t="s">
        <v>17</v>
      </c>
      <c r="S589" t="s">
        <v>2055</v>
      </c>
      <c r="T589" t="s">
        <v>2031</v>
      </c>
    </row>
    <row r="590" spans="1:20" ht="31.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1"/>
        <v>0.7900824873096447</v>
      </c>
      <c r="G590" t="s">
        <v>14</v>
      </c>
      <c r="H590">
        <v>1368</v>
      </c>
      <c r="I590" s="4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29"/>
        <v>40262</v>
      </c>
      <c r="O590" s="12">
        <f t="shared" si="29"/>
        <v>40293</v>
      </c>
      <c r="P590" t="b">
        <v>0</v>
      </c>
      <c r="Q590" t="b">
        <v>0</v>
      </c>
      <c r="R590" t="s">
        <v>33</v>
      </c>
      <c r="S590" t="s">
        <v>2058</v>
      </c>
      <c r="T590" t="s">
        <v>2034</v>
      </c>
    </row>
    <row r="591" spans="1:20" ht="47.2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1"/>
        <v>0.64721518987341775</v>
      </c>
      <c r="G591" t="s">
        <v>14</v>
      </c>
      <c r="H591">
        <v>102</v>
      </c>
      <c r="I591" s="4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29"/>
        <v>42189.999999999993</v>
      </c>
      <c r="O591" s="12">
        <f t="shared" si="29"/>
        <v>42196.999999999993</v>
      </c>
      <c r="P591" t="b">
        <v>0</v>
      </c>
      <c r="Q591" t="b">
        <v>0</v>
      </c>
      <c r="R591" t="s">
        <v>42</v>
      </c>
      <c r="S591" t="s">
        <v>2059</v>
      </c>
      <c r="T591" t="s">
        <v>2035</v>
      </c>
    </row>
    <row r="592" spans="1:20" ht="47.2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1"/>
        <v>0.82028169014084507</v>
      </c>
      <c r="G592" t="s">
        <v>14</v>
      </c>
      <c r="H592">
        <v>86</v>
      </c>
      <c r="I592" s="4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29"/>
        <v>41994.041666666664</v>
      </c>
      <c r="O592" s="12">
        <f t="shared" si="29"/>
        <v>42005.041666666664</v>
      </c>
      <c r="P592" t="b">
        <v>0</v>
      </c>
      <c r="Q592" t="b">
        <v>0</v>
      </c>
      <c r="R592" t="s">
        <v>133</v>
      </c>
      <c r="S592" t="s">
        <v>2060</v>
      </c>
      <c r="T592" t="s">
        <v>2046</v>
      </c>
    </row>
    <row r="593" spans="1:20" ht="47.2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1"/>
        <v>10.376666666666667</v>
      </c>
      <c r="G593" t="s">
        <v>20</v>
      </c>
      <c r="H593">
        <v>102</v>
      </c>
      <c r="I593" s="4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29"/>
        <v>40373</v>
      </c>
      <c r="O593" s="12">
        <f t="shared" si="29"/>
        <v>40383</v>
      </c>
      <c r="P593" t="b">
        <v>0</v>
      </c>
      <c r="Q593" t="b">
        <v>0</v>
      </c>
      <c r="R593" t="s">
        <v>89</v>
      </c>
      <c r="S593" t="s">
        <v>2061</v>
      </c>
      <c r="T593" t="s">
        <v>2042</v>
      </c>
    </row>
    <row r="594" spans="1:20" ht="63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1"/>
        <v>0.12910076530612244</v>
      </c>
      <c r="G594" t="s">
        <v>14</v>
      </c>
      <c r="H594">
        <v>253</v>
      </c>
      <c r="I594" s="4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29"/>
        <v>41789</v>
      </c>
      <c r="O594" s="12">
        <f t="shared" si="29"/>
        <v>41798</v>
      </c>
      <c r="P594" t="b">
        <v>0</v>
      </c>
      <c r="Q594" t="b">
        <v>0</v>
      </c>
      <c r="R594" t="s">
        <v>33</v>
      </c>
      <c r="S594" t="s">
        <v>2058</v>
      </c>
      <c r="T594" t="s">
        <v>2034</v>
      </c>
    </row>
    <row r="595" spans="1:20" ht="47.2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1"/>
        <v>1.5484210526315789</v>
      </c>
      <c r="G595" t="s">
        <v>20</v>
      </c>
      <c r="H595">
        <v>4006</v>
      </c>
      <c r="I595" s="4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29"/>
        <v>41724</v>
      </c>
      <c r="O595" s="12">
        <f t="shared" si="29"/>
        <v>41737</v>
      </c>
      <c r="P595" t="b">
        <v>0</v>
      </c>
      <c r="Q595" t="b">
        <v>0</v>
      </c>
      <c r="R595" t="s">
        <v>71</v>
      </c>
      <c r="S595" t="s">
        <v>2059</v>
      </c>
      <c r="T595" t="s">
        <v>2041</v>
      </c>
    </row>
    <row r="596" spans="1:20" ht="47.2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1"/>
        <v>7.0991735537190084E-2</v>
      </c>
      <c r="G596" t="s">
        <v>14</v>
      </c>
      <c r="H596">
        <v>157</v>
      </c>
      <c r="I596" s="4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29"/>
        <v>42547.999999999993</v>
      </c>
      <c r="O596" s="12">
        <f t="shared" si="29"/>
        <v>42550.999999999993</v>
      </c>
      <c r="P596" t="b">
        <v>0</v>
      </c>
      <c r="Q596" t="b">
        <v>1</v>
      </c>
      <c r="R596" t="s">
        <v>33</v>
      </c>
      <c r="S596" t="s">
        <v>2058</v>
      </c>
      <c r="T596" t="s">
        <v>2034</v>
      </c>
    </row>
    <row r="597" spans="1:20" ht="47.2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1"/>
        <v>2.0852773826458035</v>
      </c>
      <c r="G597" t="s">
        <v>20</v>
      </c>
      <c r="H597">
        <v>1629</v>
      </c>
      <c r="I597" s="4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29"/>
        <v>40253</v>
      </c>
      <c r="O597" s="12">
        <f t="shared" si="29"/>
        <v>40274</v>
      </c>
      <c r="P597" t="b">
        <v>0</v>
      </c>
      <c r="Q597" t="b">
        <v>1</v>
      </c>
      <c r="R597" t="s">
        <v>33</v>
      </c>
      <c r="S597" t="s">
        <v>2058</v>
      </c>
      <c r="T597" t="s">
        <v>2034</v>
      </c>
    </row>
    <row r="598" spans="1:20" ht="31.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1"/>
        <v>0.99683544303797467</v>
      </c>
      <c r="G598" t="s">
        <v>14</v>
      </c>
      <c r="H598">
        <v>183</v>
      </c>
      <c r="I598" s="4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29"/>
        <v>42434.041666666664</v>
      </c>
      <c r="O598" s="12">
        <f t="shared" si="29"/>
        <v>42441.041666666664</v>
      </c>
      <c r="P598" t="b">
        <v>0</v>
      </c>
      <c r="Q598" t="b">
        <v>1</v>
      </c>
      <c r="R598" t="s">
        <v>53</v>
      </c>
      <c r="S598" t="s">
        <v>2059</v>
      </c>
      <c r="T598" t="s">
        <v>2037</v>
      </c>
    </row>
    <row r="599" spans="1:20" ht="47.2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1"/>
        <v>2.0159756097560977</v>
      </c>
      <c r="G599" t="s">
        <v>20</v>
      </c>
      <c r="H599">
        <v>2188</v>
      </c>
      <c r="I599" s="4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29"/>
        <v>43786.041666666664</v>
      </c>
      <c r="O599" s="12">
        <f t="shared" si="29"/>
        <v>43804.041666666664</v>
      </c>
      <c r="P599" t="b">
        <v>0</v>
      </c>
      <c r="Q599" t="b">
        <v>0</v>
      </c>
      <c r="R599" t="s">
        <v>33</v>
      </c>
      <c r="S599" t="s">
        <v>2058</v>
      </c>
      <c r="T599" t="s">
        <v>2034</v>
      </c>
    </row>
    <row r="600" spans="1:20" ht="47.2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1"/>
        <v>1.6209032258064515</v>
      </c>
      <c r="G600" t="s">
        <v>20</v>
      </c>
      <c r="H600">
        <v>2409</v>
      </c>
      <c r="I600" s="4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29"/>
        <v>40344</v>
      </c>
      <c r="O600" s="12">
        <f t="shared" si="29"/>
        <v>40373</v>
      </c>
      <c r="P600" t="b">
        <v>0</v>
      </c>
      <c r="Q600" t="b">
        <v>0</v>
      </c>
      <c r="R600" t="s">
        <v>23</v>
      </c>
      <c r="S600" t="s">
        <v>2056</v>
      </c>
      <c r="T600" t="s">
        <v>2032</v>
      </c>
    </row>
    <row r="601" spans="1:20" ht="63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1"/>
        <v>3.6436208125445471E-2</v>
      </c>
      <c r="G601" t="s">
        <v>14</v>
      </c>
      <c r="H601">
        <v>82</v>
      </c>
      <c r="I601" s="4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29"/>
        <v>42047.041666666664</v>
      </c>
      <c r="O601" s="12">
        <f t="shared" si="29"/>
        <v>42055.041666666664</v>
      </c>
      <c r="P601" t="b">
        <v>0</v>
      </c>
      <c r="Q601" t="b">
        <v>0</v>
      </c>
      <c r="R601" t="s">
        <v>42</v>
      </c>
      <c r="S601" t="s">
        <v>2059</v>
      </c>
      <c r="T601" t="s">
        <v>2035</v>
      </c>
    </row>
    <row r="602" spans="1:20" ht="31.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1"/>
        <v>0.05</v>
      </c>
      <c r="G602" t="s">
        <v>14</v>
      </c>
      <c r="H602">
        <v>1</v>
      </c>
      <c r="I602" s="4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29"/>
        <v>41485</v>
      </c>
      <c r="O602" s="12">
        <f t="shared" si="29"/>
        <v>41497</v>
      </c>
      <c r="P602" t="b">
        <v>0</v>
      </c>
      <c r="Q602" t="b">
        <v>0</v>
      </c>
      <c r="R602" t="s">
        <v>17</v>
      </c>
      <c r="S602" t="s">
        <v>2055</v>
      </c>
      <c r="T602" t="s">
        <v>2031</v>
      </c>
    </row>
    <row r="603" spans="1:20" ht="31.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1"/>
        <v>2.0663492063492064</v>
      </c>
      <c r="G603" t="s">
        <v>20</v>
      </c>
      <c r="H603">
        <v>194</v>
      </c>
      <c r="I603" s="4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29"/>
        <v>41789</v>
      </c>
      <c r="O603" s="12">
        <f t="shared" si="29"/>
        <v>41806</v>
      </c>
      <c r="P603" t="b">
        <v>1</v>
      </c>
      <c r="Q603" t="b">
        <v>0</v>
      </c>
      <c r="R603" t="s">
        <v>65</v>
      </c>
      <c r="S603" t="s">
        <v>2057</v>
      </c>
      <c r="T603" t="s">
        <v>2039</v>
      </c>
    </row>
    <row r="604" spans="1:20" ht="47.2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1"/>
        <v>1.2823628691983122</v>
      </c>
      <c r="G604" t="s">
        <v>20</v>
      </c>
      <c r="H604">
        <v>1140</v>
      </c>
      <c r="I604" s="4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29"/>
        <v>42159.999999999993</v>
      </c>
      <c r="O604" s="12">
        <f t="shared" si="29"/>
        <v>42170.999999999993</v>
      </c>
      <c r="P604" t="b">
        <v>0</v>
      </c>
      <c r="Q604" t="b">
        <v>0</v>
      </c>
      <c r="R604" t="s">
        <v>33</v>
      </c>
      <c r="S604" t="s">
        <v>2058</v>
      </c>
      <c r="T604" t="s">
        <v>2034</v>
      </c>
    </row>
    <row r="605" spans="1:20" ht="47.2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1"/>
        <v>1.1966037735849056</v>
      </c>
      <c r="G605" t="s">
        <v>20</v>
      </c>
      <c r="H605">
        <v>102</v>
      </c>
      <c r="I605" s="4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29"/>
        <v>43572.999999999993</v>
      </c>
      <c r="O605" s="12">
        <f t="shared" si="29"/>
        <v>43599.999999999993</v>
      </c>
      <c r="P605" t="b">
        <v>0</v>
      </c>
      <c r="Q605" t="b">
        <v>0</v>
      </c>
      <c r="R605" t="s">
        <v>33</v>
      </c>
      <c r="S605" t="s">
        <v>2058</v>
      </c>
      <c r="T605" t="s">
        <v>2034</v>
      </c>
    </row>
    <row r="606" spans="1:20" ht="31.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1"/>
        <v>1.7073055242390078</v>
      </c>
      <c r="G606" t="s">
        <v>20</v>
      </c>
      <c r="H606">
        <v>2857</v>
      </c>
      <c r="I606" s="4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29"/>
        <v>40565.041666666664</v>
      </c>
      <c r="O606" s="12">
        <f t="shared" si="29"/>
        <v>40586.041666666664</v>
      </c>
      <c r="P606" t="b">
        <v>0</v>
      </c>
      <c r="Q606" t="b">
        <v>0</v>
      </c>
      <c r="R606" t="s">
        <v>33</v>
      </c>
      <c r="S606" t="s">
        <v>2058</v>
      </c>
      <c r="T606" t="s">
        <v>2034</v>
      </c>
    </row>
    <row r="607" spans="1:20" ht="31.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1"/>
        <v>1.8721212121212121</v>
      </c>
      <c r="G607" t="s">
        <v>20</v>
      </c>
      <c r="H607">
        <v>107</v>
      </c>
      <c r="I607" s="4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29"/>
        <v>42279.999999999993</v>
      </c>
      <c r="O607" s="12">
        <f t="shared" si="29"/>
        <v>42321.041666666664</v>
      </c>
      <c r="P607" t="b">
        <v>0</v>
      </c>
      <c r="Q607" t="b">
        <v>0</v>
      </c>
      <c r="R607" t="s">
        <v>68</v>
      </c>
      <c r="S607" t="s">
        <v>2060</v>
      </c>
      <c r="T607" t="s">
        <v>2040</v>
      </c>
    </row>
    <row r="608" spans="1:20" ht="47.2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1"/>
        <v>1.8838235294117647</v>
      </c>
      <c r="G608" t="s">
        <v>20</v>
      </c>
      <c r="H608">
        <v>160</v>
      </c>
      <c r="I608" s="4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29"/>
        <v>42436.041666666664</v>
      </c>
      <c r="O608" s="12">
        <f t="shared" si="29"/>
        <v>42446.999999999993</v>
      </c>
      <c r="P608" t="b">
        <v>0</v>
      </c>
      <c r="Q608" t="b">
        <v>0</v>
      </c>
      <c r="R608" t="s">
        <v>23</v>
      </c>
      <c r="S608" t="s">
        <v>2056</v>
      </c>
      <c r="T608" t="s">
        <v>2032</v>
      </c>
    </row>
    <row r="609" spans="1:20" ht="47.2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1"/>
        <v>1.3129869186046512</v>
      </c>
      <c r="G609" t="s">
        <v>20</v>
      </c>
      <c r="H609">
        <v>2230</v>
      </c>
      <c r="I609" s="4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29"/>
        <v>41721</v>
      </c>
      <c r="O609" s="12">
        <f t="shared" si="29"/>
        <v>41723</v>
      </c>
      <c r="P609" t="b">
        <v>0</v>
      </c>
      <c r="Q609" t="b">
        <v>0</v>
      </c>
      <c r="R609" t="s">
        <v>17</v>
      </c>
      <c r="S609" t="s">
        <v>2055</v>
      </c>
      <c r="T609" t="s">
        <v>2031</v>
      </c>
    </row>
    <row r="610" spans="1:20" ht="31.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1"/>
        <v>2.8397435897435899</v>
      </c>
      <c r="G610" t="s">
        <v>20</v>
      </c>
      <c r="H610">
        <v>316</v>
      </c>
      <c r="I610" s="4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29"/>
        <v>43530.041666666664</v>
      </c>
      <c r="O610" s="12">
        <f t="shared" si="29"/>
        <v>43534.041666666664</v>
      </c>
      <c r="P610" t="b">
        <v>0</v>
      </c>
      <c r="Q610" t="b">
        <v>1</v>
      </c>
      <c r="R610" t="s">
        <v>159</v>
      </c>
      <c r="S610" t="s">
        <v>2056</v>
      </c>
      <c r="T610" t="s">
        <v>2048</v>
      </c>
    </row>
    <row r="611" spans="1:20" ht="47.2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1"/>
        <v>1.2041999999999999</v>
      </c>
      <c r="G611" t="s">
        <v>20</v>
      </c>
      <c r="H611">
        <v>117</v>
      </c>
      <c r="I611" s="4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29"/>
        <v>43481.041666666664</v>
      </c>
      <c r="O611" s="12">
        <f t="shared" si="29"/>
        <v>43498.041666666664</v>
      </c>
      <c r="P611" t="b">
        <v>0</v>
      </c>
      <c r="Q611" t="b">
        <v>0</v>
      </c>
      <c r="R611" t="s">
        <v>474</v>
      </c>
      <c r="S611" t="s">
        <v>2059</v>
      </c>
      <c r="T611" t="s">
        <v>2053</v>
      </c>
    </row>
    <row r="612" spans="1:20" ht="47.2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1"/>
        <v>4.1905607476635511</v>
      </c>
      <c r="G612" t="s">
        <v>20</v>
      </c>
      <c r="H612">
        <v>6406</v>
      </c>
      <c r="I612" s="4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29"/>
        <v>41259.041666666664</v>
      </c>
      <c r="O612" s="12">
        <f t="shared" si="29"/>
        <v>41273.041666666664</v>
      </c>
      <c r="P612" t="b">
        <v>0</v>
      </c>
      <c r="Q612" t="b">
        <v>0</v>
      </c>
      <c r="R612" t="s">
        <v>33</v>
      </c>
      <c r="S612" t="s">
        <v>2058</v>
      </c>
      <c r="T612" t="s">
        <v>2034</v>
      </c>
    </row>
    <row r="613" spans="1:20" ht="31.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1"/>
        <v>0.13853658536585367</v>
      </c>
      <c r="G613" t="s">
        <v>74</v>
      </c>
      <c r="H613">
        <v>15</v>
      </c>
      <c r="I613" s="4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29"/>
        <v>41480</v>
      </c>
      <c r="O613" s="12">
        <f t="shared" si="29"/>
        <v>41492</v>
      </c>
      <c r="P613" t="b">
        <v>0</v>
      </c>
      <c r="Q613" t="b">
        <v>0</v>
      </c>
      <c r="R613" t="s">
        <v>33</v>
      </c>
      <c r="S613" t="s">
        <v>2058</v>
      </c>
      <c r="T613" t="s">
        <v>2034</v>
      </c>
    </row>
    <row r="614" spans="1:20" ht="31.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1"/>
        <v>1.3943548387096774</v>
      </c>
      <c r="G614" t="s">
        <v>20</v>
      </c>
      <c r="H614">
        <v>192</v>
      </c>
      <c r="I614" s="4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29"/>
        <v>40474</v>
      </c>
      <c r="O614" s="12">
        <f t="shared" si="29"/>
        <v>40497.041666666664</v>
      </c>
      <c r="P614" t="b">
        <v>0</v>
      </c>
      <c r="Q614" t="b">
        <v>0</v>
      </c>
      <c r="R614" t="s">
        <v>50</v>
      </c>
      <c r="S614" t="s">
        <v>2056</v>
      </c>
      <c r="T614" t="s">
        <v>2036</v>
      </c>
    </row>
    <row r="615" spans="1:20" ht="47.2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1"/>
        <v>1.74</v>
      </c>
      <c r="G615" t="s">
        <v>20</v>
      </c>
      <c r="H615">
        <v>26</v>
      </c>
      <c r="I615" s="4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29"/>
        <v>42972.999999999993</v>
      </c>
      <c r="O615" s="12">
        <f t="shared" si="29"/>
        <v>42981.999999999993</v>
      </c>
      <c r="P615" t="b">
        <v>0</v>
      </c>
      <c r="Q615" t="b">
        <v>0</v>
      </c>
      <c r="R615" t="s">
        <v>33</v>
      </c>
      <c r="S615" t="s">
        <v>2058</v>
      </c>
      <c r="T615" t="s">
        <v>2034</v>
      </c>
    </row>
    <row r="616" spans="1:20" ht="47.2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1"/>
        <v>1.5549056603773586</v>
      </c>
      <c r="G616" t="s">
        <v>20</v>
      </c>
      <c r="H616">
        <v>723</v>
      </c>
      <c r="I616" s="4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29"/>
        <v>42746.041666666664</v>
      </c>
      <c r="O616" s="12">
        <f t="shared" si="29"/>
        <v>42764.041666666664</v>
      </c>
      <c r="P616" t="b">
        <v>0</v>
      </c>
      <c r="Q616" t="b">
        <v>0</v>
      </c>
      <c r="R616" t="s">
        <v>33</v>
      </c>
      <c r="S616" t="s">
        <v>2058</v>
      </c>
      <c r="T616" t="s">
        <v>2034</v>
      </c>
    </row>
    <row r="617" spans="1:20" ht="47.2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1"/>
        <v>1.7044705882352942</v>
      </c>
      <c r="G617" t="s">
        <v>20</v>
      </c>
      <c r="H617">
        <v>170</v>
      </c>
      <c r="I617" s="4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29"/>
        <v>42488.999999999993</v>
      </c>
      <c r="O617" s="12">
        <f t="shared" si="29"/>
        <v>42498.999999999993</v>
      </c>
      <c r="P617" t="b">
        <v>0</v>
      </c>
      <c r="Q617" t="b">
        <v>0</v>
      </c>
      <c r="R617" t="s">
        <v>33</v>
      </c>
      <c r="S617" t="s">
        <v>2058</v>
      </c>
      <c r="T617" t="s">
        <v>2034</v>
      </c>
    </row>
    <row r="618" spans="1:20" ht="47.2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1"/>
        <v>1.8951562500000001</v>
      </c>
      <c r="G618" t="s">
        <v>20</v>
      </c>
      <c r="H618">
        <v>238</v>
      </c>
      <c r="I618" s="4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29"/>
        <v>41537</v>
      </c>
      <c r="O618" s="12">
        <f t="shared" si="29"/>
        <v>41538</v>
      </c>
      <c r="P618" t="b">
        <v>0</v>
      </c>
      <c r="Q618" t="b">
        <v>1</v>
      </c>
      <c r="R618" t="s">
        <v>60</v>
      </c>
      <c r="S618" t="s">
        <v>2056</v>
      </c>
      <c r="T618" t="s">
        <v>2038</v>
      </c>
    </row>
    <row r="619" spans="1:20" ht="31.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1"/>
        <v>2.4971428571428573</v>
      </c>
      <c r="G619" t="s">
        <v>20</v>
      </c>
      <c r="H619">
        <v>55</v>
      </c>
      <c r="I619" s="4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29"/>
        <v>41794</v>
      </c>
      <c r="O619" s="12">
        <f t="shared" si="29"/>
        <v>41804</v>
      </c>
      <c r="P619" t="b">
        <v>0</v>
      </c>
      <c r="Q619" t="b">
        <v>0</v>
      </c>
      <c r="R619" t="s">
        <v>33</v>
      </c>
      <c r="S619" t="s">
        <v>2058</v>
      </c>
      <c r="T619" t="s">
        <v>2034</v>
      </c>
    </row>
    <row r="620" spans="1:20" ht="31.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1"/>
        <v>0.48860523665659616</v>
      </c>
      <c r="G620" t="s">
        <v>14</v>
      </c>
      <c r="H620">
        <v>1198</v>
      </c>
      <c r="I620" s="4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29"/>
        <v>41396</v>
      </c>
      <c r="O620" s="12">
        <f t="shared" si="29"/>
        <v>41417</v>
      </c>
      <c r="P620" t="b">
        <v>0</v>
      </c>
      <c r="Q620" t="b">
        <v>0</v>
      </c>
      <c r="R620" t="s">
        <v>68</v>
      </c>
      <c r="S620" t="s">
        <v>2060</v>
      </c>
      <c r="T620" t="s">
        <v>2040</v>
      </c>
    </row>
    <row r="621" spans="1:20" ht="47.2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1"/>
        <v>0.28461970393057684</v>
      </c>
      <c r="G621" t="s">
        <v>14</v>
      </c>
      <c r="H621">
        <v>648</v>
      </c>
      <c r="I621" s="4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29"/>
        <v>40669</v>
      </c>
      <c r="O621" s="12">
        <f t="shared" si="29"/>
        <v>40670</v>
      </c>
      <c r="P621" t="b">
        <v>1</v>
      </c>
      <c r="Q621" t="b">
        <v>1</v>
      </c>
      <c r="R621" t="s">
        <v>33</v>
      </c>
      <c r="S621" t="s">
        <v>2058</v>
      </c>
      <c r="T621" t="s">
        <v>2034</v>
      </c>
    </row>
    <row r="622" spans="1:20" ht="31.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1"/>
        <v>2.6802325581395348</v>
      </c>
      <c r="G622" t="s">
        <v>20</v>
      </c>
      <c r="H622">
        <v>128</v>
      </c>
      <c r="I622" s="4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29"/>
        <v>42558.999999999993</v>
      </c>
      <c r="O622" s="12">
        <f t="shared" si="29"/>
        <v>42562.999999999993</v>
      </c>
      <c r="P622" t="b">
        <v>0</v>
      </c>
      <c r="Q622" t="b">
        <v>0</v>
      </c>
      <c r="R622" t="s">
        <v>122</v>
      </c>
      <c r="S622" t="s">
        <v>2062</v>
      </c>
      <c r="T622" t="s">
        <v>2045</v>
      </c>
    </row>
    <row r="623" spans="1:20" ht="31.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1"/>
        <v>6.1980078125000002</v>
      </c>
      <c r="G623" t="s">
        <v>20</v>
      </c>
      <c r="H623">
        <v>2144</v>
      </c>
      <c r="I623" s="4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29"/>
        <v>42625.999999999993</v>
      </c>
      <c r="O623" s="12">
        <f t="shared" si="29"/>
        <v>42630.999999999993</v>
      </c>
      <c r="P623" t="b">
        <v>0</v>
      </c>
      <c r="Q623" t="b">
        <v>0</v>
      </c>
      <c r="R623" t="s">
        <v>33</v>
      </c>
      <c r="S623" t="s">
        <v>2058</v>
      </c>
      <c r="T623" t="s">
        <v>2034</v>
      </c>
    </row>
    <row r="624" spans="1:20" ht="31.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1"/>
        <v>3.1301587301587303E-2</v>
      </c>
      <c r="G624" t="s">
        <v>14</v>
      </c>
      <c r="H624">
        <v>64</v>
      </c>
      <c r="I624" s="4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29"/>
        <v>43204.999999999993</v>
      </c>
      <c r="O624" s="12">
        <f t="shared" si="29"/>
        <v>43230.999999999993</v>
      </c>
      <c r="P624" t="b">
        <v>0</v>
      </c>
      <c r="Q624" t="b">
        <v>0</v>
      </c>
      <c r="R624" t="s">
        <v>60</v>
      </c>
      <c r="S624" t="s">
        <v>2056</v>
      </c>
      <c r="T624" t="s">
        <v>2038</v>
      </c>
    </row>
    <row r="625" spans="1:20" ht="31.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1"/>
        <v>1.5992152704135738</v>
      </c>
      <c r="G625" t="s">
        <v>20</v>
      </c>
      <c r="H625">
        <v>2693</v>
      </c>
      <c r="I625" s="4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29"/>
        <v>42200.999999999993</v>
      </c>
      <c r="O625" s="12">
        <f t="shared" si="29"/>
        <v>42205.999999999993</v>
      </c>
      <c r="P625" t="b">
        <v>0</v>
      </c>
      <c r="Q625" t="b">
        <v>0</v>
      </c>
      <c r="R625" t="s">
        <v>33</v>
      </c>
      <c r="S625" t="s">
        <v>2058</v>
      </c>
      <c r="T625" t="s">
        <v>2034</v>
      </c>
    </row>
    <row r="626" spans="1:20" ht="31.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1"/>
        <v>2.793921568627451</v>
      </c>
      <c r="G626" t="s">
        <v>20</v>
      </c>
      <c r="H626">
        <v>432</v>
      </c>
      <c r="I626" s="4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29"/>
        <v>42029.041666666664</v>
      </c>
      <c r="O626" s="12">
        <f t="shared" si="29"/>
        <v>42035.041666666664</v>
      </c>
      <c r="P626" t="b">
        <v>0</v>
      </c>
      <c r="Q626" t="b">
        <v>0</v>
      </c>
      <c r="R626" t="s">
        <v>122</v>
      </c>
      <c r="S626" t="s">
        <v>2062</v>
      </c>
      <c r="T626" t="s">
        <v>2045</v>
      </c>
    </row>
    <row r="627" spans="1:20" ht="63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1"/>
        <v>0.77373333333333338</v>
      </c>
      <c r="G627" t="s">
        <v>14</v>
      </c>
      <c r="H627">
        <v>62</v>
      </c>
      <c r="I627" s="4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29"/>
        <v>43857.041666666664</v>
      </c>
      <c r="O627" s="12">
        <f t="shared" si="29"/>
        <v>43871.041666666664</v>
      </c>
      <c r="P627" t="b">
        <v>0</v>
      </c>
      <c r="Q627" t="b">
        <v>0</v>
      </c>
      <c r="R627" t="s">
        <v>33</v>
      </c>
      <c r="S627" t="s">
        <v>2058</v>
      </c>
      <c r="T627" t="s">
        <v>2034</v>
      </c>
    </row>
    <row r="628" spans="1:20" ht="47.2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1"/>
        <v>2.0632812500000002</v>
      </c>
      <c r="G628" t="s">
        <v>20</v>
      </c>
      <c r="H628">
        <v>189</v>
      </c>
      <c r="I628" s="4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29"/>
        <v>40449</v>
      </c>
      <c r="O628" s="12">
        <f t="shared" si="29"/>
        <v>40458</v>
      </c>
      <c r="P628" t="b">
        <v>0</v>
      </c>
      <c r="Q628" t="b">
        <v>1</v>
      </c>
      <c r="R628" t="s">
        <v>33</v>
      </c>
      <c r="S628" t="s">
        <v>2058</v>
      </c>
      <c r="T628" t="s">
        <v>2034</v>
      </c>
    </row>
    <row r="629" spans="1:20" ht="47.2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1"/>
        <v>6.9424999999999999</v>
      </c>
      <c r="G629" t="s">
        <v>20</v>
      </c>
      <c r="H629">
        <v>154</v>
      </c>
      <c r="I629" s="4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29"/>
        <v>40345</v>
      </c>
      <c r="O629" s="12">
        <f t="shared" si="29"/>
        <v>40369</v>
      </c>
      <c r="P629" t="b">
        <v>1</v>
      </c>
      <c r="Q629" t="b">
        <v>0</v>
      </c>
      <c r="R629" t="s">
        <v>17</v>
      </c>
      <c r="S629" t="s">
        <v>2055</v>
      </c>
      <c r="T629" t="s">
        <v>2031</v>
      </c>
    </row>
    <row r="630" spans="1:20" ht="47.2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1"/>
        <v>1.5178947368421052</v>
      </c>
      <c r="G630" t="s">
        <v>20</v>
      </c>
      <c r="H630">
        <v>96</v>
      </c>
      <c r="I630" s="4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29"/>
        <v>40455</v>
      </c>
      <c r="O630" s="12">
        <f t="shared" si="29"/>
        <v>40458</v>
      </c>
      <c r="P630" t="b">
        <v>0</v>
      </c>
      <c r="Q630" t="b">
        <v>0</v>
      </c>
      <c r="R630" t="s">
        <v>60</v>
      </c>
      <c r="S630" t="s">
        <v>2056</v>
      </c>
      <c r="T630" t="s">
        <v>2038</v>
      </c>
    </row>
    <row r="631" spans="1:20" ht="31.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1"/>
        <v>0.64582072176949945</v>
      </c>
      <c r="G631" t="s">
        <v>14</v>
      </c>
      <c r="H631">
        <v>750</v>
      </c>
      <c r="I631" s="4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29"/>
        <v>42556.999999999993</v>
      </c>
      <c r="O631" s="12">
        <f t="shared" si="29"/>
        <v>42558.999999999993</v>
      </c>
      <c r="P631" t="b">
        <v>0</v>
      </c>
      <c r="Q631" t="b">
        <v>1</v>
      </c>
      <c r="R631" t="s">
        <v>33</v>
      </c>
      <c r="S631" t="s">
        <v>2058</v>
      </c>
      <c r="T631" t="s">
        <v>2034</v>
      </c>
    </row>
    <row r="632" spans="1:20" ht="47.2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1"/>
        <v>0.62873684210526315</v>
      </c>
      <c r="G632" t="s">
        <v>74</v>
      </c>
      <c r="H632">
        <v>87</v>
      </c>
      <c r="I632" s="4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29"/>
        <v>43585.999999999993</v>
      </c>
      <c r="O632" s="12">
        <f t="shared" si="29"/>
        <v>43596.999999999993</v>
      </c>
      <c r="P632" t="b">
        <v>0</v>
      </c>
      <c r="Q632" t="b">
        <v>1</v>
      </c>
      <c r="R632" t="s">
        <v>33</v>
      </c>
      <c r="S632" t="s">
        <v>2058</v>
      </c>
      <c r="T632" t="s">
        <v>2034</v>
      </c>
    </row>
    <row r="633" spans="1:20" ht="31.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1"/>
        <v>3.1039864864864866</v>
      </c>
      <c r="G633" t="s">
        <v>20</v>
      </c>
      <c r="H633">
        <v>3063</v>
      </c>
      <c r="I633" s="4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29"/>
        <v>43549.999999999993</v>
      </c>
      <c r="O633" s="12">
        <f t="shared" si="29"/>
        <v>43553.999999999993</v>
      </c>
      <c r="P633" t="b">
        <v>0</v>
      </c>
      <c r="Q633" t="b">
        <v>0</v>
      </c>
      <c r="R633" t="s">
        <v>33</v>
      </c>
      <c r="S633" t="s">
        <v>2058</v>
      </c>
      <c r="T633" t="s">
        <v>2034</v>
      </c>
    </row>
    <row r="634" spans="1:20" ht="31.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1"/>
        <v>0.42859916782246882</v>
      </c>
      <c r="G634" t="s">
        <v>47</v>
      </c>
      <c r="H634">
        <v>278</v>
      </c>
      <c r="I634" s="4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29"/>
        <v>41945</v>
      </c>
      <c r="O634" s="12">
        <f t="shared" si="29"/>
        <v>41963.041666666664</v>
      </c>
      <c r="P634" t="b">
        <v>0</v>
      </c>
      <c r="Q634" t="b">
        <v>0</v>
      </c>
      <c r="R634" t="s">
        <v>33</v>
      </c>
      <c r="S634" t="s">
        <v>2058</v>
      </c>
      <c r="T634" t="s">
        <v>2034</v>
      </c>
    </row>
    <row r="635" spans="1:20" ht="47.2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1"/>
        <v>0.83119402985074631</v>
      </c>
      <c r="G635" t="s">
        <v>14</v>
      </c>
      <c r="H635">
        <v>105</v>
      </c>
      <c r="I635" s="4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29"/>
        <v>42315.041666666664</v>
      </c>
      <c r="O635" s="12">
        <f t="shared" si="29"/>
        <v>42319.041666666664</v>
      </c>
      <c r="P635" t="b">
        <v>0</v>
      </c>
      <c r="Q635" t="b">
        <v>0</v>
      </c>
      <c r="R635" t="s">
        <v>71</v>
      </c>
      <c r="S635" t="s">
        <v>2059</v>
      </c>
      <c r="T635" t="s">
        <v>2041</v>
      </c>
    </row>
    <row r="636" spans="1:20" ht="47.2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1"/>
        <v>0.78531302876480547</v>
      </c>
      <c r="G636" t="s">
        <v>74</v>
      </c>
      <c r="H636">
        <v>1658</v>
      </c>
      <c r="I636" s="4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29"/>
        <v>42818.999999999993</v>
      </c>
      <c r="O636" s="12">
        <f t="shared" si="29"/>
        <v>42832.999999999993</v>
      </c>
      <c r="P636" t="b">
        <v>0</v>
      </c>
      <c r="Q636" t="b">
        <v>0</v>
      </c>
      <c r="R636" t="s">
        <v>269</v>
      </c>
      <c r="S636" t="s">
        <v>2059</v>
      </c>
      <c r="T636" t="s">
        <v>2050</v>
      </c>
    </row>
    <row r="637" spans="1:20" ht="31.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1"/>
        <v>1.1409352517985611</v>
      </c>
      <c r="G637" t="s">
        <v>20</v>
      </c>
      <c r="H637">
        <v>2266</v>
      </c>
      <c r="I637" s="4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29"/>
        <v>41314.041666666664</v>
      </c>
      <c r="O637" s="12">
        <f t="shared" si="29"/>
        <v>41346</v>
      </c>
      <c r="P637" t="b">
        <v>0</v>
      </c>
      <c r="Q637" t="b">
        <v>0</v>
      </c>
      <c r="R637" t="s">
        <v>269</v>
      </c>
      <c r="S637" t="s">
        <v>2059</v>
      </c>
      <c r="T637" t="s">
        <v>2050</v>
      </c>
    </row>
    <row r="638" spans="1:20" ht="31.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1"/>
        <v>0.64537683358624176</v>
      </c>
      <c r="G638" t="s">
        <v>14</v>
      </c>
      <c r="H638">
        <v>2604</v>
      </c>
      <c r="I638" s="4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29"/>
        <v>40926.041666666664</v>
      </c>
      <c r="O638" s="12">
        <f t="shared" si="29"/>
        <v>40971.041666666664</v>
      </c>
      <c r="P638" t="b">
        <v>0</v>
      </c>
      <c r="Q638" t="b">
        <v>1</v>
      </c>
      <c r="R638" t="s">
        <v>71</v>
      </c>
      <c r="S638" t="s">
        <v>2059</v>
      </c>
      <c r="T638" t="s">
        <v>2041</v>
      </c>
    </row>
    <row r="639" spans="1:20" ht="31.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1"/>
        <v>0.79411764705882348</v>
      </c>
      <c r="G639" t="s">
        <v>14</v>
      </c>
      <c r="H639">
        <v>65</v>
      </c>
      <c r="I639" s="4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29"/>
        <v>42688.041666666664</v>
      </c>
      <c r="O639" s="12">
        <f t="shared" si="29"/>
        <v>42696.041666666664</v>
      </c>
      <c r="P639" t="b">
        <v>0</v>
      </c>
      <c r="Q639" t="b">
        <v>0</v>
      </c>
      <c r="R639" t="s">
        <v>33</v>
      </c>
      <c r="S639" t="s">
        <v>2058</v>
      </c>
      <c r="T639" t="s">
        <v>2034</v>
      </c>
    </row>
    <row r="640" spans="1:20" ht="31.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1"/>
        <v>0.11419117647058824</v>
      </c>
      <c r="G640" t="s">
        <v>14</v>
      </c>
      <c r="H640">
        <v>94</v>
      </c>
      <c r="I640" s="4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29"/>
        <v>40386</v>
      </c>
      <c r="O640" s="12">
        <f t="shared" si="29"/>
        <v>40398</v>
      </c>
      <c r="P640" t="b">
        <v>0</v>
      </c>
      <c r="Q640" t="b">
        <v>1</v>
      </c>
      <c r="R640" t="s">
        <v>33</v>
      </c>
      <c r="S640" t="s">
        <v>2058</v>
      </c>
      <c r="T640" t="s">
        <v>2034</v>
      </c>
    </row>
    <row r="641" spans="1:20" ht="31.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1"/>
        <v>0.56186046511627907</v>
      </c>
      <c r="G641" t="s">
        <v>47</v>
      </c>
      <c r="H641">
        <v>45</v>
      </c>
      <c r="I641" s="4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29"/>
        <v>43308.999999999993</v>
      </c>
      <c r="O641" s="12">
        <f t="shared" si="29"/>
        <v>43308.999999999993</v>
      </c>
      <c r="P641" t="b">
        <v>0</v>
      </c>
      <c r="Q641" t="b">
        <v>1</v>
      </c>
      <c r="R641" t="s">
        <v>53</v>
      </c>
      <c r="S641" t="s">
        <v>2059</v>
      </c>
      <c r="T641" t="s">
        <v>2037</v>
      </c>
    </row>
    <row r="642" spans="1:20" ht="47.2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1"/>
        <v>0.16501669449081802</v>
      </c>
      <c r="G642" t="s">
        <v>14</v>
      </c>
      <c r="H642">
        <v>257</v>
      </c>
      <c r="I642" s="4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O705" si="32">(L642/86400)+25569+(-5/24)</f>
        <v>42387.041666666664</v>
      </c>
      <c r="O642" s="12">
        <f t="shared" si="32"/>
        <v>42390.041666666664</v>
      </c>
      <c r="P642" t="b">
        <v>0</v>
      </c>
      <c r="Q642" t="b">
        <v>0</v>
      </c>
      <c r="R642" t="s">
        <v>33</v>
      </c>
      <c r="S642" t="s">
        <v>2058</v>
      </c>
      <c r="T642" t="s">
        <v>2034</v>
      </c>
    </row>
    <row r="643" spans="1:20" ht="47.2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1"/>
        <v>1.1996808510638297</v>
      </c>
      <c r="G643" t="s">
        <v>20</v>
      </c>
      <c r="H643">
        <v>194</v>
      </c>
      <c r="I643" s="4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32"/>
        <v>42786.041666666664</v>
      </c>
      <c r="O643" s="12">
        <f t="shared" si="32"/>
        <v>42813.999999999993</v>
      </c>
      <c r="P643" t="b">
        <v>0</v>
      </c>
      <c r="Q643" t="b">
        <v>0</v>
      </c>
      <c r="R643" t="s">
        <v>33</v>
      </c>
      <c r="S643" t="s">
        <v>2058</v>
      </c>
      <c r="T643" t="s">
        <v>2034</v>
      </c>
    </row>
    <row r="644" spans="1:20" ht="47.2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1"/>
        <v>1.4545652173913044</v>
      </c>
      <c r="G644" t="s">
        <v>20</v>
      </c>
      <c r="H644">
        <v>129</v>
      </c>
      <c r="I644" s="4">
        <f t="shared" ref="I644:I707" si="3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32"/>
        <v>43451.041666666664</v>
      </c>
      <c r="O644" s="12">
        <f t="shared" si="32"/>
        <v>43460.041666666664</v>
      </c>
      <c r="P644" t="b">
        <v>0</v>
      </c>
      <c r="Q644" t="b">
        <v>0</v>
      </c>
      <c r="R644" t="s">
        <v>65</v>
      </c>
      <c r="S644" t="s">
        <v>2057</v>
      </c>
      <c r="T644" t="s">
        <v>2039</v>
      </c>
    </row>
    <row r="645" spans="1:20" ht="47.2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ref="F645:F708" si="34">E645/D645</f>
        <v>2.2138255033557046</v>
      </c>
      <c r="G645" t="s">
        <v>20</v>
      </c>
      <c r="H645">
        <v>375</v>
      </c>
      <c r="I645" s="4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32"/>
        <v>42795.041666666664</v>
      </c>
      <c r="O645" s="12">
        <f t="shared" si="32"/>
        <v>42812.999999999993</v>
      </c>
      <c r="P645" t="b">
        <v>0</v>
      </c>
      <c r="Q645" t="b">
        <v>0</v>
      </c>
      <c r="R645" t="s">
        <v>33</v>
      </c>
      <c r="S645" t="s">
        <v>2058</v>
      </c>
      <c r="T645" t="s">
        <v>2034</v>
      </c>
    </row>
    <row r="646" spans="1:20" ht="31.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4"/>
        <v>0.48396694214876035</v>
      </c>
      <c r="G646" t="s">
        <v>14</v>
      </c>
      <c r="H646">
        <v>2928</v>
      </c>
      <c r="I646" s="4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32"/>
        <v>43452.041666666664</v>
      </c>
      <c r="O646" s="12">
        <f t="shared" si="32"/>
        <v>43468.041666666664</v>
      </c>
      <c r="P646" t="b">
        <v>0</v>
      </c>
      <c r="Q646" t="b">
        <v>0</v>
      </c>
      <c r="R646" t="s">
        <v>33</v>
      </c>
      <c r="S646" t="s">
        <v>2058</v>
      </c>
      <c r="T646" t="s">
        <v>2034</v>
      </c>
    </row>
    <row r="647" spans="1:20" ht="47.2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4"/>
        <v>0.92911504424778757</v>
      </c>
      <c r="G647" t="s">
        <v>14</v>
      </c>
      <c r="H647">
        <v>4697</v>
      </c>
      <c r="I647" s="4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32"/>
        <v>43368.999999999993</v>
      </c>
      <c r="O647" s="12">
        <f t="shared" si="32"/>
        <v>43389.999999999993</v>
      </c>
      <c r="P647" t="b">
        <v>0</v>
      </c>
      <c r="Q647" t="b">
        <v>1</v>
      </c>
      <c r="R647" t="s">
        <v>23</v>
      </c>
      <c r="S647" t="s">
        <v>2056</v>
      </c>
      <c r="T647" t="s">
        <v>2032</v>
      </c>
    </row>
    <row r="648" spans="1:20" ht="47.2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4"/>
        <v>0.88599797365754818</v>
      </c>
      <c r="G648" t="s">
        <v>14</v>
      </c>
      <c r="H648">
        <v>2915</v>
      </c>
      <c r="I648" s="4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32"/>
        <v>41346</v>
      </c>
      <c r="O648" s="12">
        <f t="shared" si="32"/>
        <v>41357</v>
      </c>
      <c r="P648" t="b">
        <v>0</v>
      </c>
      <c r="Q648" t="b">
        <v>0</v>
      </c>
      <c r="R648" t="s">
        <v>89</v>
      </c>
      <c r="S648" t="s">
        <v>2061</v>
      </c>
      <c r="T648" t="s">
        <v>2042</v>
      </c>
    </row>
    <row r="649" spans="1:20" ht="47.2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4"/>
        <v>0.41399999999999998</v>
      </c>
      <c r="G649" t="s">
        <v>14</v>
      </c>
      <c r="H649">
        <v>18</v>
      </c>
      <c r="I649" s="4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32"/>
        <v>43198.999999999993</v>
      </c>
      <c r="O649" s="12">
        <f t="shared" si="32"/>
        <v>43222.999999999993</v>
      </c>
      <c r="P649" t="b">
        <v>0</v>
      </c>
      <c r="Q649" t="b">
        <v>0</v>
      </c>
      <c r="R649" t="s">
        <v>206</v>
      </c>
      <c r="S649" t="s">
        <v>2060</v>
      </c>
      <c r="T649" t="s">
        <v>2049</v>
      </c>
    </row>
    <row r="650" spans="1:20" ht="31.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4"/>
        <v>0.63056795131845844</v>
      </c>
      <c r="G650" t="s">
        <v>74</v>
      </c>
      <c r="H650">
        <v>723</v>
      </c>
      <c r="I650" s="4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32"/>
        <v>42921.999999999993</v>
      </c>
      <c r="O650" s="12">
        <f t="shared" si="32"/>
        <v>42939.999999999993</v>
      </c>
      <c r="P650" t="b">
        <v>1</v>
      </c>
      <c r="Q650" t="b">
        <v>0</v>
      </c>
      <c r="R650" t="s">
        <v>17</v>
      </c>
      <c r="S650" t="s">
        <v>2055</v>
      </c>
      <c r="T650" t="s">
        <v>2031</v>
      </c>
    </row>
    <row r="651" spans="1:20" ht="47.2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4"/>
        <v>0.48482333607230893</v>
      </c>
      <c r="G651" t="s">
        <v>14</v>
      </c>
      <c r="H651">
        <v>602</v>
      </c>
      <c r="I651" s="4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32"/>
        <v>40471</v>
      </c>
      <c r="O651" s="12">
        <f t="shared" si="32"/>
        <v>40482</v>
      </c>
      <c r="P651" t="b">
        <v>1</v>
      </c>
      <c r="Q651" t="b">
        <v>1</v>
      </c>
      <c r="R651" t="s">
        <v>33</v>
      </c>
      <c r="S651" t="s">
        <v>2058</v>
      </c>
      <c r="T651" t="s">
        <v>2034</v>
      </c>
    </row>
    <row r="652" spans="1:20" ht="47.2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4"/>
        <v>0.02</v>
      </c>
      <c r="G652" t="s">
        <v>14</v>
      </c>
      <c r="H652">
        <v>1</v>
      </c>
      <c r="I652" s="4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32"/>
        <v>41828</v>
      </c>
      <c r="O652" s="12">
        <f t="shared" si="32"/>
        <v>41855</v>
      </c>
      <c r="P652" t="b">
        <v>0</v>
      </c>
      <c r="Q652" t="b">
        <v>0</v>
      </c>
      <c r="R652" t="s">
        <v>159</v>
      </c>
      <c r="S652" t="s">
        <v>2056</v>
      </c>
      <c r="T652" t="s">
        <v>2048</v>
      </c>
    </row>
    <row r="653" spans="1:20" ht="47.2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4"/>
        <v>0.88479410269445857</v>
      </c>
      <c r="G653" t="s">
        <v>14</v>
      </c>
      <c r="H653">
        <v>3868</v>
      </c>
      <c r="I653" s="4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32"/>
        <v>41692.041666666664</v>
      </c>
      <c r="O653" s="12">
        <f t="shared" si="32"/>
        <v>41707.041666666664</v>
      </c>
      <c r="P653" t="b">
        <v>0</v>
      </c>
      <c r="Q653" t="b">
        <v>0</v>
      </c>
      <c r="R653" t="s">
        <v>100</v>
      </c>
      <c r="S653" t="s">
        <v>2059</v>
      </c>
      <c r="T653" t="s">
        <v>2043</v>
      </c>
    </row>
    <row r="654" spans="1:20" ht="31.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4"/>
        <v>1.2684</v>
      </c>
      <c r="G654" t="s">
        <v>20</v>
      </c>
      <c r="H654">
        <v>409</v>
      </c>
      <c r="I654" s="4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32"/>
        <v>42586.999999999993</v>
      </c>
      <c r="O654" s="12">
        <f t="shared" si="32"/>
        <v>42629.999999999993</v>
      </c>
      <c r="P654" t="b">
        <v>0</v>
      </c>
      <c r="Q654" t="b">
        <v>0</v>
      </c>
      <c r="R654" t="s">
        <v>28</v>
      </c>
      <c r="S654" t="s">
        <v>2057</v>
      </c>
      <c r="T654" t="s">
        <v>2033</v>
      </c>
    </row>
    <row r="655" spans="1:20" ht="47.2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4"/>
        <v>23.388333333333332</v>
      </c>
      <c r="G655" t="s">
        <v>20</v>
      </c>
      <c r="H655">
        <v>234</v>
      </c>
      <c r="I655" s="4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32"/>
        <v>42467.999999999993</v>
      </c>
      <c r="O655" s="12">
        <f t="shared" si="32"/>
        <v>42469.999999999993</v>
      </c>
      <c r="P655" t="b">
        <v>0</v>
      </c>
      <c r="Q655" t="b">
        <v>0</v>
      </c>
      <c r="R655" t="s">
        <v>28</v>
      </c>
      <c r="S655" t="s">
        <v>2057</v>
      </c>
      <c r="T655" t="s">
        <v>2033</v>
      </c>
    </row>
    <row r="656" spans="1:20" ht="31.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4"/>
        <v>5.0838857142857146</v>
      </c>
      <c r="G656" t="s">
        <v>20</v>
      </c>
      <c r="H656">
        <v>3016</v>
      </c>
      <c r="I656" s="4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32"/>
        <v>42239.999999999993</v>
      </c>
      <c r="O656" s="12">
        <f t="shared" si="32"/>
        <v>42244.999999999993</v>
      </c>
      <c r="P656" t="b">
        <v>0</v>
      </c>
      <c r="Q656" t="b">
        <v>0</v>
      </c>
      <c r="R656" t="s">
        <v>148</v>
      </c>
      <c r="S656" t="s">
        <v>2056</v>
      </c>
      <c r="T656" t="s">
        <v>2047</v>
      </c>
    </row>
    <row r="657" spans="1:20" ht="47.2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4"/>
        <v>1.9147826086956521</v>
      </c>
      <c r="G657" t="s">
        <v>20</v>
      </c>
      <c r="H657">
        <v>264</v>
      </c>
      <c r="I657" s="4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32"/>
        <v>42796.041666666664</v>
      </c>
      <c r="O657" s="12">
        <f t="shared" si="32"/>
        <v>42808.999999999993</v>
      </c>
      <c r="P657" t="b">
        <v>1</v>
      </c>
      <c r="Q657" t="b">
        <v>0</v>
      </c>
      <c r="R657" t="s">
        <v>122</v>
      </c>
      <c r="S657" t="s">
        <v>2062</v>
      </c>
      <c r="T657" t="s">
        <v>2045</v>
      </c>
    </row>
    <row r="658" spans="1:20" ht="63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4"/>
        <v>0.42127533783783783</v>
      </c>
      <c r="G658" t="s">
        <v>14</v>
      </c>
      <c r="H658">
        <v>504</v>
      </c>
      <c r="I658" s="4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32"/>
        <v>43097.041666666664</v>
      </c>
      <c r="O658" s="12">
        <f t="shared" si="32"/>
        <v>43102.041666666664</v>
      </c>
      <c r="P658" t="b">
        <v>0</v>
      </c>
      <c r="Q658" t="b">
        <v>0</v>
      </c>
      <c r="R658" t="s">
        <v>17</v>
      </c>
      <c r="S658" t="s">
        <v>2055</v>
      </c>
      <c r="T658" t="s">
        <v>2031</v>
      </c>
    </row>
    <row r="659" spans="1:20" ht="31.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4"/>
        <v>8.2400000000000001E-2</v>
      </c>
      <c r="G659" t="s">
        <v>14</v>
      </c>
      <c r="H659">
        <v>14</v>
      </c>
      <c r="I659" s="4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32"/>
        <v>43096.041666666664</v>
      </c>
      <c r="O659" s="12">
        <f t="shared" si="32"/>
        <v>43112.041666666664</v>
      </c>
      <c r="P659" t="b">
        <v>0</v>
      </c>
      <c r="Q659" t="b">
        <v>0</v>
      </c>
      <c r="R659" t="s">
        <v>474</v>
      </c>
      <c r="S659" t="s">
        <v>2059</v>
      </c>
      <c r="T659" t="s">
        <v>2053</v>
      </c>
    </row>
    <row r="660" spans="1:20" ht="47.2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4"/>
        <v>0.60064638783269964</v>
      </c>
      <c r="G660" t="s">
        <v>74</v>
      </c>
      <c r="H660">
        <v>390</v>
      </c>
      <c r="I660" s="4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32"/>
        <v>42245.999999999993</v>
      </c>
      <c r="O660" s="12">
        <f t="shared" si="32"/>
        <v>42268.999999999993</v>
      </c>
      <c r="P660" t="b">
        <v>0</v>
      </c>
      <c r="Q660" t="b">
        <v>0</v>
      </c>
      <c r="R660" t="s">
        <v>23</v>
      </c>
      <c r="S660" t="s">
        <v>2056</v>
      </c>
      <c r="T660" t="s">
        <v>2032</v>
      </c>
    </row>
    <row r="661" spans="1:20" ht="47.2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4"/>
        <v>0.47232808616404309</v>
      </c>
      <c r="G661" t="s">
        <v>14</v>
      </c>
      <c r="H661">
        <v>750</v>
      </c>
      <c r="I661" s="4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32"/>
        <v>40570.041666666664</v>
      </c>
      <c r="O661" s="12">
        <f t="shared" si="32"/>
        <v>40571.041666666664</v>
      </c>
      <c r="P661" t="b">
        <v>0</v>
      </c>
      <c r="Q661" t="b">
        <v>0</v>
      </c>
      <c r="R661" t="s">
        <v>42</v>
      </c>
      <c r="S661" t="s">
        <v>2059</v>
      </c>
      <c r="T661" t="s">
        <v>2035</v>
      </c>
    </row>
    <row r="662" spans="1:20" ht="47.2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4"/>
        <v>0.81736263736263737</v>
      </c>
      <c r="G662" t="s">
        <v>14</v>
      </c>
      <c r="H662">
        <v>77</v>
      </c>
      <c r="I662" s="4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32"/>
        <v>42236.999999999993</v>
      </c>
      <c r="O662" s="12">
        <f t="shared" si="32"/>
        <v>42245.999999999993</v>
      </c>
      <c r="P662" t="b">
        <v>1</v>
      </c>
      <c r="Q662" t="b">
        <v>0</v>
      </c>
      <c r="R662" t="s">
        <v>33</v>
      </c>
      <c r="S662" t="s">
        <v>2058</v>
      </c>
      <c r="T662" t="s">
        <v>2034</v>
      </c>
    </row>
    <row r="663" spans="1:20" ht="47.2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4"/>
        <v>0.54187265917603</v>
      </c>
      <c r="G663" t="s">
        <v>14</v>
      </c>
      <c r="H663">
        <v>752</v>
      </c>
      <c r="I663" s="4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32"/>
        <v>40996</v>
      </c>
      <c r="O663" s="12">
        <f t="shared" si="32"/>
        <v>41026</v>
      </c>
      <c r="P663" t="b">
        <v>0</v>
      </c>
      <c r="Q663" t="b">
        <v>0</v>
      </c>
      <c r="R663" t="s">
        <v>159</v>
      </c>
      <c r="S663" t="s">
        <v>2056</v>
      </c>
      <c r="T663" t="s">
        <v>2048</v>
      </c>
    </row>
    <row r="664" spans="1:20" ht="31.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4"/>
        <v>0.97868131868131869</v>
      </c>
      <c r="G664" t="s">
        <v>14</v>
      </c>
      <c r="H664">
        <v>131</v>
      </c>
      <c r="I664" s="4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32"/>
        <v>43443.041666666664</v>
      </c>
      <c r="O664" s="12">
        <f t="shared" si="32"/>
        <v>43447.041666666664</v>
      </c>
      <c r="P664" t="b">
        <v>0</v>
      </c>
      <c r="Q664" t="b">
        <v>0</v>
      </c>
      <c r="R664" t="s">
        <v>33</v>
      </c>
      <c r="S664" t="s">
        <v>2058</v>
      </c>
      <c r="T664" t="s">
        <v>2034</v>
      </c>
    </row>
    <row r="665" spans="1:20" ht="31.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4"/>
        <v>0.77239999999999998</v>
      </c>
      <c r="G665" t="s">
        <v>14</v>
      </c>
      <c r="H665">
        <v>87</v>
      </c>
      <c r="I665" s="4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32"/>
        <v>40458</v>
      </c>
      <c r="O665" s="12">
        <f t="shared" si="32"/>
        <v>40481</v>
      </c>
      <c r="P665" t="b">
        <v>0</v>
      </c>
      <c r="Q665" t="b">
        <v>0</v>
      </c>
      <c r="R665" t="s">
        <v>33</v>
      </c>
      <c r="S665" t="s">
        <v>2058</v>
      </c>
      <c r="T665" t="s">
        <v>2034</v>
      </c>
    </row>
    <row r="666" spans="1:20" ht="47.2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4"/>
        <v>0.33464735516372796</v>
      </c>
      <c r="G666" t="s">
        <v>14</v>
      </c>
      <c r="H666">
        <v>1063</v>
      </c>
      <c r="I666" s="4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32"/>
        <v>40959.041666666664</v>
      </c>
      <c r="O666" s="12">
        <f t="shared" si="32"/>
        <v>40969.041666666664</v>
      </c>
      <c r="P666" t="b">
        <v>0</v>
      </c>
      <c r="Q666" t="b">
        <v>0</v>
      </c>
      <c r="R666" t="s">
        <v>159</v>
      </c>
      <c r="S666" t="s">
        <v>2056</v>
      </c>
      <c r="T666" t="s">
        <v>2048</v>
      </c>
    </row>
    <row r="667" spans="1:20" ht="47.2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4"/>
        <v>2.3958823529411766</v>
      </c>
      <c r="G667" t="s">
        <v>20</v>
      </c>
      <c r="H667">
        <v>272</v>
      </c>
      <c r="I667" s="4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32"/>
        <v>40733</v>
      </c>
      <c r="O667" s="12">
        <f t="shared" si="32"/>
        <v>40747</v>
      </c>
      <c r="P667" t="b">
        <v>0</v>
      </c>
      <c r="Q667" t="b">
        <v>1</v>
      </c>
      <c r="R667" t="s">
        <v>42</v>
      </c>
      <c r="S667" t="s">
        <v>2059</v>
      </c>
      <c r="T667" t="s">
        <v>2035</v>
      </c>
    </row>
    <row r="668" spans="1:20" ht="31.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4"/>
        <v>0.64032258064516134</v>
      </c>
      <c r="G668" t="s">
        <v>74</v>
      </c>
      <c r="H668">
        <v>25</v>
      </c>
      <c r="I668" s="4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32"/>
        <v>41516</v>
      </c>
      <c r="O668" s="12">
        <f t="shared" si="32"/>
        <v>41522</v>
      </c>
      <c r="P668" t="b">
        <v>0</v>
      </c>
      <c r="Q668" t="b">
        <v>1</v>
      </c>
      <c r="R668" t="s">
        <v>33</v>
      </c>
      <c r="S668" t="s">
        <v>2058</v>
      </c>
      <c r="T668" t="s">
        <v>2034</v>
      </c>
    </row>
    <row r="669" spans="1:20" ht="47.2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4"/>
        <v>1.7615942028985507</v>
      </c>
      <c r="G669" t="s">
        <v>20</v>
      </c>
      <c r="H669">
        <v>419</v>
      </c>
      <c r="I669" s="4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32"/>
        <v>41892</v>
      </c>
      <c r="O669" s="12">
        <f t="shared" si="32"/>
        <v>41901</v>
      </c>
      <c r="P669" t="b">
        <v>0</v>
      </c>
      <c r="Q669" t="b">
        <v>0</v>
      </c>
      <c r="R669" t="s">
        <v>1029</v>
      </c>
      <c r="S669" t="s">
        <v>2063</v>
      </c>
      <c r="T669" t="s">
        <v>2054</v>
      </c>
    </row>
    <row r="670" spans="1:20" ht="63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4"/>
        <v>0.20338181818181819</v>
      </c>
      <c r="G670" t="s">
        <v>14</v>
      </c>
      <c r="H670">
        <v>76</v>
      </c>
      <c r="I670" s="4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32"/>
        <v>41122</v>
      </c>
      <c r="O670" s="12">
        <f t="shared" si="32"/>
        <v>41134</v>
      </c>
      <c r="P670" t="b">
        <v>0</v>
      </c>
      <c r="Q670" t="b">
        <v>0</v>
      </c>
      <c r="R670" t="s">
        <v>33</v>
      </c>
      <c r="S670" t="s">
        <v>2058</v>
      </c>
      <c r="T670" t="s">
        <v>2034</v>
      </c>
    </row>
    <row r="671" spans="1:20" ht="47.2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4"/>
        <v>3.5864754098360656</v>
      </c>
      <c r="G671" t="s">
        <v>20</v>
      </c>
      <c r="H671">
        <v>1621</v>
      </c>
      <c r="I671" s="4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32"/>
        <v>42911.999999999993</v>
      </c>
      <c r="O671" s="12">
        <f t="shared" si="32"/>
        <v>42920.999999999993</v>
      </c>
      <c r="P671" t="b">
        <v>0</v>
      </c>
      <c r="Q671" t="b">
        <v>0</v>
      </c>
      <c r="R671" t="s">
        <v>33</v>
      </c>
      <c r="S671" t="s">
        <v>2058</v>
      </c>
      <c r="T671" t="s">
        <v>2034</v>
      </c>
    </row>
    <row r="672" spans="1:20" ht="47.2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4"/>
        <v>4.6885802469135802</v>
      </c>
      <c r="G672" t="s">
        <v>20</v>
      </c>
      <c r="H672">
        <v>1101</v>
      </c>
      <c r="I672" s="4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32"/>
        <v>42425.041666666664</v>
      </c>
      <c r="O672" s="12">
        <f t="shared" si="32"/>
        <v>42437.041666666664</v>
      </c>
      <c r="P672" t="b">
        <v>0</v>
      </c>
      <c r="Q672" t="b">
        <v>0</v>
      </c>
      <c r="R672" t="s">
        <v>60</v>
      </c>
      <c r="S672" t="s">
        <v>2056</v>
      </c>
      <c r="T672" t="s">
        <v>2038</v>
      </c>
    </row>
    <row r="673" spans="1:20" ht="47.2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4"/>
        <v>1.220563524590164</v>
      </c>
      <c r="G673" t="s">
        <v>20</v>
      </c>
      <c r="H673">
        <v>1073</v>
      </c>
      <c r="I673" s="4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32"/>
        <v>40390</v>
      </c>
      <c r="O673" s="12">
        <f t="shared" si="32"/>
        <v>40394</v>
      </c>
      <c r="P673" t="b">
        <v>0</v>
      </c>
      <c r="Q673" t="b">
        <v>1</v>
      </c>
      <c r="R673" t="s">
        <v>33</v>
      </c>
      <c r="S673" t="s">
        <v>2058</v>
      </c>
      <c r="T673" t="s">
        <v>2034</v>
      </c>
    </row>
    <row r="674" spans="1:20" ht="31.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4"/>
        <v>0.55931783729156137</v>
      </c>
      <c r="G674" t="s">
        <v>14</v>
      </c>
      <c r="H674">
        <v>4428</v>
      </c>
      <c r="I674" s="4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32"/>
        <v>43179.999999999993</v>
      </c>
      <c r="O674" s="12">
        <f t="shared" si="32"/>
        <v>43189.999999999993</v>
      </c>
      <c r="P674" t="b">
        <v>0</v>
      </c>
      <c r="Q674" t="b">
        <v>0</v>
      </c>
      <c r="R674" t="s">
        <v>33</v>
      </c>
      <c r="S674" t="s">
        <v>2058</v>
      </c>
      <c r="T674" t="s">
        <v>2034</v>
      </c>
    </row>
    <row r="675" spans="1:20" ht="47.2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4"/>
        <v>0.43660714285714286</v>
      </c>
      <c r="G675" t="s">
        <v>14</v>
      </c>
      <c r="H675">
        <v>58</v>
      </c>
      <c r="I675" s="4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32"/>
        <v>42474.999999999993</v>
      </c>
      <c r="O675" s="12">
        <f t="shared" si="32"/>
        <v>42495.999999999993</v>
      </c>
      <c r="P675" t="b">
        <v>0</v>
      </c>
      <c r="Q675" t="b">
        <v>0</v>
      </c>
      <c r="R675" t="s">
        <v>60</v>
      </c>
      <c r="S675" t="s">
        <v>2056</v>
      </c>
      <c r="T675" t="s">
        <v>2038</v>
      </c>
    </row>
    <row r="676" spans="1:20" ht="31.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4"/>
        <v>0.33538371411833628</v>
      </c>
      <c r="G676" t="s">
        <v>74</v>
      </c>
      <c r="H676">
        <v>1218</v>
      </c>
      <c r="I676" s="4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32"/>
        <v>40774</v>
      </c>
      <c r="O676" s="12">
        <f t="shared" si="32"/>
        <v>40821</v>
      </c>
      <c r="P676" t="b">
        <v>0</v>
      </c>
      <c r="Q676" t="b">
        <v>0</v>
      </c>
      <c r="R676" t="s">
        <v>122</v>
      </c>
      <c r="S676" t="s">
        <v>2062</v>
      </c>
      <c r="T676" t="s">
        <v>2045</v>
      </c>
    </row>
    <row r="677" spans="1:20" ht="31.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4"/>
        <v>1.2297938144329896</v>
      </c>
      <c r="G677" t="s">
        <v>20</v>
      </c>
      <c r="H677">
        <v>331</v>
      </c>
      <c r="I677" s="4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32"/>
        <v>43718.999999999993</v>
      </c>
      <c r="O677" s="12">
        <f t="shared" si="32"/>
        <v>43725.999999999993</v>
      </c>
      <c r="P677" t="b">
        <v>0</v>
      </c>
      <c r="Q677" t="b">
        <v>0</v>
      </c>
      <c r="R677" t="s">
        <v>1029</v>
      </c>
      <c r="S677" t="s">
        <v>2063</v>
      </c>
      <c r="T677" t="s">
        <v>2054</v>
      </c>
    </row>
    <row r="678" spans="1:20" ht="47.2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4"/>
        <v>1.8974959871589085</v>
      </c>
      <c r="G678" t="s">
        <v>20</v>
      </c>
      <c r="H678">
        <v>1170</v>
      </c>
      <c r="I678" s="4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32"/>
        <v>41178</v>
      </c>
      <c r="O678" s="12">
        <f t="shared" si="32"/>
        <v>41187</v>
      </c>
      <c r="P678" t="b">
        <v>0</v>
      </c>
      <c r="Q678" t="b">
        <v>0</v>
      </c>
      <c r="R678" t="s">
        <v>122</v>
      </c>
      <c r="S678" t="s">
        <v>2062</v>
      </c>
      <c r="T678" t="s">
        <v>2045</v>
      </c>
    </row>
    <row r="679" spans="1:20" ht="47.2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4"/>
        <v>0.83622641509433959</v>
      </c>
      <c r="G679" t="s">
        <v>14</v>
      </c>
      <c r="H679">
        <v>111</v>
      </c>
      <c r="I679" s="4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32"/>
        <v>42560.999999999993</v>
      </c>
      <c r="O679" s="12">
        <f t="shared" si="32"/>
        <v>42610.999999999993</v>
      </c>
      <c r="P679" t="b">
        <v>0</v>
      </c>
      <c r="Q679" t="b">
        <v>0</v>
      </c>
      <c r="R679" t="s">
        <v>119</v>
      </c>
      <c r="S679" t="s">
        <v>2060</v>
      </c>
      <c r="T679" t="s">
        <v>2044</v>
      </c>
    </row>
    <row r="680" spans="1:20" ht="31.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4"/>
        <v>0.17968844221105529</v>
      </c>
      <c r="G680" t="s">
        <v>74</v>
      </c>
      <c r="H680">
        <v>215</v>
      </c>
      <c r="I680" s="4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32"/>
        <v>43484.041666666664</v>
      </c>
      <c r="O680" s="12">
        <f t="shared" si="32"/>
        <v>43486.041666666664</v>
      </c>
      <c r="P680" t="b">
        <v>0</v>
      </c>
      <c r="Q680" t="b">
        <v>0</v>
      </c>
      <c r="R680" t="s">
        <v>53</v>
      </c>
      <c r="S680" t="s">
        <v>2059</v>
      </c>
      <c r="T680" t="s">
        <v>2037</v>
      </c>
    </row>
    <row r="681" spans="1:20" ht="47.2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4"/>
        <v>10.365</v>
      </c>
      <c r="G681" t="s">
        <v>20</v>
      </c>
      <c r="H681">
        <v>363</v>
      </c>
      <c r="I681" s="4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32"/>
        <v>43755.999999999993</v>
      </c>
      <c r="O681" s="12">
        <f t="shared" si="32"/>
        <v>43760.999999999993</v>
      </c>
      <c r="P681" t="b">
        <v>0</v>
      </c>
      <c r="Q681" t="b">
        <v>1</v>
      </c>
      <c r="R681" t="s">
        <v>17</v>
      </c>
      <c r="S681" t="s">
        <v>2055</v>
      </c>
      <c r="T681" t="s">
        <v>2031</v>
      </c>
    </row>
    <row r="682" spans="1:20" ht="47.2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4"/>
        <v>0.97405219780219776</v>
      </c>
      <c r="G682" t="s">
        <v>14</v>
      </c>
      <c r="H682">
        <v>2955</v>
      </c>
      <c r="I682" s="4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32"/>
        <v>43813.041666666664</v>
      </c>
      <c r="O682" s="12">
        <f t="shared" si="32"/>
        <v>43815.041666666664</v>
      </c>
      <c r="P682" t="b">
        <v>0</v>
      </c>
      <c r="Q682" t="b">
        <v>1</v>
      </c>
      <c r="R682" t="s">
        <v>292</v>
      </c>
      <c r="S682" t="s">
        <v>2061</v>
      </c>
      <c r="T682" t="s">
        <v>2051</v>
      </c>
    </row>
    <row r="683" spans="1:20" ht="47.2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4"/>
        <v>0.86386203150461705</v>
      </c>
      <c r="G683" t="s">
        <v>14</v>
      </c>
      <c r="H683">
        <v>1657</v>
      </c>
      <c r="I683" s="4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32"/>
        <v>40898.041666666664</v>
      </c>
      <c r="O683" s="12">
        <f t="shared" si="32"/>
        <v>40904.041666666664</v>
      </c>
      <c r="P683" t="b">
        <v>0</v>
      </c>
      <c r="Q683" t="b">
        <v>0</v>
      </c>
      <c r="R683" t="s">
        <v>33</v>
      </c>
      <c r="S683" t="s">
        <v>2058</v>
      </c>
      <c r="T683" t="s">
        <v>2034</v>
      </c>
    </row>
    <row r="684" spans="1:20" ht="47.2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4"/>
        <v>1.5016666666666667</v>
      </c>
      <c r="G684" t="s">
        <v>20</v>
      </c>
      <c r="H684">
        <v>103</v>
      </c>
      <c r="I684" s="4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32"/>
        <v>41619.041666666664</v>
      </c>
      <c r="O684" s="12">
        <f t="shared" si="32"/>
        <v>41628.041666666664</v>
      </c>
      <c r="P684" t="b">
        <v>0</v>
      </c>
      <c r="Q684" t="b">
        <v>0</v>
      </c>
      <c r="R684" t="s">
        <v>33</v>
      </c>
      <c r="S684" t="s">
        <v>2058</v>
      </c>
      <c r="T684" t="s">
        <v>2034</v>
      </c>
    </row>
    <row r="685" spans="1:20" ht="31.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4"/>
        <v>3.5843478260869563</v>
      </c>
      <c r="G685" t="s">
        <v>20</v>
      </c>
      <c r="H685">
        <v>147</v>
      </c>
      <c r="I685" s="4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32"/>
        <v>43358.999999999993</v>
      </c>
      <c r="O685" s="12">
        <f t="shared" si="32"/>
        <v>43360.999999999993</v>
      </c>
      <c r="P685" t="b">
        <v>0</v>
      </c>
      <c r="Q685" t="b">
        <v>0</v>
      </c>
      <c r="R685" t="s">
        <v>33</v>
      </c>
      <c r="S685" t="s">
        <v>2058</v>
      </c>
      <c r="T685" t="s">
        <v>2034</v>
      </c>
    </row>
    <row r="686" spans="1:20" ht="47.2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4"/>
        <v>5.4285714285714288</v>
      </c>
      <c r="G686" t="s">
        <v>20</v>
      </c>
      <c r="H686">
        <v>110</v>
      </c>
      <c r="I686" s="4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32"/>
        <v>40358</v>
      </c>
      <c r="O686" s="12">
        <f t="shared" si="32"/>
        <v>40378</v>
      </c>
      <c r="P686" t="b">
        <v>0</v>
      </c>
      <c r="Q686" t="b">
        <v>0</v>
      </c>
      <c r="R686" t="s">
        <v>68</v>
      </c>
      <c r="S686" t="s">
        <v>2060</v>
      </c>
      <c r="T686" t="s">
        <v>2040</v>
      </c>
    </row>
    <row r="687" spans="1:20" ht="47.2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4"/>
        <v>0.67500714285714281</v>
      </c>
      <c r="G687" t="s">
        <v>14</v>
      </c>
      <c r="H687">
        <v>926</v>
      </c>
      <c r="I687" s="4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32"/>
        <v>42238.999999999993</v>
      </c>
      <c r="O687" s="12">
        <f t="shared" si="32"/>
        <v>42262.999999999993</v>
      </c>
      <c r="P687" t="b">
        <v>0</v>
      </c>
      <c r="Q687" t="b">
        <v>0</v>
      </c>
      <c r="R687" t="s">
        <v>33</v>
      </c>
      <c r="S687" t="s">
        <v>2058</v>
      </c>
      <c r="T687" t="s">
        <v>2034</v>
      </c>
    </row>
    <row r="688" spans="1:20" ht="31.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4"/>
        <v>1.9174666666666667</v>
      </c>
      <c r="G688" t="s">
        <v>20</v>
      </c>
      <c r="H688">
        <v>134</v>
      </c>
      <c r="I688" s="4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32"/>
        <v>43185.999999999993</v>
      </c>
      <c r="O688" s="12">
        <f t="shared" si="32"/>
        <v>43196.999999999993</v>
      </c>
      <c r="P688" t="b">
        <v>0</v>
      </c>
      <c r="Q688" t="b">
        <v>0</v>
      </c>
      <c r="R688" t="s">
        <v>65</v>
      </c>
      <c r="S688" t="s">
        <v>2057</v>
      </c>
      <c r="T688" t="s">
        <v>2039</v>
      </c>
    </row>
    <row r="689" spans="1:20" ht="31.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4"/>
        <v>9.32</v>
      </c>
      <c r="G689" t="s">
        <v>20</v>
      </c>
      <c r="H689">
        <v>269</v>
      </c>
      <c r="I689" s="4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32"/>
        <v>42806.041666666664</v>
      </c>
      <c r="O689" s="12">
        <f t="shared" si="32"/>
        <v>42808.999999999993</v>
      </c>
      <c r="P689" t="b">
        <v>0</v>
      </c>
      <c r="Q689" t="b">
        <v>0</v>
      </c>
      <c r="R689" t="s">
        <v>33</v>
      </c>
      <c r="S689" t="s">
        <v>2058</v>
      </c>
      <c r="T689" t="s">
        <v>2034</v>
      </c>
    </row>
    <row r="690" spans="1:20" ht="31.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4"/>
        <v>4.2927586206896553</v>
      </c>
      <c r="G690" t="s">
        <v>20</v>
      </c>
      <c r="H690">
        <v>175</v>
      </c>
      <c r="I690" s="4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32"/>
        <v>43475.041666666664</v>
      </c>
      <c r="O690" s="12">
        <f t="shared" si="32"/>
        <v>43491.041666666664</v>
      </c>
      <c r="P690" t="b">
        <v>0</v>
      </c>
      <c r="Q690" t="b">
        <v>1</v>
      </c>
      <c r="R690" t="s">
        <v>269</v>
      </c>
      <c r="S690" t="s">
        <v>2059</v>
      </c>
      <c r="T690" t="s">
        <v>2050</v>
      </c>
    </row>
    <row r="691" spans="1:20" ht="47.2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4"/>
        <v>1.0065753424657535</v>
      </c>
      <c r="G691" t="s">
        <v>20</v>
      </c>
      <c r="H691">
        <v>69</v>
      </c>
      <c r="I691" s="4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32"/>
        <v>41576</v>
      </c>
      <c r="O691" s="12">
        <f t="shared" si="32"/>
        <v>41588.041666666664</v>
      </c>
      <c r="P691" t="b">
        <v>0</v>
      </c>
      <c r="Q691" t="b">
        <v>0</v>
      </c>
      <c r="R691" t="s">
        <v>28</v>
      </c>
      <c r="S691" t="s">
        <v>2057</v>
      </c>
      <c r="T691" t="s">
        <v>2033</v>
      </c>
    </row>
    <row r="692" spans="1:20" ht="47.2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4"/>
        <v>2.266111111111111</v>
      </c>
      <c r="G692" t="s">
        <v>20</v>
      </c>
      <c r="H692">
        <v>190</v>
      </c>
      <c r="I692" s="4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32"/>
        <v>40874.041666666664</v>
      </c>
      <c r="O692" s="12">
        <f t="shared" si="32"/>
        <v>40880.041666666664</v>
      </c>
      <c r="P692" t="b">
        <v>0</v>
      </c>
      <c r="Q692" t="b">
        <v>1</v>
      </c>
      <c r="R692" t="s">
        <v>42</v>
      </c>
      <c r="S692" t="s">
        <v>2059</v>
      </c>
      <c r="T692" t="s">
        <v>2035</v>
      </c>
    </row>
    <row r="693" spans="1:20" ht="47.2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4"/>
        <v>1.4238</v>
      </c>
      <c r="G693" t="s">
        <v>20</v>
      </c>
      <c r="H693">
        <v>237</v>
      </c>
      <c r="I693" s="4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32"/>
        <v>41185</v>
      </c>
      <c r="O693" s="12">
        <f t="shared" si="32"/>
        <v>41202</v>
      </c>
      <c r="P693" t="b">
        <v>1</v>
      </c>
      <c r="Q693" t="b">
        <v>1</v>
      </c>
      <c r="R693" t="s">
        <v>42</v>
      </c>
      <c r="S693" t="s">
        <v>2059</v>
      </c>
      <c r="T693" t="s">
        <v>2035</v>
      </c>
    </row>
    <row r="694" spans="1:20" ht="47.2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4"/>
        <v>0.90633333333333332</v>
      </c>
      <c r="G694" t="s">
        <v>14</v>
      </c>
      <c r="H694">
        <v>77</v>
      </c>
      <c r="I694" s="4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32"/>
        <v>43654.999999999993</v>
      </c>
      <c r="O694" s="12">
        <f t="shared" si="32"/>
        <v>43672.999999999993</v>
      </c>
      <c r="P694" t="b">
        <v>0</v>
      </c>
      <c r="Q694" t="b">
        <v>0</v>
      </c>
      <c r="R694" t="s">
        <v>23</v>
      </c>
      <c r="S694" t="s">
        <v>2056</v>
      </c>
      <c r="T694" t="s">
        <v>2032</v>
      </c>
    </row>
    <row r="695" spans="1:20" ht="63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4"/>
        <v>0.63966740576496672</v>
      </c>
      <c r="G695" t="s">
        <v>14</v>
      </c>
      <c r="H695">
        <v>1748</v>
      </c>
      <c r="I695" s="4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32"/>
        <v>43024.999999999993</v>
      </c>
      <c r="O695" s="12">
        <f t="shared" si="32"/>
        <v>43041.999999999993</v>
      </c>
      <c r="P695" t="b">
        <v>0</v>
      </c>
      <c r="Q695" t="b">
        <v>0</v>
      </c>
      <c r="R695" t="s">
        <v>33</v>
      </c>
      <c r="S695" t="s">
        <v>2058</v>
      </c>
      <c r="T695" t="s">
        <v>2034</v>
      </c>
    </row>
    <row r="696" spans="1:20" ht="31.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4"/>
        <v>0.84131868131868137</v>
      </c>
      <c r="G696" t="s">
        <v>14</v>
      </c>
      <c r="H696">
        <v>79</v>
      </c>
      <c r="I696" s="4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32"/>
        <v>43066.041666666664</v>
      </c>
      <c r="O696" s="12">
        <f t="shared" si="32"/>
        <v>43103.041666666664</v>
      </c>
      <c r="P696" t="b">
        <v>0</v>
      </c>
      <c r="Q696" t="b">
        <v>0</v>
      </c>
      <c r="R696" t="s">
        <v>33</v>
      </c>
      <c r="S696" t="s">
        <v>2058</v>
      </c>
      <c r="T696" t="s">
        <v>2034</v>
      </c>
    </row>
    <row r="697" spans="1:20" ht="31.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4"/>
        <v>1.3393478260869565</v>
      </c>
      <c r="G697" t="s">
        <v>20</v>
      </c>
      <c r="H697">
        <v>196</v>
      </c>
      <c r="I697" s="4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32"/>
        <v>42322.041666666664</v>
      </c>
      <c r="O697" s="12">
        <f t="shared" si="32"/>
        <v>42338.041666666664</v>
      </c>
      <c r="P697" t="b">
        <v>1</v>
      </c>
      <c r="Q697" t="b">
        <v>0</v>
      </c>
      <c r="R697" t="s">
        <v>23</v>
      </c>
      <c r="S697" t="s">
        <v>2056</v>
      </c>
      <c r="T697" t="s">
        <v>2032</v>
      </c>
    </row>
    <row r="698" spans="1:20" ht="31.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4"/>
        <v>0.59042047531992692</v>
      </c>
      <c r="G698" t="s">
        <v>14</v>
      </c>
      <c r="H698">
        <v>889</v>
      </c>
      <c r="I698" s="4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32"/>
        <v>42113.999999999993</v>
      </c>
      <c r="O698" s="12">
        <f t="shared" si="32"/>
        <v>42114.999999999993</v>
      </c>
      <c r="P698" t="b">
        <v>0</v>
      </c>
      <c r="Q698" t="b">
        <v>1</v>
      </c>
      <c r="R698" t="s">
        <v>33</v>
      </c>
      <c r="S698" t="s">
        <v>2058</v>
      </c>
      <c r="T698" t="s">
        <v>2034</v>
      </c>
    </row>
    <row r="699" spans="1:20" ht="47.2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4"/>
        <v>1.5280062063615205</v>
      </c>
      <c r="G699" t="s">
        <v>20</v>
      </c>
      <c r="H699">
        <v>7295</v>
      </c>
      <c r="I699" s="4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32"/>
        <v>43189.999999999993</v>
      </c>
      <c r="O699" s="12">
        <f t="shared" si="32"/>
        <v>43191.999999999993</v>
      </c>
      <c r="P699" t="b">
        <v>0</v>
      </c>
      <c r="Q699" t="b">
        <v>0</v>
      </c>
      <c r="R699" t="s">
        <v>50</v>
      </c>
      <c r="S699" t="s">
        <v>2056</v>
      </c>
      <c r="T699" t="s">
        <v>2036</v>
      </c>
    </row>
    <row r="700" spans="1:20" ht="31.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4"/>
        <v>4.466912114014252</v>
      </c>
      <c r="G700" t="s">
        <v>20</v>
      </c>
      <c r="H700">
        <v>2893</v>
      </c>
      <c r="I700" s="4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32"/>
        <v>40871.041666666664</v>
      </c>
      <c r="O700" s="12">
        <f t="shared" si="32"/>
        <v>40885.041666666664</v>
      </c>
      <c r="P700" t="b">
        <v>0</v>
      </c>
      <c r="Q700" t="b">
        <v>0</v>
      </c>
      <c r="R700" t="s">
        <v>65</v>
      </c>
      <c r="S700" t="s">
        <v>2057</v>
      </c>
      <c r="T700" t="s">
        <v>2039</v>
      </c>
    </row>
    <row r="701" spans="1:20" ht="47.2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4"/>
        <v>0.8439189189189189</v>
      </c>
      <c r="G701" t="s">
        <v>14</v>
      </c>
      <c r="H701">
        <v>56</v>
      </c>
      <c r="I701" s="4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32"/>
        <v>43640.999999999993</v>
      </c>
      <c r="O701" s="12">
        <f t="shared" si="32"/>
        <v>43641.999999999993</v>
      </c>
      <c r="P701" t="b">
        <v>0</v>
      </c>
      <c r="Q701" t="b">
        <v>0</v>
      </c>
      <c r="R701" t="s">
        <v>53</v>
      </c>
      <c r="S701" t="s">
        <v>2059</v>
      </c>
      <c r="T701" t="s">
        <v>2037</v>
      </c>
    </row>
    <row r="702" spans="1:20" ht="47.2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4"/>
        <v>0.03</v>
      </c>
      <c r="G702" t="s">
        <v>14</v>
      </c>
      <c r="H702">
        <v>1</v>
      </c>
      <c r="I702" s="4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32"/>
        <v>40203.041666666664</v>
      </c>
      <c r="O702" s="12">
        <f t="shared" si="32"/>
        <v>40218.041666666664</v>
      </c>
      <c r="P702" t="b">
        <v>0</v>
      </c>
      <c r="Q702" t="b">
        <v>0</v>
      </c>
      <c r="R702" t="s">
        <v>65</v>
      </c>
      <c r="S702" t="s">
        <v>2057</v>
      </c>
      <c r="T702" t="s">
        <v>2039</v>
      </c>
    </row>
    <row r="703" spans="1:20" ht="47.2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4"/>
        <v>1.7502692307692307</v>
      </c>
      <c r="G703" t="s">
        <v>20</v>
      </c>
      <c r="H703">
        <v>820</v>
      </c>
      <c r="I703" s="4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32"/>
        <v>40629</v>
      </c>
      <c r="O703" s="12">
        <f t="shared" si="32"/>
        <v>40636</v>
      </c>
      <c r="P703" t="b">
        <v>1</v>
      </c>
      <c r="Q703" t="b">
        <v>0</v>
      </c>
      <c r="R703" t="s">
        <v>33</v>
      </c>
      <c r="S703" t="s">
        <v>2058</v>
      </c>
      <c r="T703" t="s">
        <v>2034</v>
      </c>
    </row>
    <row r="704" spans="1:20" ht="47.2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4"/>
        <v>0.54137931034482756</v>
      </c>
      <c r="G704" t="s">
        <v>14</v>
      </c>
      <c r="H704">
        <v>83</v>
      </c>
      <c r="I704" s="4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32"/>
        <v>41477</v>
      </c>
      <c r="O704" s="12">
        <f t="shared" si="32"/>
        <v>41482</v>
      </c>
      <c r="P704" t="b">
        <v>0</v>
      </c>
      <c r="Q704" t="b">
        <v>0</v>
      </c>
      <c r="R704" t="s">
        <v>65</v>
      </c>
      <c r="S704" t="s">
        <v>2057</v>
      </c>
      <c r="T704" t="s">
        <v>2039</v>
      </c>
    </row>
    <row r="705" spans="1:20" ht="31.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4"/>
        <v>3.1187381703470032</v>
      </c>
      <c r="G705" t="s">
        <v>20</v>
      </c>
      <c r="H705">
        <v>2038</v>
      </c>
      <c r="I705" s="4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32"/>
        <v>41020</v>
      </c>
      <c r="O705" s="12">
        <f t="shared" si="32"/>
        <v>41037</v>
      </c>
      <c r="P705" t="b">
        <v>1</v>
      </c>
      <c r="Q705" t="b">
        <v>1</v>
      </c>
      <c r="R705" t="s">
        <v>206</v>
      </c>
      <c r="S705" t="s">
        <v>2060</v>
      </c>
      <c r="T705" t="s">
        <v>2049</v>
      </c>
    </row>
    <row r="706" spans="1:20" ht="47.2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4"/>
        <v>1.2278160919540231</v>
      </c>
      <c r="G706" t="s">
        <v>20</v>
      </c>
      <c r="H706">
        <v>116</v>
      </c>
      <c r="I706" s="4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O769" si="35">(L706/86400)+25569+(-5/24)</f>
        <v>42554.999999999993</v>
      </c>
      <c r="O706" s="12">
        <f t="shared" si="35"/>
        <v>42569.999999999993</v>
      </c>
      <c r="P706" t="b">
        <v>0</v>
      </c>
      <c r="Q706" t="b">
        <v>0</v>
      </c>
      <c r="R706" t="s">
        <v>71</v>
      </c>
      <c r="S706" t="s">
        <v>2059</v>
      </c>
      <c r="T706" t="s">
        <v>2041</v>
      </c>
    </row>
    <row r="707" spans="1:20" ht="31.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4"/>
        <v>0.99026517383618151</v>
      </c>
      <c r="G707" t="s">
        <v>14</v>
      </c>
      <c r="H707">
        <v>2025</v>
      </c>
      <c r="I707" s="4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35"/>
        <v>41619.041666666664</v>
      </c>
      <c r="O707" s="12">
        <f t="shared" si="35"/>
        <v>41623.041666666664</v>
      </c>
      <c r="P707" t="b">
        <v>0</v>
      </c>
      <c r="Q707" t="b">
        <v>0</v>
      </c>
      <c r="R707" t="s">
        <v>68</v>
      </c>
      <c r="S707" t="s">
        <v>2060</v>
      </c>
      <c r="T707" t="s">
        <v>2040</v>
      </c>
    </row>
    <row r="708" spans="1:20" ht="47.2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4"/>
        <v>1.278468634686347</v>
      </c>
      <c r="G708" t="s">
        <v>20</v>
      </c>
      <c r="H708">
        <v>1345</v>
      </c>
      <c r="I708" s="4">
        <f t="shared" ref="I708:I771" si="3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35"/>
        <v>43471.041666666664</v>
      </c>
      <c r="O708" s="12">
        <f t="shared" si="35"/>
        <v>43479.041666666664</v>
      </c>
      <c r="P708" t="b">
        <v>0</v>
      </c>
      <c r="Q708" t="b">
        <v>1</v>
      </c>
      <c r="R708" t="s">
        <v>28</v>
      </c>
      <c r="S708" t="s">
        <v>2057</v>
      </c>
      <c r="T708" t="s">
        <v>2033</v>
      </c>
    </row>
    <row r="709" spans="1:20" ht="47.2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ref="F709:F772" si="37">E709/D709</f>
        <v>1.5861643835616439</v>
      </c>
      <c r="G709" t="s">
        <v>20</v>
      </c>
      <c r="H709">
        <v>168</v>
      </c>
      <c r="I709" s="4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35"/>
        <v>43442.041666666664</v>
      </c>
      <c r="O709" s="12">
        <f t="shared" si="35"/>
        <v>43478.041666666664</v>
      </c>
      <c r="P709" t="b">
        <v>0</v>
      </c>
      <c r="Q709" t="b">
        <v>0</v>
      </c>
      <c r="R709" t="s">
        <v>53</v>
      </c>
      <c r="S709" t="s">
        <v>2059</v>
      </c>
      <c r="T709" t="s">
        <v>2037</v>
      </c>
    </row>
    <row r="710" spans="1:20" ht="47.2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7"/>
        <v>7.0705882352941174</v>
      </c>
      <c r="G710" t="s">
        <v>20</v>
      </c>
      <c r="H710">
        <v>137</v>
      </c>
      <c r="I710" s="4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35"/>
        <v>42876.999999999993</v>
      </c>
      <c r="O710" s="12">
        <f t="shared" si="35"/>
        <v>42886.999999999993</v>
      </c>
      <c r="P710" t="b">
        <v>0</v>
      </c>
      <c r="Q710" t="b">
        <v>0</v>
      </c>
      <c r="R710" t="s">
        <v>33</v>
      </c>
      <c r="S710" t="s">
        <v>2058</v>
      </c>
      <c r="T710" t="s">
        <v>2034</v>
      </c>
    </row>
    <row r="711" spans="1:20" ht="47.2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7"/>
        <v>1.4238775510204082</v>
      </c>
      <c r="G711" t="s">
        <v>20</v>
      </c>
      <c r="H711">
        <v>186</v>
      </c>
      <c r="I711" s="4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35"/>
        <v>41018</v>
      </c>
      <c r="O711" s="12">
        <f t="shared" si="35"/>
        <v>41025</v>
      </c>
      <c r="P711" t="b">
        <v>0</v>
      </c>
      <c r="Q711" t="b">
        <v>0</v>
      </c>
      <c r="R711" t="s">
        <v>33</v>
      </c>
      <c r="S711" t="s">
        <v>2058</v>
      </c>
      <c r="T711" t="s">
        <v>2034</v>
      </c>
    </row>
    <row r="712" spans="1:20" ht="47.2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7"/>
        <v>1.4786046511627906</v>
      </c>
      <c r="G712" t="s">
        <v>20</v>
      </c>
      <c r="H712">
        <v>125</v>
      </c>
      <c r="I712" s="4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35"/>
        <v>43294.999999999993</v>
      </c>
      <c r="O712" s="12">
        <f t="shared" si="35"/>
        <v>43301.999999999993</v>
      </c>
      <c r="P712" t="b">
        <v>0</v>
      </c>
      <c r="Q712" t="b">
        <v>1</v>
      </c>
      <c r="R712" t="s">
        <v>33</v>
      </c>
      <c r="S712" t="s">
        <v>2058</v>
      </c>
      <c r="T712" t="s">
        <v>2034</v>
      </c>
    </row>
    <row r="713" spans="1:20" ht="47.2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7"/>
        <v>0.20322580645161289</v>
      </c>
      <c r="G713" t="s">
        <v>14</v>
      </c>
      <c r="H713">
        <v>14</v>
      </c>
      <c r="I713" s="4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35"/>
        <v>42393.041666666664</v>
      </c>
      <c r="O713" s="12">
        <f t="shared" si="35"/>
        <v>42395.041666666664</v>
      </c>
      <c r="P713" t="b">
        <v>1</v>
      </c>
      <c r="Q713" t="b">
        <v>1</v>
      </c>
      <c r="R713" t="s">
        <v>33</v>
      </c>
      <c r="S713" t="s">
        <v>2058</v>
      </c>
      <c r="T713" t="s">
        <v>2034</v>
      </c>
    </row>
    <row r="714" spans="1:20" ht="47.2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7"/>
        <v>18.40625</v>
      </c>
      <c r="G714" t="s">
        <v>20</v>
      </c>
      <c r="H714">
        <v>202</v>
      </c>
      <c r="I714" s="4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35"/>
        <v>42558.999999999993</v>
      </c>
      <c r="O714" s="12">
        <f t="shared" si="35"/>
        <v>42599.999999999993</v>
      </c>
      <c r="P714" t="b">
        <v>0</v>
      </c>
      <c r="Q714" t="b">
        <v>0</v>
      </c>
      <c r="R714" t="s">
        <v>33</v>
      </c>
      <c r="S714" t="s">
        <v>2058</v>
      </c>
      <c r="T714" t="s">
        <v>2034</v>
      </c>
    </row>
    <row r="715" spans="1:20" ht="31.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7"/>
        <v>1.6194202898550725</v>
      </c>
      <c r="G715" t="s">
        <v>20</v>
      </c>
      <c r="H715">
        <v>103</v>
      </c>
      <c r="I715" s="4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35"/>
        <v>42603.999999999993</v>
      </c>
      <c r="O715" s="12">
        <f t="shared" si="35"/>
        <v>42615.999999999993</v>
      </c>
      <c r="P715" t="b">
        <v>0</v>
      </c>
      <c r="Q715" t="b">
        <v>0</v>
      </c>
      <c r="R715" t="s">
        <v>133</v>
      </c>
      <c r="S715" t="s">
        <v>2060</v>
      </c>
      <c r="T715" t="s">
        <v>2046</v>
      </c>
    </row>
    <row r="716" spans="1:20" ht="47.2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7"/>
        <v>4.7282077922077921</v>
      </c>
      <c r="G716" t="s">
        <v>20</v>
      </c>
      <c r="H716">
        <v>1785</v>
      </c>
      <c r="I716" s="4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35"/>
        <v>41870</v>
      </c>
      <c r="O716" s="12">
        <f t="shared" si="35"/>
        <v>41871</v>
      </c>
      <c r="P716" t="b">
        <v>0</v>
      </c>
      <c r="Q716" t="b">
        <v>0</v>
      </c>
      <c r="R716" t="s">
        <v>23</v>
      </c>
      <c r="S716" t="s">
        <v>2056</v>
      </c>
      <c r="T716" t="s">
        <v>2032</v>
      </c>
    </row>
    <row r="717" spans="1:20" ht="31.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7"/>
        <v>0.24466101694915254</v>
      </c>
      <c r="G717" t="s">
        <v>14</v>
      </c>
      <c r="H717">
        <v>656</v>
      </c>
      <c r="I717" s="4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35"/>
        <v>40397</v>
      </c>
      <c r="O717" s="12">
        <f t="shared" si="35"/>
        <v>40402</v>
      </c>
      <c r="P717" t="b">
        <v>0</v>
      </c>
      <c r="Q717" t="b">
        <v>0</v>
      </c>
      <c r="R717" t="s">
        <v>292</v>
      </c>
      <c r="S717" t="s">
        <v>2061</v>
      </c>
      <c r="T717" t="s">
        <v>2051</v>
      </c>
    </row>
    <row r="718" spans="1:20" ht="47.2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7"/>
        <v>5.1764999999999999</v>
      </c>
      <c r="G718" t="s">
        <v>20</v>
      </c>
      <c r="H718">
        <v>157</v>
      </c>
      <c r="I718" s="4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35"/>
        <v>41465</v>
      </c>
      <c r="O718" s="12">
        <f t="shared" si="35"/>
        <v>41493</v>
      </c>
      <c r="P718" t="b">
        <v>0</v>
      </c>
      <c r="Q718" t="b">
        <v>1</v>
      </c>
      <c r="R718" t="s">
        <v>33</v>
      </c>
      <c r="S718" t="s">
        <v>2058</v>
      </c>
      <c r="T718" t="s">
        <v>2034</v>
      </c>
    </row>
    <row r="719" spans="1:20" ht="47.2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7"/>
        <v>2.4764285714285714</v>
      </c>
      <c r="G719" t="s">
        <v>20</v>
      </c>
      <c r="H719">
        <v>555</v>
      </c>
      <c r="I719" s="4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35"/>
        <v>40777</v>
      </c>
      <c r="O719" s="12">
        <f t="shared" si="35"/>
        <v>40798</v>
      </c>
      <c r="P719" t="b">
        <v>0</v>
      </c>
      <c r="Q719" t="b">
        <v>0</v>
      </c>
      <c r="R719" t="s">
        <v>42</v>
      </c>
      <c r="S719" t="s">
        <v>2059</v>
      </c>
      <c r="T719" t="s">
        <v>2035</v>
      </c>
    </row>
    <row r="720" spans="1:20" ht="31.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7"/>
        <v>1.0020481927710843</v>
      </c>
      <c r="G720" t="s">
        <v>20</v>
      </c>
      <c r="H720">
        <v>297</v>
      </c>
      <c r="I720" s="4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35"/>
        <v>41442</v>
      </c>
      <c r="O720" s="12">
        <f t="shared" si="35"/>
        <v>41468</v>
      </c>
      <c r="P720" t="b">
        <v>0</v>
      </c>
      <c r="Q720" t="b">
        <v>0</v>
      </c>
      <c r="R720" t="s">
        <v>65</v>
      </c>
      <c r="S720" t="s">
        <v>2057</v>
      </c>
      <c r="T720" t="s">
        <v>2039</v>
      </c>
    </row>
    <row r="721" spans="1:20" ht="31.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7"/>
        <v>1.53</v>
      </c>
      <c r="G721" t="s">
        <v>20</v>
      </c>
      <c r="H721">
        <v>123</v>
      </c>
      <c r="I721" s="4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35"/>
        <v>41058</v>
      </c>
      <c r="O721" s="12">
        <f t="shared" si="35"/>
        <v>41069</v>
      </c>
      <c r="P721" t="b">
        <v>0</v>
      </c>
      <c r="Q721" t="b">
        <v>0</v>
      </c>
      <c r="R721" t="s">
        <v>119</v>
      </c>
      <c r="S721" t="s">
        <v>2060</v>
      </c>
      <c r="T721" t="s">
        <v>2044</v>
      </c>
    </row>
    <row r="722" spans="1:20" ht="47.2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7"/>
        <v>0.37091954022988505</v>
      </c>
      <c r="G722" t="s">
        <v>74</v>
      </c>
      <c r="H722">
        <v>38</v>
      </c>
      <c r="I722" s="4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35"/>
        <v>43152.041666666664</v>
      </c>
      <c r="O722" s="12">
        <f t="shared" si="35"/>
        <v>43166.041666666664</v>
      </c>
      <c r="P722" t="b">
        <v>0</v>
      </c>
      <c r="Q722" t="b">
        <v>1</v>
      </c>
      <c r="R722" t="s">
        <v>33</v>
      </c>
      <c r="S722" t="s">
        <v>2058</v>
      </c>
      <c r="T722" t="s">
        <v>2034</v>
      </c>
    </row>
    <row r="723" spans="1:20" ht="47.2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7"/>
        <v>4.3923948220064728E-2</v>
      </c>
      <c r="G723" t="s">
        <v>74</v>
      </c>
      <c r="H723">
        <v>60</v>
      </c>
      <c r="I723" s="4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35"/>
        <v>43193.999999999993</v>
      </c>
      <c r="O723" s="12">
        <f t="shared" si="35"/>
        <v>43199.999999999993</v>
      </c>
      <c r="P723" t="b">
        <v>0</v>
      </c>
      <c r="Q723" t="b">
        <v>0</v>
      </c>
      <c r="R723" t="s">
        <v>23</v>
      </c>
      <c r="S723" t="s">
        <v>2056</v>
      </c>
      <c r="T723" t="s">
        <v>2032</v>
      </c>
    </row>
    <row r="724" spans="1:20" ht="31.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7"/>
        <v>1.5650721649484536</v>
      </c>
      <c r="G724" t="s">
        <v>20</v>
      </c>
      <c r="H724">
        <v>3036</v>
      </c>
      <c r="I724" s="4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35"/>
        <v>43045.041666666664</v>
      </c>
      <c r="O724" s="12">
        <f t="shared" si="35"/>
        <v>43072.041666666664</v>
      </c>
      <c r="P724" t="b">
        <v>0</v>
      </c>
      <c r="Q724" t="b">
        <v>0</v>
      </c>
      <c r="R724" t="s">
        <v>42</v>
      </c>
      <c r="S724" t="s">
        <v>2059</v>
      </c>
      <c r="T724" t="s">
        <v>2035</v>
      </c>
    </row>
    <row r="725" spans="1:20" ht="31.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7"/>
        <v>2.704081632653061</v>
      </c>
      <c r="G725" t="s">
        <v>20</v>
      </c>
      <c r="H725">
        <v>144</v>
      </c>
      <c r="I725" s="4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35"/>
        <v>42431.041666666664</v>
      </c>
      <c r="O725" s="12">
        <f t="shared" si="35"/>
        <v>42451.999999999993</v>
      </c>
      <c r="P725" t="b">
        <v>0</v>
      </c>
      <c r="Q725" t="b">
        <v>0</v>
      </c>
      <c r="R725" t="s">
        <v>33</v>
      </c>
      <c r="S725" t="s">
        <v>2058</v>
      </c>
      <c r="T725" t="s">
        <v>2034</v>
      </c>
    </row>
    <row r="726" spans="1:20" ht="47.2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7"/>
        <v>1.3405952380952382</v>
      </c>
      <c r="G726" t="s">
        <v>20</v>
      </c>
      <c r="H726">
        <v>121</v>
      </c>
      <c r="I726" s="4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35"/>
        <v>41934</v>
      </c>
      <c r="O726" s="12">
        <f t="shared" si="35"/>
        <v>41936</v>
      </c>
      <c r="P726" t="b">
        <v>0</v>
      </c>
      <c r="Q726" t="b">
        <v>1</v>
      </c>
      <c r="R726" t="s">
        <v>33</v>
      </c>
      <c r="S726" t="s">
        <v>2058</v>
      </c>
      <c r="T726" t="s">
        <v>2034</v>
      </c>
    </row>
    <row r="727" spans="1:20" ht="47.2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7"/>
        <v>0.50398033126293995</v>
      </c>
      <c r="G727" t="s">
        <v>14</v>
      </c>
      <c r="H727">
        <v>1596</v>
      </c>
      <c r="I727" s="4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35"/>
        <v>41958.041666666664</v>
      </c>
      <c r="O727" s="12">
        <f t="shared" si="35"/>
        <v>41960.041666666664</v>
      </c>
      <c r="P727" t="b">
        <v>0</v>
      </c>
      <c r="Q727" t="b">
        <v>0</v>
      </c>
      <c r="R727" t="s">
        <v>292</v>
      </c>
      <c r="S727" t="s">
        <v>2061</v>
      </c>
      <c r="T727" t="s">
        <v>2051</v>
      </c>
    </row>
    <row r="728" spans="1:20" ht="47.2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7"/>
        <v>0.88815837937384901</v>
      </c>
      <c r="G728" t="s">
        <v>74</v>
      </c>
      <c r="H728">
        <v>524</v>
      </c>
      <c r="I728" s="4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35"/>
        <v>40476</v>
      </c>
      <c r="O728" s="12">
        <f t="shared" si="35"/>
        <v>40482</v>
      </c>
      <c r="P728" t="b">
        <v>0</v>
      </c>
      <c r="Q728" t="b">
        <v>1</v>
      </c>
      <c r="R728" t="s">
        <v>33</v>
      </c>
      <c r="S728" t="s">
        <v>2058</v>
      </c>
      <c r="T728" t="s">
        <v>2034</v>
      </c>
    </row>
    <row r="729" spans="1:20" ht="47.2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7"/>
        <v>1.65</v>
      </c>
      <c r="G729" t="s">
        <v>20</v>
      </c>
      <c r="H729">
        <v>181</v>
      </c>
      <c r="I729" s="4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35"/>
        <v>43485.041666666664</v>
      </c>
      <c r="O729" s="12">
        <f t="shared" si="35"/>
        <v>43542.999999999993</v>
      </c>
      <c r="P729" t="b">
        <v>0</v>
      </c>
      <c r="Q729" t="b">
        <v>0</v>
      </c>
      <c r="R729" t="s">
        <v>28</v>
      </c>
      <c r="S729" t="s">
        <v>2057</v>
      </c>
      <c r="T729" t="s">
        <v>2033</v>
      </c>
    </row>
    <row r="730" spans="1:20" ht="47.2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7"/>
        <v>0.17499999999999999</v>
      </c>
      <c r="G730" t="s">
        <v>14</v>
      </c>
      <c r="H730">
        <v>10</v>
      </c>
      <c r="I730" s="4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35"/>
        <v>42514.999999999993</v>
      </c>
      <c r="O730" s="12">
        <f t="shared" si="35"/>
        <v>42525.999999999993</v>
      </c>
      <c r="P730" t="b">
        <v>0</v>
      </c>
      <c r="Q730" t="b">
        <v>0</v>
      </c>
      <c r="R730" t="s">
        <v>33</v>
      </c>
      <c r="S730" t="s">
        <v>2058</v>
      </c>
      <c r="T730" t="s">
        <v>2034</v>
      </c>
    </row>
    <row r="731" spans="1:20" ht="47.2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7"/>
        <v>1.8566071428571429</v>
      </c>
      <c r="G731" t="s">
        <v>20</v>
      </c>
      <c r="H731">
        <v>122</v>
      </c>
      <c r="I731" s="4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35"/>
        <v>41309.041666666664</v>
      </c>
      <c r="O731" s="12">
        <f t="shared" si="35"/>
        <v>41311.041666666664</v>
      </c>
      <c r="P731" t="b">
        <v>0</v>
      </c>
      <c r="Q731" t="b">
        <v>0</v>
      </c>
      <c r="R731" t="s">
        <v>53</v>
      </c>
      <c r="S731" t="s">
        <v>2059</v>
      </c>
      <c r="T731" t="s">
        <v>2037</v>
      </c>
    </row>
    <row r="732" spans="1:20" ht="31.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7"/>
        <v>4.1266319444444441</v>
      </c>
      <c r="G732" t="s">
        <v>20</v>
      </c>
      <c r="H732">
        <v>1071</v>
      </c>
      <c r="I732" s="4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35"/>
        <v>42146.999999999993</v>
      </c>
      <c r="O732" s="12">
        <f t="shared" si="35"/>
        <v>42152.999999999993</v>
      </c>
      <c r="P732" t="b">
        <v>0</v>
      </c>
      <c r="Q732" t="b">
        <v>0</v>
      </c>
      <c r="R732" t="s">
        <v>65</v>
      </c>
      <c r="S732" t="s">
        <v>2057</v>
      </c>
      <c r="T732" t="s">
        <v>2039</v>
      </c>
    </row>
    <row r="733" spans="1:20" ht="47.2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7"/>
        <v>0.90249999999999997</v>
      </c>
      <c r="G733" t="s">
        <v>74</v>
      </c>
      <c r="H733">
        <v>219</v>
      </c>
      <c r="I733" s="4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35"/>
        <v>42938.999999999993</v>
      </c>
      <c r="O733" s="12">
        <f t="shared" si="35"/>
        <v>42939.999999999993</v>
      </c>
      <c r="P733" t="b">
        <v>0</v>
      </c>
      <c r="Q733" t="b">
        <v>0</v>
      </c>
      <c r="R733" t="s">
        <v>28</v>
      </c>
      <c r="S733" t="s">
        <v>2057</v>
      </c>
      <c r="T733" t="s">
        <v>2033</v>
      </c>
    </row>
    <row r="734" spans="1:20" ht="31.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7"/>
        <v>0.91984615384615387</v>
      </c>
      <c r="G734" t="s">
        <v>14</v>
      </c>
      <c r="H734">
        <v>1121</v>
      </c>
      <c r="I734" s="4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35"/>
        <v>42815.999999999993</v>
      </c>
      <c r="O734" s="12">
        <f t="shared" si="35"/>
        <v>42838.999999999993</v>
      </c>
      <c r="P734" t="b">
        <v>0</v>
      </c>
      <c r="Q734" t="b">
        <v>1</v>
      </c>
      <c r="R734" t="s">
        <v>23</v>
      </c>
      <c r="S734" t="s">
        <v>2056</v>
      </c>
      <c r="T734" t="s">
        <v>2032</v>
      </c>
    </row>
    <row r="735" spans="1:20" ht="31.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7"/>
        <v>5.2700632911392402</v>
      </c>
      <c r="G735" t="s">
        <v>20</v>
      </c>
      <c r="H735">
        <v>980</v>
      </c>
      <c r="I735" s="4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35"/>
        <v>41844</v>
      </c>
      <c r="O735" s="12">
        <f t="shared" si="35"/>
        <v>41857</v>
      </c>
      <c r="P735" t="b">
        <v>0</v>
      </c>
      <c r="Q735" t="b">
        <v>0</v>
      </c>
      <c r="R735" t="s">
        <v>148</v>
      </c>
      <c r="S735" t="s">
        <v>2056</v>
      </c>
      <c r="T735" t="s">
        <v>2047</v>
      </c>
    </row>
    <row r="736" spans="1:20" ht="47.2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7"/>
        <v>3.1914285714285713</v>
      </c>
      <c r="G736" t="s">
        <v>20</v>
      </c>
      <c r="H736">
        <v>536</v>
      </c>
      <c r="I736" s="4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35"/>
        <v>42763.041666666664</v>
      </c>
      <c r="O736" s="12">
        <f t="shared" si="35"/>
        <v>42775.041666666664</v>
      </c>
      <c r="P736" t="b">
        <v>0</v>
      </c>
      <c r="Q736" t="b">
        <v>1</v>
      </c>
      <c r="R736" t="s">
        <v>33</v>
      </c>
      <c r="S736" t="s">
        <v>2058</v>
      </c>
      <c r="T736" t="s">
        <v>2034</v>
      </c>
    </row>
    <row r="737" spans="1:20" ht="47.2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7"/>
        <v>3.5418867924528303</v>
      </c>
      <c r="G737" t="s">
        <v>20</v>
      </c>
      <c r="H737">
        <v>1991</v>
      </c>
      <c r="I737" s="4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35"/>
        <v>42458.999999999993</v>
      </c>
      <c r="O737" s="12">
        <f t="shared" si="35"/>
        <v>42465.999999999993</v>
      </c>
      <c r="P737" t="b">
        <v>0</v>
      </c>
      <c r="Q737" t="b">
        <v>0</v>
      </c>
      <c r="R737" t="s">
        <v>122</v>
      </c>
      <c r="S737" t="s">
        <v>2062</v>
      </c>
      <c r="T737" t="s">
        <v>2045</v>
      </c>
    </row>
    <row r="738" spans="1:20" ht="47.2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7"/>
        <v>0.32896103896103895</v>
      </c>
      <c r="G738" t="s">
        <v>74</v>
      </c>
      <c r="H738">
        <v>29</v>
      </c>
      <c r="I738" s="4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35"/>
        <v>42055.041666666664</v>
      </c>
      <c r="O738" s="12">
        <f t="shared" si="35"/>
        <v>42059.041666666664</v>
      </c>
      <c r="P738" t="b">
        <v>0</v>
      </c>
      <c r="Q738" t="b">
        <v>0</v>
      </c>
      <c r="R738" t="s">
        <v>68</v>
      </c>
      <c r="S738" t="s">
        <v>2060</v>
      </c>
      <c r="T738" t="s">
        <v>2040</v>
      </c>
    </row>
    <row r="739" spans="1:20" ht="63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7"/>
        <v>1.358918918918919</v>
      </c>
      <c r="G739" t="s">
        <v>20</v>
      </c>
      <c r="H739">
        <v>180</v>
      </c>
      <c r="I739" s="4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35"/>
        <v>42685.041666666664</v>
      </c>
      <c r="O739" s="12">
        <f t="shared" si="35"/>
        <v>42697.041666666664</v>
      </c>
      <c r="P739" t="b">
        <v>0</v>
      </c>
      <c r="Q739" t="b">
        <v>0</v>
      </c>
      <c r="R739" t="s">
        <v>60</v>
      </c>
      <c r="S739" t="s">
        <v>2056</v>
      </c>
      <c r="T739" t="s">
        <v>2038</v>
      </c>
    </row>
    <row r="740" spans="1:20" ht="47.2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7"/>
        <v>2.0843373493975904E-2</v>
      </c>
      <c r="G740" t="s">
        <v>14</v>
      </c>
      <c r="H740">
        <v>15</v>
      </c>
      <c r="I740" s="4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35"/>
        <v>41959.041666666664</v>
      </c>
      <c r="O740" s="12">
        <f t="shared" si="35"/>
        <v>41981.041666666664</v>
      </c>
      <c r="P740" t="b">
        <v>0</v>
      </c>
      <c r="Q740" t="b">
        <v>1</v>
      </c>
      <c r="R740" t="s">
        <v>33</v>
      </c>
      <c r="S740" t="s">
        <v>2058</v>
      </c>
      <c r="T740" t="s">
        <v>2034</v>
      </c>
    </row>
    <row r="741" spans="1:20" ht="31.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7"/>
        <v>0.61</v>
      </c>
      <c r="G741" t="s">
        <v>14</v>
      </c>
      <c r="H741">
        <v>191</v>
      </c>
      <c r="I741" s="4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35"/>
        <v>41089</v>
      </c>
      <c r="O741" s="12">
        <f t="shared" si="35"/>
        <v>41090</v>
      </c>
      <c r="P741" t="b">
        <v>0</v>
      </c>
      <c r="Q741" t="b">
        <v>0</v>
      </c>
      <c r="R741" t="s">
        <v>60</v>
      </c>
      <c r="S741" t="s">
        <v>2056</v>
      </c>
      <c r="T741" t="s">
        <v>2038</v>
      </c>
    </row>
    <row r="742" spans="1:20" ht="47.2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7"/>
        <v>0.30037735849056602</v>
      </c>
      <c r="G742" t="s">
        <v>14</v>
      </c>
      <c r="H742">
        <v>16</v>
      </c>
      <c r="I742" s="4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35"/>
        <v>42769.041666666664</v>
      </c>
      <c r="O742" s="12">
        <f t="shared" si="35"/>
        <v>42772.041666666664</v>
      </c>
      <c r="P742" t="b">
        <v>0</v>
      </c>
      <c r="Q742" t="b">
        <v>0</v>
      </c>
      <c r="R742" t="s">
        <v>33</v>
      </c>
      <c r="S742" t="s">
        <v>2058</v>
      </c>
      <c r="T742" t="s">
        <v>2034</v>
      </c>
    </row>
    <row r="743" spans="1:20" ht="31.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7"/>
        <v>11.791666666666666</v>
      </c>
      <c r="G743" t="s">
        <v>20</v>
      </c>
      <c r="H743">
        <v>130</v>
      </c>
      <c r="I743" s="4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35"/>
        <v>40321</v>
      </c>
      <c r="O743" s="12">
        <f t="shared" si="35"/>
        <v>40322</v>
      </c>
      <c r="P743" t="b">
        <v>0</v>
      </c>
      <c r="Q743" t="b">
        <v>0</v>
      </c>
      <c r="R743" t="s">
        <v>33</v>
      </c>
      <c r="S743" t="s">
        <v>2058</v>
      </c>
      <c r="T743" t="s">
        <v>2034</v>
      </c>
    </row>
    <row r="744" spans="1:20" ht="47.2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7"/>
        <v>11.260833333333334</v>
      </c>
      <c r="G744" t="s">
        <v>20</v>
      </c>
      <c r="H744">
        <v>122</v>
      </c>
      <c r="I744" s="4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35"/>
        <v>40197.041666666664</v>
      </c>
      <c r="O744" s="12">
        <f t="shared" si="35"/>
        <v>40239.041666666664</v>
      </c>
      <c r="P744" t="b">
        <v>0</v>
      </c>
      <c r="Q744" t="b">
        <v>0</v>
      </c>
      <c r="R744" t="s">
        <v>50</v>
      </c>
      <c r="S744" t="s">
        <v>2056</v>
      </c>
      <c r="T744" t="s">
        <v>2036</v>
      </c>
    </row>
    <row r="745" spans="1:20" ht="63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7"/>
        <v>0.12923076923076923</v>
      </c>
      <c r="G745" t="s">
        <v>14</v>
      </c>
      <c r="H745">
        <v>17</v>
      </c>
      <c r="I745" s="4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35"/>
        <v>42297.999999999993</v>
      </c>
      <c r="O745" s="12">
        <f t="shared" si="35"/>
        <v>42303.999999999993</v>
      </c>
      <c r="P745" t="b">
        <v>0</v>
      </c>
      <c r="Q745" t="b">
        <v>1</v>
      </c>
      <c r="R745" t="s">
        <v>33</v>
      </c>
      <c r="S745" t="s">
        <v>2058</v>
      </c>
      <c r="T745" t="s">
        <v>2034</v>
      </c>
    </row>
    <row r="746" spans="1:20" ht="31.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7"/>
        <v>7.12</v>
      </c>
      <c r="G746" t="s">
        <v>20</v>
      </c>
      <c r="H746">
        <v>140</v>
      </c>
      <c r="I746" s="4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35"/>
        <v>43321.999999999993</v>
      </c>
      <c r="O746" s="12">
        <f t="shared" si="35"/>
        <v>43323.999999999993</v>
      </c>
      <c r="P746" t="b">
        <v>0</v>
      </c>
      <c r="Q746" t="b">
        <v>1</v>
      </c>
      <c r="R746" t="s">
        <v>33</v>
      </c>
      <c r="S746" t="s">
        <v>2058</v>
      </c>
      <c r="T746" t="s">
        <v>2034</v>
      </c>
    </row>
    <row r="747" spans="1:20" ht="47.2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7"/>
        <v>0.30304347826086958</v>
      </c>
      <c r="G747" t="s">
        <v>14</v>
      </c>
      <c r="H747">
        <v>34</v>
      </c>
      <c r="I747" s="4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35"/>
        <v>40328</v>
      </c>
      <c r="O747" s="12">
        <f t="shared" si="35"/>
        <v>40355</v>
      </c>
      <c r="P747" t="b">
        <v>0</v>
      </c>
      <c r="Q747" t="b">
        <v>0</v>
      </c>
      <c r="R747" t="s">
        <v>65</v>
      </c>
      <c r="S747" t="s">
        <v>2057</v>
      </c>
      <c r="T747" t="s">
        <v>2039</v>
      </c>
    </row>
    <row r="748" spans="1:20" ht="47.2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7"/>
        <v>2.1250896057347672</v>
      </c>
      <c r="G748" t="s">
        <v>20</v>
      </c>
      <c r="H748">
        <v>3388</v>
      </c>
      <c r="I748" s="4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35"/>
        <v>40825</v>
      </c>
      <c r="O748" s="12">
        <f t="shared" si="35"/>
        <v>40830</v>
      </c>
      <c r="P748" t="b">
        <v>0</v>
      </c>
      <c r="Q748" t="b">
        <v>0</v>
      </c>
      <c r="R748" t="s">
        <v>28</v>
      </c>
      <c r="S748" t="s">
        <v>2057</v>
      </c>
      <c r="T748" t="s">
        <v>2033</v>
      </c>
    </row>
    <row r="749" spans="1:20" ht="31.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7"/>
        <v>2.2885714285714287</v>
      </c>
      <c r="G749" t="s">
        <v>20</v>
      </c>
      <c r="H749">
        <v>280</v>
      </c>
      <c r="I749" s="4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35"/>
        <v>40423</v>
      </c>
      <c r="O749" s="12">
        <f t="shared" si="35"/>
        <v>40434</v>
      </c>
      <c r="P749" t="b">
        <v>0</v>
      </c>
      <c r="Q749" t="b">
        <v>0</v>
      </c>
      <c r="R749" t="s">
        <v>33</v>
      </c>
      <c r="S749" t="s">
        <v>2058</v>
      </c>
      <c r="T749" t="s">
        <v>2034</v>
      </c>
    </row>
    <row r="750" spans="1:20" ht="31.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7"/>
        <v>0.34959979476654696</v>
      </c>
      <c r="G750" t="s">
        <v>74</v>
      </c>
      <c r="H750">
        <v>614</v>
      </c>
      <c r="I750" s="4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35"/>
        <v>40238.041666666664</v>
      </c>
      <c r="O750" s="12">
        <f t="shared" si="35"/>
        <v>40263</v>
      </c>
      <c r="P750" t="b">
        <v>0</v>
      </c>
      <c r="Q750" t="b">
        <v>1</v>
      </c>
      <c r="R750" t="s">
        <v>71</v>
      </c>
      <c r="S750" t="s">
        <v>2059</v>
      </c>
      <c r="T750" t="s">
        <v>2041</v>
      </c>
    </row>
    <row r="751" spans="1:20" ht="31.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7"/>
        <v>1.5729069767441861</v>
      </c>
      <c r="G751" t="s">
        <v>20</v>
      </c>
      <c r="H751">
        <v>366</v>
      </c>
      <c r="I751" s="4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35"/>
        <v>41920</v>
      </c>
      <c r="O751" s="12">
        <f t="shared" si="35"/>
        <v>41932</v>
      </c>
      <c r="P751" t="b">
        <v>0</v>
      </c>
      <c r="Q751" t="b">
        <v>1</v>
      </c>
      <c r="R751" t="s">
        <v>65</v>
      </c>
      <c r="S751" t="s">
        <v>2057</v>
      </c>
      <c r="T751" t="s">
        <v>2039</v>
      </c>
    </row>
    <row r="752" spans="1:20" ht="47.2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7"/>
        <v>0.01</v>
      </c>
      <c r="G752" t="s">
        <v>14</v>
      </c>
      <c r="H752">
        <v>1</v>
      </c>
      <c r="I752" s="4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35"/>
        <v>40360</v>
      </c>
      <c r="O752" s="12">
        <f t="shared" si="35"/>
        <v>40385</v>
      </c>
      <c r="P752" t="b">
        <v>0</v>
      </c>
      <c r="Q752" t="b">
        <v>0</v>
      </c>
      <c r="R752" t="s">
        <v>50</v>
      </c>
      <c r="S752" t="s">
        <v>2056</v>
      </c>
      <c r="T752" t="s">
        <v>2036</v>
      </c>
    </row>
    <row r="753" spans="1:20" ht="31.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7"/>
        <v>2.3230555555555554</v>
      </c>
      <c r="G753" t="s">
        <v>20</v>
      </c>
      <c r="H753">
        <v>270</v>
      </c>
      <c r="I753" s="4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35"/>
        <v>42445.999999999993</v>
      </c>
      <c r="O753" s="12">
        <f t="shared" si="35"/>
        <v>42460.999999999993</v>
      </c>
      <c r="P753" t="b">
        <v>1</v>
      </c>
      <c r="Q753" t="b">
        <v>1</v>
      </c>
      <c r="R753" t="s">
        <v>68</v>
      </c>
      <c r="S753" t="s">
        <v>2060</v>
      </c>
      <c r="T753" t="s">
        <v>2040</v>
      </c>
    </row>
    <row r="754" spans="1:20" ht="47.2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7"/>
        <v>0.92448275862068963</v>
      </c>
      <c r="G754" t="s">
        <v>74</v>
      </c>
      <c r="H754">
        <v>114</v>
      </c>
      <c r="I754" s="4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35"/>
        <v>40395</v>
      </c>
      <c r="O754" s="12">
        <f t="shared" si="35"/>
        <v>40413</v>
      </c>
      <c r="P754" t="b">
        <v>0</v>
      </c>
      <c r="Q754" t="b">
        <v>1</v>
      </c>
      <c r="R754" t="s">
        <v>33</v>
      </c>
      <c r="S754" t="s">
        <v>2058</v>
      </c>
      <c r="T754" t="s">
        <v>2034</v>
      </c>
    </row>
    <row r="755" spans="1:20" ht="31.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7"/>
        <v>2.5670212765957445</v>
      </c>
      <c r="G755" t="s">
        <v>20</v>
      </c>
      <c r="H755">
        <v>137</v>
      </c>
      <c r="I755" s="4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35"/>
        <v>40321</v>
      </c>
      <c r="O755" s="12">
        <f t="shared" si="35"/>
        <v>40336</v>
      </c>
      <c r="P755" t="b">
        <v>0</v>
      </c>
      <c r="Q755" t="b">
        <v>0</v>
      </c>
      <c r="R755" t="s">
        <v>122</v>
      </c>
      <c r="S755" t="s">
        <v>2062</v>
      </c>
      <c r="T755" t="s">
        <v>2045</v>
      </c>
    </row>
    <row r="756" spans="1:20" ht="47.2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7"/>
        <v>1.6847017045454546</v>
      </c>
      <c r="G756" t="s">
        <v>20</v>
      </c>
      <c r="H756">
        <v>3205</v>
      </c>
      <c r="I756" s="4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35"/>
        <v>41210</v>
      </c>
      <c r="O756" s="12">
        <f t="shared" si="35"/>
        <v>41263.041666666664</v>
      </c>
      <c r="P756" t="b">
        <v>0</v>
      </c>
      <c r="Q756" t="b">
        <v>0</v>
      </c>
      <c r="R756" t="s">
        <v>33</v>
      </c>
      <c r="S756" t="s">
        <v>2058</v>
      </c>
      <c r="T756" t="s">
        <v>2034</v>
      </c>
    </row>
    <row r="757" spans="1:20" ht="31.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7"/>
        <v>1.6657777777777778</v>
      </c>
      <c r="G757" t="s">
        <v>20</v>
      </c>
      <c r="H757">
        <v>288</v>
      </c>
      <c r="I757" s="4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35"/>
        <v>43096.041666666664</v>
      </c>
      <c r="O757" s="12">
        <f t="shared" si="35"/>
        <v>43108.041666666664</v>
      </c>
      <c r="P757" t="b">
        <v>0</v>
      </c>
      <c r="Q757" t="b">
        <v>1</v>
      </c>
      <c r="R757" t="s">
        <v>33</v>
      </c>
      <c r="S757" t="s">
        <v>2058</v>
      </c>
      <c r="T757" t="s">
        <v>2034</v>
      </c>
    </row>
    <row r="758" spans="1:20" ht="47.2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7"/>
        <v>7.7207692307692311</v>
      </c>
      <c r="G758" t="s">
        <v>20</v>
      </c>
      <c r="H758">
        <v>148</v>
      </c>
      <c r="I758" s="4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35"/>
        <v>42024.041666666664</v>
      </c>
      <c r="O758" s="12">
        <f t="shared" si="35"/>
        <v>42030.041666666664</v>
      </c>
      <c r="P758" t="b">
        <v>0</v>
      </c>
      <c r="Q758" t="b">
        <v>0</v>
      </c>
      <c r="R758" t="s">
        <v>33</v>
      </c>
      <c r="S758" t="s">
        <v>2058</v>
      </c>
      <c r="T758" t="s">
        <v>2034</v>
      </c>
    </row>
    <row r="759" spans="1:20" ht="47.2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7"/>
        <v>4.0685714285714285</v>
      </c>
      <c r="G759" t="s">
        <v>20</v>
      </c>
      <c r="H759">
        <v>114</v>
      </c>
      <c r="I759" s="4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35"/>
        <v>40675</v>
      </c>
      <c r="O759" s="12">
        <f t="shared" si="35"/>
        <v>40679</v>
      </c>
      <c r="P759" t="b">
        <v>0</v>
      </c>
      <c r="Q759" t="b">
        <v>0</v>
      </c>
      <c r="R759" t="s">
        <v>53</v>
      </c>
      <c r="S759" t="s">
        <v>2059</v>
      </c>
      <c r="T759" t="s">
        <v>2037</v>
      </c>
    </row>
    <row r="760" spans="1:20" ht="47.2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7"/>
        <v>5.6420608108108112</v>
      </c>
      <c r="G760" t="s">
        <v>20</v>
      </c>
      <c r="H760">
        <v>1518</v>
      </c>
      <c r="I760" s="4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35"/>
        <v>41936</v>
      </c>
      <c r="O760" s="12">
        <f t="shared" si="35"/>
        <v>41945</v>
      </c>
      <c r="P760" t="b">
        <v>0</v>
      </c>
      <c r="Q760" t="b">
        <v>0</v>
      </c>
      <c r="R760" t="s">
        <v>23</v>
      </c>
      <c r="S760" t="s">
        <v>2056</v>
      </c>
      <c r="T760" t="s">
        <v>2032</v>
      </c>
    </row>
    <row r="761" spans="1:20" ht="47.2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7"/>
        <v>0.6842686567164179</v>
      </c>
      <c r="G761" t="s">
        <v>14</v>
      </c>
      <c r="H761">
        <v>1274</v>
      </c>
      <c r="I761" s="4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35"/>
        <v>43136.041666666664</v>
      </c>
      <c r="O761" s="12">
        <f t="shared" si="35"/>
        <v>43166.041666666664</v>
      </c>
      <c r="P761" t="b">
        <v>0</v>
      </c>
      <c r="Q761" t="b">
        <v>0</v>
      </c>
      <c r="R761" t="s">
        <v>50</v>
      </c>
      <c r="S761" t="s">
        <v>2056</v>
      </c>
      <c r="T761" t="s">
        <v>2036</v>
      </c>
    </row>
    <row r="762" spans="1:20" ht="31.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7"/>
        <v>0.34351966873706002</v>
      </c>
      <c r="G762" t="s">
        <v>14</v>
      </c>
      <c r="H762">
        <v>210</v>
      </c>
      <c r="I762" s="4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35"/>
        <v>43677.999999999993</v>
      </c>
      <c r="O762" s="12">
        <f t="shared" si="35"/>
        <v>43706.999999999993</v>
      </c>
      <c r="P762" t="b">
        <v>0</v>
      </c>
      <c r="Q762" t="b">
        <v>1</v>
      </c>
      <c r="R762" t="s">
        <v>89</v>
      </c>
      <c r="S762" t="s">
        <v>2061</v>
      </c>
      <c r="T762" t="s">
        <v>2042</v>
      </c>
    </row>
    <row r="763" spans="1:20" ht="47.2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7"/>
        <v>6.5545454545454547</v>
      </c>
      <c r="G763" t="s">
        <v>20</v>
      </c>
      <c r="H763">
        <v>166</v>
      </c>
      <c r="I763" s="4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35"/>
        <v>42937.999999999993</v>
      </c>
      <c r="O763" s="12">
        <f t="shared" si="35"/>
        <v>42942.999999999993</v>
      </c>
      <c r="P763" t="b">
        <v>0</v>
      </c>
      <c r="Q763" t="b">
        <v>0</v>
      </c>
      <c r="R763" t="s">
        <v>23</v>
      </c>
      <c r="S763" t="s">
        <v>2056</v>
      </c>
      <c r="T763" t="s">
        <v>2032</v>
      </c>
    </row>
    <row r="764" spans="1:20" ht="47.2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7"/>
        <v>1.7725714285714285</v>
      </c>
      <c r="G764" t="s">
        <v>20</v>
      </c>
      <c r="H764">
        <v>100</v>
      </c>
      <c r="I764" s="4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35"/>
        <v>41241.041666666664</v>
      </c>
      <c r="O764" s="12">
        <f t="shared" si="35"/>
        <v>41252.041666666664</v>
      </c>
      <c r="P764" t="b">
        <v>0</v>
      </c>
      <c r="Q764" t="b">
        <v>0</v>
      </c>
      <c r="R764" t="s">
        <v>159</v>
      </c>
      <c r="S764" t="s">
        <v>2056</v>
      </c>
      <c r="T764" t="s">
        <v>2048</v>
      </c>
    </row>
    <row r="765" spans="1:20" ht="31.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7"/>
        <v>1.1317857142857144</v>
      </c>
      <c r="G765" t="s">
        <v>20</v>
      </c>
      <c r="H765">
        <v>235</v>
      </c>
      <c r="I765" s="4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35"/>
        <v>41037</v>
      </c>
      <c r="O765" s="12">
        <f t="shared" si="35"/>
        <v>41072</v>
      </c>
      <c r="P765" t="b">
        <v>0</v>
      </c>
      <c r="Q765" t="b">
        <v>1</v>
      </c>
      <c r="R765" t="s">
        <v>33</v>
      </c>
      <c r="S765" t="s">
        <v>2058</v>
      </c>
      <c r="T765" t="s">
        <v>2034</v>
      </c>
    </row>
    <row r="766" spans="1:20" ht="63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7"/>
        <v>7.2818181818181822</v>
      </c>
      <c r="G766" t="s">
        <v>20</v>
      </c>
      <c r="H766">
        <v>148</v>
      </c>
      <c r="I766" s="4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35"/>
        <v>40676</v>
      </c>
      <c r="O766" s="12">
        <f t="shared" si="35"/>
        <v>40684</v>
      </c>
      <c r="P766" t="b">
        <v>0</v>
      </c>
      <c r="Q766" t="b">
        <v>0</v>
      </c>
      <c r="R766" t="s">
        <v>23</v>
      </c>
      <c r="S766" t="s">
        <v>2056</v>
      </c>
      <c r="T766" t="s">
        <v>2032</v>
      </c>
    </row>
    <row r="767" spans="1:20" ht="47.2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7"/>
        <v>2.0833333333333335</v>
      </c>
      <c r="G767" t="s">
        <v>20</v>
      </c>
      <c r="H767">
        <v>198</v>
      </c>
      <c r="I767" s="4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35"/>
        <v>42839.999999999993</v>
      </c>
      <c r="O767" s="12">
        <f t="shared" si="35"/>
        <v>42864.999999999993</v>
      </c>
      <c r="P767" t="b">
        <v>1</v>
      </c>
      <c r="Q767" t="b">
        <v>1</v>
      </c>
      <c r="R767" t="s">
        <v>60</v>
      </c>
      <c r="S767" t="s">
        <v>2056</v>
      </c>
      <c r="T767" t="s">
        <v>2038</v>
      </c>
    </row>
    <row r="768" spans="1:20" ht="47.2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7"/>
        <v>0.31171232876712329</v>
      </c>
      <c r="G768" t="s">
        <v>14</v>
      </c>
      <c r="H768">
        <v>248</v>
      </c>
      <c r="I768" s="4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35"/>
        <v>43361.999999999993</v>
      </c>
      <c r="O768" s="12">
        <f t="shared" si="35"/>
        <v>43362.999999999993</v>
      </c>
      <c r="P768" t="b">
        <v>0</v>
      </c>
      <c r="Q768" t="b">
        <v>0</v>
      </c>
      <c r="R768" t="s">
        <v>474</v>
      </c>
      <c r="S768" t="s">
        <v>2059</v>
      </c>
      <c r="T768" t="s">
        <v>2053</v>
      </c>
    </row>
    <row r="769" spans="1:20" ht="47.2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7"/>
        <v>0.56967078189300413</v>
      </c>
      <c r="G769" t="s">
        <v>14</v>
      </c>
      <c r="H769">
        <v>513</v>
      </c>
      <c r="I769" s="4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35"/>
        <v>42282.999999999993</v>
      </c>
      <c r="O769" s="12">
        <f t="shared" si="35"/>
        <v>42328.041666666664</v>
      </c>
      <c r="P769" t="b">
        <v>0</v>
      </c>
      <c r="Q769" t="b">
        <v>0</v>
      </c>
      <c r="R769" t="s">
        <v>206</v>
      </c>
      <c r="S769" t="s">
        <v>2060</v>
      </c>
      <c r="T769" t="s">
        <v>2049</v>
      </c>
    </row>
    <row r="770" spans="1:20" ht="31.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7"/>
        <v>2.31</v>
      </c>
      <c r="G770" t="s">
        <v>20</v>
      </c>
      <c r="H770">
        <v>150</v>
      </c>
      <c r="I770" s="4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O833" si="38">(L770/86400)+25569+(-5/24)</f>
        <v>41619.041666666664</v>
      </c>
      <c r="O770" s="12">
        <f t="shared" si="38"/>
        <v>41634.041666666664</v>
      </c>
      <c r="P770" t="b">
        <v>0</v>
      </c>
      <c r="Q770" t="b">
        <v>0</v>
      </c>
      <c r="R770" t="s">
        <v>33</v>
      </c>
      <c r="S770" t="s">
        <v>2058</v>
      </c>
      <c r="T770" t="s">
        <v>2034</v>
      </c>
    </row>
    <row r="771" spans="1:20" ht="31.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7"/>
        <v>0.86867834394904464</v>
      </c>
      <c r="G771" t="s">
        <v>14</v>
      </c>
      <c r="H771">
        <v>3410</v>
      </c>
      <c r="I771" s="4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38"/>
        <v>41501</v>
      </c>
      <c r="O771" s="12">
        <f t="shared" si="38"/>
        <v>41527</v>
      </c>
      <c r="P771" t="b">
        <v>0</v>
      </c>
      <c r="Q771" t="b">
        <v>0</v>
      </c>
      <c r="R771" t="s">
        <v>89</v>
      </c>
      <c r="S771" t="s">
        <v>2061</v>
      </c>
      <c r="T771" t="s">
        <v>2042</v>
      </c>
    </row>
    <row r="772" spans="1:20" ht="47.2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7"/>
        <v>2.7074418604651163</v>
      </c>
      <c r="G772" t="s">
        <v>20</v>
      </c>
      <c r="H772">
        <v>216</v>
      </c>
      <c r="I772" s="4">
        <f t="shared" ref="I772:I835" si="39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38"/>
        <v>41743</v>
      </c>
      <c r="O772" s="12">
        <f t="shared" si="38"/>
        <v>41750</v>
      </c>
      <c r="P772" t="b">
        <v>0</v>
      </c>
      <c r="Q772" t="b">
        <v>1</v>
      </c>
      <c r="R772" t="s">
        <v>33</v>
      </c>
      <c r="S772" t="s">
        <v>2058</v>
      </c>
      <c r="T772" t="s">
        <v>2034</v>
      </c>
    </row>
    <row r="773" spans="1:20" ht="47.2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ref="F773:F836" si="40">E773/D773</f>
        <v>0.49446428571428569</v>
      </c>
      <c r="G773" t="s">
        <v>74</v>
      </c>
      <c r="H773">
        <v>26</v>
      </c>
      <c r="I773" s="4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38"/>
        <v>43491.041666666664</v>
      </c>
      <c r="O773" s="12">
        <f t="shared" si="38"/>
        <v>43518.041666666664</v>
      </c>
      <c r="P773" t="b">
        <v>0</v>
      </c>
      <c r="Q773" t="b">
        <v>0</v>
      </c>
      <c r="R773" t="s">
        <v>33</v>
      </c>
      <c r="S773" t="s">
        <v>2058</v>
      </c>
      <c r="T773" t="s">
        <v>2034</v>
      </c>
    </row>
    <row r="774" spans="1:20" ht="47.2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0"/>
        <v>1.1335962566844919</v>
      </c>
      <c r="G774" t="s">
        <v>20</v>
      </c>
      <c r="H774">
        <v>5139</v>
      </c>
      <c r="I774" s="4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38"/>
        <v>43505.041666666664</v>
      </c>
      <c r="O774" s="12">
        <f t="shared" si="38"/>
        <v>43509.041666666664</v>
      </c>
      <c r="P774" t="b">
        <v>0</v>
      </c>
      <c r="Q774" t="b">
        <v>0</v>
      </c>
      <c r="R774" t="s">
        <v>60</v>
      </c>
      <c r="S774" t="s">
        <v>2056</v>
      </c>
      <c r="T774" t="s">
        <v>2038</v>
      </c>
    </row>
    <row r="775" spans="1:20" ht="47.2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0"/>
        <v>1.9055555555555554</v>
      </c>
      <c r="G775" t="s">
        <v>20</v>
      </c>
      <c r="H775">
        <v>2353</v>
      </c>
      <c r="I775" s="4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38"/>
        <v>42837.999999999993</v>
      </c>
      <c r="O775" s="12">
        <f t="shared" si="38"/>
        <v>42847.999999999993</v>
      </c>
      <c r="P775" t="b">
        <v>0</v>
      </c>
      <c r="Q775" t="b">
        <v>0</v>
      </c>
      <c r="R775" t="s">
        <v>33</v>
      </c>
      <c r="S775" t="s">
        <v>2058</v>
      </c>
      <c r="T775" t="s">
        <v>2034</v>
      </c>
    </row>
    <row r="776" spans="1:20" ht="31.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0"/>
        <v>1.355</v>
      </c>
      <c r="G776" t="s">
        <v>20</v>
      </c>
      <c r="H776">
        <v>78</v>
      </c>
      <c r="I776" s="4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38"/>
        <v>42512.999999999993</v>
      </c>
      <c r="O776" s="12">
        <f t="shared" si="38"/>
        <v>42553.999999999993</v>
      </c>
      <c r="P776" t="b">
        <v>0</v>
      </c>
      <c r="Q776" t="b">
        <v>0</v>
      </c>
      <c r="R776" t="s">
        <v>28</v>
      </c>
      <c r="S776" t="s">
        <v>2057</v>
      </c>
      <c r="T776" t="s">
        <v>2033</v>
      </c>
    </row>
    <row r="777" spans="1:20" ht="47.2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0"/>
        <v>0.10297872340425532</v>
      </c>
      <c r="G777" t="s">
        <v>14</v>
      </c>
      <c r="H777">
        <v>10</v>
      </c>
      <c r="I777" s="4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38"/>
        <v>41949.041666666664</v>
      </c>
      <c r="O777" s="12">
        <f t="shared" si="38"/>
        <v>41959.041666666664</v>
      </c>
      <c r="P777" t="b">
        <v>0</v>
      </c>
      <c r="Q777" t="b">
        <v>0</v>
      </c>
      <c r="R777" t="s">
        <v>23</v>
      </c>
      <c r="S777" t="s">
        <v>2056</v>
      </c>
      <c r="T777" t="s">
        <v>2032</v>
      </c>
    </row>
    <row r="778" spans="1:20" ht="31.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0"/>
        <v>0.65544223826714798</v>
      </c>
      <c r="G778" t="s">
        <v>14</v>
      </c>
      <c r="H778">
        <v>2201</v>
      </c>
      <c r="I778" s="4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38"/>
        <v>43649.999999999993</v>
      </c>
      <c r="O778" s="12">
        <f t="shared" si="38"/>
        <v>43667.999999999993</v>
      </c>
      <c r="P778" t="b">
        <v>0</v>
      </c>
      <c r="Q778" t="b">
        <v>0</v>
      </c>
      <c r="R778" t="s">
        <v>33</v>
      </c>
      <c r="S778" t="s">
        <v>2058</v>
      </c>
      <c r="T778" t="s">
        <v>2034</v>
      </c>
    </row>
    <row r="779" spans="1:20" ht="31.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0"/>
        <v>0.49026652452025588</v>
      </c>
      <c r="G779" t="s">
        <v>14</v>
      </c>
      <c r="H779">
        <v>676</v>
      </c>
      <c r="I779" s="4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38"/>
        <v>40809</v>
      </c>
      <c r="O779" s="12">
        <f t="shared" si="38"/>
        <v>40838</v>
      </c>
      <c r="P779" t="b">
        <v>0</v>
      </c>
      <c r="Q779" t="b">
        <v>0</v>
      </c>
      <c r="R779" t="s">
        <v>33</v>
      </c>
      <c r="S779" t="s">
        <v>2058</v>
      </c>
      <c r="T779" t="s">
        <v>2034</v>
      </c>
    </row>
    <row r="780" spans="1:20" ht="47.2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0"/>
        <v>7.8792307692307695</v>
      </c>
      <c r="G780" t="s">
        <v>20</v>
      </c>
      <c r="H780">
        <v>174</v>
      </c>
      <c r="I780" s="4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38"/>
        <v>40768</v>
      </c>
      <c r="O780" s="12">
        <f t="shared" si="38"/>
        <v>40773</v>
      </c>
      <c r="P780" t="b">
        <v>0</v>
      </c>
      <c r="Q780" t="b">
        <v>0</v>
      </c>
      <c r="R780" t="s">
        <v>71</v>
      </c>
      <c r="S780" t="s">
        <v>2059</v>
      </c>
      <c r="T780" t="s">
        <v>2041</v>
      </c>
    </row>
    <row r="781" spans="1:20" ht="47.2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0"/>
        <v>0.80306347746090156</v>
      </c>
      <c r="G781" t="s">
        <v>14</v>
      </c>
      <c r="H781">
        <v>831</v>
      </c>
      <c r="I781" s="4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38"/>
        <v>42229.999999999993</v>
      </c>
      <c r="O781" s="12">
        <f t="shared" si="38"/>
        <v>42238.999999999993</v>
      </c>
      <c r="P781" t="b">
        <v>0</v>
      </c>
      <c r="Q781" t="b">
        <v>1</v>
      </c>
      <c r="R781" t="s">
        <v>33</v>
      </c>
      <c r="S781" t="s">
        <v>2058</v>
      </c>
      <c r="T781" t="s">
        <v>2034</v>
      </c>
    </row>
    <row r="782" spans="1:20" ht="47.2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0"/>
        <v>1.0629411764705883</v>
      </c>
      <c r="G782" t="s">
        <v>20</v>
      </c>
      <c r="H782">
        <v>164</v>
      </c>
      <c r="I782" s="4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38"/>
        <v>42572.999999999993</v>
      </c>
      <c r="O782" s="12">
        <f t="shared" si="38"/>
        <v>42591.999999999993</v>
      </c>
      <c r="P782" t="b">
        <v>0</v>
      </c>
      <c r="Q782" t="b">
        <v>1</v>
      </c>
      <c r="R782" t="s">
        <v>53</v>
      </c>
      <c r="S782" t="s">
        <v>2059</v>
      </c>
      <c r="T782" t="s">
        <v>2037</v>
      </c>
    </row>
    <row r="783" spans="1:20" ht="47.2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0"/>
        <v>0.50735632183908042</v>
      </c>
      <c r="G783" t="s">
        <v>74</v>
      </c>
      <c r="H783">
        <v>56</v>
      </c>
      <c r="I783" s="4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38"/>
        <v>40482</v>
      </c>
      <c r="O783" s="12">
        <f t="shared" si="38"/>
        <v>40533.041666666664</v>
      </c>
      <c r="P783" t="b">
        <v>0</v>
      </c>
      <c r="Q783" t="b">
        <v>0</v>
      </c>
      <c r="R783" t="s">
        <v>33</v>
      </c>
      <c r="S783" t="s">
        <v>2058</v>
      </c>
      <c r="T783" t="s">
        <v>2034</v>
      </c>
    </row>
    <row r="784" spans="1:20" ht="47.2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0"/>
        <v>2.153137254901961</v>
      </c>
      <c r="G784" t="s">
        <v>20</v>
      </c>
      <c r="H784">
        <v>161</v>
      </c>
      <c r="I784" s="4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38"/>
        <v>40603.041666666664</v>
      </c>
      <c r="O784" s="12">
        <f t="shared" si="38"/>
        <v>40631</v>
      </c>
      <c r="P784" t="b">
        <v>0</v>
      </c>
      <c r="Q784" t="b">
        <v>1</v>
      </c>
      <c r="R784" t="s">
        <v>71</v>
      </c>
      <c r="S784" t="s">
        <v>2059</v>
      </c>
      <c r="T784" t="s">
        <v>2041</v>
      </c>
    </row>
    <row r="785" spans="1:20" ht="47.2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0"/>
        <v>1.4122972972972974</v>
      </c>
      <c r="G785" t="s">
        <v>20</v>
      </c>
      <c r="H785">
        <v>138</v>
      </c>
      <c r="I785" s="4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38"/>
        <v>41625.041666666664</v>
      </c>
      <c r="O785" s="12">
        <f t="shared" si="38"/>
        <v>41632.041666666664</v>
      </c>
      <c r="P785" t="b">
        <v>0</v>
      </c>
      <c r="Q785" t="b">
        <v>0</v>
      </c>
      <c r="R785" t="s">
        <v>23</v>
      </c>
      <c r="S785" t="s">
        <v>2056</v>
      </c>
      <c r="T785" t="s">
        <v>2032</v>
      </c>
    </row>
    <row r="786" spans="1:20" ht="31.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0"/>
        <v>1.1533745781777278</v>
      </c>
      <c r="G786" t="s">
        <v>20</v>
      </c>
      <c r="H786">
        <v>3308</v>
      </c>
      <c r="I786" s="4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38"/>
        <v>42435.041666666664</v>
      </c>
      <c r="O786" s="12">
        <f t="shared" si="38"/>
        <v>42445.999999999993</v>
      </c>
      <c r="P786" t="b">
        <v>0</v>
      </c>
      <c r="Q786" t="b">
        <v>0</v>
      </c>
      <c r="R786" t="s">
        <v>28</v>
      </c>
      <c r="S786" t="s">
        <v>2057</v>
      </c>
      <c r="T786" t="s">
        <v>2033</v>
      </c>
    </row>
    <row r="787" spans="1:20" ht="47.2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0"/>
        <v>1.9311940298507462</v>
      </c>
      <c r="G787" t="s">
        <v>20</v>
      </c>
      <c r="H787">
        <v>127</v>
      </c>
      <c r="I787" s="4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38"/>
        <v>43581.999999999993</v>
      </c>
      <c r="O787" s="12">
        <f t="shared" si="38"/>
        <v>43615.999999999993</v>
      </c>
      <c r="P787" t="b">
        <v>0</v>
      </c>
      <c r="Q787" t="b">
        <v>1</v>
      </c>
      <c r="R787" t="s">
        <v>71</v>
      </c>
      <c r="S787" t="s">
        <v>2059</v>
      </c>
      <c r="T787" t="s">
        <v>2041</v>
      </c>
    </row>
    <row r="788" spans="1:20" ht="47.2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0"/>
        <v>7.2973333333333334</v>
      </c>
      <c r="G788" t="s">
        <v>20</v>
      </c>
      <c r="H788">
        <v>207</v>
      </c>
      <c r="I788" s="4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38"/>
        <v>43185.999999999993</v>
      </c>
      <c r="O788" s="12">
        <f t="shared" si="38"/>
        <v>43192.999999999993</v>
      </c>
      <c r="P788" t="b">
        <v>0</v>
      </c>
      <c r="Q788" t="b">
        <v>1</v>
      </c>
      <c r="R788" t="s">
        <v>159</v>
      </c>
      <c r="S788" t="s">
        <v>2056</v>
      </c>
      <c r="T788" t="s">
        <v>2048</v>
      </c>
    </row>
    <row r="789" spans="1:20" ht="47.2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0"/>
        <v>0.99663398692810456</v>
      </c>
      <c r="G789" t="s">
        <v>14</v>
      </c>
      <c r="H789">
        <v>859</v>
      </c>
      <c r="I789" s="4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38"/>
        <v>40684</v>
      </c>
      <c r="O789" s="12">
        <f t="shared" si="38"/>
        <v>40693</v>
      </c>
      <c r="P789" t="b">
        <v>0</v>
      </c>
      <c r="Q789" t="b">
        <v>0</v>
      </c>
      <c r="R789" t="s">
        <v>23</v>
      </c>
      <c r="S789" t="s">
        <v>2056</v>
      </c>
      <c r="T789" t="s">
        <v>2032</v>
      </c>
    </row>
    <row r="790" spans="1:20" ht="47.2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0"/>
        <v>0.88166666666666671</v>
      </c>
      <c r="G790" t="s">
        <v>47</v>
      </c>
      <c r="H790">
        <v>31</v>
      </c>
      <c r="I790" s="4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38"/>
        <v>41202</v>
      </c>
      <c r="O790" s="12">
        <f t="shared" si="38"/>
        <v>41223.041666666664</v>
      </c>
      <c r="P790" t="b">
        <v>0</v>
      </c>
      <c r="Q790" t="b">
        <v>0</v>
      </c>
      <c r="R790" t="s">
        <v>71</v>
      </c>
      <c r="S790" t="s">
        <v>2059</v>
      </c>
      <c r="T790" t="s">
        <v>2041</v>
      </c>
    </row>
    <row r="791" spans="1:20" ht="47.2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0"/>
        <v>0.37233333333333335</v>
      </c>
      <c r="G791" t="s">
        <v>14</v>
      </c>
      <c r="H791">
        <v>45</v>
      </c>
      <c r="I791" s="4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38"/>
        <v>41786</v>
      </c>
      <c r="O791" s="12">
        <f t="shared" si="38"/>
        <v>41823</v>
      </c>
      <c r="P791" t="b">
        <v>0</v>
      </c>
      <c r="Q791" t="b">
        <v>0</v>
      </c>
      <c r="R791" t="s">
        <v>33</v>
      </c>
      <c r="S791" t="s">
        <v>2058</v>
      </c>
      <c r="T791" t="s">
        <v>2034</v>
      </c>
    </row>
    <row r="792" spans="1:20" ht="31.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0"/>
        <v>0.30540075309306081</v>
      </c>
      <c r="G792" t="s">
        <v>74</v>
      </c>
      <c r="H792">
        <v>1113</v>
      </c>
      <c r="I792" s="4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38"/>
        <v>40223.041666666664</v>
      </c>
      <c r="O792" s="12">
        <f t="shared" si="38"/>
        <v>40229.041666666664</v>
      </c>
      <c r="P792" t="b">
        <v>0</v>
      </c>
      <c r="Q792" t="b">
        <v>0</v>
      </c>
      <c r="R792" t="s">
        <v>33</v>
      </c>
      <c r="S792" t="s">
        <v>2058</v>
      </c>
      <c r="T792" t="s">
        <v>2034</v>
      </c>
    </row>
    <row r="793" spans="1:20" ht="31.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0"/>
        <v>0.25714285714285712</v>
      </c>
      <c r="G793" t="s">
        <v>14</v>
      </c>
      <c r="H793">
        <v>6</v>
      </c>
      <c r="I793" s="4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38"/>
        <v>42715.041666666664</v>
      </c>
      <c r="O793" s="12">
        <f t="shared" si="38"/>
        <v>42731.041666666664</v>
      </c>
      <c r="P793" t="b">
        <v>0</v>
      </c>
      <c r="Q793" t="b">
        <v>0</v>
      </c>
      <c r="R793" t="s">
        <v>17</v>
      </c>
      <c r="S793" t="s">
        <v>2055</v>
      </c>
      <c r="T793" t="s">
        <v>2031</v>
      </c>
    </row>
    <row r="794" spans="1:20" ht="47.2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0"/>
        <v>0.34</v>
      </c>
      <c r="G794" t="s">
        <v>14</v>
      </c>
      <c r="H794">
        <v>7</v>
      </c>
      <c r="I794" s="4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38"/>
        <v>41451</v>
      </c>
      <c r="O794" s="12">
        <f t="shared" si="38"/>
        <v>41479</v>
      </c>
      <c r="P794" t="b">
        <v>0</v>
      </c>
      <c r="Q794" t="b">
        <v>1</v>
      </c>
      <c r="R794" t="s">
        <v>33</v>
      </c>
      <c r="S794" t="s">
        <v>2058</v>
      </c>
      <c r="T794" t="s">
        <v>2034</v>
      </c>
    </row>
    <row r="795" spans="1:20" ht="47.2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0"/>
        <v>11.859090909090909</v>
      </c>
      <c r="G795" t="s">
        <v>20</v>
      </c>
      <c r="H795">
        <v>181</v>
      </c>
      <c r="I795" s="4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38"/>
        <v>41450</v>
      </c>
      <c r="O795" s="12">
        <f t="shared" si="38"/>
        <v>41454</v>
      </c>
      <c r="P795" t="b">
        <v>0</v>
      </c>
      <c r="Q795" t="b">
        <v>0</v>
      </c>
      <c r="R795" t="s">
        <v>68</v>
      </c>
      <c r="S795" t="s">
        <v>2060</v>
      </c>
      <c r="T795" t="s">
        <v>2040</v>
      </c>
    </row>
    <row r="796" spans="1:20" ht="31.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0"/>
        <v>1.2539393939393939</v>
      </c>
      <c r="G796" t="s">
        <v>20</v>
      </c>
      <c r="H796">
        <v>110</v>
      </c>
      <c r="I796" s="4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38"/>
        <v>43091.041666666664</v>
      </c>
      <c r="O796" s="12">
        <f t="shared" si="38"/>
        <v>43103.041666666664</v>
      </c>
      <c r="P796" t="b">
        <v>0</v>
      </c>
      <c r="Q796" t="b">
        <v>0</v>
      </c>
      <c r="R796" t="s">
        <v>23</v>
      </c>
      <c r="S796" t="s">
        <v>2056</v>
      </c>
      <c r="T796" t="s">
        <v>2032</v>
      </c>
    </row>
    <row r="797" spans="1:20" ht="47.2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0"/>
        <v>0.14394366197183098</v>
      </c>
      <c r="G797" t="s">
        <v>14</v>
      </c>
      <c r="H797">
        <v>31</v>
      </c>
      <c r="I797" s="4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38"/>
        <v>42674.999999999993</v>
      </c>
      <c r="O797" s="12">
        <f t="shared" si="38"/>
        <v>42677.999999999993</v>
      </c>
      <c r="P797" t="b">
        <v>0</v>
      </c>
      <c r="Q797" t="b">
        <v>0</v>
      </c>
      <c r="R797" t="s">
        <v>53</v>
      </c>
      <c r="S797" t="s">
        <v>2059</v>
      </c>
      <c r="T797" t="s">
        <v>2037</v>
      </c>
    </row>
    <row r="798" spans="1:20" ht="47.2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0"/>
        <v>0.54807692307692313</v>
      </c>
      <c r="G798" t="s">
        <v>14</v>
      </c>
      <c r="H798">
        <v>78</v>
      </c>
      <c r="I798" s="4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38"/>
        <v>41859</v>
      </c>
      <c r="O798" s="12">
        <f t="shared" si="38"/>
        <v>41866</v>
      </c>
      <c r="P798" t="b">
        <v>0</v>
      </c>
      <c r="Q798" t="b">
        <v>1</v>
      </c>
      <c r="R798" t="s">
        <v>292</v>
      </c>
      <c r="S798" t="s">
        <v>2061</v>
      </c>
      <c r="T798" t="s">
        <v>2051</v>
      </c>
    </row>
    <row r="799" spans="1:20" ht="31.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0"/>
        <v>1.0963157894736841</v>
      </c>
      <c r="G799" t="s">
        <v>20</v>
      </c>
      <c r="H799">
        <v>185</v>
      </c>
      <c r="I799" s="4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38"/>
        <v>43464.041666666664</v>
      </c>
      <c r="O799" s="12">
        <f t="shared" si="38"/>
        <v>43487.041666666664</v>
      </c>
      <c r="P799" t="b">
        <v>0</v>
      </c>
      <c r="Q799" t="b">
        <v>0</v>
      </c>
      <c r="R799" t="s">
        <v>28</v>
      </c>
      <c r="S799" t="s">
        <v>2057</v>
      </c>
      <c r="T799" t="s">
        <v>2033</v>
      </c>
    </row>
    <row r="800" spans="1:20" ht="47.2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0"/>
        <v>1.8847058823529412</v>
      </c>
      <c r="G800" t="s">
        <v>20</v>
      </c>
      <c r="H800">
        <v>121</v>
      </c>
      <c r="I800" s="4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38"/>
        <v>41060</v>
      </c>
      <c r="O800" s="12">
        <f t="shared" si="38"/>
        <v>41088</v>
      </c>
      <c r="P800" t="b">
        <v>0</v>
      </c>
      <c r="Q800" t="b">
        <v>1</v>
      </c>
      <c r="R800" t="s">
        <v>33</v>
      </c>
      <c r="S800" t="s">
        <v>2058</v>
      </c>
      <c r="T800" t="s">
        <v>2034</v>
      </c>
    </row>
    <row r="801" spans="1:20" ht="31.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0"/>
        <v>0.87008284023668636</v>
      </c>
      <c r="G801" t="s">
        <v>14</v>
      </c>
      <c r="H801">
        <v>1225</v>
      </c>
      <c r="I801" s="4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38"/>
        <v>42399.041666666664</v>
      </c>
      <c r="O801" s="12">
        <f t="shared" si="38"/>
        <v>42403.041666666664</v>
      </c>
      <c r="P801" t="b">
        <v>0</v>
      </c>
      <c r="Q801" t="b">
        <v>0</v>
      </c>
      <c r="R801" t="s">
        <v>33</v>
      </c>
      <c r="S801" t="s">
        <v>2058</v>
      </c>
      <c r="T801" t="s">
        <v>2034</v>
      </c>
    </row>
    <row r="802" spans="1:20" ht="31.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0"/>
        <v>0.01</v>
      </c>
      <c r="G802" t="s">
        <v>14</v>
      </c>
      <c r="H802">
        <v>1</v>
      </c>
      <c r="I802" s="4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38"/>
        <v>42166.999999999993</v>
      </c>
      <c r="O802" s="12">
        <f t="shared" si="38"/>
        <v>42170.999999999993</v>
      </c>
      <c r="P802" t="b">
        <v>0</v>
      </c>
      <c r="Q802" t="b">
        <v>0</v>
      </c>
      <c r="R802" t="s">
        <v>23</v>
      </c>
      <c r="S802" t="s">
        <v>2056</v>
      </c>
      <c r="T802" t="s">
        <v>2032</v>
      </c>
    </row>
    <row r="803" spans="1:20" ht="31.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0"/>
        <v>2.0291304347826089</v>
      </c>
      <c r="G803" t="s">
        <v>20</v>
      </c>
      <c r="H803">
        <v>106</v>
      </c>
      <c r="I803" s="4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38"/>
        <v>43830.041666666664</v>
      </c>
      <c r="O803" s="12">
        <f t="shared" si="38"/>
        <v>43852.041666666664</v>
      </c>
      <c r="P803" t="b">
        <v>0</v>
      </c>
      <c r="Q803" t="b">
        <v>1</v>
      </c>
      <c r="R803" t="s">
        <v>122</v>
      </c>
      <c r="S803" t="s">
        <v>2062</v>
      </c>
      <c r="T803" t="s">
        <v>2045</v>
      </c>
    </row>
    <row r="804" spans="1:20" ht="63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0"/>
        <v>1.9703225806451612</v>
      </c>
      <c r="G804" t="s">
        <v>20</v>
      </c>
      <c r="H804">
        <v>142</v>
      </c>
      <c r="I804" s="4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38"/>
        <v>43649.999999999993</v>
      </c>
      <c r="O804" s="12">
        <f t="shared" si="38"/>
        <v>43651.999999999993</v>
      </c>
      <c r="P804" t="b">
        <v>0</v>
      </c>
      <c r="Q804" t="b">
        <v>0</v>
      </c>
      <c r="R804" t="s">
        <v>122</v>
      </c>
      <c r="S804" t="s">
        <v>2062</v>
      </c>
      <c r="T804" t="s">
        <v>2045</v>
      </c>
    </row>
    <row r="805" spans="1:20" ht="47.2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0"/>
        <v>1.07</v>
      </c>
      <c r="G805" t="s">
        <v>20</v>
      </c>
      <c r="H805">
        <v>233</v>
      </c>
      <c r="I805" s="4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38"/>
        <v>43492.041666666664</v>
      </c>
      <c r="O805" s="12">
        <f t="shared" si="38"/>
        <v>43526.041666666664</v>
      </c>
      <c r="P805" t="b">
        <v>0</v>
      </c>
      <c r="Q805" t="b">
        <v>0</v>
      </c>
      <c r="R805" t="s">
        <v>33</v>
      </c>
      <c r="S805" t="s">
        <v>2058</v>
      </c>
      <c r="T805" t="s">
        <v>2034</v>
      </c>
    </row>
    <row r="806" spans="1:20" ht="31.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0"/>
        <v>2.6873076923076922</v>
      </c>
      <c r="G806" t="s">
        <v>20</v>
      </c>
      <c r="H806">
        <v>218</v>
      </c>
      <c r="I806" s="4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38"/>
        <v>43102.041666666664</v>
      </c>
      <c r="O806" s="12">
        <f t="shared" si="38"/>
        <v>43122.041666666664</v>
      </c>
      <c r="P806" t="b">
        <v>0</v>
      </c>
      <c r="Q806" t="b">
        <v>0</v>
      </c>
      <c r="R806" t="s">
        <v>23</v>
      </c>
      <c r="S806" t="s">
        <v>2056</v>
      </c>
      <c r="T806" t="s">
        <v>2032</v>
      </c>
    </row>
    <row r="807" spans="1:20" ht="47.2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0"/>
        <v>0.50845360824742269</v>
      </c>
      <c r="G807" t="s">
        <v>14</v>
      </c>
      <c r="H807">
        <v>67</v>
      </c>
      <c r="I807" s="4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38"/>
        <v>41958.041666666664</v>
      </c>
      <c r="O807" s="12">
        <f t="shared" si="38"/>
        <v>42009.041666666664</v>
      </c>
      <c r="P807" t="b">
        <v>0</v>
      </c>
      <c r="Q807" t="b">
        <v>0</v>
      </c>
      <c r="R807" t="s">
        <v>42</v>
      </c>
      <c r="S807" t="s">
        <v>2059</v>
      </c>
      <c r="T807" t="s">
        <v>2035</v>
      </c>
    </row>
    <row r="808" spans="1:20" ht="31.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0"/>
        <v>11.802857142857142</v>
      </c>
      <c r="G808" t="s">
        <v>20</v>
      </c>
      <c r="H808">
        <v>76</v>
      </c>
      <c r="I808" s="4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38"/>
        <v>40973.041666666664</v>
      </c>
      <c r="O808" s="12">
        <f t="shared" si="38"/>
        <v>40997</v>
      </c>
      <c r="P808" t="b">
        <v>0</v>
      </c>
      <c r="Q808" t="b">
        <v>1</v>
      </c>
      <c r="R808" t="s">
        <v>53</v>
      </c>
      <c r="S808" t="s">
        <v>2059</v>
      </c>
      <c r="T808" t="s">
        <v>2037</v>
      </c>
    </row>
    <row r="809" spans="1:20" ht="31.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0"/>
        <v>2.64</v>
      </c>
      <c r="G809" t="s">
        <v>20</v>
      </c>
      <c r="H809">
        <v>43</v>
      </c>
      <c r="I809" s="4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38"/>
        <v>43752.999999999993</v>
      </c>
      <c r="O809" s="12">
        <f t="shared" si="38"/>
        <v>43797.041666666664</v>
      </c>
      <c r="P809" t="b">
        <v>0</v>
      </c>
      <c r="Q809" t="b">
        <v>1</v>
      </c>
      <c r="R809" t="s">
        <v>33</v>
      </c>
      <c r="S809" t="s">
        <v>2058</v>
      </c>
      <c r="T809" t="s">
        <v>2034</v>
      </c>
    </row>
    <row r="810" spans="1:20" ht="31.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0"/>
        <v>0.30442307692307691</v>
      </c>
      <c r="G810" t="s">
        <v>14</v>
      </c>
      <c r="H810">
        <v>19</v>
      </c>
      <c r="I810" s="4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38"/>
        <v>42506.999999999993</v>
      </c>
      <c r="O810" s="12">
        <f t="shared" si="38"/>
        <v>42523.999999999993</v>
      </c>
      <c r="P810" t="b">
        <v>0</v>
      </c>
      <c r="Q810" t="b">
        <v>0</v>
      </c>
      <c r="R810" t="s">
        <v>17</v>
      </c>
      <c r="S810" t="s">
        <v>2055</v>
      </c>
      <c r="T810" t="s">
        <v>2031</v>
      </c>
    </row>
    <row r="811" spans="1:20" ht="31.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0"/>
        <v>0.62880681818181816</v>
      </c>
      <c r="G811" t="s">
        <v>14</v>
      </c>
      <c r="H811">
        <v>2108</v>
      </c>
      <c r="I811" s="4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38"/>
        <v>41135</v>
      </c>
      <c r="O811" s="12">
        <f t="shared" si="38"/>
        <v>41136</v>
      </c>
      <c r="P811" t="b">
        <v>0</v>
      </c>
      <c r="Q811" t="b">
        <v>0</v>
      </c>
      <c r="R811" t="s">
        <v>42</v>
      </c>
      <c r="S811" t="s">
        <v>2059</v>
      </c>
      <c r="T811" t="s">
        <v>2035</v>
      </c>
    </row>
    <row r="812" spans="1:20" ht="47.2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0"/>
        <v>1.9312499999999999</v>
      </c>
      <c r="G812" t="s">
        <v>20</v>
      </c>
      <c r="H812">
        <v>221</v>
      </c>
      <c r="I812" s="4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38"/>
        <v>43067.041666666664</v>
      </c>
      <c r="O812" s="12">
        <f t="shared" si="38"/>
        <v>43077.041666666664</v>
      </c>
      <c r="P812" t="b">
        <v>0</v>
      </c>
      <c r="Q812" t="b">
        <v>1</v>
      </c>
      <c r="R812" t="s">
        <v>33</v>
      </c>
      <c r="S812" t="s">
        <v>2058</v>
      </c>
      <c r="T812" t="s">
        <v>2034</v>
      </c>
    </row>
    <row r="813" spans="1:20" ht="47.2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0"/>
        <v>0.77102702702702708</v>
      </c>
      <c r="G813" t="s">
        <v>14</v>
      </c>
      <c r="H813">
        <v>679</v>
      </c>
      <c r="I813" s="4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38"/>
        <v>42378.041666666664</v>
      </c>
      <c r="O813" s="12">
        <f t="shared" si="38"/>
        <v>42380.041666666664</v>
      </c>
      <c r="P813" t="b">
        <v>0</v>
      </c>
      <c r="Q813" t="b">
        <v>1</v>
      </c>
      <c r="R813" t="s">
        <v>89</v>
      </c>
      <c r="S813" t="s">
        <v>2061</v>
      </c>
      <c r="T813" t="s">
        <v>2042</v>
      </c>
    </row>
    <row r="814" spans="1:20" ht="31.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0"/>
        <v>2.2552763819095478</v>
      </c>
      <c r="G814" t="s">
        <v>20</v>
      </c>
      <c r="H814">
        <v>2805</v>
      </c>
      <c r="I814" s="4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38"/>
        <v>43205.999999999993</v>
      </c>
      <c r="O814" s="12">
        <f t="shared" si="38"/>
        <v>43210.999999999993</v>
      </c>
      <c r="P814" t="b">
        <v>0</v>
      </c>
      <c r="Q814" t="b">
        <v>0</v>
      </c>
      <c r="R814" t="s">
        <v>68</v>
      </c>
      <c r="S814" t="s">
        <v>2060</v>
      </c>
      <c r="T814" t="s">
        <v>2040</v>
      </c>
    </row>
    <row r="815" spans="1:20" ht="31.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0"/>
        <v>2.3940625</v>
      </c>
      <c r="G815" t="s">
        <v>20</v>
      </c>
      <c r="H815">
        <v>68</v>
      </c>
      <c r="I815" s="4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38"/>
        <v>41148</v>
      </c>
      <c r="O815" s="12">
        <f t="shared" si="38"/>
        <v>41158</v>
      </c>
      <c r="P815" t="b">
        <v>0</v>
      </c>
      <c r="Q815" t="b">
        <v>0</v>
      </c>
      <c r="R815" t="s">
        <v>89</v>
      </c>
      <c r="S815" t="s">
        <v>2061</v>
      </c>
      <c r="T815" t="s">
        <v>2042</v>
      </c>
    </row>
    <row r="816" spans="1:20" ht="31.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0"/>
        <v>0.921875</v>
      </c>
      <c r="G816" t="s">
        <v>14</v>
      </c>
      <c r="H816">
        <v>36</v>
      </c>
      <c r="I816" s="4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38"/>
        <v>42516.999999999993</v>
      </c>
      <c r="O816" s="12">
        <f t="shared" si="38"/>
        <v>42518.999999999993</v>
      </c>
      <c r="P816" t="b">
        <v>0</v>
      </c>
      <c r="Q816" t="b">
        <v>1</v>
      </c>
      <c r="R816" t="s">
        <v>23</v>
      </c>
      <c r="S816" t="s">
        <v>2056</v>
      </c>
      <c r="T816" t="s">
        <v>2032</v>
      </c>
    </row>
    <row r="817" spans="1:20" ht="63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0"/>
        <v>1.3023333333333333</v>
      </c>
      <c r="G817" t="s">
        <v>20</v>
      </c>
      <c r="H817">
        <v>183</v>
      </c>
      <c r="I817" s="4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38"/>
        <v>43068.041666666664</v>
      </c>
      <c r="O817" s="12">
        <f t="shared" si="38"/>
        <v>43094.041666666664</v>
      </c>
      <c r="P817" t="b">
        <v>0</v>
      </c>
      <c r="Q817" t="b">
        <v>0</v>
      </c>
      <c r="R817" t="s">
        <v>23</v>
      </c>
      <c r="S817" t="s">
        <v>2056</v>
      </c>
      <c r="T817" t="s">
        <v>2032</v>
      </c>
    </row>
    <row r="818" spans="1:20" ht="47.2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0"/>
        <v>6.1521739130434785</v>
      </c>
      <c r="G818" t="s">
        <v>20</v>
      </c>
      <c r="H818">
        <v>133</v>
      </c>
      <c r="I818" s="4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38"/>
        <v>41680.041666666664</v>
      </c>
      <c r="O818" s="12">
        <f t="shared" si="38"/>
        <v>41682.041666666664</v>
      </c>
      <c r="P818" t="b">
        <v>1</v>
      </c>
      <c r="Q818" t="b">
        <v>1</v>
      </c>
      <c r="R818" t="s">
        <v>33</v>
      </c>
      <c r="S818" t="s">
        <v>2058</v>
      </c>
      <c r="T818" t="s">
        <v>2034</v>
      </c>
    </row>
    <row r="819" spans="1:20" ht="47.2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0"/>
        <v>3.687953216374269</v>
      </c>
      <c r="G819" t="s">
        <v>20</v>
      </c>
      <c r="H819">
        <v>2489</v>
      </c>
      <c r="I819" s="4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38"/>
        <v>43588.999999999993</v>
      </c>
      <c r="O819" s="12">
        <f t="shared" si="38"/>
        <v>43616.999999999993</v>
      </c>
      <c r="P819" t="b">
        <v>0</v>
      </c>
      <c r="Q819" t="b">
        <v>1</v>
      </c>
      <c r="R819" t="s">
        <v>68</v>
      </c>
      <c r="S819" t="s">
        <v>2060</v>
      </c>
      <c r="T819" t="s">
        <v>2040</v>
      </c>
    </row>
    <row r="820" spans="1:20" ht="31.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0"/>
        <v>10.948571428571428</v>
      </c>
      <c r="G820" t="s">
        <v>20</v>
      </c>
      <c r="H820">
        <v>69</v>
      </c>
      <c r="I820" s="4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38"/>
        <v>43486.041666666664</v>
      </c>
      <c r="O820" s="12">
        <f t="shared" si="38"/>
        <v>43499.041666666664</v>
      </c>
      <c r="P820" t="b">
        <v>0</v>
      </c>
      <c r="Q820" t="b">
        <v>1</v>
      </c>
      <c r="R820" t="s">
        <v>33</v>
      </c>
      <c r="S820" t="s">
        <v>2058</v>
      </c>
      <c r="T820" t="s">
        <v>2034</v>
      </c>
    </row>
    <row r="821" spans="1:20" ht="63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0"/>
        <v>0.50662921348314605</v>
      </c>
      <c r="G821" t="s">
        <v>14</v>
      </c>
      <c r="H821">
        <v>47</v>
      </c>
      <c r="I821" s="4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38"/>
        <v>41237.041666666664</v>
      </c>
      <c r="O821" s="12">
        <f t="shared" si="38"/>
        <v>41252.041666666664</v>
      </c>
      <c r="P821" t="b">
        <v>1</v>
      </c>
      <c r="Q821" t="b">
        <v>0</v>
      </c>
      <c r="R821" t="s">
        <v>89</v>
      </c>
      <c r="S821" t="s">
        <v>2061</v>
      </c>
      <c r="T821" t="s">
        <v>2042</v>
      </c>
    </row>
    <row r="822" spans="1:20" ht="31.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0"/>
        <v>8.0060000000000002</v>
      </c>
      <c r="G822" t="s">
        <v>20</v>
      </c>
      <c r="H822">
        <v>279</v>
      </c>
      <c r="I822" s="4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38"/>
        <v>43309.999999999993</v>
      </c>
      <c r="O822" s="12">
        <f t="shared" si="38"/>
        <v>43322.999999999993</v>
      </c>
      <c r="P822" t="b">
        <v>0</v>
      </c>
      <c r="Q822" t="b">
        <v>1</v>
      </c>
      <c r="R822" t="s">
        <v>23</v>
      </c>
      <c r="S822" t="s">
        <v>2056</v>
      </c>
      <c r="T822" t="s">
        <v>2032</v>
      </c>
    </row>
    <row r="823" spans="1:20" ht="47.2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0"/>
        <v>2.9128571428571428</v>
      </c>
      <c r="G823" t="s">
        <v>20</v>
      </c>
      <c r="H823">
        <v>210</v>
      </c>
      <c r="I823" s="4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38"/>
        <v>42794.041666666664</v>
      </c>
      <c r="O823" s="12">
        <f t="shared" si="38"/>
        <v>42806.999999999993</v>
      </c>
      <c r="P823" t="b">
        <v>0</v>
      </c>
      <c r="Q823" t="b">
        <v>0</v>
      </c>
      <c r="R823" t="s">
        <v>42</v>
      </c>
      <c r="S823" t="s">
        <v>2059</v>
      </c>
      <c r="T823" t="s">
        <v>2035</v>
      </c>
    </row>
    <row r="824" spans="1:20" ht="47.2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0"/>
        <v>3.4996666666666667</v>
      </c>
      <c r="G824" t="s">
        <v>20</v>
      </c>
      <c r="H824">
        <v>2100</v>
      </c>
      <c r="I824" s="4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38"/>
        <v>41698.041666666664</v>
      </c>
      <c r="O824" s="12">
        <f t="shared" si="38"/>
        <v>41715</v>
      </c>
      <c r="P824" t="b">
        <v>0</v>
      </c>
      <c r="Q824" t="b">
        <v>0</v>
      </c>
      <c r="R824" t="s">
        <v>23</v>
      </c>
      <c r="S824" t="s">
        <v>2056</v>
      </c>
      <c r="T824" t="s">
        <v>2032</v>
      </c>
    </row>
    <row r="825" spans="1:20" ht="47.2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0"/>
        <v>3.5707317073170732</v>
      </c>
      <c r="G825" t="s">
        <v>20</v>
      </c>
      <c r="H825">
        <v>252</v>
      </c>
      <c r="I825" s="4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38"/>
        <v>41892</v>
      </c>
      <c r="O825" s="12">
        <f t="shared" si="38"/>
        <v>41917</v>
      </c>
      <c r="P825" t="b">
        <v>1</v>
      </c>
      <c r="Q825" t="b">
        <v>1</v>
      </c>
      <c r="R825" t="s">
        <v>23</v>
      </c>
      <c r="S825" t="s">
        <v>2056</v>
      </c>
      <c r="T825" t="s">
        <v>2032</v>
      </c>
    </row>
    <row r="826" spans="1:20" ht="47.2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0"/>
        <v>1.2648941176470587</v>
      </c>
      <c r="G826" t="s">
        <v>20</v>
      </c>
      <c r="H826">
        <v>1280</v>
      </c>
      <c r="I826" s="4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38"/>
        <v>40348</v>
      </c>
      <c r="O826" s="12">
        <f t="shared" si="38"/>
        <v>40380</v>
      </c>
      <c r="P826" t="b">
        <v>0</v>
      </c>
      <c r="Q826" t="b">
        <v>1</v>
      </c>
      <c r="R826" t="s">
        <v>68</v>
      </c>
      <c r="S826" t="s">
        <v>2060</v>
      </c>
      <c r="T826" t="s">
        <v>2040</v>
      </c>
    </row>
    <row r="827" spans="1:20" ht="47.2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0"/>
        <v>3.875</v>
      </c>
      <c r="G827" t="s">
        <v>20</v>
      </c>
      <c r="H827">
        <v>157</v>
      </c>
      <c r="I827" s="4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38"/>
        <v>42940.999999999993</v>
      </c>
      <c r="O827" s="12">
        <f t="shared" si="38"/>
        <v>42952.999999999993</v>
      </c>
      <c r="P827" t="b">
        <v>0</v>
      </c>
      <c r="Q827" t="b">
        <v>0</v>
      </c>
      <c r="R827" t="s">
        <v>100</v>
      </c>
      <c r="S827" t="s">
        <v>2059</v>
      </c>
      <c r="T827" t="s">
        <v>2043</v>
      </c>
    </row>
    <row r="828" spans="1:20" ht="63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0"/>
        <v>4.5703571428571426</v>
      </c>
      <c r="G828" t="s">
        <v>20</v>
      </c>
      <c r="H828">
        <v>194</v>
      </c>
      <c r="I828" s="4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38"/>
        <v>40525.041666666664</v>
      </c>
      <c r="O828" s="12">
        <f t="shared" si="38"/>
        <v>40553.041666666664</v>
      </c>
      <c r="P828" t="b">
        <v>0</v>
      </c>
      <c r="Q828" t="b">
        <v>1</v>
      </c>
      <c r="R828" t="s">
        <v>33</v>
      </c>
      <c r="S828" t="s">
        <v>2058</v>
      </c>
      <c r="T828" t="s">
        <v>2034</v>
      </c>
    </row>
    <row r="829" spans="1:20" ht="63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0"/>
        <v>2.6669565217391304</v>
      </c>
      <c r="G829" t="s">
        <v>20</v>
      </c>
      <c r="H829">
        <v>82</v>
      </c>
      <c r="I829" s="4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38"/>
        <v>40666</v>
      </c>
      <c r="O829" s="12">
        <f t="shared" si="38"/>
        <v>40678</v>
      </c>
      <c r="P829" t="b">
        <v>0</v>
      </c>
      <c r="Q829" t="b">
        <v>1</v>
      </c>
      <c r="R829" t="s">
        <v>53</v>
      </c>
      <c r="S829" t="s">
        <v>2059</v>
      </c>
      <c r="T829" t="s">
        <v>2037</v>
      </c>
    </row>
    <row r="830" spans="1:20" ht="63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0"/>
        <v>0.69</v>
      </c>
      <c r="G830" t="s">
        <v>14</v>
      </c>
      <c r="H830">
        <v>70</v>
      </c>
      <c r="I830" s="4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38"/>
        <v>43339.999999999993</v>
      </c>
      <c r="O830" s="12">
        <f t="shared" si="38"/>
        <v>43364.999999999993</v>
      </c>
      <c r="P830" t="b">
        <v>0</v>
      </c>
      <c r="Q830" t="b">
        <v>0</v>
      </c>
      <c r="R830" t="s">
        <v>33</v>
      </c>
      <c r="S830" t="s">
        <v>2058</v>
      </c>
      <c r="T830" t="s">
        <v>2034</v>
      </c>
    </row>
    <row r="831" spans="1:20" ht="31.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0"/>
        <v>0.51343749999999999</v>
      </c>
      <c r="G831" t="s">
        <v>14</v>
      </c>
      <c r="H831">
        <v>154</v>
      </c>
      <c r="I831" s="4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38"/>
        <v>42163.999999999993</v>
      </c>
      <c r="O831" s="12">
        <f t="shared" si="38"/>
        <v>42178.999999999993</v>
      </c>
      <c r="P831" t="b">
        <v>0</v>
      </c>
      <c r="Q831" t="b">
        <v>0</v>
      </c>
      <c r="R831" t="s">
        <v>33</v>
      </c>
      <c r="S831" t="s">
        <v>2058</v>
      </c>
      <c r="T831" t="s">
        <v>2034</v>
      </c>
    </row>
    <row r="832" spans="1:20" ht="47.2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0"/>
        <v>1.1710526315789473E-2</v>
      </c>
      <c r="G832" t="s">
        <v>14</v>
      </c>
      <c r="H832">
        <v>22</v>
      </c>
      <c r="I832" s="4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38"/>
        <v>43103.041666666664</v>
      </c>
      <c r="O832" s="12">
        <f t="shared" si="38"/>
        <v>43162.041666666664</v>
      </c>
      <c r="P832" t="b">
        <v>0</v>
      </c>
      <c r="Q832" t="b">
        <v>0</v>
      </c>
      <c r="R832" t="s">
        <v>33</v>
      </c>
      <c r="S832" t="s">
        <v>2058</v>
      </c>
      <c r="T832" t="s">
        <v>2034</v>
      </c>
    </row>
    <row r="833" spans="1:20" ht="47.2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0"/>
        <v>1.089773429454171</v>
      </c>
      <c r="G833" t="s">
        <v>20</v>
      </c>
      <c r="H833">
        <v>4233</v>
      </c>
      <c r="I833" s="4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38"/>
        <v>40994</v>
      </c>
      <c r="O833" s="12">
        <f t="shared" si="38"/>
        <v>41028</v>
      </c>
      <c r="P833" t="b">
        <v>0</v>
      </c>
      <c r="Q833" t="b">
        <v>0</v>
      </c>
      <c r="R833" t="s">
        <v>122</v>
      </c>
      <c r="S833" t="s">
        <v>2062</v>
      </c>
      <c r="T833" t="s">
        <v>2045</v>
      </c>
    </row>
    <row r="834" spans="1:20" ht="31.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0"/>
        <v>3.1517592592592591</v>
      </c>
      <c r="G834" t="s">
        <v>20</v>
      </c>
      <c r="H834">
        <v>1297</v>
      </c>
      <c r="I834" s="4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O897" si="41">(L834/86400)+25569+(-5/24)</f>
        <v>42298.999999999993</v>
      </c>
      <c r="O834" s="12">
        <f t="shared" si="41"/>
        <v>42333.041666666664</v>
      </c>
      <c r="P834" t="b">
        <v>1</v>
      </c>
      <c r="Q834" t="b">
        <v>0</v>
      </c>
      <c r="R834" t="s">
        <v>206</v>
      </c>
      <c r="S834" t="s">
        <v>2060</v>
      </c>
      <c r="T834" t="s">
        <v>2049</v>
      </c>
    </row>
    <row r="835" spans="1:20" ht="47.2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40"/>
        <v>1.5769117647058823</v>
      </c>
      <c r="G835" t="s">
        <v>20</v>
      </c>
      <c r="H835">
        <v>165</v>
      </c>
      <c r="I835" s="4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41"/>
        <v>40588.041666666664</v>
      </c>
      <c r="O835" s="12">
        <f t="shared" si="41"/>
        <v>40599.041666666664</v>
      </c>
      <c r="P835" t="b">
        <v>0</v>
      </c>
      <c r="Q835" t="b">
        <v>0</v>
      </c>
      <c r="R835" t="s">
        <v>206</v>
      </c>
      <c r="S835" t="s">
        <v>2060</v>
      </c>
      <c r="T835" t="s">
        <v>2049</v>
      </c>
    </row>
    <row r="836" spans="1:20" ht="47.2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0"/>
        <v>1.5380821917808218</v>
      </c>
      <c r="G836" t="s">
        <v>20</v>
      </c>
      <c r="H836">
        <v>119</v>
      </c>
      <c r="I836" s="4">
        <f t="shared" ref="I836:I899" si="4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41"/>
        <v>41448</v>
      </c>
      <c r="O836" s="12">
        <f t="shared" si="41"/>
        <v>41454</v>
      </c>
      <c r="P836" t="b">
        <v>0</v>
      </c>
      <c r="Q836" t="b">
        <v>0</v>
      </c>
      <c r="R836" t="s">
        <v>33</v>
      </c>
      <c r="S836" t="s">
        <v>2058</v>
      </c>
      <c r="T836" t="s">
        <v>2034</v>
      </c>
    </row>
    <row r="837" spans="1:20" ht="31.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ref="F837:F900" si="43">E837/D837</f>
        <v>0.89738979118329465</v>
      </c>
      <c r="G837" t="s">
        <v>14</v>
      </c>
      <c r="H837">
        <v>1758</v>
      </c>
      <c r="I837" s="4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41"/>
        <v>42063.041666666664</v>
      </c>
      <c r="O837" s="12">
        <f t="shared" si="41"/>
        <v>42069.041666666664</v>
      </c>
      <c r="P837" t="b">
        <v>0</v>
      </c>
      <c r="Q837" t="b">
        <v>0</v>
      </c>
      <c r="R837" t="s">
        <v>28</v>
      </c>
      <c r="S837" t="s">
        <v>2057</v>
      </c>
      <c r="T837" t="s">
        <v>2033</v>
      </c>
    </row>
    <row r="838" spans="1:20" ht="31.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3"/>
        <v>0.75135802469135804</v>
      </c>
      <c r="G838" t="s">
        <v>14</v>
      </c>
      <c r="H838">
        <v>94</v>
      </c>
      <c r="I838" s="4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41"/>
        <v>40214.041666666664</v>
      </c>
      <c r="O838" s="12">
        <f t="shared" si="41"/>
        <v>40225.041666666664</v>
      </c>
      <c r="P838" t="b">
        <v>0</v>
      </c>
      <c r="Q838" t="b">
        <v>0</v>
      </c>
      <c r="R838" t="s">
        <v>60</v>
      </c>
      <c r="S838" t="s">
        <v>2056</v>
      </c>
      <c r="T838" t="s">
        <v>2038</v>
      </c>
    </row>
    <row r="839" spans="1:20" ht="47.2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3"/>
        <v>8.5288135593220336</v>
      </c>
      <c r="G839" t="s">
        <v>20</v>
      </c>
      <c r="H839">
        <v>1797</v>
      </c>
      <c r="I839" s="4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41"/>
        <v>40629</v>
      </c>
      <c r="O839" s="12">
        <f t="shared" si="41"/>
        <v>40683</v>
      </c>
      <c r="P839" t="b">
        <v>0</v>
      </c>
      <c r="Q839" t="b">
        <v>0</v>
      </c>
      <c r="R839" t="s">
        <v>159</v>
      </c>
      <c r="S839" t="s">
        <v>2056</v>
      </c>
      <c r="T839" t="s">
        <v>2048</v>
      </c>
    </row>
    <row r="840" spans="1:20" ht="47.2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3"/>
        <v>1.3890625000000001</v>
      </c>
      <c r="G840" t="s">
        <v>20</v>
      </c>
      <c r="H840">
        <v>261</v>
      </c>
      <c r="I840" s="4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41"/>
        <v>43369.999999999993</v>
      </c>
      <c r="O840" s="12">
        <f t="shared" si="41"/>
        <v>43378.999999999993</v>
      </c>
      <c r="P840" t="b">
        <v>0</v>
      </c>
      <c r="Q840" t="b">
        <v>0</v>
      </c>
      <c r="R840" t="s">
        <v>33</v>
      </c>
      <c r="S840" t="s">
        <v>2058</v>
      </c>
      <c r="T840" t="s">
        <v>2034</v>
      </c>
    </row>
    <row r="841" spans="1:20" ht="31.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3"/>
        <v>1.9018181818181819</v>
      </c>
      <c r="G841" t="s">
        <v>20</v>
      </c>
      <c r="H841">
        <v>157</v>
      </c>
      <c r="I841" s="4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41"/>
        <v>41715</v>
      </c>
      <c r="O841" s="12">
        <f t="shared" si="41"/>
        <v>41760</v>
      </c>
      <c r="P841" t="b">
        <v>0</v>
      </c>
      <c r="Q841" t="b">
        <v>1</v>
      </c>
      <c r="R841" t="s">
        <v>42</v>
      </c>
      <c r="S841" t="s">
        <v>2059</v>
      </c>
      <c r="T841" t="s">
        <v>2035</v>
      </c>
    </row>
    <row r="842" spans="1:20" ht="47.2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3"/>
        <v>1.0024333619948409</v>
      </c>
      <c r="G842" t="s">
        <v>20</v>
      </c>
      <c r="H842">
        <v>3533</v>
      </c>
      <c r="I842" s="4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41"/>
        <v>41836</v>
      </c>
      <c r="O842" s="12">
        <f t="shared" si="41"/>
        <v>41838</v>
      </c>
      <c r="P842" t="b">
        <v>0</v>
      </c>
      <c r="Q842" t="b">
        <v>1</v>
      </c>
      <c r="R842" t="s">
        <v>33</v>
      </c>
      <c r="S842" t="s">
        <v>2058</v>
      </c>
      <c r="T842" t="s">
        <v>2034</v>
      </c>
    </row>
    <row r="843" spans="1:20" ht="31.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3"/>
        <v>1.4275824175824177</v>
      </c>
      <c r="G843" t="s">
        <v>20</v>
      </c>
      <c r="H843">
        <v>155</v>
      </c>
      <c r="I843" s="4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41"/>
        <v>42419.041666666664</v>
      </c>
      <c r="O843" s="12">
        <f t="shared" si="41"/>
        <v>42435.041666666664</v>
      </c>
      <c r="P843" t="b">
        <v>0</v>
      </c>
      <c r="Q843" t="b">
        <v>0</v>
      </c>
      <c r="R843" t="s">
        <v>28</v>
      </c>
      <c r="S843" t="s">
        <v>2057</v>
      </c>
      <c r="T843" t="s">
        <v>2033</v>
      </c>
    </row>
    <row r="844" spans="1:20" ht="47.2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3"/>
        <v>5.6313333333333331</v>
      </c>
      <c r="G844" t="s">
        <v>20</v>
      </c>
      <c r="H844">
        <v>132</v>
      </c>
      <c r="I844" s="4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41"/>
        <v>43265.999999999993</v>
      </c>
      <c r="O844" s="12">
        <f t="shared" si="41"/>
        <v>43268.999999999993</v>
      </c>
      <c r="P844" t="b">
        <v>0</v>
      </c>
      <c r="Q844" t="b">
        <v>0</v>
      </c>
      <c r="R844" t="s">
        <v>65</v>
      </c>
      <c r="S844" t="s">
        <v>2057</v>
      </c>
      <c r="T844" t="s">
        <v>2039</v>
      </c>
    </row>
    <row r="845" spans="1:20" ht="47.2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3"/>
        <v>0.30715909090909088</v>
      </c>
      <c r="G845" t="s">
        <v>14</v>
      </c>
      <c r="H845">
        <v>33</v>
      </c>
      <c r="I845" s="4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41"/>
        <v>43337.999999999993</v>
      </c>
      <c r="O845" s="12">
        <f t="shared" si="41"/>
        <v>43343.999999999993</v>
      </c>
      <c r="P845" t="b">
        <v>0</v>
      </c>
      <c r="Q845" t="b">
        <v>0</v>
      </c>
      <c r="R845" t="s">
        <v>122</v>
      </c>
      <c r="S845" t="s">
        <v>2062</v>
      </c>
      <c r="T845" t="s">
        <v>2045</v>
      </c>
    </row>
    <row r="846" spans="1:20" ht="31.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3"/>
        <v>0.99397727272727276</v>
      </c>
      <c r="G846" t="s">
        <v>74</v>
      </c>
      <c r="H846">
        <v>94</v>
      </c>
      <c r="I846" s="4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41"/>
        <v>40930.041666666664</v>
      </c>
      <c r="O846" s="12">
        <f t="shared" si="41"/>
        <v>40933.041666666664</v>
      </c>
      <c r="P846" t="b">
        <v>0</v>
      </c>
      <c r="Q846" t="b">
        <v>0</v>
      </c>
      <c r="R846" t="s">
        <v>42</v>
      </c>
      <c r="S846" t="s">
        <v>2059</v>
      </c>
      <c r="T846" t="s">
        <v>2035</v>
      </c>
    </row>
    <row r="847" spans="1:20" ht="31.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3"/>
        <v>1.9754935622317598</v>
      </c>
      <c r="G847" t="s">
        <v>20</v>
      </c>
      <c r="H847">
        <v>1354</v>
      </c>
      <c r="I847" s="4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41"/>
        <v>43234.999999999993</v>
      </c>
      <c r="O847" s="12">
        <f t="shared" si="41"/>
        <v>43271.999999999993</v>
      </c>
      <c r="P847" t="b">
        <v>0</v>
      </c>
      <c r="Q847" t="b">
        <v>0</v>
      </c>
      <c r="R847" t="s">
        <v>28</v>
      </c>
      <c r="S847" t="s">
        <v>2057</v>
      </c>
      <c r="T847" t="s">
        <v>2033</v>
      </c>
    </row>
    <row r="848" spans="1:20" ht="47.2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3"/>
        <v>5.085</v>
      </c>
      <c r="G848" t="s">
        <v>20</v>
      </c>
      <c r="H848">
        <v>48</v>
      </c>
      <c r="I848" s="4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41"/>
        <v>43301.999999999993</v>
      </c>
      <c r="O848" s="12">
        <f t="shared" si="41"/>
        <v>43337.999999999993</v>
      </c>
      <c r="P848" t="b">
        <v>1</v>
      </c>
      <c r="Q848" t="b">
        <v>1</v>
      </c>
      <c r="R848" t="s">
        <v>28</v>
      </c>
      <c r="S848" t="s">
        <v>2057</v>
      </c>
      <c r="T848" t="s">
        <v>2033</v>
      </c>
    </row>
    <row r="849" spans="1:20" ht="31.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3"/>
        <v>2.3774468085106384</v>
      </c>
      <c r="G849" t="s">
        <v>20</v>
      </c>
      <c r="H849">
        <v>110</v>
      </c>
      <c r="I849" s="4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41"/>
        <v>43107.041666666664</v>
      </c>
      <c r="O849" s="12">
        <f t="shared" si="41"/>
        <v>43110.041666666664</v>
      </c>
      <c r="P849" t="b">
        <v>0</v>
      </c>
      <c r="Q849" t="b">
        <v>0</v>
      </c>
      <c r="R849" t="s">
        <v>17</v>
      </c>
      <c r="S849" t="s">
        <v>2055</v>
      </c>
      <c r="T849" t="s">
        <v>2031</v>
      </c>
    </row>
    <row r="850" spans="1:20" ht="31.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3"/>
        <v>3.3846875000000001</v>
      </c>
      <c r="G850" t="s">
        <v>20</v>
      </c>
      <c r="H850">
        <v>172</v>
      </c>
      <c r="I850" s="4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41"/>
        <v>40341</v>
      </c>
      <c r="O850" s="12">
        <f t="shared" si="41"/>
        <v>40350</v>
      </c>
      <c r="P850" t="b">
        <v>0</v>
      </c>
      <c r="Q850" t="b">
        <v>0</v>
      </c>
      <c r="R850" t="s">
        <v>53</v>
      </c>
      <c r="S850" t="s">
        <v>2059</v>
      </c>
      <c r="T850" t="s">
        <v>2037</v>
      </c>
    </row>
    <row r="851" spans="1:20" ht="47.2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3"/>
        <v>1.3308955223880596</v>
      </c>
      <c r="G851" t="s">
        <v>20</v>
      </c>
      <c r="H851">
        <v>307</v>
      </c>
      <c r="I851" s="4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41"/>
        <v>40948.041666666664</v>
      </c>
      <c r="O851" s="12">
        <f t="shared" si="41"/>
        <v>40951.041666666664</v>
      </c>
      <c r="P851" t="b">
        <v>0</v>
      </c>
      <c r="Q851" t="b">
        <v>1</v>
      </c>
      <c r="R851" t="s">
        <v>60</v>
      </c>
      <c r="S851" t="s">
        <v>2056</v>
      </c>
      <c r="T851" t="s">
        <v>2038</v>
      </c>
    </row>
    <row r="852" spans="1:20" ht="47.2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3"/>
        <v>0.01</v>
      </c>
      <c r="G852" t="s">
        <v>14</v>
      </c>
      <c r="H852">
        <v>1</v>
      </c>
      <c r="I852" s="4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41"/>
        <v>40866.041666666664</v>
      </c>
      <c r="O852" s="12">
        <f t="shared" si="41"/>
        <v>40881.041666666664</v>
      </c>
      <c r="P852" t="b">
        <v>1</v>
      </c>
      <c r="Q852" t="b">
        <v>0</v>
      </c>
      <c r="R852" t="s">
        <v>23</v>
      </c>
      <c r="S852" t="s">
        <v>2056</v>
      </c>
      <c r="T852" t="s">
        <v>2032</v>
      </c>
    </row>
    <row r="853" spans="1:20" ht="47.2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3"/>
        <v>2.0779999999999998</v>
      </c>
      <c r="G853" t="s">
        <v>20</v>
      </c>
      <c r="H853">
        <v>160</v>
      </c>
      <c r="I853" s="4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41"/>
        <v>41031</v>
      </c>
      <c r="O853" s="12">
        <f t="shared" si="41"/>
        <v>41064</v>
      </c>
      <c r="P853" t="b">
        <v>0</v>
      </c>
      <c r="Q853" t="b">
        <v>0</v>
      </c>
      <c r="R853" t="s">
        <v>50</v>
      </c>
      <c r="S853" t="s">
        <v>2056</v>
      </c>
      <c r="T853" t="s">
        <v>2036</v>
      </c>
    </row>
    <row r="854" spans="1:20" ht="47.2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3"/>
        <v>0.51122448979591839</v>
      </c>
      <c r="G854" t="s">
        <v>14</v>
      </c>
      <c r="H854">
        <v>31</v>
      </c>
      <c r="I854" s="4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41"/>
        <v>40740</v>
      </c>
      <c r="O854" s="12">
        <f t="shared" si="41"/>
        <v>40750</v>
      </c>
      <c r="P854" t="b">
        <v>0</v>
      </c>
      <c r="Q854" t="b">
        <v>1</v>
      </c>
      <c r="R854" t="s">
        <v>89</v>
      </c>
      <c r="S854" t="s">
        <v>2061</v>
      </c>
      <c r="T854" t="s">
        <v>2042</v>
      </c>
    </row>
    <row r="855" spans="1:20" ht="47.2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3"/>
        <v>6.5205847953216374</v>
      </c>
      <c r="G855" t="s">
        <v>20</v>
      </c>
      <c r="H855">
        <v>1467</v>
      </c>
      <c r="I855" s="4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41"/>
        <v>40714</v>
      </c>
      <c r="O855" s="12">
        <f t="shared" si="41"/>
        <v>40719</v>
      </c>
      <c r="P855" t="b">
        <v>0</v>
      </c>
      <c r="Q855" t="b">
        <v>1</v>
      </c>
      <c r="R855" t="s">
        <v>60</v>
      </c>
      <c r="S855" t="s">
        <v>2056</v>
      </c>
      <c r="T855" t="s">
        <v>2038</v>
      </c>
    </row>
    <row r="856" spans="1:20" ht="47.2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3"/>
        <v>1.1363099415204678</v>
      </c>
      <c r="G856" t="s">
        <v>20</v>
      </c>
      <c r="H856">
        <v>2662</v>
      </c>
      <c r="I856" s="4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41"/>
        <v>43787.041666666664</v>
      </c>
      <c r="O856" s="12">
        <f t="shared" si="41"/>
        <v>43814.041666666664</v>
      </c>
      <c r="P856" t="b">
        <v>0</v>
      </c>
      <c r="Q856" t="b">
        <v>0</v>
      </c>
      <c r="R856" t="s">
        <v>119</v>
      </c>
      <c r="S856" t="s">
        <v>2060</v>
      </c>
      <c r="T856" t="s">
        <v>2044</v>
      </c>
    </row>
    <row r="857" spans="1:20" ht="47.2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3"/>
        <v>1.0237606837606839</v>
      </c>
      <c r="G857" t="s">
        <v>20</v>
      </c>
      <c r="H857">
        <v>452</v>
      </c>
      <c r="I857" s="4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41"/>
        <v>40712</v>
      </c>
      <c r="O857" s="12">
        <f t="shared" si="41"/>
        <v>40743</v>
      </c>
      <c r="P857" t="b">
        <v>0</v>
      </c>
      <c r="Q857" t="b">
        <v>0</v>
      </c>
      <c r="R857" t="s">
        <v>33</v>
      </c>
      <c r="S857" t="s">
        <v>2058</v>
      </c>
      <c r="T857" t="s">
        <v>2034</v>
      </c>
    </row>
    <row r="858" spans="1:20" ht="31.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3"/>
        <v>3.5658333333333334</v>
      </c>
      <c r="G858" t="s">
        <v>20</v>
      </c>
      <c r="H858">
        <v>158</v>
      </c>
      <c r="I858" s="4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41"/>
        <v>41023</v>
      </c>
      <c r="O858" s="12">
        <f t="shared" si="41"/>
        <v>41040</v>
      </c>
      <c r="P858" t="b">
        <v>0</v>
      </c>
      <c r="Q858" t="b">
        <v>0</v>
      </c>
      <c r="R858" t="s">
        <v>17</v>
      </c>
      <c r="S858" t="s">
        <v>2055</v>
      </c>
      <c r="T858" t="s">
        <v>2031</v>
      </c>
    </row>
    <row r="859" spans="1:20" ht="47.2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3"/>
        <v>1.3986792452830188</v>
      </c>
      <c r="G859" t="s">
        <v>20</v>
      </c>
      <c r="H859">
        <v>225</v>
      </c>
      <c r="I859" s="4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41"/>
        <v>40944.041666666664</v>
      </c>
      <c r="O859" s="12">
        <f t="shared" si="41"/>
        <v>40967.041666666664</v>
      </c>
      <c r="P859" t="b">
        <v>1</v>
      </c>
      <c r="Q859" t="b">
        <v>0</v>
      </c>
      <c r="R859" t="s">
        <v>100</v>
      </c>
      <c r="S859" t="s">
        <v>2059</v>
      </c>
      <c r="T859" t="s">
        <v>2043</v>
      </c>
    </row>
    <row r="860" spans="1:20" ht="47.2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3"/>
        <v>0.69450000000000001</v>
      </c>
      <c r="G860" t="s">
        <v>14</v>
      </c>
      <c r="H860">
        <v>35</v>
      </c>
      <c r="I860" s="4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41"/>
        <v>43210.999999999993</v>
      </c>
      <c r="O860" s="12">
        <f t="shared" si="41"/>
        <v>43217.999999999993</v>
      </c>
      <c r="P860" t="b">
        <v>1</v>
      </c>
      <c r="Q860" t="b">
        <v>0</v>
      </c>
      <c r="R860" t="s">
        <v>17</v>
      </c>
      <c r="S860" t="s">
        <v>2055</v>
      </c>
      <c r="T860" t="s">
        <v>2031</v>
      </c>
    </row>
    <row r="861" spans="1:20" ht="47.2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3"/>
        <v>0.35534246575342465</v>
      </c>
      <c r="G861" t="s">
        <v>14</v>
      </c>
      <c r="H861">
        <v>63</v>
      </c>
      <c r="I861" s="4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41"/>
        <v>41334.041666666664</v>
      </c>
      <c r="O861" s="12">
        <f t="shared" si="41"/>
        <v>41352</v>
      </c>
      <c r="P861" t="b">
        <v>0</v>
      </c>
      <c r="Q861" t="b">
        <v>1</v>
      </c>
      <c r="R861" t="s">
        <v>33</v>
      </c>
      <c r="S861" t="s">
        <v>2058</v>
      </c>
      <c r="T861" t="s">
        <v>2034</v>
      </c>
    </row>
    <row r="862" spans="1:20" ht="47.2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3"/>
        <v>2.5165000000000002</v>
      </c>
      <c r="G862" t="s">
        <v>20</v>
      </c>
      <c r="H862">
        <v>65</v>
      </c>
      <c r="I862" s="4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41"/>
        <v>43515.041666666664</v>
      </c>
      <c r="O862" s="12">
        <f t="shared" si="41"/>
        <v>43525.041666666664</v>
      </c>
      <c r="P862" t="b">
        <v>0</v>
      </c>
      <c r="Q862" t="b">
        <v>1</v>
      </c>
      <c r="R862" t="s">
        <v>65</v>
      </c>
      <c r="S862" t="s">
        <v>2057</v>
      </c>
      <c r="T862" t="s">
        <v>2039</v>
      </c>
    </row>
    <row r="863" spans="1:20" ht="47.2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3"/>
        <v>1.0587500000000001</v>
      </c>
      <c r="G863" t="s">
        <v>20</v>
      </c>
      <c r="H863">
        <v>163</v>
      </c>
      <c r="I863" s="4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41"/>
        <v>40258</v>
      </c>
      <c r="O863" s="12">
        <f t="shared" si="41"/>
        <v>40266</v>
      </c>
      <c r="P863" t="b">
        <v>0</v>
      </c>
      <c r="Q863" t="b">
        <v>0</v>
      </c>
      <c r="R863" t="s">
        <v>33</v>
      </c>
      <c r="S863" t="s">
        <v>2058</v>
      </c>
      <c r="T863" t="s">
        <v>2034</v>
      </c>
    </row>
    <row r="864" spans="1:20" ht="47.2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3"/>
        <v>1.8742857142857143</v>
      </c>
      <c r="G864" t="s">
        <v>20</v>
      </c>
      <c r="H864">
        <v>85</v>
      </c>
      <c r="I864" s="4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41"/>
        <v>40756</v>
      </c>
      <c r="O864" s="12">
        <f t="shared" si="41"/>
        <v>40760</v>
      </c>
      <c r="P864" t="b">
        <v>0</v>
      </c>
      <c r="Q864" t="b">
        <v>0</v>
      </c>
      <c r="R864" t="s">
        <v>33</v>
      </c>
      <c r="S864" t="s">
        <v>2058</v>
      </c>
      <c r="T864" t="s">
        <v>2034</v>
      </c>
    </row>
    <row r="865" spans="1:20" ht="47.2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3"/>
        <v>3.8678571428571429</v>
      </c>
      <c r="G865" t="s">
        <v>20</v>
      </c>
      <c r="H865">
        <v>217</v>
      </c>
      <c r="I865" s="4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41"/>
        <v>42171.999999999993</v>
      </c>
      <c r="O865" s="12">
        <f t="shared" si="41"/>
        <v>42194.999999999993</v>
      </c>
      <c r="P865" t="b">
        <v>0</v>
      </c>
      <c r="Q865" t="b">
        <v>1</v>
      </c>
      <c r="R865" t="s">
        <v>269</v>
      </c>
      <c r="S865" t="s">
        <v>2059</v>
      </c>
      <c r="T865" t="s">
        <v>2050</v>
      </c>
    </row>
    <row r="866" spans="1:20" ht="31.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3"/>
        <v>3.4707142857142856</v>
      </c>
      <c r="G866" t="s">
        <v>20</v>
      </c>
      <c r="H866">
        <v>150</v>
      </c>
      <c r="I866" s="4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41"/>
        <v>42600.999999999993</v>
      </c>
      <c r="O866" s="12">
        <f t="shared" si="41"/>
        <v>42605.999999999993</v>
      </c>
      <c r="P866" t="b">
        <v>0</v>
      </c>
      <c r="Q866" t="b">
        <v>0</v>
      </c>
      <c r="R866" t="s">
        <v>100</v>
      </c>
      <c r="S866" t="s">
        <v>2059</v>
      </c>
      <c r="T866" t="s">
        <v>2043</v>
      </c>
    </row>
    <row r="867" spans="1:20" ht="47.2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3"/>
        <v>1.8582098765432098</v>
      </c>
      <c r="G867" t="s">
        <v>20</v>
      </c>
      <c r="H867">
        <v>3272</v>
      </c>
      <c r="I867" s="4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41"/>
        <v>41897</v>
      </c>
      <c r="O867" s="12">
        <f t="shared" si="41"/>
        <v>41906</v>
      </c>
      <c r="P867" t="b">
        <v>0</v>
      </c>
      <c r="Q867" t="b">
        <v>0</v>
      </c>
      <c r="R867" t="s">
        <v>33</v>
      </c>
      <c r="S867" t="s">
        <v>2058</v>
      </c>
      <c r="T867" t="s">
        <v>2034</v>
      </c>
    </row>
    <row r="868" spans="1:20" ht="47.2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3"/>
        <v>0.43241247264770238</v>
      </c>
      <c r="G868" t="s">
        <v>74</v>
      </c>
      <c r="H868">
        <v>898</v>
      </c>
      <c r="I868" s="4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41"/>
        <v>40671</v>
      </c>
      <c r="O868" s="12">
        <f t="shared" si="41"/>
        <v>40672</v>
      </c>
      <c r="P868" t="b">
        <v>0</v>
      </c>
      <c r="Q868" t="b">
        <v>0</v>
      </c>
      <c r="R868" t="s">
        <v>122</v>
      </c>
      <c r="S868" t="s">
        <v>2062</v>
      </c>
      <c r="T868" t="s">
        <v>2045</v>
      </c>
    </row>
    <row r="869" spans="1:20" ht="47.2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3"/>
        <v>1.6243749999999999</v>
      </c>
      <c r="G869" t="s">
        <v>20</v>
      </c>
      <c r="H869">
        <v>300</v>
      </c>
      <c r="I869" s="4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41"/>
        <v>43381.999999999993</v>
      </c>
      <c r="O869" s="12">
        <f t="shared" si="41"/>
        <v>43387.999999999993</v>
      </c>
      <c r="P869" t="b">
        <v>0</v>
      </c>
      <c r="Q869" t="b">
        <v>0</v>
      </c>
      <c r="R869" t="s">
        <v>17</v>
      </c>
      <c r="S869" t="s">
        <v>2055</v>
      </c>
      <c r="T869" t="s">
        <v>2031</v>
      </c>
    </row>
    <row r="870" spans="1:20" ht="47.2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3"/>
        <v>1.8484285714285715</v>
      </c>
      <c r="G870" t="s">
        <v>20</v>
      </c>
      <c r="H870">
        <v>126</v>
      </c>
      <c r="I870" s="4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41"/>
        <v>41559</v>
      </c>
      <c r="O870" s="12">
        <f t="shared" si="41"/>
        <v>41570</v>
      </c>
      <c r="P870" t="b">
        <v>0</v>
      </c>
      <c r="Q870" t="b">
        <v>0</v>
      </c>
      <c r="R870" t="s">
        <v>33</v>
      </c>
      <c r="S870" t="s">
        <v>2058</v>
      </c>
      <c r="T870" t="s">
        <v>2034</v>
      </c>
    </row>
    <row r="871" spans="1:20" ht="47.2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3"/>
        <v>0.23703520691785052</v>
      </c>
      <c r="G871" t="s">
        <v>14</v>
      </c>
      <c r="H871">
        <v>526</v>
      </c>
      <c r="I871" s="4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41"/>
        <v>40350</v>
      </c>
      <c r="O871" s="12">
        <f t="shared" si="41"/>
        <v>40364</v>
      </c>
      <c r="P871" t="b">
        <v>0</v>
      </c>
      <c r="Q871" t="b">
        <v>0</v>
      </c>
      <c r="R871" t="s">
        <v>53</v>
      </c>
      <c r="S871" t="s">
        <v>2059</v>
      </c>
      <c r="T871" t="s">
        <v>2037</v>
      </c>
    </row>
    <row r="872" spans="1:20" ht="31.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3"/>
        <v>0.89870129870129867</v>
      </c>
      <c r="G872" t="s">
        <v>14</v>
      </c>
      <c r="H872">
        <v>121</v>
      </c>
      <c r="I872" s="4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41"/>
        <v>42239.999999999993</v>
      </c>
      <c r="O872" s="12">
        <f t="shared" si="41"/>
        <v>42264.999999999993</v>
      </c>
      <c r="P872" t="b">
        <v>0</v>
      </c>
      <c r="Q872" t="b">
        <v>0</v>
      </c>
      <c r="R872" t="s">
        <v>33</v>
      </c>
      <c r="S872" t="s">
        <v>2058</v>
      </c>
      <c r="T872" t="s">
        <v>2034</v>
      </c>
    </row>
    <row r="873" spans="1:20" ht="47.2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3"/>
        <v>2.7260419580419581</v>
      </c>
      <c r="G873" t="s">
        <v>20</v>
      </c>
      <c r="H873">
        <v>2320</v>
      </c>
      <c r="I873" s="4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41"/>
        <v>43039.999999999993</v>
      </c>
      <c r="O873" s="12">
        <f t="shared" si="41"/>
        <v>43058.041666666664</v>
      </c>
      <c r="P873" t="b">
        <v>0</v>
      </c>
      <c r="Q873" t="b">
        <v>1</v>
      </c>
      <c r="R873" t="s">
        <v>33</v>
      </c>
      <c r="S873" t="s">
        <v>2058</v>
      </c>
      <c r="T873" t="s">
        <v>2034</v>
      </c>
    </row>
    <row r="874" spans="1:20" ht="47.2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3"/>
        <v>1.7004255319148935</v>
      </c>
      <c r="G874" t="s">
        <v>20</v>
      </c>
      <c r="H874">
        <v>81</v>
      </c>
      <c r="I874" s="4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41"/>
        <v>43345.999999999993</v>
      </c>
      <c r="O874" s="12">
        <f t="shared" si="41"/>
        <v>43350.999999999993</v>
      </c>
      <c r="P874" t="b">
        <v>0</v>
      </c>
      <c r="Q874" t="b">
        <v>0</v>
      </c>
      <c r="R874" t="s">
        <v>474</v>
      </c>
      <c r="S874" t="s">
        <v>2059</v>
      </c>
      <c r="T874" t="s">
        <v>2053</v>
      </c>
    </row>
    <row r="875" spans="1:20" ht="31.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3"/>
        <v>1.8828503562945369</v>
      </c>
      <c r="G875" t="s">
        <v>20</v>
      </c>
      <c r="H875">
        <v>1887</v>
      </c>
      <c r="I875" s="4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41"/>
        <v>41647.041666666664</v>
      </c>
      <c r="O875" s="12">
        <f t="shared" si="41"/>
        <v>41652.041666666664</v>
      </c>
      <c r="P875" t="b">
        <v>0</v>
      </c>
      <c r="Q875" t="b">
        <v>0</v>
      </c>
      <c r="R875" t="s">
        <v>122</v>
      </c>
      <c r="S875" t="s">
        <v>2062</v>
      </c>
      <c r="T875" t="s">
        <v>2045</v>
      </c>
    </row>
    <row r="876" spans="1:20" ht="31.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3"/>
        <v>3.4693532338308457</v>
      </c>
      <c r="G876" t="s">
        <v>20</v>
      </c>
      <c r="H876">
        <v>4358</v>
      </c>
      <c r="I876" s="4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41"/>
        <v>40291</v>
      </c>
      <c r="O876" s="12">
        <f t="shared" si="41"/>
        <v>40329</v>
      </c>
      <c r="P876" t="b">
        <v>0</v>
      </c>
      <c r="Q876" t="b">
        <v>1</v>
      </c>
      <c r="R876" t="s">
        <v>122</v>
      </c>
      <c r="S876" t="s">
        <v>2062</v>
      </c>
      <c r="T876" t="s">
        <v>2045</v>
      </c>
    </row>
    <row r="877" spans="1:20" ht="31.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3"/>
        <v>0.6917721518987342</v>
      </c>
      <c r="G877" t="s">
        <v>14</v>
      </c>
      <c r="H877">
        <v>67</v>
      </c>
      <c r="I877" s="4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41"/>
        <v>40556.041666666664</v>
      </c>
      <c r="O877" s="12">
        <f t="shared" si="41"/>
        <v>40557.041666666664</v>
      </c>
      <c r="P877" t="b">
        <v>0</v>
      </c>
      <c r="Q877" t="b">
        <v>0</v>
      </c>
      <c r="R877" t="s">
        <v>23</v>
      </c>
      <c r="S877" t="s">
        <v>2056</v>
      </c>
      <c r="T877" t="s">
        <v>2032</v>
      </c>
    </row>
    <row r="878" spans="1:20" ht="47.2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3"/>
        <v>0.25433734939759034</v>
      </c>
      <c r="G878" t="s">
        <v>14</v>
      </c>
      <c r="H878">
        <v>57</v>
      </c>
      <c r="I878" s="4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41"/>
        <v>43623.999999999993</v>
      </c>
      <c r="O878" s="12">
        <f t="shared" si="41"/>
        <v>43647.999999999993</v>
      </c>
      <c r="P878" t="b">
        <v>0</v>
      </c>
      <c r="Q878" t="b">
        <v>0</v>
      </c>
      <c r="R878" t="s">
        <v>122</v>
      </c>
      <c r="S878" t="s">
        <v>2062</v>
      </c>
      <c r="T878" t="s">
        <v>2045</v>
      </c>
    </row>
    <row r="879" spans="1:20" ht="47.2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3"/>
        <v>0.77400977995110021</v>
      </c>
      <c r="G879" t="s">
        <v>14</v>
      </c>
      <c r="H879">
        <v>1229</v>
      </c>
      <c r="I879" s="4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41"/>
        <v>42576.999999999993</v>
      </c>
      <c r="O879" s="12">
        <f t="shared" si="41"/>
        <v>42577.999999999993</v>
      </c>
      <c r="P879" t="b">
        <v>0</v>
      </c>
      <c r="Q879" t="b">
        <v>0</v>
      </c>
      <c r="R879" t="s">
        <v>17</v>
      </c>
      <c r="S879" t="s">
        <v>2055</v>
      </c>
      <c r="T879" t="s">
        <v>2031</v>
      </c>
    </row>
    <row r="880" spans="1:20" ht="47.2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3"/>
        <v>0.37481481481481482</v>
      </c>
      <c r="G880" t="s">
        <v>14</v>
      </c>
      <c r="H880">
        <v>12</v>
      </c>
      <c r="I880" s="4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41"/>
        <v>43845.041666666664</v>
      </c>
      <c r="O880" s="12">
        <f t="shared" si="41"/>
        <v>43869.041666666664</v>
      </c>
      <c r="P880" t="b">
        <v>0</v>
      </c>
      <c r="Q880" t="b">
        <v>0</v>
      </c>
      <c r="R880" t="s">
        <v>148</v>
      </c>
      <c r="S880" t="s">
        <v>2056</v>
      </c>
      <c r="T880" t="s">
        <v>2047</v>
      </c>
    </row>
    <row r="881" spans="1:20" ht="47.2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3"/>
        <v>5.4379999999999997</v>
      </c>
      <c r="G881" t="s">
        <v>20</v>
      </c>
      <c r="H881">
        <v>53</v>
      </c>
      <c r="I881" s="4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41"/>
        <v>42788.041666666664</v>
      </c>
      <c r="O881" s="12">
        <f t="shared" si="41"/>
        <v>42797.041666666664</v>
      </c>
      <c r="P881" t="b">
        <v>0</v>
      </c>
      <c r="Q881" t="b">
        <v>0</v>
      </c>
      <c r="R881" t="s">
        <v>68</v>
      </c>
      <c r="S881" t="s">
        <v>2060</v>
      </c>
      <c r="T881" t="s">
        <v>2040</v>
      </c>
    </row>
    <row r="882" spans="1:20" ht="47.2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3"/>
        <v>2.2852189349112426</v>
      </c>
      <c r="G882" t="s">
        <v>20</v>
      </c>
      <c r="H882">
        <v>2414</v>
      </c>
      <c r="I882" s="4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41"/>
        <v>43666.999999999993</v>
      </c>
      <c r="O882" s="12">
        <f t="shared" si="41"/>
        <v>43668.999999999993</v>
      </c>
      <c r="P882" t="b">
        <v>0</v>
      </c>
      <c r="Q882" t="b">
        <v>0</v>
      </c>
      <c r="R882" t="s">
        <v>50</v>
      </c>
      <c r="S882" t="s">
        <v>2056</v>
      </c>
      <c r="T882" t="s">
        <v>2036</v>
      </c>
    </row>
    <row r="883" spans="1:20" ht="47.2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3"/>
        <v>0.38948339483394834</v>
      </c>
      <c r="G883" t="s">
        <v>14</v>
      </c>
      <c r="H883">
        <v>452</v>
      </c>
      <c r="I883" s="4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41"/>
        <v>42193.999999999993</v>
      </c>
      <c r="O883" s="12">
        <f t="shared" si="41"/>
        <v>42222.999999999993</v>
      </c>
      <c r="P883" t="b">
        <v>0</v>
      </c>
      <c r="Q883" t="b">
        <v>1</v>
      </c>
      <c r="R883" t="s">
        <v>33</v>
      </c>
      <c r="S883" t="s">
        <v>2058</v>
      </c>
      <c r="T883" t="s">
        <v>2034</v>
      </c>
    </row>
    <row r="884" spans="1:20" ht="31.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3"/>
        <v>3.7</v>
      </c>
      <c r="G884" t="s">
        <v>20</v>
      </c>
      <c r="H884">
        <v>80</v>
      </c>
      <c r="I884" s="4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41"/>
        <v>42025.041666666664</v>
      </c>
      <c r="O884" s="12">
        <f t="shared" si="41"/>
        <v>42029.041666666664</v>
      </c>
      <c r="P884" t="b">
        <v>0</v>
      </c>
      <c r="Q884" t="b">
        <v>0</v>
      </c>
      <c r="R884" t="s">
        <v>33</v>
      </c>
      <c r="S884" t="s">
        <v>2058</v>
      </c>
      <c r="T884" t="s">
        <v>2034</v>
      </c>
    </row>
    <row r="885" spans="1:20" ht="47.2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3"/>
        <v>2.3791176470588233</v>
      </c>
      <c r="G885" t="s">
        <v>20</v>
      </c>
      <c r="H885">
        <v>193</v>
      </c>
      <c r="I885" s="4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41"/>
        <v>40323</v>
      </c>
      <c r="O885" s="12">
        <f t="shared" si="41"/>
        <v>40359</v>
      </c>
      <c r="P885" t="b">
        <v>0</v>
      </c>
      <c r="Q885" t="b">
        <v>0</v>
      </c>
      <c r="R885" t="s">
        <v>100</v>
      </c>
      <c r="S885" t="s">
        <v>2059</v>
      </c>
      <c r="T885" t="s">
        <v>2043</v>
      </c>
    </row>
    <row r="886" spans="1:20" ht="47.2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3"/>
        <v>0.64036299765807958</v>
      </c>
      <c r="G886" t="s">
        <v>14</v>
      </c>
      <c r="H886">
        <v>1886</v>
      </c>
      <c r="I886" s="4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41"/>
        <v>41763</v>
      </c>
      <c r="O886" s="12">
        <f t="shared" si="41"/>
        <v>41765</v>
      </c>
      <c r="P886" t="b">
        <v>0</v>
      </c>
      <c r="Q886" t="b">
        <v>1</v>
      </c>
      <c r="R886" t="s">
        <v>33</v>
      </c>
      <c r="S886" t="s">
        <v>2058</v>
      </c>
      <c r="T886" t="s">
        <v>2034</v>
      </c>
    </row>
    <row r="887" spans="1:20" ht="31.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3"/>
        <v>1.1827777777777777</v>
      </c>
      <c r="G887" t="s">
        <v>20</v>
      </c>
      <c r="H887">
        <v>52</v>
      </c>
      <c r="I887" s="4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41"/>
        <v>40335</v>
      </c>
      <c r="O887" s="12">
        <f t="shared" si="41"/>
        <v>40373</v>
      </c>
      <c r="P887" t="b">
        <v>0</v>
      </c>
      <c r="Q887" t="b">
        <v>0</v>
      </c>
      <c r="R887" t="s">
        <v>33</v>
      </c>
      <c r="S887" t="s">
        <v>2058</v>
      </c>
      <c r="T887" t="s">
        <v>2034</v>
      </c>
    </row>
    <row r="888" spans="1:20" ht="47.2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3"/>
        <v>0.84824037184594958</v>
      </c>
      <c r="G888" t="s">
        <v>14</v>
      </c>
      <c r="H888">
        <v>1825</v>
      </c>
      <c r="I888" s="4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41"/>
        <v>40416</v>
      </c>
      <c r="O888" s="12">
        <f t="shared" si="41"/>
        <v>40434</v>
      </c>
      <c r="P888" t="b">
        <v>0</v>
      </c>
      <c r="Q888" t="b">
        <v>0</v>
      </c>
      <c r="R888" t="s">
        <v>60</v>
      </c>
      <c r="S888" t="s">
        <v>2056</v>
      </c>
      <c r="T888" t="s">
        <v>2038</v>
      </c>
    </row>
    <row r="889" spans="1:20" ht="47.2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3"/>
        <v>0.29346153846153844</v>
      </c>
      <c r="G889" t="s">
        <v>14</v>
      </c>
      <c r="H889">
        <v>31</v>
      </c>
      <c r="I889" s="4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41"/>
        <v>42201.999999999993</v>
      </c>
      <c r="O889" s="12">
        <f t="shared" si="41"/>
        <v>42248.999999999993</v>
      </c>
      <c r="P889" t="b">
        <v>0</v>
      </c>
      <c r="Q889" t="b">
        <v>1</v>
      </c>
      <c r="R889" t="s">
        <v>33</v>
      </c>
      <c r="S889" t="s">
        <v>2058</v>
      </c>
      <c r="T889" t="s">
        <v>2034</v>
      </c>
    </row>
    <row r="890" spans="1:20" ht="63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3"/>
        <v>2.0989655172413793</v>
      </c>
      <c r="G890" t="s">
        <v>20</v>
      </c>
      <c r="H890">
        <v>290</v>
      </c>
      <c r="I890" s="4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41"/>
        <v>42835.999999999993</v>
      </c>
      <c r="O890" s="12">
        <f t="shared" si="41"/>
        <v>42854.999999999993</v>
      </c>
      <c r="P890" t="b">
        <v>0</v>
      </c>
      <c r="Q890" t="b">
        <v>0</v>
      </c>
      <c r="R890" t="s">
        <v>33</v>
      </c>
      <c r="S890" t="s">
        <v>2058</v>
      </c>
      <c r="T890" t="s">
        <v>2034</v>
      </c>
    </row>
    <row r="891" spans="1:20" ht="31.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3"/>
        <v>1.697857142857143</v>
      </c>
      <c r="G891" t="s">
        <v>20</v>
      </c>
      <c r="H891">
        <v>122</v>
      </c>
      <c r="I891" s="4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41"/>
        <v>41710</v>
      </c>
      <c r="O891" s="12">
        <f t="shared" si="41"/>
        <v>41717</v>
      </c>
      <c r="P891" t="b">
        <v>0</v>
      </c>
      <c r="Q891" t="b">
        <v>1</v>
      </c>
      <c r="R891" t="s">
        <v>50</v>
      </c>
      <c r="S891" t="s">
        <v>2056</v>
      </c>
      <c r="T891" t="s">
        <v>2036</v>
      </c>
    </row>
    <row r="892" spans="1:20" ht="47.2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3"/>
        <v>1.1595907738095239</v>
      </c>
      <c r="G892" t="s">
        <v>20</v>
      </c>
      <c r="H892">
        <v>1470</v>
      </c>
      <c r="I892" s="4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41"/>
        <v>43639.999999999993</v>
      </c>
      <c r="O892" s="12">
        <f t="shared" si="41"/>
        <v>43640.999999999993</v>
      </c>
      <c r="P892" t="b">
        <v>0</v>
      </c>
      <c r="Q892" t="b">
        <v>0</v>
      </c>
      <c r="R892" t="s">
        <v>60</v>
      </c>
      <c r="S892" t="s">
        <v>2056</v>
      </c>
      <c r="T892" t="s">
        <v>2038</v>
      </c>
    </row>
    <row r="893" spans="1:20" ht="47.2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3"/>
        <v>2.5859999999999999</v>
      </c>
      <c r="G893" t="s">
        <v>20</v>
      </c>
      <c r="H893">
        <v>165</v>
      </c>
      <c r="I893" s="4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41"/>
        <v>40880.041666666664</v>
      </c>
      <c r="O893" s="12">
        <f t="shared" si="41"/>
        <v>40924.041666666664</v>
      </c>
      <c r="P893" t="b">
        <v>0</v>
      </c>
      <c r="Q893" t="b">
        <v>0</v>
      </c>
      <c r="R893" t="s">
        <v>42</v>
      </c>
      <c r="S893" t="s">
        <v>2059</v>
      </c>
      <c r="T893" t="s">
        <v>2035</v>
      </c>
    </row>
    <row r="894" spans="1:20" ht="31.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3"/>
        <v>2.3058333333333332</v>
      </c>
      <c r="G894" t="s">
        <v>20</v>
      </c>
      <c r="H894">
        <v>182</v>
      </c>
      <c r="I894" s="4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41"/>
        <v>40319</v>
      </c>
      <c r="O894" s="12">
        <f t="shared" si="41"/>
        <v>40360</v>
      </c>
      <c r="P894" t="b">
        <v>0</v>
      </c>
      <c r="Q894" t="b">
        <v>0</v>
      </c>
      <c r="R894" t="s">
        <v>206</v>
      </c>
      <c r="S894" t="s">
        <v>2060</v>
      </c>
      <c r="T894" t="s">
        <v>2049</v>
      </c>
    </row>
    <row r="895" spans="1:20" ht="31.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3"/>
        <v>1.2821428571428573</v>
      </c>
      <c r="G895" t="s">
        <v>20</v>
      </c>
      <c r="H895">
        <v>199</v>
      </c>
      <c r="I895" s="4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41"/>
        <v>42169.999999999993</v>
      </c>
      <c r="O895" s="12">
        <f t="shared" si="41"/>
        <v>42173.999999999993</v>
      </c>
      <c r="P895" t="b">
        <v>0</v>
      </c>
      <c r="Q895" t="b">
        <v>1</v>
      </c>
      <c r="R895" t="s">
        <v>42</v>
      </c>
      <c r="S895" t="s">
        <v>2059</v>
      </c>
      <c r="T895" t="s">
        <v>2035</v>
      </c>
    </row>
    <row r="896" spans="1:20" ht="31.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E896/D896</f>
        <v>1.8870588235294117</v>
      </c>
      <c r="G896" t="s">
        <v>20</v>
      </c>
      <c r="H896">
        <v>56</v>
      </c>
      <c r="I896" s="4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41"/>
        <v>41466</v>
      </c>
      <c r="O896" s="12">
        <f t="shared" si="41"/>
        <v>41496</v>
      </c>
      <c r="P896" t="b">
        <v>0</v>
      </c>
      <c r="Q896" t="b">
        <v>1</v>
      </c>
      <c r="R896" t="s">
        <v>269</v>
      </c>
      <c r="S896" t="s">
        <v>2059</v>
      </c>
      <c r="T896" t="s">
        <v>2050</v>
      </c>
    </row>
    <row r="897" spans="1:20" ht="47.2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3"/>
        <v>6.9511889862327911E-2</v>
      </c>
      <c r="G897" t="s">
        <v>14</v>
      </c>
      <c r="H897">
        <v>107</v>
      </c>
      <c r="I897" s="4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41"/>
        <v>43134.041666666664</v>
      </c>
      <c r="O897" s="12">
        <f t="shared" si="41"/>
        <v>43143.041666666664</v>
      </c>
      <c r="P897" t="b">
        <v>0</v>
      </c>
      <c r="Q897" t="b">
        <v>0</v>
      </c>
      <c r="R897" t="s">
        <v>33</v>
      </c>
      <c r="S897" t="s">
        <v>2058</v>
      </c>
      <c r="T897" t="s">
        <v>2034</v>
      </c>
    </row>
    <row r="898" spans="1:20" ht="47.2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3"/>
        <v>7.7443434343434348</v>
      </c>
      <c r="G898" t="s">
        <v>20</v>
      </c>
      <c r="H898">
        <v>1460</v>
      </c>
      <c r="I898" s="4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44">(L898/86400)+25569+(-5/24)</f>
        <v>40738</v>
      </c>
      <c r="O898" s="12">
        <f t="shared" ref="O898:O961" si="45">(M898/86400)+25569+(-5/24)</f>
        <v>40741</v>
      </c>
      <c r="P898" t="b">
        <v>0</v>
      </c>
      <c r="Q898" t="b">
        <v>1</v>
      </c>
      <c r="R898" t="s">
        <v>17</v>
      </c>
      <c r="S898" t="s">
        <v>2055</v>
      </c>
      <c r="T898" t="s">
        <v>2031</v>
      </c>
    </row>
    <row r="899" spans="1:20" ht="31.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3"/>
        <v>0.27693181818181817</v>
      </c>
      <c r="G899" t="s">
        <v>14</v>
      </c>
      <c r="H899">
        <v>27</v>
      </c>
      <c r="I899" s="4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44"/>
        <v>43582.999999999993</v>
      </c>
      <c r="O899" s="12">
        <f t="shared" si="45"/>
        <v>43584.999999999993</v>
      </c>
      <c r="P899" t="b">
        <v>0</v>
      </c>
      <c r="Q899" t="b">
        <v>0</v>
      </c>
      <c r="R899" t="s">
        <v>33</v>
      </c>
      <c r="S899" t="s">
        <v>2058</v>
      </c>
      <c r="T899" t="s">
        <v>2034</v>
      </c>
    </row>
    <row r="900" spans="1:20" ht="31.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3"/>
        <v>0.52479620323841425</v>
      </c>
      <c r="G900" t="s">
        <v>14</v>
      </c>
      <c r="H900">
        <v>1221</v>
      </c>
      <c r="I900" s="4">
        <f t="shared" ref="I900:I963" si="46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44"/>
        <v>43815.041666666664</v>
      </c>
      <c r="O900" s="12">
        <f t="shared" si="45"/>
        <v>43821.041666666664</v>
      </c>
      <c r="P900" t="b">
        <v>0</v>
      </c>
      <c r="Q900" t="b">
        <v>0</v>
      </c>
      <c r="R900" t="s">
        <v>42</v>
      </c>
      <c r="S900" t="s">
        <v>2059</v>
      </c>
      <c r="T900" t="s">
        <v>2035</v>
      </c>
    </row>
    <row r="901" spans="1:20" ht="47.2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ref="F901:F964" si="47">E901/D901</f>
        <v>4.0709677419354842</v>
      </c>
      <c r="G901" t="s">
        <v>20</v>
      </c>
      <c r="H901">
        <v>123</v>
      </c>
      <c r="I901" s="4">
        <f t="shared" si="4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44"/>
        <v>41554</v>
      </c>
      <c r="O901" s="12">
        <f t="shared" si="45"/>
        <v>41572</v>
      </c>
      <c r="P901" t="b">
        <v>0</v>
      </c>
      <c r="Q901" t="b">
        <v>0</v>
      </c>
      <c r="R901" t="s">
        <v>159</v>
      </c>
      <c r="S901" t="s">
        <v>2056</v>
      </c>
      <c r="T901" t="s">
        <v>2048</v>
      </c>
    </row>
    <row r="902" spans="1:20" ht="31.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7"/>
        <v>0.02</v>
      </c>
      <c r="G902" t="s">
        <v>14</v>
      </c>
      <c r="H902">
        <v>1</v>
      </c>
      <c r="I902" s="4">
        <f t="shared" si="46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44"/>
        <v>41901</v>
      </c>
      <c r="O902" s="12">
        <f t="shared" si="45"/>
        <v>41902</v>
      </c>
      <c r="P902" t="b">
        <v>0</v>
      </c>
      <c r="Q902" t="b">
        <v>1</v>
      </c>
      <c r="R902" t="s">
        <v>28</v>
      </c>
      <c r="S902" t="s">
        <v>2057</v>
      </c>
      <c r="T902" t="s">
        <v>2033</v>
      </c>
    </row>
    <row r="903" spans="1:20" ht="31.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7"/>
        <v>1.5617857142857143</v>
      </c>
      <c r="G903" t="s">
        <v>20</v>
      </c>
      <c r="H903">
        <v>159</v>
      </c>
      <c r="I903" s="4">
        <f t="shared" si="4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44"/>
        <v>43297.999999999993</v>
      </c>
      <c r="O903" s="12">
        <f t="shared" si="45"/>
        <v>43330.999999999993</v>
      </c>
      <c r="P903" t="b">
        <v>0</v>
      </c>
      <c r="Q903" t="b">
        <v>1</v>
      </c>
      <c r="R903" t="s">
        <v>23</v>
      </c>
      <c r="S903" t="s">
        <v>2056</v>
      </c>
      <c r="T903" t="s">
        <v>2032</v>
      </c>
    </row>
    <row r="904" spans="1:20" ht="47.2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7"/>
        <v>2.5242857142857145</v>
      </c>
      <c r="G904" t="s">
        <v>20</v>
      </c>
      <c r="H904">
        <v>110</v>
      </c>
      <c r="I904" s="4">
        <f t="shared" si="4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44"/>
        <v>42399.041666666664</v>
      </c>
      <c r="O904" s="12">
        <f t="shared" si="45"/>
        <v>42441.041666666664</v>
      </c>
      <c r="P904" t="b">
        <v>0</v>
      </c>
      <c r="Q904" t="b">
        <v>0</v>
      </c>
      <c r="R904" t="s">
        <v>28</v>
      </c>
      <c r="S904" t="s">
        <v>2057</v>
      </c>
      <c r="T904" t="s">
        <v>2033</v>
      </c>
    </row>
    <row r="905" spans="1:20" ht="47.2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7"/>
        <v>1.729268292682927E-2</v>
      </c>
      <c r="G905" t="s">
        <v>47</v>
      </c>
      <c r="H905">
        <v>14</v>
      </c>
      <c r="I905" s="4">
        <f t="shared" si="4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44"/>
        <v>41034</v>
      </c>
      <c r="O905" s="12">
        <f t="shared" si="45"/>
        <v>41049</v>
      </c>
      <c r="P905" t="b">
        <v>0</v>
      </c>
      <c r="Q905" t="b">
        <v>1</v>
      </c>
      <c r="R905" t="s">
        <v>68</v>
      </c>
      <c r="S905" t="s">
        <v>2060</v>
      </c>
      <c r="T905" t="s">
        <v>2040</v>
      </c>
    </row>
    <row r="906" spans="1:20" ht="31.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7"/>
        <v>0.12230769230769231</v>
      </c>
      <c r="G906" t="s">
        <v>14</v>
      </c>
      <c r="H906">
        <v>16</v>
      </c>
      <c r="I906" s="4">
        <f t="shared" si="4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44"/>
        <v>41186</v>
      </c>
      <c r="O906" s="12">
        <f t="shared" si="45"/>
        <v>41190</v>
      </c>
      <c r="P906" t="b">
        <v>0</v>
      </c>
      <c r="Q906" t="b">
        <v>0</v>
      </c>
      <c r="R906" t="s">
        <v>133</v>
      </c>
      <c r="S906" t="s">
        <v>2060</v>
      </c>
      <c r="T906" t="s">
        <v>2046</v>
      </c>
    </row>
    <row r="907" spans="1:20" ht="47.2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7"/>
        <v>1.6398734177215191</v>
      </c>
      <c r="G907" t="s">
        <v>20</v>
      </c>
      <c r="H907">
        <v>236</v>
      </c>
      <c r="I907" s="4">
        <f t="shared" si="4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44"/>
        <v>41536</v>
      </c>
      <c r="O907" s="12">
        <f t="shared" si="45"/>
        <v>41539</v>
      </c>
      <c r="P907" t="b">
        <v>0</v>
      </c>
      <c r="Q907" t="b">
        <v>0</v>
      </c>
      <c r="R907" t="s">
        <v>33</v>
      </c>
      <c r="S907" t="s">
        <v>2058</v>
      </c>
      <c r="T907" t="s">
        <v>2034</v>
      </c>
    </row>
    <row r="908" spans="1:20" ht="47.2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7"/>
        <v>1.6298181818181818</v>
      </c>
      <c r="G908" t="s">
        <v>20</v>
      </c>
      <c r="H908">
        <v>191</v>
      </c>
      <c r="I908" s="4">
        <f t="shared" si="4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44"/>
        <v>42867.999999999993</v>
      </c>
      <c r="O908" s="12">
        <f t="shared" si="45"/>
        <v>42903.999999999993</v>
      </c>
      <c r="P908" t="b">
        <v>1</v>
      </c>
      <c r="Q908" t="b">
        <v>1</v>
      </c>
      <c r="R908" t="s">
        <v>42</v>
      </c>
      <c r="S908" t="s">
        <v>2059</v>
      </c>
      <c r="T908" t="s">
        <v>2035</v>
      </c>
    </row>
    <row r="909" spans="1:20" ht="47.2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7"/>
        <v>0.20252747252747252</v>
      </c>
      <c r="G909" t="s">
        <v>14</v>
      </c>
      <c r="H909">
        <v>41</v>
      </c>
      <c r="I909" s="4">
        <f t="shared" si="4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44"/>
        <v>40660</v>
      </c>
      <c r="O909" s="12">
        <f t="shared" si="45"/>
        <v>40667</v>
      </c>
      <c r="P909" t="b">
        <v>0</v>
      </c>
      <c r="Q909" t="b">
        <v>0</v>
      </c>
      <c r="R909" t="s">
        <v>33</v>
      </c>
      <c r="S909" t="s">
        <v>2058</v>
      </c>
      <c r="T909" t="s">
        <v>2034</v>
      </c>
    </row>
    <row r="910" spans="1:20" ht="47.2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7"/>
        <v>3.1924083769633507</v>
      </c>
      <c r="G910" t="s">
        <v>20</v>
      </c>
      <c r="H910">
        <v>3934</v>
      </c>
      <c r="I910" s="4">
        <f t="shared" si="4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44"/>
        <v>41031</v>
      </c>
      <c r="O910" s="12">
        <f t="shared" si="45"/>
        <v>41042</v>
      </c>
      <c r="P910" t="b">
        <v>0</v>
      </c>
      <c r="Q910" t="b">
        <v>0</v>
      </c>
      <c r="R910" t="s">
        <v>89</v>
      </c>
      <c r="S910" t="s">
        <v>2061</v>
      </c>
      <c r="T910" t="s">
        <v>2042</v>
      </c>
    </row>
    <row r="911" spans="1:20" ht="47.2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7"/>
        <v>4.7894444444444444</v>
      </c>
      <c r="G911" t="s">
        <v>20</v>
      </c>
      <c r="H911">
        <v>80</v>
      </c>
      <c r="I911" s="4">
        <f t="shared" si="4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44"/>
        <v>43254.999999999993</v>
      </c>
      <c r="O911" s="12">
        <f t="shared" si="45"/>
        <v>43281.999999999993</v>
      </c>
      <c r="P911" t="b">
        <v>0</v>
      </c>
      <c r="Q911" t="b">
        <v>1</v>
      </c>
      <c r="R911" t="s">
        <v>33</v>
      </c>
      <c r="S911" t="s">
        <v>2058</v>
      </c>
      <c r="T911" t="s">
        <v>2034</v>
      </c>
    </row>
    <row r="912" spans="1:20" ht="47.2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7"/>
        <v>0.19556634304207121</v>
      </c>
      <c r="G912" t="s">
        <v>74</v>
      </c>
      <c r="H912">
        <v>296</v>
      </c>
      <c r="I912" s="4">
        <f t="shared" si="4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44"/>
        <v>42026.041666666664</v>
      </c>
      <c r="O912" s="12">
        <f t="shared" si="45"/>
        <v>42027.041666666664</v>
      </c>
      <c r="P912" t="b">
        <v>0</v>
      </c>
      <c r="Q912" t="b">
        <v>0</v>
      </c>
      <c r="R912" t="s">
        <v>33</v>
      </c>
      <c r="S912" t="s">
        <v>2058</v>
      </c>
      <c r="T912" t="s">
        <v>2034</v>
      </c>
    </row>
    <row r="913" spans="1:20" ht="47.2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7"/>
        <v>1.9894827586206896</v>
      </c>
      <c r="G913" t="s">
        <v>20</v>
      </c>
      <c r="H913">
        <v>462</v>
      </c>
      <c r="I913" s="4">
        <f t="shared" si="4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44"/>
        <v>43716.999999999993</v>
      </c>
      <c r="O913" s="12">
        <f t="shared" si="45"/>
        <v>43718.999999999993</v>
      </c>
      <c r="P913" t="b">
        <v>1</v>
      </c>
      <c r="Q913" t="b">
        <v>0</v>
      </c>
      <c r="R913" t="s">
        <v>28</v>
      </c>
      <c r="S913" t="s">
        <v>2057</v>
      </c>
      <c r="T913" t="s">
        <v>2033</v>
      </c>
    </row>
    <row r="914" spans="1:20" ht="47.2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7"/>
        <v>7.95</v>
      </c>
      <c r="G914" t="s">
        <v>20</v>
      </c>
      <c r="H914">
        <v>179</v>
      </c>
      <c r="I914" s="4">
        <f t="shared" si="4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44"/>
        <v>41157</v>
      </c>
      <c r="O914" s="12">
        <f t="shared" si="45"/>
        <v>41170</v>
      </c>
      <c r="P914" t="b">
        <v>1</v>
      </c>
      <c r="Q914" t="b">
        <v>0</v>
      </c>
      <c r="R914" t="s">
        <v>53</v>
      </c>
      <c r="S914" t="s">
        <v>2059</v>
      </c>
      <c r="T914" t="s">
        <v>2037</v>
      </c>
    </row>
    <row r="915" spans="1:20" ht="47.2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7"/>
        <v>0.50621082621082625</v>
      </c>
      <c r="G915" t="s">
        <v>14</v>
      </c>
      <c r="H915">
        <v>523</v>
      </c>
      <c r="I915" s="4">
        <f t="shared" si="4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44"/>
        <v>43596.999999999993</v>
      </c>
      <c r="O915" s="12">
        <f t="shared" si="45"/>
        <v>43609.999999999993</v>
      </c>
      <c r="P915" t="b">
        <v>0</v>
      </c>
      <c r="Q915" t="b">
        <v>0</v>
      </c>
      <c r="R915" t="s">
        <v>53</v>
      </c>
      <c r="S915" t="s">
        <v>2059</v>
      </c>
      <c r="T915" t="s">
        <v>2037</v>
      </c>
    </row>
    <row r="916" spans="1:20" ht="47.2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7"/>
        <v>0.57437499999999997</v>
      </c>
      <c r="G916" t="s">
        <v>14</v>
      </c>
      <c r="H916">
        <v>141</v>
      </c>
      <c r="I916" s="4">
        <f t="shared" si="4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44"/>
        <v>41490</v>
      </c>
      <c r="O916" s="12">
        <f t="shared" si="45"/>
        <v>41502</v>
      </c>
      <c r="P916" t="b">
        <v>0</v>
      </c>
      <c r="Q916" t="b">
        <v>0</v>
      </c>
      <c r="R916" t="s">
        <v>33</v>
      </c>
      <c r="S916" t="s">
        <v>2058</v>
      </c>
      <c r="T916" t="s">
        <v>2034</v>
      </c>
    </row>
    <row r="917" spans="1:20" ht="47.2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7"/>
        <v>1.5562827640984909</v>
      </c>
      <c r="G917" t="s">
        <v>20</v>
      </c>
      <c r="H917">
        <v>1866</v>
      </c>
      <c r="I917" s="4">
        <f t="shared" si="4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44"/>
        <v>42975.999999999993</v>
      </c>
      <c r="O917" s="12">
        <f t="shared" si="45"/>
        <v>42984.999999999993</v>
      </c>
      <c r="P917" t="b">
        <v>0</v>
      </c>
      <c r="Q917" t="b">
        <v>0</v>
      </c>
      <c r="R917" t="s">
        <v>269</v>
      </c>
      <c r="S917" t="s">
        <v>2059</v>
      </c>
      <c r="T917" t="s">
        <v>2050</v>
      </c>
    </row>
    <row r="918" spans="1:20" ht="63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7"/>
        <v>0.36297297297297298</v>
      </c>
      <c r="G918" t="s">
        <v>14</v>
      </c>
      <c r="H918">
        <v>52</v>
      </c>
      <c r="I918" s="4">
        <f t="shared" si="4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44"/>
        <v>41991.041666666664</v>
      </c>
      <c r="O918" s="12">
        <f t="shared" si="45"/>
        <v>42000.041666666664</v>
      </c>
      <c r="P918" t="b">
        <v>0</v>
      </c>
      <c r="Q918" t="b">
        <v>0</v>
      </c>
      <c r="R918" t="s">
        <v>122</v>
      </c>
      <c r="S918" t="s">
        <v>2062</v>
      </c>
      <c r="T918" t="s">
        <v>2045</v>
      </c>
    </row>
    <row r="919" spans="1:20" ht="31.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7"/>
        <v>0.58250000000000002</v>
      </c>
      <c r="G919" t="s">
        <v>47</v>
      </c>
      <c r="H919">
        <v>27</v>
      </c>
      <c r="I919" s="4">
        <f t="shared" si="4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44"/>
        <v>40722</v>
      </c>
      <c r="O919" s="12">
        <f t="shared" si="45"/>
        <v>40746</v>
      </c>
      <c r="P919" t="b">
        <v>0</v>
      </c>
      <c r="Q919" t="b">
        <v>1</v>
      </c>
      <c r="R919" t="s">
        <v>100</v>
      </c>
      <c r="S919" t="s">
        <v>2059</v>
      </c>
      <c r="T919" t="s">
        <v>2043</v>
      </c>
    </row>
    <row r="920" spans="1:20" ht="31.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7"/>
        <v>2.3739473684210526</v>
      </c>
      <c r="G920" t="s">
        <v>20</v>
      </c>
      <c r="H920">
        <v>156</v>
      </c>
      <c r="I920" s="4">
        <f t="shared" si="4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44"/>
        <v>41117</v>
      </c>
      <c r="O920" s="12">
        <f t="shared" si="45"/>
        <v>41128</v>
      </c>
      <c r="P920" t="b">
        <v>0</v>
      </c>
      <c r="Q920" t="b">
        <v>0</v>
      </c>
      <c r="R920" t="s">
        <v>133</v>
      </c>
      <c r="S920" t="s">
        <v>2060</v>
      </c>
      <c r="T920" t="s">
        <v>2046</v>
      </c>
    </row>
    <row r="921" spans="1:20" ht="47.2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7"/>
        <v>0.58750000000000002</v>
      </c>
      <c r="G921" t="s">
        <v>14</v>
      </c>
      <c r="H921">
        <v>225</v>
      </c>
      <c r="I921" s="4">
        <f t="shared" si="4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44"/>
        <v>43021.999999999993</v>
      </c>
      <c r="O921" s="12">
        <f t="shared" si="45"/>
        <v>43054.041666666664</v>
      </c>
      <c r="P921" t="b">
        <v>0</v>
      </c>
      <c r="Q921" t="b">
        <v>1</v>
      </c>
      <c r="R921" t="s">
        <v>33</v>
      </c>
      <c r="S921" t="s">
        <v>2058</v>
      </c>
      <c r="T921" t="s">
        <v>2034</v>
      </c>
    </row>
    <row r="922" spans="1:20" ht="31.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7"/>
        <v>1.8256603773584905</v>
      </c>
      <c r="G922" t="s">
        <v>20</v>
      </c>
      <c r="H922">
        <v>255</v>
      </c>
      <c r="I922" s="4">
        <f t="shared" si="4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44"/>
        <v>43503.041666666664</v>
      </c>
      <c r="O922" s="12">
        <f t="shared" si="45"/>
        <v>43523.041666666664</v>
      </c>
      <c r="P922" t="b">
        <v>1</v>
      </c>
      <c r="Q922" t="b">
        <v>0</v>
      </c>
      <c r="R922" t="s">
        <v>71</v>
      </c>
      <c r="S922" t="s">
        <v>2059</v>
      </c>
      <c r="T922" t="s">
        <v>2041</v>
      </c>
    </row>
    <row r="923" spans="1:20" ht="47.2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7"/>
        <v>7.5436408977556111E-3</v>
      </c>
      <c r="G923" t="s">
        <v>14</v>
      </c>
      <c r="H923">
        <v>38</v>
      </c>
      <c r="I923" s="4">
        <f t="shared" si="4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44"/>
        <v>40951.041666666664</v>
      </c>
      <c r="O923" s="12">
        <f t="shared" si="45"/>
        <v>40965.041666666664</v>
      </c>
      <c r="P923" t="b">
        <v>0</v>
      </c>
      <c r="Q923" t="b">
        <v>0</v>
      </c>
      <c r="R923" t="s">
        <v>28</v>
      </c>
      <c r="S923" t="s">
        <v>2057</v>
      </c>
      <c r="T923" t="s">
        <v>2033</v>
      </c>
    </row>
    <row r="924" spans="1:20" ht="47.2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7"/>
        <v>1.7595330739299611</v>
      </c>
      <c r="G924" t="s">
        <v>20</v>
      </c>
      <c r="H924">
        <v>2261</v>
      </c>
      <c r="I924" s="4">
        <f t="shared" si="46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44"/>
        <v>43443.041666666664</v>
      </c>
      <c r="O924" s="12">
        <f t="shared" si="45"/>
        <v>43452.041666666664</v>
      </c>
      <c r="P924" t="b">
        <v>0</v>
      </c>
      <c r="Q924" t="b">
        <v>1</v>
      </c>
      <c r="R924" t="s">
        <v>319</v>
      </c>
      <c r="S924" t="s">
        <v>2056</v>
      </c>
      <c r="T924" t="s">
        <v>2052</v>
      </c>
    </row>
    <row r="925" spans="1:20" ht="31.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7"/>
        <v>2.3788235294117648</v>
      </c>
      <c r="G925" t="s">
        <v>20</v>
      </c>
      <c r="H925">
        <v>40</v>
      </c>
      <c r="I925" s="4">
        <f t="shared" si="46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44"/>
        <v>40373</v>
      </c>
      <c r="O925" s="12">
        <f t="shared" si="45"/>
        <v>40374</v>
      </c>
      <c r="P925" t="b">
        <v>0</v>
      </c>
      <c r="Q925" t="b">
        <v>0</v>
      </c>
      <c r="R925" t="s">
        <v>33</v>
      </c>
      <c r="S925" t="s">
        <v>2058</v>
      </c>
      <c r="T925" t="s">
        <v>2034</v>
      </c>
    </row>
    <row r="926" spans="1:20" ht="31.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7"/>
        <v>4.8805076142131982</v>
      </c>
      <c r="G926" t="s">
        <v>20</v>
      </c>
      <c r="H926">
        <v>2289</v>
      </c>
      <c r="I926" s="4">
        <f t="shared" si="4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44"/>
        <v>43768.999999999993</v>
      </c>
      <c r="O926" s="12">
        <f t="shared" si="45"/>
        <v>43780.041666666664</v>
      </c>
      <c r="P926" t="b">
        <v>0</v>
      </c>
      <c r="Q926" t="b">
        <v>0</v>
      </c>
      <c r="R926" t="s">
        <v>33</v>
      </c>
      <c r="S926" t="s">
        <v>2058</v>
      </c>
      <c r="T926" t="s">
        <v>2034</v>
      </c>
    </row>
    <row r="927" spans="1:20" ht="47.2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7"/>
        <v>2.2406666666666668</v>
      </c>
      <c r="G927" t="s">
        <v>20</v>
      </c>
      <c r="H927">
        <v>65</v>
      </c>
      <c r="I927" s="4">
        <f t="shared" si="4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44"/>
        <v>42999.999999999993</v>
      </c>
      <c r="O927" s="12">
        <f t="shared" si="45"/>
        <v>43011.999999999993</v>
      </c>
      <c r="P927" t="b">
        <v>0</v>
      </c>
      <c r="Q927" t="b">
        <v>0</v>
      </c>
      <c r="R927" t="s">
        <v>33</v>
      </c>
      <c r="S927" t="s">
        <v>2058</v>
      </c>
      <c r="T927" t="s">
        <v>2034</v>
      </c>
    </row>
    <row r="928" spans="1:20" ht="47.2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7"/>
        <v>0.18126436781609195</v>
      </c>
      <c r="G928" t="s">
        <v>14</v>
      </c>
      <c r="H928">
        <v>15</v>
      </c>
      <c r="I928" s="4">
        <f t="shared" si="4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44"/>
        <v>42501.999999999993</v>
      </c>
      <c r="O928" s="12">
        <f t="shared" si="45"/>
        <v>42505.999999999993</v>
      </c>
      <c r="P928" t="b">
        <v>0</v>
      </c>
      <c r="Q928" t="b">
        <v>0</v>
      </c>
      <c r="R928" t="s">
        <v>17</v>
      </c>
      <c r="S928" t="s">
        <v>2055</v>
      </c>
      <c r="T928" t="s">
        <v>2031</v>
      </c>
    </row>
    <row r="929" spans="1:20" ht="47.2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7"/>
        <v>0.45847222222222223</v>
      </c>
      <c r="G929" t="s">
        <v>14</v>
      </c>
      <c r="H929">
        <v>37</v>
      </c>
      <c r="I929" s="4">
        <f t="shared" si="4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44"/>
        <v>41102</v>
      </c>
      <c r="O929" s="12">
        <f t="shared" si="45"/>
        <v>41131</v>
      </c>
      <c r="P929" t="b">
        <v>0</v>
      </c>
      <c r="Q929" t="b">
        <v>0</v>
      </c>
      <c r="R929" t="s">
        <v>33</v>
      </c>
      <c r="S929" t="s">
        <v>2058</v>
      </c>
      <c r="T929" t="s">
        <v>2034</v>
      </c>
    </row>
    <row r="930" spans="1:20" ht="31.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7"/>
        <v>1.1731541218637993</v>
      </c>
      <c r="G930" t="s">
        <v>20</v>
      </c>
      <c r="H930">
        <v>3777</v>
      </c>
      <c r="I930" s="4">
        <f t="shared" si="4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44"/>
        <v>41637.041666666664</v>
      </c>
      <c r="O930" s="12">
        <f t="shared" si="45"/>
        <v>41646.041666666664</v>
      </c>
      <c r="P930" t="b">
        <v>0</v>
      </c>
      <c r="Q930" t="b">
        <v>0</v>
      </c>
      <c r="R930" t="s">
        <v>28</v>
      </c>
      <c r="S930" t="s">
        <v>2057</v>
      </c>
      <c r="T930" t="s">
        <v>2033</v>
      </c>
    </row>
    <row r="931" spans="1:20" ht="31.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7"/>
        <v>2.173090909090909</v>
      </c>
      <c r="G931" t="s">
        <v>20</v>
      </c>
      <c r="H931">
        <v>184</v>
      </c>
      <c r="I931" s="4">
        <f t="shared" si="4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44"/>
        <v>42857.999999999993</v>
      </c>
      <c r="O931" s="12">
        <f t="shared" si="45"/>
        <v>42871.999999999993</v>
      </c>
      <c r="P931" t="b">
        <v>0</v>
      </c>
      <c r="Q931" t="b">
        <v>0</v>
      </c>
      <c r="R931" t="s">
        <v>33</v>
      </c>
      <c r="S931" t="s">
        <v>2058</v>
      </c>
      <c r="T931" t="s">
        <v>2034</v>
      </c>
    </row>
    <row r="932" spans="1:20" ht="31.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7"/>
        <v>1.1228571428571428</v>
      </c>
      <c r="G932" t="s">
        <v>20</v>
      </c>
      <c r="H932">
        <v>85</v>
      </c>
      <c r="I932" s="4">
        <f t="shared" si="4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44"/>
        <v>42060.041666666664</v>
      </c>
      <c r="O932" s="12">
        <f t="shared" si="45"/>
        <v>42067.041666666664</v>
      </c>
      <c r="P932" t="b">
        <v>0</v>
      </c>
      <c r="Q932" t="b">
        <v>1</v>
      </c>
      <c r="R932" t="s">
        <v>33</v>
      </c>
      <c r="S932" t="s">
        <v>2058</v>
      </c>
      <c r="T932" t="s">
        <v>2034</v>
      </c>
    </row>
    <row r="933" spans="1:20" ht="47.2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7"/>
        <v>0.72518987341772156</v>
      </c>
      <c r="G933" t="s">
        <v>14</v>
      </c>
      <c r="H933">
        <v>112</v>
      </c>
      <c r="I933" s="4">
        <f t="shared" si="4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44"/>
        <v>41818</v>
      </c>
      <c r="O933" s="12">
        <f t="shared" si="45"/>
        <v>41820</v>
      </c>
      <c r="P933" t="b">
        <v>0</v>
      </c>
      <c r="Q933" t="b">
        <v>1</v>
      </c>
      <c r="R933" t="s">
        <v>33</v>
      </c>
      <c r="S933" t="s">
        <v>2058</v>
      </c>
      <c r="T933" t="s">
        <v>2034</v>
      </c>
    </row>
    <row r="934" spans="1:20" ht="47.2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7"/>
        <v>2.1230434782608696</v>
      </c>
      <c r="G934" t="s">
        <v>20</v>
      </c>
      <c r="H934">
        <v>144</v>
      </c>
      <c r="I934" s="4">
        <f t="shared" si="4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44"/>
        <v>41709</v>
      </c>
      <c r="O934" s="12">
        <f t="shared" si="45"/>
        <v>41712</v>
      </c>
      <c r="P934" t="b">
        <v>0</v>
      </c>
      <c r="Q934" t="b">
        <v>0</v>
      </c>
      <c r="R934" t="s">
        <v>23</v>
      </c>
      <c r="S934" t="s">
        <v>2056</v>
      </c>
      <c r="T934" t="s">
        <v>2032</v>
      </c>
    </row>
    <row r="935" spans="1:20" ht="31.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7"/>
        <v>2.3974657534246577</v>
      </c>
      <c r="G935" t="s">
        <v>20</v>
      </c>
      <c r="H935">
        <v>1902</v>
      </c>
      <c r="I935" s="4">
        <f t="shared" si="4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44"/>
        <v>41372</v>
      </c>
      <c r="O935" s="12">
        <f t="shared" si="45"/>
        <v>41385</v>
      </c>
      <c r="P935" t="b">
        <v>0</v>
      </c>
      <c r="Q935" t="b">
        <v>0</v>
      </c>
      <c r="R935" t="s">
        <v>33</v>
      </c>
      <c r="S935" t="s">
        <v>2058</v>
      </c>
      <c r="T935" t="s">
        <v>2034</v>
      </c>
    </row>
    <row r="936" spans="1:20" ht="31.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7"/>
        <v>1.8193548387096774</v>
      </c>
      <c r="G936" t="s">
        <v>20</v>
      </c>
      <c r="H936">
        <v>105</v>
      </c>
      <c r="I936" s="4">
        <f t="shared" si="4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44"/>
        <v>42422.041666666664</v>
      </c>
      <c r="O936" s="12">
        <f t="shared" si="45"/>
        <v>42428.041666666664</v>
      </c>
      <c r="P936" t="b">
        <v>0</v>
      </c>
      <c r="Q936" t="b">
        <v>0</v>
      </c>
      <c r="R936" t="s">
        <v>33</v>
      </c>
      <c r="S936" t="s">
        <v>2058</v>
      </c>
      <c r="T936" t="s">
        <v>2034</v>
      </c>
    </row>
    <row r="937" spans="1:20" ht="47.2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7"/>
        <v>1.6413114754098361</v>
      </c>
      <c r="G937" t="s">
        <v>20</v>
      </c>
      <c r="H937">
        <v>132</v>
      </c>
      <c r="I937" s="4">
        <f t="shared" si="4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44"/>
        <v>42208.999999999993</v>
      </c>
      <c r="O937" s="12">
        <f t="shared" si="45"/>
        <v>42215.999999999993</v>
      </c>
      <c r="P937" t="b">
        <v>0</v>
      </c>
      <c r="Q937" t="b">
        <v>0</v>
      </c>
      <c r="R937" t="s">
        <v>33</v>
      </c>
      <c r="S937" t="s">
        <v>2058</v>
      </c>
      <c r="T937" t="s">
        <v>2034</v>
      </c>
    </row>
    <row r="938" spans="1:20" ht="47.2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7"/>
        <v>1.6375968992248063E-2</v>
      </c>
      <c r="G938" t="s">
        <v>14</v>
      </c>
      <c r="H938">
        <v>21</v>
      </c>
      <c r="I938" s="4">
        <f t="shared" si="4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44"/>
        <v>43667.999999999993</v>
      </c>
      <c r="O938" s="12">
        <f t="shared" si="45"/>
        <v>43670.999999999993</v>
      </c>
      <c r="P938" t="b">
        <v>1</v>
      </c>
      <c r="Q938" t="b">
        <v>0</v>
      </c>
      <c r="R938" t="s">
        <v>33</v>
      </c>
      <c r="S938" t="s">
        <v>2058</v>
      </c>
      <c r="T938" t="s">
        <v>2034</v>
      </c>
    </row>
    <row r="939" spans="1:20" ht="31.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7"/>
        <v>0.49643859649122807</v>
      </c>
      <c r="G939" t="s">
        <v>74</v>
      </c>
      <c r="H939">
        <v>976</v>
      </c>
      <c r="I939" s="4">
        <f t="shared" si="4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44"/>
        <v>42334.041666666664</v>
      </c>
      <c r="O939" s="12">
        <f t="shared" si="45"/>
        <v>42343.041666666664</v>
      </c>
      <c r="P939" t="b">
        <v>0</v>
      </c>
      <c r="Q939" t="b">
        <v>0</v>
      </c>
      <c r="R939" t="s">
        <v>42</v>
      </c>
      <c r="S939" t="s">
        <v>2059</v>
      </c>
      <c r="T939" t="s">
        <v>2035</v>
      </c>
    </row>
    <row r="940" spans="1:20" ht="31.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7"/>
        <v>1.0970652173913042</v>
      </c>
      <c r="G940" t="s">
        <v>20</v>
      </c>
      <c r="H940">
        <v>96</v>
      </c>
      <c r="I940" s="4">
        <f t="shared" si="4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44"/>
        <v>43262.999999999993</v>
      </c>
      <c r="O940" s="12">
        <f t="shared" si="45"/>
        <v>43298.999999999993</v>
      </c>
      <c r="P940" t="b">
        <v>0</v>
      </c>
      <c r="Q940" t="b">
        <v>1</v>
      </c>
      <c r="R940" t="s">
        <v>119</v>
      </c>
      <c r="S940" t="s">
        <v>2060</v>
      </c>
      <c r="T940" t="s">
        <v>2044</v>
      </c>
    </row>
    <row r="941" spans="1:20" ht="47.2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7"/>
        <v>0.49217948717948717</v>
      </c>
      <c r="G941" t="s">
        <v>14</v>
      </c>
      <c r="H941">
        <v>67</v>
      </c>
      <c r="I941" s="4">
        <f t="shared" si="4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44"/>
        <v>40670</v>
      </c>
      <c r="O941" s="12">
        <f t="shared" si="45"/>
        <v>40687</v>
      </c>
      <c r="P941" t="b">
        <v>0</v>
      </c>
      <c r="Q941" t="b">
        <v>1</v>
      </c>
      <c r="R941" t="s">
        <v>89</v>
      </c>
      <c r="S941" t="s">
        <v>2061</v>
      </c>
      <c r="T941" t="s">
        <v>2042</v>
      </c>
    </row>
    <row r="942" spans="1:20" ht="31.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7"/>
        <v>0.62232323232323228</v>
      </c>
      <c r="G942" t="s">
        <v>47</v>
      </c>
      <c r="H942">
        <v>66</v>
      </c>
      <c r="I942" s="4">
        <f t="shared" si="4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44"/>
        <v>41244.041666666664</v>
      </c>
      <c r="O942" s="12">
        <f t="shared" si="45"/>
        <v>41266.041666666664</v>
      </c>
      <c r="P942" t="b">
        <v>0</v>
      </c>
      <c r="Q942" t="b">
        <v>0</v>
      </c>
      <c r="R942" t="s">
        <v>28</v>
      </c>
      <c r="S942" t="s">
        <v>2057</v>
      </c>
      <c r="T942" t="s">
        <v>2033</v>
      </c>
    </row>
    <row r="943" spans="1:20" ht="31.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7"/>
        <v>0.1305813953488372</v>
      </c>
      <c r="G943" t="s">
        <v>14</v>
      </c>
      <c r="H943">
        <v>78</v>
      </c>
      <c r="I943" s="4">
        <f t="shared" si="4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44"/>
        <v>40552.041666666664</v>
      </c>
      <c r="O943" s="12">
        <f t="shared" si="45"/>
        <v>40587.041666666664</v>
      </c>
      <c r="P943" t="b">
        <v>1</v>
      </c>
      <c r="Q943" t="b">
        <v>0</v>
      </c>
      <c r="R943" t="s">
        <v>33</v>
      </c>
      <c r="S943" t="s">
        <v>2058</v>
      </c>
      <c r="T943" t="s">
        <v>2034</v>
      </c>
    </row>
    <row r="944" spans="1:20" ht="31.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7"/>
        <v>0.64635416666666667</v>
      </c>
      <c r="G944" t="s">
        <v>14</v>
      </c>
      <c r="H944">
        <v>67</v>
      </c>
      <c r="I944" s="4">
        <f t="shared" si="4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44"/>
        <v>40568.041666666664</v>
      </c>
      <c r="O944" s="12">
        <f t="shared" si="45"/>
        <v>40571.041666666664</v>
      </c>
      <c r="P944" t="b">
        <v>0</v>
      </c>
      <c r="Q944" t="b">
        <v>0</v>
      </c>
      <c r="R944" t="s">
        <v>33</v>
      </c>
      <c r="S944" t="s">
        <v>2058</v>
      </c>
      <c r="T944" t="s">
        <v>2034</v>
      </c>
    </row>
    <row r="945" spans="1:20" ht="31.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7"/>
        <v>1.5958666666666668</v>
      </c>
      <c r="G945" t="s">
        <v>20</v>
      </c>
      <c r="H945">
        <v>114</v>
      </c>
      <c r="I945" s="4">
        <f t="shared" si="4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44"/>
        <v>41906</v>
      </c>
      <c r="O945" s="12">
        <f t="shared" si="45"/>
        <v>41941</v>
      </c>
      <c r="P945" t="b">
        <v>0</v>
      </c>
      <c r="Q945" t="b">
        <v>0</v>
      </c>
      <c r="R945" t="s">
        <v>17</v>
      </c>
      <c r="S945" t="s">
        <v>2055</v>
      </c>
      <c r="T945" t="s">
        <v>2031</v>
      </c>
    </row>
    <row r="946" spans="1:20" ht="47.2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7"/>
        <v>0.81420000000000003</v>
      </c>
      <c r="G946" t="s">
        <v>14</v>
      </c>
      <c r="H946">
        <v>263</v>
      </c>
      <c r="I946" s="4">
        <f t="shared" si="4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44"/>
        <v>42776.041666666664</v>
      </c>
      <c r="O946" s="12">
        <f t="shared" si="45"/>
        <v>42795.041666666664</v>
      </c>
      <c r="P946" t="b">
        <v>0</v>
      </c>
      <c r="Q946" t="b">
        <v>0</v>
      </c>
      <c r="R946" t="s">
        <v>122</v>
      </c>
      <c r="S946" t="s">
        <v>2062</v>
      </c>
      <c r="T946" t="s">
        <v>2045</v>
      </c>
    </row>
    <row r="947" spans="1:20" ht="47.2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7"/>
        <v>0.32444767441860467</v>
      </c>
      <c r="G947" t="s">
        <v>14</v>
      </c>
      <c r="H947">
        <v>1691</v>
      </c>
      <c r="I947" s="4">
        <f t="shared" si="4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44"/>
        <v>41004</v>
      </c>
      <c r="O947" s="12">
        <f t="shared" si="45"/>
        <v>41019</v>
      </c>
      <c r="P947" t="b">
        <v>1</v>
      </c>
      <c r="Q947" t="b">
        <v>0</v>
      </c>
      <c r="R947" t="s">
        <v>122</v>
      </c>
      <c r="S947" t="s">
        <v>2062</v>
      </c>
      <c r="T947" t="s">
        <v>2045</v>
      </c>
    </row>
    <row r="948" spans="1:20" ht="63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7"/>
        <v>9.9141184124918666E-2</v>
      </c>
      <c r="G948" t="s">
        <v>14</v>
      </c>
      <c r="H948">
        <v>181</v>
      </c>
      <c r="I948" s="4">
        <f t="shared" si="4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44"/>
        <v>40710</v>
      </c>
      <c r="O948" s="12">
        <f t="shared" si="45"/>
        <v>40712</v>
      </c>
      <c r="P948" t="b">
        <v>0</v>
      </c>
      <c r="Q948" t="b">
        <v>0</v>
      </c>
      <c r="R948" t="s">
        <v>33</v>
      </c>
      <c r="S948" t="s">
        <v>2058</v>
      </c>
      <c r="T948" t="s">
        <v>2034</v>
      </c>
    </row>
    <row r="949" spans="1:20" ht="31.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7"/>
        <v>0.26694444444444443</v>
      </c>
      <c r="G949" t="s">
        <v>14</v>
      </c>
      <c r="H949">
        <v>13</v>
      </c>
      <c r="I949" s="4">
        <f t="shared" si="4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44"/>
        <v>41908</v>
      </c>
      <c r="O949" s="12">
        <f t="shared" si="45"/>
        <v>41915</v>
      </c>
      <c r="P949" t="b">
        <v>0</v>
      </c>
      <c r="Q949" t="b">
        <v>0</v>
      </c>
      <c r="R949" t="s">
        <v>33</v>
      </c>
      <c r="S949" t="s">
        <v>2058</v>
      </c>
      <c r="T949" t="s">
        <v>2034</v>
      </c>
    </row>
    <row r="950" spans="1:20" ht="31.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7"/>
        <v>0.62957446808510642</v>
      </c>
      <c r="G950" t="s">
        <v>74</v>
      </c>
      <c r="H950">
        <v>160</v>
      </c>
      <c r="I950" s="4">
        <f t="shared" si="4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44"/>
        <v>41985.041666666664</v>
      </c>
      <c r="O950" s="12">
        <f t="shared" si="45"/>
        <v>41995.041666666664</v>
      </c>
      <c r="P950" t="b">
        <v>1</v>
      </c>
      <c r="Q950" t="b">
        <v>1</v>
      </c>
      <c r="R950" t="s">
        <v>42</v>
      </c>
      <c r="S950" t="s">
        <v>2059</v>
      </c>
      <c r="T950" t="s">
        <v>2035</v>
      </c>
    </row>
    <row r="951" spans="1:20" ht="47.2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7"/>
        <v>1.6135593220338984</v>
      </c>
      <c r="G951" t="s">
        <v>20</v>
      </c>
      <c r="H951">
        <v>203</v>
      </c>
      <c r="I951" s="4">
        <f t="shared" si="4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44"/>
        <v>42111.999999999993</v>
      </c>
      <c r="O951" s="12">
        <f t="shared" si="45"/>
        <v>42130.999999999993</v>
      </c>
      <c r="P951" t="b">
        <v>0</v>
      </c>
      <c r="Q951" t="b">
        <v>0</v>
      </c>
      <c r="R951" t="s">
        <v>28</v>
      </c>
      <c r="S951" t="s">
        <v>2057</v>
      </c>
      <c r="T951" t="s">
        <v>2033</v>
      </c>
    </row>
    <row r="952" spans="1:20" ht="47.2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7"/>
        <v>0.05</v>
      </c>
      <c r="G952" t="s">
        <v>14</v>
      </c>
      <c r="H952">
        <v>1</v>
      </c>
      <c r="I952" s="4">
        <f t="shared" si="46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44"/>
        <v>43570.999999999993</v>
      </c>
      <c r="O952" s="12">
        <f t="shared" si="45"/>
        <v>43575.999999999993</v>
      </c>
      <c r="P952" t="b">
        <v>0</v>
      </c>
      <c r="Q952" t="b">
        <v>1</v>
      </c>
      <c r="R952" t="s">
        <v>33</v>
      </c>
      <c r="S952" t="s">
        <v>2058</v>
      </c>
      <c r="T952" t="s">
        <v>2034</v>
      </c>
    </row>
    <row r="953" spans="1:20" ht="31.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7"/>
        <v>10.969379310344827</v>
      </c>
      <c r="G953" t="s">
        <v>20</v>
      </c>
      <c r="H953">
        <v>1559</v>
      </c>
      <c r="I953" s="4">
        <f t="shared" si="4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44"/>
        <v>42730.041666666664</v>
      </c>
      <c r="O953" s="12">
        <f t="shared" si="45"/>
        <v>42731.041666666664</v>
      </c>
      <c r="P953" t="b">
        <v>0</v>
      </c>
      <c r="Q953" t="b">
        <v>1</v>
      </c>
      <c r="R953" t="s">
        <v>23</v>
      </c>
      <c r="S953" t="s">
        <v>2056</v>
      </c>
      <c r="T953" t="s">
        <v>2032</v>
      </c>
    </row>
    <row r="954" spans="1:20" ht="31.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7"/>
        <v>0.70094158075601376</v>
      </c>
      <c r="G954" t="s">
        <v>74</v>
      </c>
      <c r="H954">
        <v>2266</v>
      </c>
      <c r="I954" s="4">
        <f t="shared" si="4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44"/>
        <v>42590.999999999993</v>
      </c>
      <c r="O954" s="12">
        <f t="shared" si="45"/>
        <v>42604.999999999993</v>
      </c>
      <c r="P954" t="b">
        <v>0</v>
      </c>
      <c r="Q954" t="b">
        <v>0</v>
      </c>
      <c r="R954" t="s">
        <v>42</v>
      </c>
      <c r="S954" t="s">
        <v>2059</v>
      </c>
      <c r="T954" t="s">
        <v>2035</v>
      </c>
    </row>
    <row r="955" spans="1:20" ht="47.2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7"/>
        <v>0.6</v>
      </c>
      <c r="G955" t="s">
        <v>14</v>
      </c>
      <c r="H955">
        <v>21</v>
      </c>
      <c r="I955" s="4">
        <f t="shared" si="4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44"/>
        <v>42358.041666666664</v>
      </c>
      <c r="O955" s="12">
        <f t="shared" si="45"/>
        <v>42394.041666666664</v>
      </c>
      <c r="P955" t="b">
        <v>0</v>
      </c>
      <c r="Q955" t="b">
        <v>1</v>
      </c>
      <c r="R955" t="s">
        <v>474</v>
      </c>
      <c r="S955" t="s">
        <v>2059</v>
      </c>
      <c r="T955" t="s">
        <v>2053</v>
      </c>
    </row>
    <row r="956" spans="1:20" ht="47.2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7"/>
        <v>3.6709859154929578</v>
      </c>
      <c r="G956" t="s">
        <v>20</v>
      </c>
      <c r="H956">
        <v>1548</v>
      </c>
      <c r="I956" s="4">
        <f t="shared" si="4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44"/>
        <v>41174</v>
      </c>
      <c r="O956" s="12">
        <f t="shared" si="45"/>
        <v>41198</v>
      </c>
      <c r="P956" t="b">
        <v>0</v>
      </c>
      <c r="Q956" t="b">
        <v>0</v>
      </c>
      <c r="R956" t="s">
        <v>28</v>
      </c>
      <c r="S956" t="s">
        <v>2057</v>
      </c>
      <c r="T956" t="s">
        <v>2033</v>
      </c>
    </row>
    <row r="957" spans="1:20" ht="47.2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7"/>
        <v>11.09</v>
      </c>
      <c r="G957" t="s">
        <v>20</v>
      </c>
      <c r="H957">
        <v>80</v>
      </c>
      <c r="I957" s="4">
        <f t="shared" si="4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44"/>
        <v>41238.041666666664</v>
      </c>
      <c r="O957" s="12">
        <f t="shared" si="45"/>
        <v>41240.041666666664</v>
      </c>
      <c r="P957" t="b">
        <v>0</v>
      </c>
      <c r="Q957" t="b">
        <v>0</v>
      </c>
      <c r="R957" t="s">
        <v>33</v>
      </c>
      <c r="S957" t="s">
        <v>2058</v>
      </c>
      <c r="T957" t="s">
        <v>2034</v>
      </c>
    </row>
    <row r="958" spans="1:20" ht="47.2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7"/>
        <v>0.19028784648187633</v>
      </c>
      <c r="G958" t="s">
        <v>14</v>
      </c>
      <c r="H958">
        <v>830</v>
      </c>
      <c r="I958" s="4">
        <f t="shared" si="4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44"/>
        <v>42360.041666666664</v>
      </c>
      <c r="O958" s="12">
        <f t="shared" si="45"/>
        <v>42364.041666666664</v>
      </c>
      <c r="P958" t="b">
        <v>0</v>
      </c>
      <c r="Q958" t="b">
        <v>0</v>
      </c>
      <c r="R958" t="s">
        <v>474</v>
      </c>
      <c r="S958" t="s">
        <v>2059</v>
      </c>
      <c r="T958" t="s">
        <v>2053</v>
      </c>
    </row>
    <row r="959" spans="1:20" ht="31.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7"/>
        <v>1.2687755102040816</v>
      </c>
      <c r="G959" t="s">
        <v>20</v>
      </c>
      <c r="H959">
        <v>131</v>
      </c>
      <c r="I959" s="4">
        <f t="shared" si="4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44"/>
        <v>40955.041666666664</v>
      </c>
      <c r="O959" s="12">
        <f t="shared" si="45"/>
        <v>40958.041666666664</v>
      </c>
      <c r="P959" t="b">
        <v>0</v>
      </c>
      <c r="Q959" t="b">
        <v>0</v>
      </c>
      <c r="R959" t="s">
        <v>33</v>
      </c>
      <c r="S959" t="s">
        <v>2058</v>
      </c>
      <c r="T959" t="s">
        <v>2034</v>
      </c>
    </row>
    <row r="960" spans="1:20" ht="47.2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7"/>
        <v>7.3463636363636367</v>
      </c>
      <c r="G960" t="s">
        <v>20</v>
      </c>
      <c r="H960">
        <v>112</v>
      </c>
      <c r="I960" s="4">
        <f t="shared" si="4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44"/>
        <v>40350</v>
      </c>
      <c r="O960" s="12">
        <f t="shared" si="45"/>
        <v>40372</v>
      </c>
      <c r="P960" t="b">
        <v>0</v>
      </c>
      <c r="Q960" t="b">
        <v>0</v>
      </c>
      <c r="R960" t="s">
        <v>71</v>
      </c>
      <c r="S960" t="s">
        <v>2059</v>
      </c>
      <c r="T960" t="s">
        <v>2041</v>
      </c>
    </row>
    <row r="961" spans="1:20" ht="31.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7"/>
        <v>4.5731034482758622E-2</v>
      </c>
      <c r="G961" t="s">
        <v>14</v>
      </c>
      <c r="H961">
        <v>130</v>
      </c>
      <c r="I961" s="4">
        <f t="shared" si="4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44"/>
        <v>40357</v>
      </c>
      <c r="O961" s="12">
        <f t="shared" si="45"/>
        <v>40385</v>
      </c>
      <c r="P961" t="b">
        <v>0</v>
      </c>
      <c r="Q961" t="b">
        <v>0</v>
      </c>
      <c r="R961" t="s">
        <v>206</v>
      </c>
      <c r="S961" t="s">
        <v>2060</v>
      </c>
      <c r="T961" t="s">
        <v>2049</v>
      </c>
    </row>
    <row r="962" spans="1:20" ht="31.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7"/>
        <v>0.85054545454545449</v>
      </c>
      <c r="G962" t="s">
        <v>14</v>
      </c>
      <c r="H962">
        <v>55</v>
      </c>
      <c r="I962" s="4">
        <f t="shared" si="4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O1001" si="48">(L962/86400)+25569+(-5/24)</f>
        <v>42408.041666666664</v>
      </c>
      <c r="O962" s="12">
        <f t="shared" si="48"/>
        <v>42444.999999999993</v>
      </c>
      <c r="P962" t="b">
        <v>0</v>
      </c>
      <c r="Q962" t="b">
        <v>0</v>
      </c>
      <c r="R962" t="s">
        <v>28</v>
      </c>
      <c r="S962" t="s">
        <v>2057</v>
      </c>
      <c r="T962" t="s">
        <v>2033</v>
      </c>
    </row>
    <row r="963" spans="1:20" ht="47.2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7"/>
        <v>1.1929824561403508</v>
      </c>
      <c r="G963" t="s">
        <v>20</v>
      </c>
      <c r="H963">
        <v>155</v>
      </c>
      <c r="I963" s="4">
        <f t="shared" si="4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48"/>
        <v>40591.041666666664</v>
      </c>
      <c r="O963" s="12">
        <f t="shared" si="48"/>
        <v>40595.041666666664</v>
      </c>
      <c r="P963" t="b">
        <v>0</v>
      </c>
      <c r="Q963" t="b">
        <v>0</v>
      </c>
      <c r="R963" t="s">
        <v>206</v>
      </c>
      <c r="S963" t="s">
        <v>2060</v>
      </c>
      <c r="T963" t="s">
        <v>2049</v>
      </c>
    </row>
    <row r="964" spans="1:20" ht="31.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7"/>
        <v>2.9602777777777778</v>
      </c>
      <c r="G964" t="s">
        <v>20</v>
      </c>
      <c r="H964">
        <v>266</v>
      </c>
      <c r="I964" s="4">
        <f t="shared" ref="I964:I1001" si="49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48"/>
        <v>41592.041666666664</v>
      </c>
      <c r="O964" s="12">
        <f t="shared" si="48"/>
        <v>41613.041666666664</v>
      </c>
      <c r="P964" t="b">
        <v>0</v>
      </c>
      <c r="Q964" t="b">
        <v>0</v>
      </c>
      <c r="R964" t="s">
        <v>17</v>
      </c>
      <c r="S964" t="s">
        <v>2055</v>
      </c>
      <c r="T964" t="s">
        <v>2031</v>
      </c>
    </row>
    <row r="965" spans="1:20" ht="31.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ref="F965:F1001" si="50">E965/D965</f>
        <v>0.84694915254237291</v>
      </c>
      <c r="G965" t="s">
        <v>14</v>
      </c>
      <c r="H965">
        <v>114</v>
      </c>
      <c r="I965" s="4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48"/>
        <v>40607.041666666664</v>
      </c>
      <c r="O965" s="12">
        <f t="shared" si="48"/>
        <v>40613.041666666664</v>
      </c>
      <c r="P965" t="b">
        <v>0</v>
      </c>
      <c r="Q965" t="b">
        <v>1</v>
      </c>
      <c r="R965" t="s">
        <v>122</v>
      </c>
      <c r="S965" t="s">
        <v>2062</v>
      </c>
      <c r="T965" t="s">
        <v>2045</v>
      </c>
    </row>
    <row r="966" spans="1:20" ht="47.2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50"/>
        <v>3.5578378378378379</v>
      </c>
      <c r="G966" t="s">
        <v>20</v>
      </c>
      <c r="H966">
        <v>155</v>
      </c>
      <c r="I966" s="4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48"/>
        <v>42134.999999999993</v>
      </c>
      <c r="O966" s="12">
        <f t="shared" si="48"/>
        <v>42139.999999999993</v>
      </c>
      <c r="P966" t="b">
        <v>0</v>
      </c>
      <c r="Q966" t="b">
        <v>0</v>
      </c>
      <c r="R966" t="s">
        <v>33</v>
      </c>
      <c r="S966" t="s">
        <v>2058</v>
      </c>
      <c r="T966" t="s">
        <v>2034</v>
      </c>
    </row>
    <row r="967" spans="1:20" ht="31.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50"/>
        <v>3.8640909090909092</v>
      </c>
      <c r="G967" t="s">
        <v>20</v>
      </c>
      <c r="H967">
        <v>207</v>
      </c>
      <c r="I967" s="4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48"/>
        <v>40203.041666666664</v>
      </c>
      <c r="O967" s="12">
        <f t="shared" si="48"/>
        <v>40243.041666666664</v>
      </c>
      <c r="P967" t="b">
        <v>0</v>
      </c>
      <c r="Q967" t="b">
        <v>0</v>
      </c>
      <c r="R967" t="s">
        <v>23</v>
      </c>
      <c r="S967" t="s">
        <v>2056</v>
      </c>
      <c r="T967" t="s">
        <v>2032</v>
      </c>
    </row>
    <row r="968" spans="1:20" ht="31.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50"/>
        <v>7.9223529411764702</v>
      </c>
      <c r="G968" t="s">
        <v>20</v>
      </c>
      <c r="H968">
        <v>245</v>
      </c>
      <c r="I968" s="4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48"/>
        <v>42900.999999999993</v>
      </c>
      <c r="O968" s="12">
        <f t="shared" si="48"/>
        <v>42902.999999999993</v>
      </c>
      <c r="P968" t="b">
        <v>0</v>
      </c>
      <c r="Q968" t="b">
        <v>0</v>
      </c>
      <c r="R968" t="s">
        <v>33</v>
      </c>
      <c r="S968" t="s">
        <v>2058</v>
      </c>
      <c r="T968" t="s">
        <v>2034</v>
      </c>
    </row>
    <row r="969" spans="1:20" ht="31.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50"/>
        <v>1.3703393665158372</v>
      </c>
      <c r="G969" t="s">
        <v>20</v>
      </c>
      <c r="H969">
        <v>1573</v>
      </c>
      <c r="I969" s="4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48"/>
        <v>41005</v>
      </c>
      <c r="O969" s="12">
        <f t="shared" si="48"/>
        <v>41042</v>
      </c>
      <c r="P969" t="b">
        <v>0</v>
      </c>
      <c r="Q969" t="b">
        <v>0</v>
      </c>
      <c r="R969" t="s">
        <v>319</v>
      </c>
      <c r="S969" t="s">
        <v>2056</v>
      </c>
      <c r="T969" t="s">
        <v>2052</v>
      </c>
    </row>
    <row r="970" spans="1:20" ht="63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50"/>
        <v>3.3820833333333336</v>
      </c>
      <c r="G970" t="s">
        <v>20</v>
      </c>
      <c r="H970">
        <v>114</v>
      </c>
      <c r="I970" s="4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48"/>
        <v>40544.041666666664</v>
      </c>
      <c r="O970" s="12">
        <f t="shared" si="48"/>
        <v>40559.041666666664</v>
      </c>
      <c r="P970" t="b">
        <v>0</v>
      </c>
      <c r="Q970" t="b">
        <v>0</v>
      </c>
      <c r="R970" t="s">
        <v>17</v>
      </c>
      <c r="S970" t="s">
        <v>2055</v>
      </c>
      <c r="T970" t="s">
        <v>2031</v>
      </c>
    </row>
    <row r="971" spans="1:20" ht="31.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50"/>
        <v>1.0822784810126582</v>
      </c>
      <c r="G971" t="s">
        <v>20</v>
      </c>
      <c r="H971">
        <v>93</v>
      </c>
      <c r="I971" s="4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48"/>
        <v>43821.041666666664</v>
      </c>
      <c r="O971" s="12">
        <f t="shared" si="48"/>
        <v>43828.041666666664</v>
      </c>
      <c r="P971" t="b">
        <v>0</v>
      </c>
      <c r="Q971" t="b">
        <v>0</v>
      </c>
      <c r="R971" t="s">
        <v>33</v>
      </c>
      <c r="S971" t="s">
        <v>2058</v>
      </c>
      <c r="T971" t="s">
        <v>2034</v>
      </c>
    </row>
    <row r="972" spans="1:20" ht="47.2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50"/>
        <v>0.60757639620653314</v>
      </c>
      <c r="G972" t="s">
        <v>14</v>
      </c>
      <c r="H972">
        <v>594</v>
      </c>
      <c r="I972" s="4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48"/>
        <v>40672</v>
      </c>
      <c r="O972" s="12">
        <f t="shared" si="48"/>
        <v>40673</v>
      </c>
      <c r="P972" t="b">
        <v>0</v>
      </c>
      <c r="Q972" t="b">
        <v>0</v>
      </c>
      <c r="R972" t="s">
        <v>33</v>
      </c>
      <c r="S972" t="s">
        <v>2058</v>
      </c>
      <c r="T972" t="s">
        <v>2034</v>
      </c>
    </row>
    <row r="973" spans="1:20" ht="31.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50"/>
        <v>0.27725490196078434</v>
      </c>
      <c r="G973" t="s">
        <v>14</v>
      </c>
      <c r="H973">
        <v>24</v>
      </c>
      <c r="I973" s="4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48"/>
        <v>41555</v>
      </c>
      <c r="O973" s="12">
        <f t="shared" si="48"/>
        <v>41561</v>
      </c>
      <c r="P973" t="b">
        <v>0</v>
      </c>
      <c r="Q973" t="b">
        <v>0</v>
      </c>
      <c r="R973" t="s">
        <v>269</v>
      </c>
      <c r="S973" t="s">
        <v>2059</v>
      </c>
      <c r="T973" t="s">
        <v>2050</v>
      </c>
    </row>
    <row r="974" spans="1:20" ht="47.2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50"/>
        <v>2.283934426229508</v>
      </c>
      <c r="G974" t="s">
        <v>20</v>
      </c>
      <c r="H974">
        <v>1681</v>
      </c>
      <c r="I974" s="4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48"/>
        <v>41792</v>
      </c>
      <c r="O974" s="12">
        <f t="shared" si="48"/>
        <v>41801</v>
      </c>
      <c r="P974" t="b">
        <v>0</v>
      </c>
      <c r="Q974" t="b">
        <v>1</v>
      </c>
      <c r="R974" t="s">
        <v>28</v>
      </c>
      <c r="S974" t="s">
        <v>2057</v>
      </c>
      <c r="T974" t="s">
        <v>2033</v>
      </c>
    </row>
    <row r="975" spans="1:20" ht="47.2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50"/>
        <v>0.21615194054500414</v>
      </c>
      <c r="G975" t="s">
        <v>14</v>
      </c>
      <c r="H975">
        <v>252</v>
      </c>
      <c r="I975" s="4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48"/>
        <v>40522.041666666664</v>
      </c>
      <c r="O975" s="12">
        <f t="shared" si="48"/>
        <v>40524.041666666664</v>
      </c>
      <c r="P975" t="b">
        <v>0</v>
      </c>
      <c r="Q975" t="b">
        <v>1</v>
      </c>
      <c r="R975" t="s">
        <v>33</v>
      </c>
      <c r="S975" t="s">
        <v>2058</v>
      </c>
      <c r="T975" t="s">
        <v>2034</v>
      </c>
    </row>
    <row r="976" spans="1:20" ht="47.2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50"/>
        <v>3.73875</v>
      </c>
      <c r="G976" t="s">
        <v>20</v>
      </c>
      <c r="H976">
        <v>32</v>
      </c>
      <c r="I976" s="4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48"/>
        <v>41412</v>
      </c>
      <c r="O976" s="12">
        <f t="shared" si="48"/>
        <v>41413</v>
      </c>
      <c r="P976" t="b">
        <v>0</v>
      </c>
      <c r="Q976" t="b">
        <v>0</v>
      </c>
      <c r="R976" t="s">
        <v>60</v>
      </c>
      <c r="S976" t="s">
        <v>2056</v>
      </c>
      <c r="T976" t="s">
        <v>2038</v>
      </c>
    </row>
    <row r="977" spans="1:20" ht="47.2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50"/>
        <v>1.5492592592592593</v>
      </c>
      <c r="G977" t="s">
        <v>20</v>
      </c>
      <c r="H977">
        <v>135</v>
      </c>
      <c r="I977" s="4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48"/>
        <v>42337.041666666664</v>
      </c>
      <c r="O977" s="12">
        <f t="shared" si="48"/>
        <v>42376.041666666664</v>
      </c>
      <c r="P977" t="b">
        <v>0</v>
      </c>
      <c r="Q977" t="b">
        <v>1</v>
      </c>
      <c r="R977" t="s">
        <v>33</v>
      </c>
      <c r="S977" t="s">
        <v>2058</v>
      </c>
      <c r="T977" t="s">
        <v>2034</v>
      </c>
    </row>
    <row r="978" spans="1:20" ht="63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50"/>
        <v>3.2214999999999998</v>
      </c>
      <c r="G978" t="s">
        <v>20</v>
      </c>
      <c r="H978">
        <v>140</v>
      </c>
      <c r="I978" s="4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48"/>
        <v>40571.041666666664</v>
      </c>
      <c r="O978" s="12">
        <f t="shared" si="48"/>
        <v>40577.041666666664</v>
      </c>
      <c r="P978" t="b">
        <v>0</v>
      </c>
      <c r="Q978" t="b">
        <v>1</v>
      </c>
      <c r="R978" t="s">
        <v>33</v>
      </c>
      <c r="S978" t="s">
        <v>2058</v>
      </c>
      <c r="T978" t="s">
        <v>2034</v>
      </c>
    </row>
    <row r="979" spans="1:20" ht="47.2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50"/>
        <v>0.73957142857142855</v>
      </c>
      <c r="G979" t="s">
        <v>14</v>
      </c>
      <c r="H979">
        <v>67</v>
      </c>
      <c r="I979" s="4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48"/>
        <v>43138.041666666664</v>
      </c>
      <c r="O979" s="12">
        <f t="shared" si="48"/>
        <v>43170.041666666664</v>
      </c>
      <c r="P979" t="b">
        <v>0</v>
      </c>
      <c r="Q979" t="b">
        <v>0</v>
      </c>
      <c r="R979" t="s">
        <v>17</v>
      </c>
      <c r="S979" t="s">
        <v>2055</v>
      </c>
      <c r="T979" t="s">
        <v>2031</v>
      </c>
    </row>
    <row r="980" spans="1:20" ht="47.2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50"/>
        <v>8.641</v>
      </c>
      <c r="G980" t="s">
        <v>20</v>
      </c>
      <c r="H980">
        <v>92</v>
      </c>
      <c r="I980" s="4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48"/>
        <v>42686.041666666664</v>
      </c>
      <c r="O980" s="12">
        <f t="shared" si="48"/>
        <v>42708.041666666664</v>
      </c>
      <c r="P980" t="b">
        <v>0</v>
      </c>
      <c r="Q980" t="b">
        <v>0</v>
      </c>
      <c r="R980" t="s">
        <v>89</v>
      </c>
      <c r="S980" t="s">
        <v>2061</v>
      </c>
      <c r="T980" t="s">
        <v>2042</v>
      </c>
    </row>
    <row r="981" spans="1:20" ht="47.2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50"/>
        <v>1.432624584717608</v>
      </c>
      <c r="G981" t="s">
        <v>20</v>
      </c>
      <c r="H981">
        <v>1015</v>
      </c>
      <c r="I981" s="4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48"/>
        <v>42077.999999999993</v>
      </c>
      <c r="O981" s="12">
        <f t="shared" si="48"/>
        <v>42083.999999999993</v>
      </c>
      <c r="P981" t="b">
        <v>0</v>
      </c>
      <c r="Q981" t="b">
        <v>0</v>
      </c>
      <c r="R981" t="s">
        <v>33</v>
      </c>
      <c r="S981" t="s">
        <v>2058</v>
      </c>
      <c r="T981" t="s">
        <v>2034</v>
      </c>
    </row>
    <row r="982" spans="1:20" ht="47.2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50"/>
        <v>0.40281762295081969</v>
      </c>
      <c r="G982" t="s">
        <v>14</v>
      </c>
      <c r="H982">
        <v>742</v>
      </c>
      <c r="I982" s="4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48"/>
        <v>42306.999999999993</v>
      </c>
      <c r="O982" s="12">
        <f t="shared" si="48"/>
        <v>42312.041666666664</v>
      </c>
      <c r="P982" t="b">
        <v>1</v>
      </c>
      <c r="Q982" t="b">
        <v>0</v>
      </c>
      <c r="R982" t="s">
        <v>68</v>
      </c>
      <c r="S982" t="s">
        <v>2060</v>
      </c>
      <c r="T982" t="s">
        <v>2040</v>
      </c>
    </row>
    <row r="983" spans="1:20" ht="31.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50"/>
        <v>1.7822388059701493</v>
      </c>
      <c r="G983" t="s">
        <v>20</v>
      </c>
      <c r="H983">
        <v>323</v>
      </c>
      <c r="I983" s="4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48"/>
        <v>43094.041666666664</v>
      </c>
      <c r="O983" s="12">
        <f t="shared" si="48"/>
        <v>43127.041666666664</v>
      </c>
      <c r="P983" t="b">
        <v>0</v>
      </c>
      <c r="Q983" t="b">
        <v>0</v>
      </c>
      <c r="R983" t="s">
        <v>28</v>
      </c>
      <c r="S983" t="s">
        <v>2057</v>
      </c>
      <c r="T983" t="s">
        <v>2033</v>
      </c>
    </row>
    <row r="984" spans="1:20" ht="47.2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50"/>
        <v>0.84930555555555554</v>
      </c>
      <c r="G984" t="s">
        <v>14</v>
      </c>
      <c r="H984">
        <v>75</v>
      </c>
      <c r="I984" s="4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48"/>
        <v>40743</v>
      </c>
      <c r="O984" s="12">
        <f t="shared" si="48"/>
        <v>40745</v>
      </c>
      <c r="P984" t="b">
        <v>0</v>
      </c>
      <c r="Q984" t="b">
        <v>1</v>
      </c>
      <c r="R984" t="s">
        <v>42</v>
      </c>
      <c r="S984" t="s">
        <v>2059</v>
      </c>
      <c r="T984" t="s">
        <v>2035</v>
      </c>
    </row>
    <row r="985" spans="1:20" ht="31.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50"/>
        <v>1.4593648334624323</v>
      </c>
      <c r="G985" t="s">
        <v>20</v>
      </c>
      <c r="H985">
        <v>2326</v>
      </c>
      <c r="I985" s="4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48"/>
        <v>43680.999999999993</v>
      </c>
      <c r="O985" s="12">
        <f t="shared" si="48"/>
        <v>43695.999999999993</v>
      </c>
      <c r="P985" t="b">
        <v>0</v>
      </c>
      <c r="Q985" t="b">
        <v>0</v>
      </c>
      <c r="R985" t="s">
        <v>42</v>
      </c>
      <c r="S985" t="s">
        <v>2059</v>
      </c>
      <c r="T985" t="s">
        <v>2035</v>
      </c>
    </row>
    <row r="986" spans="1:20" ht="47.2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50"/>
        <v>1.5246153846153847</v>
      </c>
      <c r="G986" t="s">
        <v>20</v>
      </c>
      <c r="H986">
        <v>381</v>
      </c>
      <c r="I986" s="4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48"/>
        <v>43715.999999999993</v>
      </c>
      <c r="O986" s="12">
        <f t="shared" si="48"/>
        <v>43741.999999999993</v>
      </c>
      <c r="P986" t="b">
        <v>0</v>
      </c>
      <c r="Q986" t="b">
        <v>0</v>
      </c>
      <c r="R986" t="s">
        <v>33</v>
      </c>
      <c r="S986" t="s">
        <v>2058</v>
      </c>
      <c r="T986" t="s">
        <v>2034</v>
      </c>
    </row>
    <row r="987" spans="1:20" ht="31.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50"/>
        <v>0.67129542790152408</v>
      </c>
      <c r="G987" t="s">
        <v>14</v>
      </c>
      <c r="H987">
        <v>4405</v>
      </c>
      <c r="I987" s="4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48"/>
        <v>41614.041666666664</v>
      </c>
      <c r="O987" s="12">
        <f t="shared" si="48"/>
        <v>41640.041666666664</v>
      </c>
      <c r="P987" t="b">
        <v>0</v>
      </c>
      <c r="Q987" t="b">
        <v>1</v>
      </c>
      <c r="R987" t="s">
        <v>23</v>
      </c>
      <c r="S987" t="s">
        <v>2056</v>
      </c>
      <c r="T987" t="s">
        <v>2032</v>
      </c>
    </row>
    <row r="988" spans="1:20" ht="47.2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50"/>
        <v>0.40307692307692305</v>
      </c>
      <c r="G988" t="s">
        <v>14</v>
      </c>
      <c r="H988">
        <v>92</v>
      </c>
      <c r="I988" s="4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48"/>
        <v>40638</v>
      </c>
      <c r="O988" s="12">
        <f t="shared" si="48"/>
        <v>40652</v>
      </c>
      <c r="P988" t="b">
        <v>0</v>
      </c>
      <c r="Q988" t="b">
        <v>0</v>
      </c>
      <c r="R988" t="s">
        <v>23</v>
      </c>
      <c r="S988" t="s">
        <v>2056</v>
      </c>
      <c r="T988" t="s">
        <v>2032</v>
      </c>
    </row>
    <row r="989" spans="1:20" ht="47.2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50"/>
        <v>2.1679032258064517</v>
      </c>
      <c r="G989" t="s">
        <v>20</v>
      </c>
      <c r="H989">
        <v>480</v>
      </c>
      <c r="I989" s="4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48"/>
        <v>42851.999999999993</v>
      </c>
      <c r="O989" s="12">
        <f t="shared" si="48"/>
        <v>42865.999999999993</v>
      </c>
      <c r="P989" t="b">
        <v>0</v>
      </c>
      <c r="Q989" t="b">
        <v>0</v>
      </c>
      <c r="R989" t="s">
        <v>42</v>
      </c>
      <c r="S989" t="s">
        <v>2059</v>
      </c>
      <c r="T989" t="s">
        <v>2035</v>
      </c>
    </row>
    <row r="990" spans="1:20" ht="47.2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50"/>
        <v>0.52117021276595743</v>
      </c>
      <c r="G990" t="s">
        <v>14</v>
      </c>
      <c r="H990">
        <v>64</v>
      </c>
      <c r="I990" s="4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48"/>
        <v>42686.041666666664</v>
      </c>
      <c r="O990" s="12">
        <f t="shared" si="48"/>
        <v>42707.041666666664</v>
      </c>
      <c r="P990" t="b">
        <v>0</v>
      </c>
      <c r="Q990" t="b">
        <v>0</v>
      </c>
      <c r="R990" t="s">
        <v>133</v>
      </c>
      <c r="S990" t="s">
        <v>2060</v>
      </c>
      <c r="T990" t="s">
        <v>2046</v>
      </c>
    </row>
    <row r="991" spans="1:20" ht="47.2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50"/>
        <v>4.9958333333333336</v>
      </c>
      <c r="G991" t="s">
        <v>20</v>
      </c>
      <c r="H991">
        <v>226</v>
      </c>
      <c r="I991" s="4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48"/>
        <v>43570.999999999993</v>
      </c>
      <c r="O991" s="12">
        <f t="shared" si="48"/>
        <v>43575.999999999993</v>
      </c>
      <c r="P991" t="b">
        <v>0</v>
      </c>
      <c r="Q991" t="b">
        <v>0</v>
      </c>
      <c r="R991" t="s">
        <v>206</v>
      </c>
      <c r="S991" t="s">
        <v>2060</v>
      </c>
      <c r="T991" t="s">
        <v>2049</v>
      </c>
    </row>
    <row r="992" spans="1:20" ht="47.2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50"/>
        <v>0.87679487179487181</v>
      </c>
      <c r="G992" t="s">
        <v>14</v>
      </c>
      <c r="H992">
        <v>64</v>
      </c>
      <c r="I992" s="4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48"/>
        <v>42432.041666666664</v>
      </c>
      <c r="O992" s="12">
        <f t="shared" si="48"/>
        <v>42453.999999999993</v>
      </c>
      <c r="P992" t="b">
        <v>0</v>
      </c>
      <c r="Q992" t="b">
        <v>1</v>
      </c>
      <c r="R992" t="s">
        <v>53</v>
      </c>
      <c r="S992" t="s">
        <v>2059</v>
      </c>
      <c r="T992" t="s">
        <v>2037</v>
      </c>
    </row>
    <row r="993" spans="1:20" ht="47.2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50"/>
        <v>1.131734693877551</v>
      </c>
      <c r="G993" t="s">
        <v>20</v>
      </c>
      <c r="H993">
        <v>241</v>
      </c>
      <c r="I993" s="4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48"/>
        <v>41907</v>
      </c>
      <c r="O993" s="12">
        <f t="shared" si="48"/>
        <v>41911</v>
      </c>
      <c r="P993" t="b">
        <v>0</v>
      </c>
      <c r="Q993" t="b">
        <v>1</v>
      </c>
      <c r="R993" t="s">
        <v>23</v>
      </c>
      <c r="S993" t="s">
        <v>2056</v>
      </c>
      <c r="T993" t="s">
        <v>2032</v>
      </c>
    </row>
    <row r="994" spans="1:20" ht="31.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50"/>
        <v>4.2654838709677421</v>
      </c>
      <c r="G994" t="s">
        <v>20</v>
      </c>
      <c r="H994">
        <v>132</v>
      </c>
      <c r="I994" s="4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48"/>
        <v>43226.999999999993</v>
      </c>
      <c r="O994" s="12">
        <f t="shared" si="48"/>
        <v>43240.999999999993</v>
      </c>
      <c r="P994" t="b">
        <v>0</v>
      </c>
      <c r="Q994" t="b">
        <v>1</v>
      </c>
      <c r="R994" t="s">
        <v>53</v>
      </c>
      <c r="S994" t="s">
        <v>2059</v>
      </c>
      <c r="T994" t="s">
        <v>2037</v>
      </c>
    </row>
    <row r="995" spans="1:20" ht="47.2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50"/>
        <v>0.77632653061224488</v>
      </c>
      <c r="G995" t="s">
        <v>74</v>
      </c>
      <c r="H995">
        <v>75</v>
      </c>
      <c r="I995" s="4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48"/>
        <v>42362.041666666664</v>
      </c>
      <c r="O995" s="12">
        <f t="shared" si="48"/>
        <v>42379.041666666664</v>
      </c>
      <c r="P995" t="b">
        <v>0</v>
      </c>
      <c r="Q995" t="b">
        <v>1</v>
      </c>
      <c r="R995" t="s">
        <v>122</v>
      </c>
      <c r="S995" t="s">
        <v>2062</v>
      </c>
      <c r="T995" t="s">
        <v>2045</v>
      </c>
    </row>
    <row r="996" spans="1:20" ht="47.2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50"/>
        <v>0.52496810772501767</v>
      </c>
      <c r="G996" t="s">
        <v>14</v>
      </c>
      <c r="H996">
        <v>842</v>
      </c>
      <c r="I996" s="4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48"/>
        <v>41929</v>
      </c>
      <c r="O996" s="12">
        <f t="shared" si="48"/>
        <v>41935</v>
      </c>
      <c r="P996" t="b">
        <v>0</v>
      </c>
      <c r="Q996" t="b">
        <v>1</v>
      </c>
      <c r="R996" t="s">
        <v>206</v>
      </c>
      <c r="S996" t="s">
        <v>2060</v>
      </c>
      <c r="T996" t="s">
        <v>2049</v>
      </c>
    </row>
    <row r="997" spans="1:20" ht="47.2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50"/>
        <v>1.5746762589928058</v>
      </c>
      <c r="G997" t="s">
        <v>20</v>
      </c>
      <c r="H997">
        <v>2043</v>
      </c>
      <c r="I997" s="4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48"/>
        <v>43407.999999999993</v>
      </c>
      <c r="O997" s="12">
        <f t="shared" si="48"/>
        <v>43437.041666666664</v>
      </c>
      <c r="P997" t="b">
        <v>0</v>
      </c>
      <c r="Q997" t="b">
        <v>1</v>
      </c>
      <c r="R997" t="s">
        <v>17</v>
      </c>
      <c r="S997" t="s">
        <v>2055</v>
      </c>
      <c r="T997" t="s">
        <v>2031</v>
      </c>
    </row>
    <row r="998" spans="1:20" ht="47.2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50"/>
        <v>0.72939393939393937</v>
      </c>
      <c r="G998" t="s">
        <v>14</v>
      </c>
      <c r="H998">
        <v>112</v>
      </c>
      <c r="I998" s="4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48"/>
        <v>41276.041666666664</v>
      </c>
      <c r="O998" s="12">
        <f t="shared" si="48"/>
        <v>41306.041666666664</v>
      </c>
      <c r="P998" t="b">
        <v>0</v>
      </c>
      <c r="Q998" t="b">
        <v>0</v>
      </c>
      <c r="R998" t="s">
        <v>33</v>
      </c>
      <c r="S998" t="s">
        <v>2058</v>
      </c>
      <c r="T998" t="s">
        <v>2034</v>
      </c>
    </row>
    <row r="999" spans="1:20" ht="31.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50"/>
        <v>0.60565789473684206</v>
      </c>
      <c r="G999" t="s">
        <v>74</v>
      </c>
      <c r="H999">
        <v>139</v>
      </c>
      <c r="I999" s="4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48"/>
        <v>41659.041666666664</v>
      </c>
      <c r="O999" s="12">
        <f t="shared" si="48"/>
        <v>41664.041666666664</v>
      </c>
      <c r="P999" t="b">
        <v>0</v>
      </c>
      <c r="Q999" t="b">
        <v>0</v>
      </c>
      <c r="R999" t="s">
        <v>33</v>
      </c>
      <c r="S999" t="s">
        <v>2058</v>
      </c>
      <c r="T999" t="s">
        <v>2034</v>
      </c>
    </row>
    <row r="1000" spans="1:20" ht="47.2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50"/>
        <v>0.5679129129129129</v>
      </c>
      <c r="G1000" t="s">
        <v>14</v>
      </c>
      <c r="H1000">
        <v>374</v>
      </c>
      <c r="I1000" s="4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48"/>
        <v>40220.041666666664</v>
      </c>
      <c r="O1000" s="12">
        <f t="shared" si="48"/>
        <v>40234.041666666664</v>
      </c>
      <c r="P1000" t="b">
        <v>0</v>
      </c>
      <c r="Q1000" t="b">
        <v>1</v>
      </c>
      <c r="R1000" t="s">
        <v>60</v>
      </c>
      <c r="S1000" t="s">
        <v>2056</v>
      </c>
      <c r="T1000" t="s">
        <v>2038</v>
      </c>
    </row>
    <row r="1001" spans="1:20" ht="31.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50"/>
        <v>0.56542754275427543</v>
      </c>
      <c r="G1001" t="s">
        <v>74</v>
      </c>
      <c r="H1001">
        <v>1122</v>
      </c>
      <c r="I1001" s="4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48"/>
        <v>42549.999999999993</v>
      </c>
      <c r="O1001" s="12">
        <f t="shared" si="48"/>
        <v>42556.999999999993</v>
      </c>
      <c r="P1001" t="b">
        <v>0</v>
      </c>
      <c r="Q1001" t="b">
        <v>0</v>
      </c>
      <c r="R1001" t="s">
        <v>17</v>
      </c>
      <c r="S1001" t="s">
        <v>2055</v>
      </c>
      <c r="T1001" t="s">
        <v>2031</v>
      </c>
    </row>
    <row r="1002" spans="1:20" x14ac:dyDescent="0.25">
      <c r="F1002" s="9"/>
    </row>
    <row r="1003" spans="1:20" x14ac:dyDescent="0.25">
      <c r="F1003" s="9"/>
    </row>
    <row r="1004" spans="1:20" x14ac:dyDescent="0.25">
      <c r="F1004" s="9"/>
    </row>
    <row r="1005" spans="1:20" x14ac:dyDescent="0.25">
      <c r="F1005" s="9"/>
    </row>
    <row r="1006" spans="1:20" x14ac:dyDescent="0.25">
      <c r="F1006" s="9"/>
    </row>
    <row r="1007" spans="1:20" x14ac:dyDescent="0.25">
      <c r="F1007" s="9"/>
    </row>
    <row r="1008" spans="1:20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8"/>
    </row>
    <row r="1015" spans="6:6" x14ac:dyDescent="0.25">
      <c r="F1015" s="7"/>
    </row>
    <row r="1016" spans="6:6" x14ac:dyDescent="0.25">
      <c r="F1016" s="7"/>
    </row>
    <row r="1017" spans="6:6" x14ac:dyDescent="0.25">
      <c r="F1017" s="7"/>
    </row>
    <row r="1018" spans="6:6" x14ac:dyDescent="0.25">
      <c r="F1018" s="7"/>
    </row>
    <row r="1019" spans="6:6" x14ac:dyDescent="0.25">
      <c r="F1019" s="7"/>
    </row>
    <row r="1020" spans="6:6" x14ac:dyDescent="0.25">
      <c r="F1020" s="7"/>
    </row>
    <row r="1021" spans="6:6" x14ac:dyDescent="0.25">
      <c r="F1021" s="7"/>
    </row>
    <row r="1022" spans="6:6" x14ac:dyDescent="0.25">
      <c r="F1022" s="7"/>
    </row>
    <row r="1023" spans="6:6" x14ac:dyDescent="0.25">
      <c r="F1023" s="7"/>
    </row>
    <row r="1024" spans="6:6" x14ac:dyDescent="0.25">
      <c r="F1024" s="7"/>
    </row>
    <row r="1025" spans="6:6" x14ac:dyDescent="0.25">
      <c r="F1025" s="7"/>
    </row>
    <row r="1026" spans="6:6" x14ac:dyDescent="0.25">
      <c r="F1026" s="7"/>
    </row>
    <row r="1027" spans="6:6" x14ac:dyDescent="0.25">
      <c r="F1027" s="7"/>
    </row>
    <row r="1028" spans="6:6" x14ac:dyDescent="0.25">
      <c r="F1028" s="7"/>
    </row>
    <row r="1029" spans="6:6" x14ac:dyDescent="0.25">
      <c r="F1029" s="7"/>
    </row>
    <row r="1030" spans="6:6" x14ac:dyDescent="0.25">
      <c r="F1030" s="7"/>
    </row>
    <row r="1031" spans="6:6" x14ac:dyDescent="0.25">
      <c r="F1031" s="7"/>
    </row>
    <row r="1032" spans="6:6" x14ac:dyDescent="0.25">
      <c r="F1032" s="7"/>
    </row>
    <row r="1033" spans="6:6" x14ac:dyDescent="0.25">
      <c r="F1033" s="7"/>
    </row>
    <row r="1034" spans="6:6" x14ac:dyDescent="0.25">
      <c r="F1034" s="7"/>
    </row>
    <row r="1035" spans="6:6" x14ac:dyDescent="0.25">
      <c r="F1035" s="7"/>
    </row>
    <row r="1036" spans="6:6" x14ac:dyDescent="0.25">
      <c r="F1036" s="7"/>
    </row>
    <row r="1037" spans="6:6" x14ac:dyDescent="0.25">
      <c r="F1037" s="7"/>
    </row>
    <row r="1038" spans="6:6" x14ac:dyDescent="0.25">
      <c r="F1038" s="7"/>
    </row>
    <row r="1039" spans="6:6" x14ac:dyDescent="0.25">
      <c r="F1039" s="7"/>
    </row>
    <row r="1040" spans="6:6" x14ac:dyDescent="0.25">
      <c r="F1040" s="7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8"/>
    </row>
    <row r="1058" spans="6:6" x14ac:dyDescent="0.25">
      <c r="F1058" s="8"/>
    </row>
  </sheetData>
  <conditionalFormatting sqref="F1:F1001 F1041:F1048576">
    <cfRule type="cellIs" dxfId="10" priority="1" operator="greaterThan">
      <formula>2</formula>
    </cfRule>
    <cfRule type="cellIs" dxfId="9" priority="2" operator="lessThan">
      <formula>1</formula>
    </cfRule>
    <cfRule type="cellIs" dxfId="8" priority="3" operator="greaterThan">
      <formula>1</formula>
    </cfRule>
    <cfRule type="cellIs" dxfId="7" priority="4" operator="lessThan">
      <formula>1</formula>
    </cfRule>
    <cfRule type="cellIs" dxfId="6" priority="5" operator="lessThan">
      <formula>100</formula>
    </cfRule>
  </conditionalFormatting>
  <conditionalFormatting sqref="G1:G1048576">
    <cfRule type="containsText" dxfId="5" priority="6" operator="containsText" text="canceled">
      <formula>NOT(ISERROR(SEARCH("canceled",G1)))</formula>
    </cfRule>
    <cfRule type="containsText" dxfId="4" priority="7" operator="containsText" text="live">
      <formula>NOT(ISERROR(SEARCH("live",G1)))</formula>
    </cfRule>
    <cfRule type="containsText" dxfId="3" priority="8" operator="containsText" text="successful">
      <formula>NOT(ISERROR(SEARCH("successful",G1)))</formula>
    </cfRule>
    <cfRule type="containsText" dxfId="2" priority="9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28A0-8D9D-4230-BADA-59A57092F984}">
  <dimension ref="A3:R18"/>
  <sheetViews>
    <sheetView workbookViewId="0">
      <selection activeCell="B24" sqref="B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 x14ac:dyDescent="0.25">
      <c r="A3" s="10" t="s">
        <v>2069</v>
      </c>
      <c r="B3" s="10" t="s">
        <v>2066</v>
      </c>
    </row>
    <row r="4" spans="1:6" x14ac:dyDescent="0.25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2055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2061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2063</v>
      </c>
      <c r="E8">
        <v>4</v>
      </c>
      <c r="F8">
        <v>4</v>
      </c>
    </row>
    <row r="9" spans="1:6" x14ac:dyDescent="0.25">
      <c r="A9" s="11" t="s">
        <v>2056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2062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2060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2057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2058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18:18" x14ac:dyDescent="0.25">
      <c r="R18" t="s">
        <v>2116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4ADF-525B-4515-AEB3-E528FF4014AB}">
  <dimension ref="A1:F30"/>
  <sheetViews>
    <sheetView workbookViewId="0">
      <selection activeCell="J33" sqref="J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2070</v>
      </c>
    </row>
    <row r="2" spans="1:6" x14ac:dyDescent="0.25">
      <c r="A2" s="10" t="s">
        <v>2065</v>
      </c>
      <c r="B2" t="s">
        <v>2070</v>
      </c>
    </row>
    <row r="4" spans="1:6" x14ac:dyDescent="0.25">
      <c r="A4" s="10" t="s">
        <v>2069</v>
      </c>
      <c r="B4" s="10" t="s">
        <v>2066</v>
      </c>
    </row>
    <row r="5" spans="1:6" x14ac:dyDescent="0.25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2054</v>
      </c>
      <c r="E7">
        <v>4</v>
      </c>
      <c r="F7">
        <v>4</v>
      </c>
    </row>
    <row r="8" spans="1:6" x14ac:dyDescent="0.25">
      <c r="A8" s="11" t="s">
        <v>2035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2037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2036</v>
      </c>
      <c r="C10">
        <v>8</v>
      </c>
      <c r="E10">
        <v>10</v>
      </c>
      <c r="F10">
        <v>18</v>
      </c>
    </row>
    <row r="11" spans="1:6" x14ac:dyDescent="0.25">
      <c r="A11" s="11" t="s">
        <v>2044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2038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2048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2047</v>
      </c>
      <c r="C15">
        <v>3</v>
      </c>
      <c r="E15">
        <v>4</v>
      </c>
      <c r="F15">
        <v>7</v>
      </c>
    </row>
    <row r="16" spans="1:6" x14ac:dyDescent="0.25">
      <c r="A16" s="11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2040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2034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2046</v>
      </c>
      <c r="C20">
        <v>4</v>
      </c>
      <c r="E20">
        <v>4</v>
      </c>
      <c r="F20">
        <v>8</v>
      </c>
    </row>
    <row r="21" spans="1:6" x14ac:dyDescent="0.25">
      <c r="A21" s="11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2053</v>
      </c>
      <c r="C22">
        <v>9</v>
      </c>
      <c r="E22">
        <v>5</v>
      </c>
      <c r="F22">
        <v>14</v>
      </c>
    </row>
    <row r="23" spans="1:6" x14ac:dyDescent="0.25">
      <c r="A23" s="11" t="s">
        <v>2043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2050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2049</v>
      </c>
      <c r="C25">
        <v>7</v>
      </c>
      <c r="E25">
        <v>14</v>
      </c>
      <c r="F25">
        <v>21</v>
      </c>
    </row>
    <row r="26" spans="1:6" x14ac:dyDescent="0.25">
      <c r="A26" s="11" t="s">
        <v>2042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2039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2033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2052</v>
      </c>
      <c r="E29">
        <v>3</v>
      </c>
      <c r="F29">
        <v>3</v>
      </c>
    </row>
    <row r="30" spans="1:6" x14ac:dyDescent="0.2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70D8-07EE-46EE-A91F-0CE05D230CA3}">
  <dimension ref="A2:E18"/>
  <sheetViews>
    <sheetView tabSelected="1" zoomScaleNormal="100" workbookViewId="0">
      <selection activeCell="F32" sqref="F32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2" spans="1:5" x14ac:dyDescent="0.25">
      <c r="A2" s="10" t="s">
        <v>2065</v>
      </c>
      <c r="B2" t="s">
        <v>2085</v>
      </c>
    </row>
    <row r="4" spans="1:5" x14ac:dyDescent="0.25">
      <c r="A4" s="10" t="s">
        <v>2069</v>
      </c>
      <c r="B4" s="10" t="s">
        <v>2066</v>
      </c>
    </row>
    <row r="5" spans="1:5" x14ac:dyDescent="0.25">
      <c r="A5" s="10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11">
        <v>6</v>
      </c>
      <c r="C6">
        <v>36</v>
      </c>
      <c r="D6">
        <v>49</v>
      </c>
      <c r="E6">
        <v>91</v>
      </c>
    </row>
    <row r="7" spans="1:5" x14ac:dyDescent="0.25">
      <c r="A7" s="11" t="s">
        <v>2074</v>
      </c>
      <c r="B7" s="11">
        <v>7</v>
      </c>
      <c r="C7">
        <v>28</v>
      </c>
      <c r="D7">
        <v>44</v>
      </c>
      <c r="E7">
        <v>79</v>
      </c>
    </row>
    <row r="8" spans="1:5" x14ac:dyDescent="0.25">
      <c r="A8" s="11" t="s">
        <v>2075</v>
      </c>
      <c r="B8" s="11">
        <v>4</v>
      </c>
      <c r="C8">
        <v>33</v>
      </c>
      <c r="D8">
        <v>49</v>
      </c>
      <c r="E8">
        <v>86</v>
      </c>
    </row>
    <row r="9" spans="1:5" x14ac:dyDescent="0.25">
      <c r="A9" s="11" t="s">
        <v>2076</v>
      </c>
      <c r="B9" s="11">
        <v>1</v>
      </c>
      <c r="C9">
        <v>30</v>
      </c>
      <c r="D9">
        <v>46</v>
      </c>
      <c r="E9">
        <v>77</v>
      </c>
    </row>
    <row r="10" spans="1:5" x14ac:dyDescent="0.25">
      <c r="A10" s="11" t="s">
        <v>2077</v>
      </c>
      <c r="B10" s="11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2078</v>
      </c>
      <c r="B11" s="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2079</v>
      </c>
      <c r="B12" s="11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2080</v>
      </c>
      <c r="B13" s="11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2081</v>
      </c>
      <c r="B14" s="11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2082</v>
      </c>
      <c r="B15" s="11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2083</v>
      </c>
      <c r="B16" s="11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2084</v>
      </c>
      <c r="B17" s="11">
        <v>7</v>
      </c>
      <c r="C17">
        <v>32</v>
      </c>
      <c r="D17">
        <v>42</v>
      </c>
      <c r="E17">
        <v>81</v>
      </c>
    </row>
    <row r="18" spans="1:5" x14ac:dyDescent="0.25">
      <c r="A18" s="11" t="s">
        <v>2067</v>
      </c>
      <c r="B18" s="11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FC78-1129-413D-8A21-823C1A7CAF84}">
  <dimension ref="A1:H13"/>
  <sheetViews>
    <sheetView workbookViewId="0">
      <selection activeCell="J24" sqref="J24"/>
    </sheetView>
  </sheetViews>
  <sheetFormatPr defaultColWidth="18.125" defaultRowHeight="15.75" x14ac:dyDescent="0.25"/>
  <cols>
    <col min="1" max="1" width="26" customWidth="1"/>
  </cols>
  <sheetData>
    <row r="1" spans="1:8" x14ac:dyDescent="0.25">
      <c r="A1" t="s">
        <v>2093</v>
      </c>
      <c r="B1" t="s">
        <v>2086</v>
      </c>
      <c r="C1" t="s">
        <v>2087</v>
      </c>
      <c r="D1" t="s">
        <v>2088</v>
      </c>
      <c r="E1" t="s">
        <v>2092</v>
      </c>
      <c r="F1" t="s">
        <v>2091</v>
      </c>
      <c r="G1" t="s">
        <v>2089</v>
      </c>
      <c r="H1" s="14" t="s">
        <v>2090</v>
      </c>
    </row>
    <row r="2" spans="1:8" x14ac:dyDescent="0.25">
      <c r="A2" s="13" t="s">
        <v>2094</v>
      </c>
      <c r="B2">
        <f>COUNTIFS([0]!outcome,"successful",goal,"&lt;1000")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SUM(B2,C2,D2)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2095</v>
      </c>
      <c r="B3">
        <f>COUNTIFS(outcome,"successful",[0]!goal,"&gt;=1000",[0]!goal,"&lt;4999")</f>
        <v>191</v>
      </c>
      <c r="C3">
        <f>COUNTIFS(outcome,"failed",goal,"&gt;=1000",goal,"&lt;4999")</f>
        <v>38</v>
      </c>
      <c r="D3">
        <f>COUNTIFS(outcome,"Canceled",goal,"&gt;=1000",goal,"&lt;4999")</f>
        <v>2</v>
      </c>
      <c r="E3">
        <f t="shared" ref="E3:E13" si="0">SUM(B3,C3,D3)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2096</v>
      </c>
      <c r="B4">
        <f>COUNTIFS(outcome,"successful",[0]!goal,"&gt;=5000",[0]!goal,"&lt;9999")</f>
        <v>164</v>
      </c>
      <c r="C4">
        <f>COUNTIFS(outcome,"failed",goal,"&gt;=5000",goal,"&lt;9999")</f>
        <v>126</v>
      </c>
      <c r="D4">
        <f>COUNTIFS(outcome,"Canceled",goal,"&gt;=5000",goal,"&lt;9999")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2097</v>
      </c>
      <c r="B5">
        <f>COUNTIFS(outcome,"successful",[0]!goal,"&gt;=10000",[0]!goal,"&lt;14999")</f>
        <v>4</v>
      </c>
      <c r="C5">
        <f>COUNTIFS(outcome,"failed",goal,"&gt;=10000",goal,"&lt;14999")</f>
        <v>5</v>
      </c>
      <c r="D5">
        <f>COUNTIFS(outcome,"Canceled",goal,"&gt;=10000",goal,"&lt;14999")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2098</v>
      </c>
      <c r="B6">
        <f>COUNTIFS(outcome,"successful",[0]!goal,"&gt;=15000",[0]!goal,"&lt;19999")</f>
        <v>10</v>
      </c>
      <c r="C6">
        <f>COUNTIFS(outcome,"failed",goal,"&gt;=15000",goal,"&lt;19999")</f>
        <v>0</v>
      </c>
      <c r="D6">
        <f>COUNTIFS(outcome,"canceled",goal,"&gt;=15000",goal,"&lt;19999")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2099</v>
      </c>
      <c r="B7">
        <f>COUNTIFS(outcome,"successful",[0]!goal,"&gt;=20000",[0]!goal,"&lt;24999")</f>
        <v>7</v>
      </c>
      <c r="C7">
        <f>COUNTIFS(outcome,"failed",goal,"&gt;=20000",goal,"&lt;24999")</f>
        <v>0</v>
      </c>
      <c r="D7">
        <f>COUNTIFS(outcome,"canceled",goal,"&gt;=20000",goal,"&lt;24999")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2100</v>
      </c>
      <c r="B8">
        <f>COUNTIFS(outcome,"successful",[0]!goal,"&gt;=25000",[0]!goal,"&lt;29999")</f>
        <v>11</v>
      </c>
      <c r="C8">
        <f>COUNTIFS(outcome,"failed",goal,"&gt;=25000",goal,"&lt;29999")</f>
        <v>3</v>
      </c>
      <c r="D8">
        <f>COUNTIFS(outcome,"canceled",goal,"&gt;=25000",goal,"&lt;29999")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2101</v>
      </c>
      <c r="B9">
        <f>COUNTIFS(outcome,"successful",[0]!goal,"&gt;=30000",[0]!goal,"&lt;34999")</f>
        <v>7</v>
      </c>
      <c r="C9">
        <f>COUNTIFS(outcome,"failed",goal,"&gt;=30000",goal,"&lt;34999")</f>
        <v>0</v>
      </c>
      <c r="D9">
        <f>COUNTIFS(outcome,"canceled",goal,"&gt;=30000",goal,"&lt;34999")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2102</v>
      </c>
      <c r="B10">
        <f>COUNTIFS(outcome,"successful",[0]!goal,"&gt;=35000",[0]!goal,"&lt;40000")</f>
        <v>8</v>
      </c>
      <c r="C10">
        <f>COUNTIFS(outcome,"failed",goal,"&gt;=35000",goal,"&lt;39999")</f>
        <v>3</v>
      </c>
      <c r="D10">
        <f>COUNTIFS(outcome,"canceled",goal,"&gt;=35000",goal,"&lt;39999")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2103</v>
      </c>
      <c r="B11">
        <f>COUNTIFS(outcome,"successful",[0]!goal,"&gt;=40000",[0]!goal,"&lt;44999")</f>
        <v>11</v>
      </c>
      <c r="C11">
        <f>COUNTIFS(outcome,"failed",goal,"&gt;=40000",goal,"&lt;44999")</f>
        <v>3</v>
      </c>
      <c r="D11">
        <f>COUNTIFS(outcome,"canceled",goal,"&gt;=40000",goal,"&lt;44999")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2104</v>
      </c>
      <c r="B12">
        <f>COUNTIFS(outcome,"successful",[0]!goal,"&gt;=45000",[0]!goal,"&lt;49999")</f>
        <v>8</v>
      </c>
      <c r="C12">
        <f>COUNTIFS(outcome,"failed",goal,"&gt;=45000",goal,"&lt;49999")</f>
        <v>3</v>
      </c>
      <c r="D12">
        <f>COUNTIFS(outcome,"canceled",goal,"&gt;=45000",goal,"&lt;49999")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2105</v>
      </c>
      <c r="B13">
        <f>COUNTIFS(outcome,"successful",[0]!goal,"&gt;=50000")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7FA8-5F91-4DE8-B445-EC1B5B9ABCA5}">
  <dimension ref="A1:M930"/>
  <sheetViews>
    <sheetView workbookViewId="0">
      <selection activeCell="T13" sqref="T13"/>
    </sheetView>
  </sheetViews>
  <sheetFormatPr defaultRowHeight="15.75" x14ac:dyDescent="0.25"/>
  <cols>
    <col min="1" max="1" width="14.875" customWidth="1"/>
    <col min="2" max="2" width="17.875" customWidth="1"/>
    <col min="3" max="4" width="9" customWidth="1"/>
    <col min="6" max="6" width="10.875" bestFit="1" customWidth="1"/>
    <col min="7" max="7" width="26" bestFit="1" customWidth="1"/>
    <col min="10" max="10" width="7.875" bestFit="1" customWidth="1"/>
    <col min="11" max="11" width="10.875" bestFit="1" customWidth="1"/>
    <col min="12" max="12" width="16.125" bestFit="1" customWidth="1"/>
  </cols>
  <sheetData>
    <row r="1" spans="1:13" x14ac:dyDescent="0.25">
      <c r="A1" s="20" t="s">
        <v>4</v>
      </c>
      <c r="B1" s="15" t="s">
        <v>2106</v>
      </c>
      <c r="E1" t="s">
        <v>4</v>
      </c>
      <c r="F1" t="s">
        <v>2106</v>
      </c>
      <c r="G1" t="s">
        <v>2108</v>
      </c>
      <c r="H1" t="s">
        <v>2107</v>
      </c>
      <c r="J1" t="s">
        <v>4</v>
      </c>
      <c r="K1" t="s">
        <v>2106</v>
      </c>
      <c r="L1" t="s">
        <v>2115</v>
      </c>
      <c r="M1" t="s">
        <v>2107</v>
      </c>
    </row>
    <row r="2" spans="1:13" x14ac:dyDescent="0.25">
      <c r="A2" s="16" t="str">
        <f>VLOOKUP(Crowdfunding!A2,Crowdfunding!A1:M1001,7,FALSE)</f>
        <v>failed</v>
      </c>
      <c r="B2" s="17">
        <f>VLOOKUP(Crowdfunding!A2,Crowdfunding!A1:H1001,8)</f>
        <v>0</v>
      </c>
      <c r="E2" s="21" t="s">
        <v>20</v>
      </c>
      <c r="F2">
        <v>158</v>
      </c>
      <c r="G2" t="s">
        <v>2109</v>
      </c>
      <c r="H2">
        <f>AVERAGE(F2:F566)</f>
        <v>851.14690265486729</v>
      </c>
      <c r="J2" s="22" t="s">
        <v>14</v>
      </c>
      <c r="K2">
        <v>0</v>
      </c>
      <c r="L2" t="s">
        <v>2109</v>
      </c>
      <c r="M2">
        <f>AVERAGE(K2:K365)</f>
        <v>585.61538461538464</v>
      </c>
    </row>
    <row r="3" spans="1:13" x14ac:dyDescent="0.25">
      <c r="A3" s="18" t="str">
        <f>VLOOKUP(Crowdfunding!A5,Crowdfunding!A4:M1004,7,FALSE)</f>
        <v>failed</v>
      </c>
      <c r="B3" s="19">
        <f>VLOOKUP(Crowdfunding!A5,Crowdfunding!A4:H1004,8)</f>
        <v>24</v>
      </c>
      <c r="E3" s="21" t="s">
        <v>20</v>
      </c>
      <c r="F3">
        <v>1425</v>
      </c>
      <c r="G3" t="s">
        <v>2110</v>
      </c>
      <c r="H3">
        <f>MEDIAN(F2:F566)</f>
        <v>201</v>
      </c>
      <c r="J3" s="22" t="s">
        <v>14</v>
      </c>
      <c r="K3">
        <v>24</v>
      </c>
      <c r="L3" t="s">
        <v>2110</v>
      </c>
      <c r="M3">
        <f>MEDIAN(K2:K365)</f>
        <v>114.5</v>
      </c>
    </row>
    <row r="4" spans="1:13" x14ac:dyDescent="0.25">
      <c r="A4" s="16" t="str">
        <f>VLOOKUP(Crowdfunding!A6,Crowdfunding!A5:M1005,7,FALSE)</f>
        <v>failed</v>
      </c>
      <c r="B4" s="17">
        <f>VLOOKUP(Crowdfunding!A6,Crowdfunding!A5:H1005,8)</f>
        <v>53</v>
      </c>
      <c r="E4" s="21" t="s">
        <v>20</v>
      </c>
      <c r="F4">
        <v>174</v>
      </c>
      <c r="G4" t="s">
        <v>2111</v>
      </c>
      <c r="H4">
        <f>MIN(F2:F566)</f>
        <v>16</v>
      </c>
      <c r="J4" s="22" t="s">
        <v>14</v>
      </c>
      <c r="K4">
        <v>53</v>
      </c>
      <c r="L4" t="s">
        <v>2111</v>
      </c>
      <c r="M4">
        <f>MIN(K2:K365)</f>
        <v>0</v>
      </c>
    </row>
    <row r="5" spans="1:13" x14ac:dyDescent="0.25">
      <c r="A5" s="18" t="str">
        <f>VLOOKUP(Crowdfunding!A8,Crowdfunding!A7:M1007,7,FALSE)</f>
        <v>failed</v>
      </c>
      <c r="B5" s="19">
        <f>VLOOKUP(Crowdfunding!A8,Crowdfunding!A7:H1007,8)</f>
        <v>18</v>
      </c>
      <c r="E5" s="21" t="s">
        <v>20</v>
      </c>
      <c r="F5">
        <v>227</v>
      </c>
      <c r="G5" t="s">
        <v>2112</v>
      </c>
      <c r="H5">
        <f>MAX(F2:F566)</f>
        <v>7295</v>
      </c>
      <c r="J5" s="22" t="s">
        <v>14</v>
      </c>
      <c r="K5">
        <v>18</v>
      </c>
      <c r="L5" t="s">
        <v>2112</v>
      </c>
      <c r="M5">
        <f>MAX(K2:K365)</f>
        <v>6080</v>
      </c>
    </row>
    <row r="6" spans="1:13" x14ac:dyDescent="0.25">
      <c r="A6" s="16" t="str">
        <f>VLOOKUP(Crowdfunding!A11,Crowdfunding!A10:M1010,7,FALSE)</f>
        <v>failed</v>
      </c>
      <c r="B6" s="17">
        <f>VLOOKUP(Crowdfunding!A11,Crowdfunding!A10:H1010,8)</f>
        <v>44</v>
      </c>
      <c r="E6" s="21" t="s">
        <v>20</v>
      </c>
      <c r="F6">
        <v>220</v>
      </c>
      <c r="G6" t="s">
        <v>2113</v>
      </c>
      <c r="H6">
        <f>_xlfn.VAR.S(F2:F566)</f>
        <v>1606216.5936295739</v>
      </c>
      <c r="J6" s="22" t="s">
        <v>14</v>
      </c>
      <c r="K6">
        <v>44</v>
      </c>
      <c r="L6" t="s">
        <v>2113</v>
      </c>
      <c r="M6">
        <f>_xlfn.VAR.S(K2:K365)</f>
        <v>924113.45496927318</v>
      </c>
    </row>
    <row r="7" spans="1:13" x14ac:dyDescent="0.25">
      <c r="A7" s="18" t="str">
        <f>VLOOKUP(Crowdfunding!A13,Crowdfunding!A12:M1012,7,FALSE)</f>
        <v>failed</v>
      </c>
      <c r="B7" s="19">
        <f>VLOOKUP(Crowdfunding!A13,Crowdfunding!A12:H1012,8)</f>
        <v>27</v>
      </c>
      <c r="E7" s="21" t="s">
        <v>20</v>
      </c>
      <c r="F7">
        <v>98</v>
      </c>
      <c r="G7" t="s">
        <v>2114</v>
      </c>
      <c r="H7">
        <f>SQRT(H6)</f>
        <v>1267.366006183523</v>
      </c>
      <c r="J7" s="22" t="s">
        <v>14</v>
      </c>
      <c r="K7">
        <v>27</v>
      </c>
      <c r="L7" t="s">
        <v>2114</v>
      </c>
      <c r="M7">
        <f>SQRT(M6)</f>
        <v>961.30819978260524</v>
      </c>
    </row>
    <row r="8" spans="1:13" x14ac:dyDescent="0.25">
      <c r="A8" s="16" t="str">
        <f>VLOOKUP(Crowdfunding!A14,Crowdfunding!A13:M1013,7,FALSE)</f>
        <v>failed</v>
      </c>
      <c r="B8" s="17">
        <f>VLOOKUP(Crowdfunding!A14,Crowdfunding!A13:H1013,8)</f>
        <v>55</v>
      </c>
      <c r="E8" s="21" t="s">
        <v>20</v>
      </c>
      <c r="F8">
        <v>100</v>
      </c>
      <c r="J8" s="22" t="s">
        <v>14</v>
      </c>
      <c r="K8">
        <v>55</v>
      </c>
    </row>
    <row r="9" spans="1:13" x14ac:dyDescent="0.25">
      <c r="A9" s="18" t="str">
        <f>VLOOKUP(Crowdfunding!A16,Crowdfunding!A15:M1015,7,FALSE)</f>
        <v>failed</v>
      </c>
      <c r="B9" s="19">
        <f>VLOOKUP(Crowdfunding!A16,Crowdfunding!A15:H1015,8)</f>
        <v>200</v>
      </c>
      <c r="E9" s="21" t="s">
        <v>20</v>
      </c>
      <c r="F9">
        <v>1249</v>
      </c>
      <c r="J9" s="22" t="s">
        <v>14</v>
      </c>
      <c r="K9">
        <v>200</v>
      </c>
    </row>
    <row r="10" spans="1:13" x14ac:dyDescent="0.25">
      <c r="A10" s="16" t="str">
        <f>VLOOKUP(Crowdfunding!A17,Crowdfunding!A16:M1016,7,FALSE)</f>
        <v>failed</v>
      </c>
      <c r="B10" s="17">
        <f>VLOOKUP(Crowdfunding!A17,Crowdfunding!A16:H1016,8)</f>
        <v>452</v>
      </c>
      <c r="E10" s="21" t="s">
        <v>20</v>
      </c>
      <c r="F10">
        <v>1396</v>
      </c>
      <c r="J10" s="22" t="s">
        <v>14</v>
      </c>
      <c r="K10">
        <v>452</v>
      </c>
    </row>
    <row r="11" spans="1:13" x14ac:dyDescent="0.25">
      <c r="A11" s="18" t="str">
        <f>VLOOKUP(Crowdfunding!A21,Crowdfunding!A20:M1020,7,FALSE)</f>
        <v>failed</v>
      </c>
      <c r="B11" s="19">
        <f>VLOOKUP(Crowdfunding!A21,Crowdfunding!A20:H1020,8)</f>
        <v>674</v>
      </c>
      <c r="E11" s="21" t="s">
        <v>20</v>
      </c>
      <c r="F11">
        <v>890</v>
      </c>
      <c r="J11" s="22" t="s">
        <v>14</v>
      </c>
      <c r="K11">
        <v>674</v>
      </c>
    </row>
    <row r="12" spans="1:13" x14ac:dyDescent="0.25">
      <c r="A12" s="16" t="str">
        <f>VLOOKUP(Crowdfunding!A23,Crowdfunding!A22:M1022,7,FALSE)</f>
        <v>failed</v>
      </c>
      <c r="B12" s="17">
        <f>VLOOKUP(Crowdfunding!A23,Crowdfunding!A22:H1022,8)</f>
        <v>558</v>
      </c>
      <c r="E12" s="21" t="s">
        <v>20</v>
      </c>
      <c r="F12">
        <v>142</v>
      </c>
      <c r="J12" s="22" t="s">
        <v>14</v>
      </c>
      <c r="K12">
        <v>558</v>
      </c>
    </row>
    <row r="13" spans="1:13" x14ac:dyDescent="0.25">
      <c r="A13" s="18" t="str">
        <f>VLOOKUP(Crowdfunding!A29,Crowdfunding!A28:M1028,7,FALSE)</f>
        <v>failed</v>
      </c>
      <c r="B13" s="19">
        <f>VLOOKUP(Crowdfunding!A29,Crowdfunding!A28:H1028,8)</f>
        <v>15</v>
      </c>
      <c r="E13" s="21" t="s">
        <v>20</v>
      </c>
      <c r="F13">
        <v>2673</v>
      </c>
      <c r="J13" s="22" t="s">
        <v>14</v>
      </c>
      <c r="K13">
        <v>15</v>
      </c>
    </row>
    <row r="14" spans="1:13" x14ac:dyDescent="0.25">
      <c r="A14" s="16" t="str">
        <f>VLOOKUP(Crowdfunding!A34,Crowdfunding!A33:M1033,7,FALSE)</f>
        <v>failed</v>
      </c>
      <c r="B14" s="17">
        <f>VLOOKUP(Crowdfunding!A34,Crowdfunding!A33:H1033,8)</f>
        <v>2307</v>
      </c>
      <c r="E14" s="21" t="s">
        <v>20</v>
      </c>
      <c r="F14">
        <v>163</v>
      </c>
      <c r="J14" s="22" t="s">
        <v>14</v>
      </c>
      <c r="K14">
        <v>2307</v>
      </c>
    </row>
    <row r="15" spans="1:13" x14ac:dyDescent="0.25">
      <c r="A15" s="18" t="str">
        <f>VLOOKUP(Crowdfunding!A41,Crowdfunding!A40:M1040,7,FALSE)</f>
        <v>failed</v>
      </c>
      <c r="B15" s="19">
        <f>VLOOKUP(Crowdfunding!A41,Crowdfunding!A40:H1040,8)</f>
        <v>88</v>
      </c>
      <c r="E15" s="21" t="s">
        <v>20</v>
      </c>
      <c r="F15">
        <v>2220</v>
      </c>
      <c r="J15" s="22" t="s">
        <v>14</v>
      </c>
      <c r="K15">
        <v>88</v>
      </c>
    </row>
    <row r="16" spans="1:13" x14ac:dyDescent="0.25">
      <c r="A16" s="16" t="str">
        <f>VLOOKUP(Crowdfunding!A47,Crowdfunding!A46:M1046,7,FALSE)</f>
        <v>failed</v>
      </c>
      <c r="B16" s="17">
        <f>VLOOKUP(Crowdfunding!A47,Crowdfunding!A46:H1046,8)</f>
        <v>48</v>
      </c>
      <c r="E16" s="21" t="s">
        <v>20</v>
      </c>
      <c r="F16">
        <v>1606</v>
      </c>
      <c r="J16" s="22" t="s">
        <v>14</v>
      </c>
      <c r="K16">
        <v>48</v>
      </c>
    </row>
    <row r="17" spans="1:11" x14ac:dyDescent="0.25">
      <c r="A17" s="18" t="str">
        <f>VLOOKUP(Crowdfunding!A52,Crowdfunding!A51:M1051,7,FALSE)</f>
        <v>failed</v>
      </c>
      <c r="B17" s="19">
        <f>VLOOKUP(Crowdfunding!A52,Crowdfunding!A51:H1051,8)</f>
        <v>1</v>
      </c>
      <c r="E17" s="21" t="s">
        <v>20</v>
      </c>
      <c r="F17">
        <v>129</v>
      </c>
      <c r="J17" s="22" t="s">
        <v>14</v>
      </c>
      <c r="K17">
        <v>1</v>
      </c>
    </row>
    <row r="18" spans="1:11" x14ac:dyDescent="0.25">
      <c r="A18" s="16" t="str">
        <f>VLOOKUP(Crowdfunding!A53,Crowdfunding!A52:M1052,7,FALSE)</f>
        <v>failed</v>
      </c>
      <c r="B18" s="17">
        <f>VLOOKUP(Crowdfunding!A53,Crowdfunding!A52:H1052,8)</f>
        <v>1467</v>
      </c>
      <c r="E18" s="21" t="s">
        <v>20</v>
      </c>
      <c r="F18">
        <v>226</v>
      </c>
      <c r="J18" s="22" t="s">
        <v>14</v>
      </c>
      <c r="K18">
        <v>1467</v>
      </c>
    </row>
    <row r="19" spans="1:11" x14ac:dyDescent="0.25">
      <c r="A19" s="18" t="str">
        <f>VLOOKUP(Crowdfunding!A54,Crowdfunding!A53:M1053,7,FALSE)</f>
        <v>failed</v>
      </c>
      <c r="B19" s="19">
        <f>VLOOKUP(Crowdfunding!A54,Crowdfunding!A53:H1053,8)</f>
        <v>75</v>
      </c>
      <c r="E19" s="21" t="s">
        <v>20</v>
      </c>
      <c r="F19">
        <v>5419</v>
      </c>
      <c r="J19" s="22" t="s">
        <v>14</v>
      </c>
      <c r="K19">
        <v>75</v>
      </c>
    </row>
    <row r="20" spans="1:11" x14ac:dyDescent="0.25">
      <c r="A20" s="16" t="str">
        <f>VLOOKUP(Crowdfunding!A56,Crowdfunding!A55:M1055,7,FALSE)</f>
        <v>failed</v>
      </c>
      <c r="B20" s="17">
        <f>VLOOKUP(Crowdfunding!A56,Crowdfunding!A55:H1055,8)</f>
        <v>120</v>
      </c>
      <c r="E20" s="21" t="s">
        <v>20</v>
      </c>
      <c r="F20">
        <v>165</v>
      </c>
      <c r="J20" s="22" t="s">
        <v>14</v>
      </c>
      <c r="K20">
        <v>120</v>
      </c>
    </row>
    <row r="21" spans="1:11" x14ac:dyDescent="0.25">
      <c r="A21" s="18" t="str">
        <f>VLOOKUP(Crowdfunding!A63,Crowdfunding!A62:M1062,7,FALSE)</f>
        <v>failed</v>
      </c>
      <c r="B21" s="19">
        <f>VLOOKUP(Crowdfunding!A63,Crowdfunding!A62:H1062,8)</f>
        <v>2253</v>
      </c>
      <c r="E21" s="21" t="s">
        <v>20</v>
      </c>
      <c r="F21">
        <v>1965</v>
      </c>
      <c r="J21" s="22" t="s">
        <v>14</v>
      </c>
      <c r="K21">
        <v>2253</v>
      </c>
    </row>
    <row r="22" spans="1:11" x14ac:dyDescent="0.25">
      <c r="A22" s="16" t="str">
        <f>VLOOKUP(Crowdfunding!A65,Crowdfunding!A64:M1064,7,FALSE)</f>
        <v>failed</v>
      </c>
      <c r="B22" s="17">
        <f>VLOOKUP(Crowdfunding!A65,Crowdfunding!A64:H1064,8)</f>
        <v>5</v>
      </c>
      <c r="E22" s="21" t="s">
        <v>20</v>
      </c>
      <c r="F22">
        <v>16</v>
      </c>
      <c r="J22" s="22" t="s">
        <v>14</v>
      </c>
      <c r="K22">
        <v>5</v>
      </c>
    </row>
    <row r="23" spans="1:11" x14ac:dyDescent="0.25">
      <c r="A23" s="18" t="str">
        <f>VLOOKUP(Crowdfunding!A66,Crowdfunding!A65:M1065,7,FALSE)</f>
        <v>failed</v>
      </c>
      <c r="B23" s="19">
        <f>VLOOKUP(Crowdfunding!A66,Crowdfunding!A65:H1065,8)</f>
        <v>38</v>
      </c>
      <c r="E23" s="21" t="s">
        <v>20</v>
      </c>
      <c r="F23">
        <v>107</v>
      </c>
      <c r="J23" s="22" t="s">
        <v>14</v>
      </c>
      <c r="K23">
        <v>38</v>
      </c>
    </row>
    <row r="24" spans="1:11" x14ac:dyDescent="0.25">
      <c r="A24" s="16" t="str">
        <f>VLOOKUP(Crowdfunding!A68,Crowdfunding!A67:M1067,7,FALSE)</f>
        <v>failed</v>
      </c>
      <c r="B24" s="17">
        <f>VLOOKUP(Crowdfunding!A68,Crowdfunding!A67:H1067,8)</f>
        <v>12</v>
      </c>
      <c r="E24" s="21" t="s">
        <v>20</v>
      </c>
      <c r="F24">
        <v>134</v>
      </c>
      <c r="J24" s="22" t="s">
        <v>14</v>
      </c>
      <c r="K24">
        <v>12</v>
      </c>
    </row>
    <row r="25" spans="1:11" x14ac:dyDescent="0.25">
      <c r="A25" s="18" t="str">
        <f>VLOOKUP(Crowdfunding!A78,Crowdfunding!A77:M1077,7,FALSE)</f>
        <v>failed</v>
      </c>
      <c r="B25" s="19">
        <f>VLOOKUP(Crowdfunding!A78,Crowdfunding!A77:H1077,8)</f>
        <v>1684</v>
      </c>
      <c r="E25" s="21" t="s">
        <v>20</v>
      </c>
      <c r="F25">
        <v>198</v>
      </c>
      <c r="J25" s="22" t="s">
        <v>14</v>
      </c>
      <c r="K25">
        <v>1684</v>
      </c>
    </row>
    <row r="26" spans="1:11" x14ac:dyDescent="0.25">
      <c r="A26" s="16" t="str">
        <f>VLOOKUP(Crowdfunding!A79,Crowdfunding!A78:M1078,7,FALSE)</f>
        <v>failed</v>
      </c>
      <c r="B26" s="17">
        <f>VLOOKUP(Crowdfunding!A79,Crowdfunding!A78:H1078,8)</f>
        <v>56</v>
      </c>
      <c r="E26" s="21" t="s">
        <v>20</v>
      </c>
      <c r="F26">
        <v>111</v>
      </c>
      <c r="J26" s="22" t="s">
        <v>14</v>
      </c>
      <c r="K26">
        <v>56</v>
      </c>
    </row>
    <row r="27" spans="1:11" x14ac:dyDescent="0.25">
      <c r="A27" s="18" t="str">
        <f>VLOOKUP(Crowdfunding!A81,Crowdfunding!A80:M1080,7,FALSE)</f>
        <v>failed</v>
      </c>
      <c r="B27" s="19">
        <f>VLOOKUP(Crowdfunding!A81,Crowdfunding!A80:H1080,8)</f>
        <v>838</v>
      </c>
      <c r="E27" s="21" t="s">
        <v>20</v>
      </c>
      <c r="F27">
        <v>222</v>
      </c>
      <c r="J27" s="22" t="s">
        <v>14</v>
      </c>
      <c r="K27">
        <v>838</v>
      </c>
    </row>
    <row r="28" spans="1:11" x14ac:dyDescent="0.25">
      <c r="A28" s="16" t="str">
        <f>VLOOKUP(Crowdfunding!A85,Crowdfunding!A84:M1084,7,FALSE)</f>
        <v>failed</v>
      </c>
      <c r="B28" s="17">
        <f>VLOOKUP(Crowdfunding!A85,Crowdfunding!A84:H1084,8)</f>
        <v>1000</v>
      </c>
      <c r="E28" s="21" t="s">
        <v>20</v>
      </c>
      <c r="F28">
        <v>6212</v>
      </c>
      <c r="J28" s="22" t="s">
        <v>14</v>
      </c>
      <c r="K28">
        <v>1000</v>
      </c>
    </row>
    <row r="29" spans="1:11" x14ac:dyDescent="0.25">
      <c r="A29" s="18" t="str">
        <f>VLOOKUP(Crowdfunding!A89,Crowdfunding!A88:M1088,7,FALSE)</f>
        <v>failed</v>
      </c>
      <c r="B29" s="19">
        <f>VLOOKUP(Crowdfunding!A89,Crowdfunding!A88:H1088,8)</f>
        <v>1482</v>
      </c>
      <c r="E29" s="21" t="s">
        <v>20</v>
      </c>
      <c r="F29">
        <v>98</v>
      </c>
      <c r="J29" s="22" t="s">
        <v>14</v>
      </c>
      <c r="K29">
        <v>1482</v>
      </c>
    </row>
    <row r="30" spans="1:11" x14ac:dyDescent="0.25">
      <c r="A30" s="16" t="str">
        <f>VLOOKUP(Crowdfunding!A92,Crowdfunding!A91:M1091,7,FALSE)</f>
        <v>failed</v>
      </c>
      <c r="B30" s="17">
        <f>VLOOKUP(Crowdfunding!A92,Crowdfunding!A91:H1091,8)</f>
        <v>106</v>
      </c>
      <c r="E30" s="21" t="s">
        <v>20</v>
      </c>
      <c r="F30">
        <v>92</v>
      </c>
      <c r="J30" s="22" t="s">
        <v>14</v>
      </c>
      <c r="K30">
        <v>106</v>
      </c>
    </row>
    <row r="31" spans="1:11" x14ac:dyDescent="0.25">
      <c r="A31" s="18" t="str">
        <f>VLOOKUP(Crowdfunding!A93,Crowdfunding!A92:M1092,7,FALSE)</f>
        <v>failed</v>
      </c>
      <c r="B31" s="19">
        <f>VLOOKUP(Crowdfunding!A93,Crowdfunding!A92:H1092,8)</f>
        <v>679</v>
      </c>
      <c r="E31" s="21" t="s">
        <v>20</v>
      </c>
      <c r="F31">
        <v>149</v>
      </c>
      <c r="J31" s="22" t="s">
        <v>14</v>
      </c>
      <c r="K31">
        <v>679</v>
      </c>
    </row>
    <row r="32" spans="1:11" x14ac:dyDescent="0.25">
      <c r="A32" s="16" t="str">
        <f>VLOOKUP(Crowdfunding!A100,Crowdfunding!A99:M1099,7,FALSE)</f>
        <v>failed</v>
      </c>
      <c r="B32" s="17">
        <f>VLOOKUP(Crowdfunding!A100,Crowdfunding!A99:H1099,8)</f>
        <v>1220</v>
      </c>
      <c r="E32" s="21" t="s">
        <v>20</v>
      </c>
      <c r="F32">
        <v>2431</v>
      </c>
      <c r="J32" s="22" t="s">
        <v>14</v>
      </c>
      <c r="K32">
        <v>1220</v>
      </c>
    </row>
    <row r="33" spans="1:11" x14ac:dyDescent="0.25">
      <c r="A33" s="18" t="str">
        <f>VLOOKUP(Crowdfunding!A102,Crowdfunding!A101:M1101,7,FALSE)</f>
        <v>failed</v>
      </c>
      <c r="B33" s="19">
        <f>VLOOKUP(Crowdfunding!A102,Crowdfunding!A101:H1101,8)</f>
        <v>1</v>
      </c>
      <c r="E33" s="21" t="s">
        <v>20</v>
      </c>
      <c r="F33">
        <v>303</v>
      </c>
      <c r="J33" s="22" t="s">
        <v>14</v>
      </c>
      <c r="K33">
        <v>1</v>
      </c>
    </row>
    <row r="34" spans="1:11" x14ac:dyDescent="0.25">
      <c r="A34" s="16" t="str">
        <f>VLOOKUP(Crowdfunding!A105,Crowdfunding!A104:M1104,7,FALSE)</f>
        <v>failed</v>
      </c>
      <c r="B34" s="17">
        <f>VLOOKUP(Crowdfunding!A105,Crowdfunding!A104:H1104,8)</f>
        <v>37</v>
      </c>
      <c r="E34" s="21" t="s">
        <v>20</v>
      </c>
      <c r="F34">
        <v>209</v>
      </c>
      <c r="J34" s="22" t="s">
        <v>14</v>
      </c>
      <c r="K34">
        <v>37</v>
      </c>
    </row>
    <row r="35" spans="1:11" x14ac:dyDescent="0.25">
      <c r="A35" s="18" t="str">
        <f>VLOOKUP(Crowdfunding!A111,Crowdfunding!A110:M1110,7,FALSE)</f>
        <v>failed</v>
      </c>
      <c r="B35" s="19">
        <f>VLOOKUP(Crowdfunding!A111,Crowdfunding!A110:H1110,8)</f>
        <v>60</v>
      </c>
      <c r="E35" s="21" t="s">
        <v>20</v>
      </c>
      <c r="F35">
        <v>131</v>
      </c>
      <c r="J35" s="22" t="s">
        <v>14</v>
      </c>
      <c r="K35">
        <v>60</v>
      </c>
    </row>
    <row r="36" spans="1:11" x14ac:dyDescent="0.25">
      <c r="A36" s="16" t="str">
        <f>VLOOKUP(Crowdfunding!A112,Crowdfunding!A111:M1111,7,FALSE)</f>
        <v>failed</v>
      </c>
      <c r="B36" s="17">
        <f>VLOOKUP(Crowdfunding!A112,Crowdfunding!A111:H1111,8)</f>
        <v>296</v>
      </c>
      <c r="E36" s="21" t="s">
        <v>20</v>
      </c>
      <c r="F36">
        <v>164</v>
      </c>
      <c r="J36" s="22" t="s">
        <v>14</v>
      </c>
      <c r="K36">
        <v>296</v>
      </c>
    </row>
    <row r="37" spans="1:11" x14ac:dyDescent="0.25">
      <c r="A37" s="18" t="str">
        <f>VLOOKUP(Crowdfunding!A117,Crowdfunding!A116:M1116,7,FALSE)</f>
        <v>failed</v>
      </c>
      <c r="B37" s="19">
        <f>VLOOKUP(Crowdfunding!A117,Crowdfunding!A116:H1116,8)</f>
        <v>3304</v>
      </c>
      <c r="E37" s="21" t="s">
        <v>20</v>
      </c>
      <c r="F37">
        <v>201</v>
      </c>
      <c r="J37" s="22" t="s">
        <v>14</v>
      </c>
      <c r="K37">
        <v>3304</v>
      </c>
    </row>
    <row r="38" spans="1:11" x14ac:dyDescent="0.25">
      <c r="A38" s="16" t="str">
        <f>VLOOKUP(Crowdfunding!A118,Crowdfunding!A117:M1117,7,FALSE)</f>
        <v>failed</v>
      </c>
      <c r="B38" s="17">
        <f>VLOOKUP(Crowdfunding!A118,Crowdfunding!A117:H1117,8)</f>
        <v>73</v>
      </c>
      <c r="E38" s="21" t="s">
        <v>20</v>
      </c>
      <c r="F38">
        <v>211</v>
      </c>
      <c r="J38" s="22" t="s">
        <v>14</v>
      </c>
      <c r="K38">
        <v>73</v>
      </c>
    </row>
    <row r="39" spans="1:11" x14ac:dyDescent="0.25">
      <c r="A39" s="18" t="str">
        <f>VLOOKUP(Crowdfunding!A124,Crowdfunding!A123:M1123,7,FALSE)</f>
        <v>failed</v>
      </c>
      <c r="B39" s="19">
        <f>VLOOKUP(Crowdfunding!A124,Crowdfunding!A123:H1123,8)</f>
        <v>3387</v>
      </c>
      <c r="E39" s="21" t="s">
        <v>20</v>
      </c>
      <c r="F39">
        <v>128</v>
      </c>
      <c r="J39" s="22" t="s">
        <v>14</v>
      </c>
      <c r="K39">
        <v>3387</v>
      </c>
    </row>
    <row r="40" spans="1:11" x14ac:dyDescent="0.25">
      <c r="A40" s="16" t="str">
        <f>VLOOKUP(Crowdfunding!A125,Crowdfunding!A124:M1124,7,FALSE)</f>
        <v>failed</v>
      </c>
      <c r="B40" s="17">
        <f>VLOOKUP(Crowdfunding!A125,Crowdfunding!A124:H1124,8)</f>
        <v>662</v>
      </c>
      <c r="E40" s="21" t="s">
        <v>20</v>
      </c>
      <c r="F40">
        <v>1600</v>
      </c>
      <c r="J40" s="22" t="s">
        <v>14</v>
      </c>
      <c r="K40">
        <v>662</v>
      </c>
    </row>
    <row r="41" spans="1:11" x14ac:dyDescent="0.25">
      <c r="A41" s="18" t="str">
        <f>VLOOKUP(Crowdfunding!A128,Crowdfunding!A127:M1127,7,FALSE)</f>
        <v>failed</v>
      </c>
      <c r="B41" s="19">
        <f>VLOOKUP(Crowdfunding!A128,Crowdfunding!A127:H1127,8)</f>
        <v>774</v>
      </c>
      <c r="E41" s="21" t="s">
        <v>20</v>
      </c>
      <c r="F41">
        <v>249</v>
      </c>
      <c r="J41" s="22" t="s">
        <v>14</v>
      </c>
      <c r="K41">
        <v>774</v>
      </c>
    </row>
    <row r="42" spans="1:11" x14ac:dyDescent="0.25">
      <c r="A42" s="16" t="str">
        <f>VLOOKUP(Crowdfunding!A129,Crowdfunding!A128:M1128,7,FALSE)</f>
        <v>failed</v>
      </c>
      <c r="B42" s="17">
        <f>VLOOKUP(Crowdfunding!A129,Crowdfunding!A128:H1128,8)</f>
        <v>672</v>
      </c>
      <c r="E42" s="21" t="s">
        <v>20</v>
      </c>
      <c r="F42">
        <v>236</v>
      </c>
      <c r="J42" s="22" t="s">
        <v>14</v>
      </c>
      <c r="K42">
        <v>672</v>
      </c>
    </row>
    <row r="43" spans="1:11" x14ac:dyDescent="0.25">
      <c r="A43" s="18" t="str">
        <f>VLOOKUP(Crowdfunding!A136,Crowdfunding!A135:M1135,7,FALSE)</f>
        <v>failed</v>
      </c>
      <c r="B43" s="19">
        <f>VLOOKUP(Crowdfunding!A136,Crowdfunding!A135:H1135,8)</f>
        <v>940</v>
      </c>
      <c r="E43" s="21" t="s">
        <v>20</v>
      </c>
      <c r="F43">
        <v>4065</v>
      </c>
      <c r="J43" s="22" t="s">
        <v>14</v>
      </c>
      <c r="K43">
        <v>940</v>
      </c>
    </row>
    <row r="44" spans="1:11" x14ac:dyDescent="0.25">
      <c r="A44" s="16" t="str">
        <f>VLOOKUP(Crowdfunding!A137,Crowdfunding!A136:M1136,7,FALSE)</f>
        <v>failed</v>
      </c>
      <c r="B44" s="17">
        <f>VLOOKUP(Crowdfunding!A137,Crowdfunding!A136:H1136,8)</f>
        <v>117</v>
      </c>
      <c r="E44" s="21" t="s">
        <v>20</v>
      </c>
      <c r="F44">
        <v>246</v>
      </c>
      <c r="J44" s="22" t="s">
        <v>14</v>
      </c>
      <c r="K44">
        <v>117</v>
      </c>
    </row>
    <row r="45" spans="1:11" x14ac:dyDescent="0.25">
      <c r="A45" s="18" t="str">
        <f>VLOOKUP(Crowdfunding!A140,Crowdfunding!A139:M1139,7,FALSE)</f>
        <v>failed</v>
      </c>
      <c r="B45" s="19">
        <f>VLOOKUP(Crowdfunding!A140,Crowdfunding!A139:H1139,8)</f>
        <v>115</v>
      </c>
      <c r="E45" s="21" t="s">
        <v>20</v>
      </c>
      <c r="F45">
        <v>2475</v>
      </c>
      <c r="J45" s="22" t="s">
        <v>14</v>
      </c>
      <c r="K45">
        <v>115</v>
      </c>
    </row>
    <row r="46" spans="1:11" x14ac:dyDescent="0.25">
      <c r="A46" s="16" t="str">
        <f>VLOOKUP(Crowdfunding!A141,Crowdfunding!A140:M1140,7,FALSE)</f>
        <v>failed</v>
      </c>
      <c r="B46" s="17">
        <f>VLOOKUP(Crowdfunding!A141,Crowdfunding!A140:H1140,8)</f>
        <v>326</v>
      </c>
      <c r="E46" s="21" t="s">
        <v>20</v>
      </c>
      <c r="F46">
        <v>76</v>
      </c>
      <c r="J46" s="22" t="s">
        <v>14</v>
      </c>
      <c r="K46">
        <v>326</v>
      </c>
    </row>
    <row r="47" spans="1:11" x14ac:dyDescent="0.25">
      <c r="A47" s="18" t="str">
        <f>VLOOKUP(Crowdfunding!A152,Crowdfunding!A151:M1151,7,FALSE)</f>
        <v>failed</v>
      </c>
      <c r="B47" s="19">
        <f>VLOOKUP(Crowdfunding!A152,Crowdfunding!A151:H1151,8)</f>
        <v>1</v>
      </c>
      <c r="E47" s="21" t="s">
        <v>20</v>
      </c>
      <c r="F47">
        <v>54</v>
      </c>
      <c r="J47" s="22" t="s">
        <v>14</v>
      </c>
      <c r="K47">
        <v>1</v>
      </c>
    </row>
    <row r="48" spans="1:11" x14ac:dyDescent="0.25">
      <c r="A48" s="16" t="str">
        <f>VLOOKUP(Crowdfunding!A153,Crowdfunding!A152:M1152,7,FALSE)</f>
        <v>failed</v>
      </c>
      <c r="B48" s="17">
        <f>VLOOKUP(Crowdfunding!A153,Crowdfunding!A152:H1152,8)</f>
        <v>1467</v>
      </c>
      <c r="E48" s="21" t="s">
        <v>20</v>
      </c>
      <c r="F48">
        <v>88</v>
      </c>
      <c r="J48" s="22" t="s">
        <v>14</v>
      </c>
      <c r="K48">
        <v>1467</v>
      </c>
    </row>
    <row r="49" spans="1:11" x14ac:dyDescent="0.25">
      <c r="A49" s="18" t="str">
        <f>VLOOKUP(Crowdfunding!A155,Crowdfunding!A154:M1154,7,FALSE)</f>
        <v>failed</v>
      </c>
      <c r="B49" s="19">
        <f>VLOOKUP(Crowdfunding!A155,Crowdfunding!A154:H1154,8)</f>
        <v>5681</v>
      </c>
      <c r="E49" s="21" t="s">
        <v>20</v>
      </c>
      <c r="F49">
        <v>85</v>
      </c>
      <c r="J49" s="22" t="s">
        <v>14</v>
      </c>
      <c r="K49">
        <v>5681</v>
      </c>
    </row>
    <row r="50" spans="1:11" x14ac:dyDescent="0.25">
      <c r="A50" s="16" t="str">
        <f>VLOOKUP(Crowdfunding!A156,Crowdfunding!A155:M1155,7,FALSE)</f>
        <v>failed</v>
      </c>
      <c r="B50" s="17">
        <f>VLOOKUP(Crowdfunding!A156,Crowdfunding!A155:H1155,8)</f>
        <v>1059</v>
      </c>
      <c r="E50" s="21" t="s">
        <v>20</v>
      </c>
      <c r="F50">
        <v>170</v>
      </c>
      <c r="J50" s="22" t="s">
        <v>14</v>
      </c>
      <c r="K50">
        <v>1059</v>
      </c>
    </row>
    <row r="51" spans="1:11" x14ac:dyDescent="0.25">
      <c r="A51" s="18" t="str">
        <f>VLOOKUP(Crowdfunding!A157,Crowdfunding!A156:M1156,7,FALSE)</f>
        <v>failed</v>
      </c>
      <c r="B51" s="19">
        <f>VLOOKUP(Crowdfunding!A157,Crowdfunding!A156:H1156,8)</f>
        <v>1194</v>
      </c>
      <c r="E51" s="21" t="s">
        <v>20</v>
      </c>
      <c r="F51">
        <v>330</v>
      </c>
      <c r="J51" s="22" t="s">
        <v>14</v>
      </c>
      <c r="K51">
        <v>1194</v>
      </c>
    </row>
    <row r="52" spans="1:11" x14ac:dyDescent="0.25">
      <c r="A52" s="16" t="str">
        <f>VLOOKUP(Crowdfunding!A159,Crowdfunding!A158:M1158,7,FALSE)</f>
        <v>failed</v>
      </c>
      <c r="B52" s="17">
        <f>VLOOKUP(Crowdfunding!A159,Crowdfunding!A158:H1158,8)</f>
        <v>30</v>
      </c>
      <c r="E52" s="21" t="s">
        <v>20</v>
      </c>
      <c r="F52">
        <v>127</v>
      </c>
      <c r="J52" s="22" t="s">
        <v>14</v>
      </c>
      <c r="K52">
        <v>30</v>
      </c>
    </row>
    <row r="53" spans="1:11" x14ac:dyDescent="0.25">
      <c r="A53" s="18" t="str">
        <f>VLOOKUP(Crowdfunding!A163,Crowdfunding!A162:M1162,7,FALSE)</f>
        <v>failed</v>
      </c>
      <c r="B53" s="19">
        <f>VLOOKUP(Crowdfunding!A163,Crowdfunding!A162:H1162,8)</f>
        <v>75</v>
      </c>
      <c r="E53" s="21" t="s">
        <v>20</v>
      </c>
      <c r="F53">
        <v>411</v>
      </c>
      <c r="J53" s="22" t="s">
        <v>14</v>
      </c>
      <c r="K53">
        <v>75</v>
      </c>
    </row>
    <row r="54" spans="1:11" x14ac:dyDescent="0.25">
      <c r="A54" s="16" t="str">
        <f>VLOOKUP(Crowdfunding!A170,Crowdfunding!A169:M1169,7,FALSE)</f>
        <v>failed</v>
      </c>
      <c r="B54" s="17">
        <f>VLOOKUP(Crowdfunding!A170,Crowdfunding!A169:H1169,8)</f>
        <v>955</v>
      </c>
      <c r="E54" s="21" t="s">
        <v>20</v>
      </c>
      <c r="F54">
        <v>180</v>
      </c>
      <c r="J54" s="22" t="s">
        <v>14</v>
      </c>
      <c r="K54">
        <v>955</v>
      </c>
    </row>
    <row r="55" spans="1:11" x14ac:dyDescent="0.25">
      <c r="A55" s="18" t="str">
        <f>VLOOKUP(Crowdfunding!A172,Crowdfunding!A171:M1171,7,FALSE)</f>
        <v>failed</v>
      </c>
      <c r="B55" s="19">
        <f>VLOOKUP(Crowdfunding!A172,Crowdfunding!A171:H1171,8)</f>
        <v>67</v>
      </c>
      <c r="E55" s="21" t="s">
        <v>20</v>
      </c>
      <c r="F55">
        <v>374</v>
      </c>
      <c r="J55" s="22" t="s">
        <v>14</v>
      </c>
      <c r="K55">
        <v>67</v>
      </c>
    </row>
    <row r="56" spans="1:11" x14ac:dyDescent="0.25">
      <c r="A56" s="16" t="str">
        <f>VLOOKUP(Crowdfunding!A173,Crowdfunding!A172:M1172,7,FALSE)</f>
        <v>failed</v>
      </c>
      <c r="B56" s="17">
        <f>VLOOKUP(Crowdfunding!A173,Crowdfunding!A172:H1172,8)</f>
        <v>5</v>
      </c>
      <c r="E56" s="21" t="s">
        <v>20</v>
      </c>
      <c r="F56">
        <v>71</v>
      </c>
      <c r="J56" s="22" t="s">
        <v>14</v>
      </c>
      <c r="K56">
        <v>5</v>
      </c>
    </row>
    <row r="57" spans="1:11" x14ac:dyDescent="0.25">
      <c r="A57" s="18" t="str">
        <f>VLOOKUP(Crowdfunding!A174,Crowdfunding!A173:M1173,7,FALSE)</f>
        <v>failed</v>
      </c>
      <c r="B57" s="19">
        <f>VLOOKUP(Crowdfunding!A174,Crowdfunding!A173:H1173,8)</f>
        <v>26</v>
      </c>
      <c r="E57" s="21" t="s">
        <v>20</v>
      </c>
      <c r="F57">
        <v>203</v>
      </c>
      <c r="J57" s="22" t="s">
        <v>14</v>
      </c>
      <c r="K57">
        <v>26</v>
      </c>
    </row>
    <row r="58" spans="1:11" x14ac:dyDescent="0.25">
      <c r="A58" s="16" t="str">
        <f>VLOOKUP(Crowdfunding!A177,Crowdfunding!A176:M1176,7,FALSE)</f>
        <v>failed</v>
      </c>
      <c r="B58" s="17">
        <f>VLOOKUP(Crowdfunding!A177,Crowdfunding!A176:H1176,8)</f>
        <v>1130</v>
      </c>
      <c r="E58" s="21" t="s">
        <v>20</v>
      </c>
      <c r="F58">
        <v>113</v>
      </c>
      <c r="J58" s="22" t="s">
        <v>14</v>
      </c>
      <c r="K58">
        <v>1130</v>
      </c>
    </row>
    <row r="59" spans="1:11" x14ac:dyDescent="0.25">
      <c r="A59" s="18" t="str">
        <f>VLOOKUP(Crowdfunding!A178,Crowdfunding!A177:M1177,7,FALSE)</f>
        <v>failed</v>
      </c>
      <c r="B59" s="19">
        <f>VLOOKUP(Crowdfunding!A178,Crowdfunding!A177:H1177,8)</f>
        <v>782</v>
      </c>
      <c r="E59" s="21" t="s">
        <v>20</v>
      </c>
      <c r="F59">
        <v>96</v>
      </c>
      <c r="J59" s="22" t="s">
        <v>14</v>
      </c>
      <c r="K59">
        <v>782</v>
      </c>
    </row>
    <row r="60" spans="1:11" x14ac:dyDescent="0.25">
      <c r="A60" s="16" t="str">
        <f>VLOOKUP(Crowdfunding!A180,Crowdfunding!A179:M1179,7,FALSE)</f>
        <v>failed</v>
      </c>
      <c r="B60" s="17">
        <f>VLOOKUP(Crowdfunding!A180,Crowdfunding!A179:H1179,8)</f>
        <v>210</v>
      </c>
      <c r="E60" s="21" t="s">
        <v>20</v>
      </c>
      <c r="F60">
        <v>498</v>
      </c>
      <c r="J60" s="22" t="s">
        <v>14</v>
      </c>
      <c r="K60">
        <v>210</v>
      </c>
    </row>
    <row r="61" spans="1:11" x14ac:dyDescent="0.25">
      <c r="A61" s="18" t="str">
        <f>VLOOKUP(Crowdfunding!A183,Crowdfunding!A182:M1182,7,FALSE)</f>
        <v>failed</v>
      </c>
      <c r="B61" s="19">
        <f>VLOOKUP(Crowdfunding!A183,Crowdfunding!A182:H1182,8)</f>
        <v>136</v>
      </c>
      <c r="E61" s="21" t="s">
        <v>20</v>
      </c>
      <c r="F61">
        <v>180</v>
      </c>
      <c r="J61" s="22" t="s">
        <v>14</v>
      </c>
      <c r="K61">
        <v>136</v>
      </c>
    </row>
    <row r="62" spans="1:11" x14ac:dyDescent="0.25">
      <c r="A62" s="16" t="str">
        <f>VLOOKUP(Crowdfunding!A185,Crowdfunding!A184:M1184,7,FALSE)</f>
        <v>failed</v>
      </c>
      <c r="B62" s="17">
        <f>VLOOKUP(Crowdfunding!A185,Crowdfunding!A184:H1184,8)</f>
        <v>86</v>
      </c>
      <c r="E62" s="21" t="s">
        <v>20</v>
      </c>
      <c r="F62">
        <v>27</v>
      </c>
      <c r="J62" s="22" t="s">
        <v>14</v>
      </c>
      <c r="K62">
        <v>86</v>
      </c>
    </row>
    <row r="63" spans="1:11" x14ac:dyDescent="0.25">
      <c r="A63" s="18" t="str">
        <f>VLOOKUP(Crowdfunding!A187,Crowdfunding!A186:M1186,7,FALSE)</f>
        <v>failed</v>
      </c>
      <c r="B63" s="19">
        <f>VLOOKUP(Crowdfunding!A187,Crowdfunding!A186:H1186,8)</f>
        <v>19</v>
      </c>
      <c r="E63" s="21" t="s">
        <v>20</v>
      </c>
      <c r="F63">
        <v>2331</v>
      </c>
      <c r="J63" s="22" t="s">
        <v>14</v>
      </c>
      <c r="K63">
        <v>19</v>
      </c>
    </row>
    <row r="64" spans="1:11" x14ac:dyDescent="0.25">
      <c r="A64" s="16" t="str">
        <f>VLOOKUP(Crowdfunding!A188,Crowdfunding!A187:M1187,7,FALSE)</f>
        <v>failed</v>
      </c>
      <c r="B64" s="17">
        <f>VLOOKUP(Crowdfunding!A188,Crowdfunding!A187:H1187,8)</f>
        <v>886</v>
      </c>
      <c r="E64" s="21" t="s">
        <v>20</v>
      </c>
      <c r="F64">
        <v>113</v>
      </c>
      <c r="J64" s="22" t="s">
        <v>14</v>
      </c>
      <c r="K64">
        <v>886</v>
      </c>
    </row>
    <row r="65" spans="1:11" x14ac:dyDescent="0.25">
      <c r="A65" s="18" t="str">
        <f>VLOOKUP(Crowdfunding!A190,Crowdfunding!A189:M1189,7,FALSE)</f>
        <v>failed</v>
      </c>
      <c r="B65" s="19">
        <f>VLOOKUP(Crowdfunding!A190,Crowdfunding!A189:H1189,8)</f>
        <v>35</v>
      </c>
      <c r="E65" s="21" t="s">
        <v>20</v>
      </c>
      <c r="F65">
        <v>164</v>
      </c>
      <c r="J65" s="22" t="s">
        <v>14</v>
      </c>
      <c r="K65">
        <v>35</v>
      </c>
    </row>
    <row r="66" spans="1:11" x14ac:dyDescent="0.25">
      <c r="A66" s="16" t="str">
        <f>VLOOKUP(Crowdfunding!A192,Crowdfunding!A191:M1191,7,FALSE)</f>
        <v>failed</v>
      </c>
      <c r="B66" s="17">
        <f>VLOOKUP(Crowdfunding!A192,Crowdfunding!A191:H1191,8)</f>
        <v>24</v>
      </c>
      <c r="E66" s="21" t="s">
        <v>20</v>
      </c>
      <c r="F66">
        <v>164</v>
      </c>
      <c r="J66" s="22" t="s">
        <v>14</v>
      </c>
      <c r="K66">
        <v>24</v>
      </c>
    </row>
    <row r="67" spans="1:11" x14ac:dyDescent="0.25">
      <c r="A67" s="18" t="str">
        <f>VLOOKUP(Crowdfunding!A193,Crowdfunding!A192:M1192,7,FALSE)</f>
        <v>failed</v>
      </c>
      <c r="B67" s="19">
        <f>VLOOKUP(Crowdfunding!A193,Crowdfunding!A192:H1192,8)</f>
        <v>86</v>
      </c>
      <c r="E67" s="21" t="s">
        <v>20</v>
      </c>
      <c r="F67">
        <v>336</v>
      </c>
      <c r="J67" s="22" t="s">
        <v>14</v>
      </c>
      <c r="K67">
        <v>86</v>
      </c>
    </row>
    <row r="68" spans="1:11" x14ac:dyDescent="0.25">
      <c r="A68" s="16" t="str">
        <f>VLOOKUP(Crowdfunding!A194,Crowdfunding!A193:M1193,7,FALSE)</f>
        <v>failed</v>
      </c>
      <c r="B68" s="17">
        <f>VLOOKUP(Crowdfunding!A194,Crowdfunding!A193:H1193,8)</f>
        <v>243</v>
      </c>
      <c r="E68" s="21" t="s">
        <v>20</v>
      </c>
      <c r="F68">
        <v>1917</v>
      </c>
      <c r="J68" s="22" t="s">
        <v>14</v>
      </c>
      <c r="K68">
        <v>243</v>
      </c>
    </row>
    <row r="69" spans="1:11" x14ac:dyDescent="0.25">
      <c r="A69" s="18" t="str">
        <f>VLOOKUP(Crowdfunding!A195,Crowdfunding!A194:M1194,7,FALSE)</f>
        <v>failed</v>
      </c>
      <c r="B69" s="19">
        <f>VLOOKUP(Crowdfunding!A195,Crowdfunding!A194:H1194,8)</f>
        <v>65</v>
      </c>
      <c r="E69" s="21" t="s">
        <v>20</v>
      </c>
      <c r="F69">
        <v>95</v>
      </c>
      <c r="J69" s="22" t="s">
        <v>14</v>
      </c>
      <c r="K69">
        <v>65</v>
      </c>
    </row>
    <row r="70" spans="1:11" x14ac:dyDescent="0.25">
      <c r="A70" s="16" t="str">
        <f>VLOOKUP(Crowdfunding!A198,Crowdfunding!A197:M1197,7,FALSE)</f>
        <v>failed</v>
      </c>
      <c r="B70" s="17">
        <f>VLOOKUP(Crowdfunding!A198,Crowdfunding!A197:H1197,8)</f>
        <v>100</v>
      </c>
      <c r="E70" s="21" t="s">
        <v>20</v>
      </c>
      <c r="F70">
        <v>147</v>
      </c>
      <c r="J70" s="22" t="s">
        <v>14</v>
      </c>
      <c r="K70">
        <v>100</v>
      </c>
    </row>
    <row r="71" spans="1:11" x14ac:dyDescent="0.25">
      <c r="A71" s="18" t="str">
        <f>VLOOKUP(Crowdfunding!A200,Crowdfunding!A199:M1199,7,FALSE)</f>
        <v>failed</v>
      </c>
      <c r="B71" s="19">
        <f>VLOOKUP(Crowdfunding!A200,Crowdfunding!A199:H1199,8)</f>
        <v>168</v>
      </c>
      <c r="E71" s="21" t="s">
        <v>20</v>
      </c>
      <c r="F71">
        <v>86</v>
      </c>
      <c r="J71" s="22" t="s">
        <v>14</v>
      </c>
      <c r="K71">
        <v>168</v>
      </c>
    </row>
    <row r="72" spans="1:11" x14ac:dyDescent="0.25">
      <c r="A72" s="16" t="str">
        <f>VLOOKUP(Crowdfunding!A201,Crowdfunding!A200:M1200,7,FALSE)</f>
        <v>failed</v>
      </c>
      <c r="B72" s="17">
        <f>VLOOKUP(Crowdfunding!A201,Crowdfunding!A200:H1200,8)</f>
        <v>13</v>
      </c>
      <c r="E72" s="21" t="s">
        <v>20</v>
      </c>
      <c r="F72">
        <v>83</v>
      </c>
      <c r="J72" s="22" t="s">
        <v>14</v>
      </c>
      <c r="K72">
        <v>13</v>
      </c>
    </row>
    <row r="73" spans="1:11" x14ac:dyDescent="0.25">
      <c r="A73" s="18" t="str">
        <f>VLOOKUP(Crowdfunding!A202,Crowdfunding!A201:M1201,7,FALSE)</f>
        <v>failed</v>
      </c>
      <c r="B73" s="19">
        <f>VLOOKUP(Crowdfunding!A202,Crowdfunding!A201:H1201,8)</f>
        <v>1</v>
      </c>
      <c r="E73" s="21" t="s">
        <v>20</v>
      </c>
      <c r="F73">
        <v>676</v>
      </c>
      <c r="J73" s="22" t="s">
        <v>14</v>
      </c>
      <c r="K73">
        <v>1</v>
      </c>
    </row>
    <row r="74" spans="1:11" x14ac:dyDescent="0.25">
      <c r="A74" s="16" t="str">
        <f>VLOOKUP(Crowdfunding!A206,Crowdfunding!A205:M1205,7,FALSE)</f>
        <v>failed</v>
      </c>
      <c r="B74" s="17">
        <f>VLOOKUP(Crowdfunding!A206,Crowdfunding!A205:H1205,8)</f>
        <v>40</v>
      </c>
      <c r="E74" s="21" t="s">
        <v>20</v>
      </c>
      <c r="F74">
        <v>361</v>
      </c>
      <c r="J74" s="22" t="s">
        <v>14</v>
      </c>
      <c r="K74">
        <v>40</v>
      </c>
    </row>
    <row r="75" spans="1:11" x14ac:dyDescent="0.25">
      <c r="A75" s="18" t="str">
        <f>VLOOKUP(Crowdfunding!A212,Crowdfunding!A211:M1211,7,FALSE)</f>
        <v>failed</v>
      </c>
      <c r="B75" s="19">
        <f>VLOOKUP(Crowdfunding!A212,Crowdfunding!A211:H1211,8)</f>
        <v>226</v>
      </c>
      <c r="E75" s="21" t="s">
        <v>20</v>
      </c>
      <c r="F75">
        <v>131</v>
      </c>
      <c r="J75" s="22" t="s">
        <v>14</v>
      </c>
      <c r="K75">
        <v>226</v>
      </c>
    </row>
    <row r="76" spans="1:11" x14ac:dyDescent="0.25">
      <c r="A76" s="16" t="str">
        <f>VLOOKUP(Crowdfunding!A213,Crowdfunding!A212:M1212,7,FALSE)</f>
        <v>failed</v>
      </c>
      <c r="B76" s="17">
        <f>VLOOKUP(Crowdfunding!A213,Crowdfunding!A212:H1212,8)</f>
        <v>1625</v>
      </c>
      <c r="E76" s="21" t="s">
        <v>20</v>
      </c>
      <c r="F76">
        <v>126</v>
      </c>
      <c r="J76" s="22" t="s">
        <v>14</v>
      </c>
      <c r="K76">
        <v>1625</v>
      </c>
    </row>
    <row r="77" spans="1:11" x14ac:dyDescent="0.25">
      <c r="A77" s="18" t="str">
        <f>VLOOKUP(Crowdfunding!A217,Crowdfunding!A216:M1216,7,FALSE)</f>
        <v>failed</v>
      </c>
      <c r="B77" s="19">
        <f>VLOOKUP(Crowdfunding!A217,Crowdfunding!A216:H1216,8)</f>
        <v>143</v>
      </c>
      <c r="E77" s="21" t="s">
        <v>20</v>
      </c>
      <c r="F77">
        <v>275</v>
      </c>
      <c r="J77" s="22" t="s">
        <v>14</v>
      </c>
      <c r="K77">
        <v>143</v>
      </c>
    </row>
    <row r="78" spans="1:11" x14ac:dyDescent="0.25">
      <c r="A78" s="16" t="str">
        <f>VLOOKUP(Crowdfunding!A219,Crowdfunding!A218:M1218,7,FALSE)</f>
        <v>failed</v>
      </c>
      <c r="B78" s="17">
        <f>VLOOKUP(Crowdfunding!A219,Crowdfunding!A218:H1218,8)</f>
        <v>934</v>
      </c>
      <c r="E78" s="21" t="s">
        <v>20</v>
      </c>
      <c r="F78">
        <v>67</v>
      </c>
      <c r="J78" s="22" t="s">
        <v>14</v>
      </c>
      <c r="K78">
        <v>934</v>
      </c>
    </row>
    <row r="79" spans="1:11" x14ac:dyDescent="0.25">
      <c r="A79" s="18" t="str">
        <f>VLOOKUP(Crowdfunding!A222,Crowdfunding!A221:M1221,7,FALSE)</f>
        <v>failed</v>
      </c>
      <c r="B79" s="19">
        <f>VLOOKUP(Crowdfunding!A222,Crowdfunding!A221:H1221,8)</f>
        <v>17</v>
      </c>
      <c r="E79" s="21" t="s">
        <v>20</v>
      </c>
      <c r="F79">
        <v>154</v>
      </c>
      <c r="J79" s="22" t="s">
        <v>14</v>
      </c>
      <c r="K79">
        <v>17</v>
      </c>
    </row>
    <row r="80" spans="1:11" x14ac:dyDescent="0.25">
      <c r="A80" s="16" t="str">
        <f>VLOOKUP(Crowdfunding!A223,Crowdfunding!A222:M1222,7,FALSE)</f>
        <v>failed</v>
      </c>
      <c r="B80" s="17">
        <f>VLOOKUP(Crowdfunding!A223,Crowdfunding!A222:H1222,8)</f>
        <v>2179</v>
      </c>
      <c r="E80" s="21" t="s">
        <v>20</v>
      </c>
      <c r="F80">
        <v>1782</v>
      </c>
      <c r="J80" s="22" t="s">
        <v>14</v>
      </c>
      <c r="K80">
        <v>2179</v>
      </c>
    </row>
    <row r="81" spans="1:11" x14ac:dyDescent="0.25">
      <c r="A81" s="18" t="str">
        <f>VLOOKUP(Crowdfunding!A225,Crowdfunding!A224:M1224,7,FALSE)</f>
        <v>failed</v>
      </c>
      <c r="B81" s="19">
        <f>VLOOKUP(Crowdfunding!A225,Crowdfunding!A224:H1224,8)</f>
        <v>931</v>
      </c>
      <c r="E81" s="21" t="s">
        <v>20</v>
      </c>
      <c r="F81">
        <v>903</v>
      </c>
      <c r="J81" s="22" t="s">
        <v>14</v>
      </c>
      <c r="K81">
        <v>931</v>
      </c>
    </row>
    <row r="82" spans="1:11" x14ac:dyDescent="0.25">
      <c r="A82" s="16" t="str">
        <f>VLOOKUP(Crowdfunding!A237,Crowdfunding!A236:M1236,7,FALSE)</f>
        <v>failed</v>
      </c>
      <c r="B82" s="17">
        <f>VLOOKUP(Crowdfunding!A237,Crowdfunding!A236:H1236,8)</f>
        <v>92</v>
      </c>
      <c r="E82" s="21" t="s">
        <v>20</v>
      </c>
      <c r="F82">
        <v>94</v>
      </c>
      <c r="J82" s="22" t="s">
        <v>14</v>
      </c>
      <c r="K82">
        <v>92</v>
      </c>
    </row>
    <row r="83" spans="1:11" x14ac:dyDescent="0.25">
      <c r="A83" s="18" t="str">
        <f>VLOOKUP(Crowdfunding!A238,Crowdfunding!A237:M1237,7,FALSE)</f>
        <v>failed</v>
      </c>
      <c r="B83" s="19">
        <f>VLOOKUP(Crowdfunding!A238,Crowdfunding!A237:H1237,8)</f>
        <v>57</v>
      </c>
      <c r="E83" s="21" t="s">
        <v>20</v>
      </c>
      <c r="F83">
        <v>180</v>
      </c>
      <c r="J83" s="22" t="s">
        <v>14</v>
      </c>
      <c r="K83">
        <v>57</v>
      </c>
    </row>
    <row r="84" spans="1:11" x14ac:dyDescent="0.25">
      <c r="A84" s="16" t="str">
        <f>VLOOKUP(Crowdfunding!A241,Crowdfunding!A240:M1240,7,FALSE)</f>
        <v>failed</v>
      </c>
      <c r="B84" s="17">
        <f>VLOOKUP(Crowdfunding!A241,Crowdfunding!A240:H1240,8)</f>
        <v>41</v>
      </c>
      <c r="E84" s="21" t="s">
        <v>20</v>
      </c>
      <c r="F84">
        <v>533</v>
      </c>
      <c r="J84" s="22" t="s">
        <v>14</v>
      </c>
      <c r="K84">
        <v>41</v>
      </c>
    </row>
    <row r="85" spans="1:11" x14ac:dyDescent="0.25">
      <c r="A85" s="18" t="str">
        <f>VLOOKUP(Crowdfunding!A252,Crowdfunding!A251:M1251,7,FALSE)</f>
        <v>failed</v>
      </c>
      <c r="B85" s="19">
        <f>VLOOKUP(Crowdfunding!A252,Crowdfunding!A251:H1251,8)</f>
        <v>1</v>
      </c>
      <c r="E85" s="21" t="s">
        <v>20</v>
      </c>
      <c r="F85">
        <v>2443</v>
      </c>
      <c r="J85" s="22" t="s">
        <v>14</v>
      </c>
      <c r="K85">
        <v>1</v>
      </c>
    </row>
    <row r="86" spans="1:11" x14ac:dyDescent="0.25">
      <c r="A86" s="16" t="str">
        <f>VLOOKUP(Crowdfunding!A253,Crowdfunding!A252:M1252,7,FALSE)</f>
        <v>failed</v>
      </c>
      <c r="B86" s="17">
        <f>VLOOKUP(Crowdfunding!A253,Crowdfunding!A252:H1252,8)</f>
        <v>101</v>
      </c>
      <c r="E86" s="21" t="s">
        <v>20</v>
      </c>
      <c r="F86">
        <v>89</v>
      </c>
      <c r="J86" s="22" t="s">
        <v>14</v>
      </c>
      <c r="K86">
        <v>101</v>
      </c>
    </row>
    <row r="87" spans="1:11" x14ac:dyDescent="0.25">
      <c r="A87" s="18" t="str">
        <f>VLOOKUP(Crowdfunding!A255,Crowdfunding!A254:M1254,7,FALSE)</f>
        <v>failed</v>
      </c>
      <c r="B87" s="19">
        <f>VLOOKUP(Crowdfunding!A255,Crowdfunding!A254:H1254,8)</f>
        <v>1335</v>
      </c>
      <c r="E87" s="21" t="s">
        <v>20</v>
      </c>
      <c r="F87">
        <v>159</v>
      </c>
      <c r="J87" s="22" t="s">
        <v>14</v>
      </c>
      <c r="K87">
        <v>1335</v>
      </c>
    </row>
    <row r="88" spans="1:11" x14ac:dyDescent="0.25">
      <c r="A88" s="16" t="str">
        <f>VLOOKUP(Crowdfunding!A258,Crowdfunding!A257:M1257,7,FALSE)</f>
        <v>failed</v>
      </c>
      <c r="B88" s="17">
        <f>VLOOKUP(Crowdfunding!A258,Crowdfunding!A257:H1257,8)</f>
        <v>15</v>
      </c>
      <c r="E88" s="21" t="s">
        <v>20</v>
      </c>
      <c r="F88">
        <v>50</v>
      </c>
      <c r="J88" s="22" t="s">
        <v>14</v>
      </c>
      <c r="K88">
        <v>15</v>
      </c>
    </row>
    <row r="89" spans="1:11" x14ac:dyDescent="0.25">
      <c r="A89" s="18" t="str">
        <f>VLOOKUP(Crowdfunding!A263,Crowdfunding!A262:M1262,7,FALSE)</f>
        <v>failed</v>
      </c>
      <c r="B89" s="19">
        <f>VLOOKUP(Crowdfunding!A263,Crowdfunding!A262:H1262,8)</f>
        <v>454</v>
      </c>
      <c r="E89" s="21" t="s">
        <v>20</v>
      </c>
      <c r="F89">
        <v>186</v>
      </c>
      <c r="J89" s="22" t="s">
        <v>14</v>
      </c>
      <c r="K89">
        <v>454</v>
      </c>
    </row>
    <row r="90" spans="1:11" x14ac:dyDescent="0.25">
      <c r="A90" s="16" t="str">
        <f>VLOOKUP(Crowdfunding!A268,Crowdfunding!A267:M1267,7,FALSE)</f>
        <v>failed</v>
      </c>
      <c r="B90" s="17">
        <f>VLOOKUP(Crowdfunding!A268,Crowdfunding!A267:H1267,8)</f>
        <v>3182</v>
      </c>
      <c r="E90" s="21" t="s">
        <v>20</v>
      </c>
      <c r="F90">
        <v>1071</v>
      </c>
      <c r="J90" s="22" t="s">
        <v>14</v>
      </c>
      <c r="K90">
        <v>3182</v>
      </c>
    </row>
    <row r="91" spans="1:11" x14ac:dyDescent="0.25">
      <c r="A91" s="18" t="str">
        <f>VLOOKUP(Crowdfunding!A276,Crowdfunding!A275:M1275,7,FALSE)</f>
        <v>failed</v>
      </c>
      <c r="B91" s="19">
        <f>VLOOKUP(Crowdfunding!A276,Crowdfunding!A275:H1275,8)</f>
        <v>15</v>
      </c>
      <c r="E91" s="21" t="s">
        <v>20</v>
      </c>
      <c r="F91">
        <v>117</v>
      </c>
      <c r="J91" s="22" t="s">
        <v>14</v>
      </c>
      <c r="K91">
        <v>15</v>
      </c>
    </row>
    <row r="92" spans="1:11" x14ac:dyDescent="0.25">
      <c r="A92" s="16" t="str">
        <f>VLOOKUP(Crowdfunding!A278,Crowdfunding!A277:M1277,7,FALSE)</f>
        <v>failed</v>
      </c>
      <c r="B92" s="17">
        <f>VLOOKUP(Crowdfunding!A278,Crowdfunding!A277:H1277,8)</f>
        <v>133</v>
      </c>
      <c r="E92" s="21" t="s">
        <v>20</v>
      </c>
      <c r="F92">
        <v>70</v>
      </c>
      <c r="J92" s="22" t="s">
        <v>14</v>
      </c>
      <c r="K92">
        <v>133</v>
      </c>
    </row>
    <row r="93" spans="1:11" x14ac:dyDescent="0.25">
      <c r="A93" s="18" t="str">
        <f>VLOOKUP(Crowdfunding!A283,Crowdfunding!A282:M1282,7,FALSE)</f>
        <v>failed</v>
      </c>
      <c r="B93" s="19">
        <f>VLOOKUP(Crowdfunding!A283,Crowdfunding!A282:H1282,8)</f>
        <v>2062</v>
      </c>
      <c r="E93" s="21" t="s">
        <v>20</v>
      </c>
      <c r="F93">
        <v>135</v>
      </c>
      <c r="J93" s="22" t="s">
        <v>14</v>
      </c>
      <c r="K93">
        <v>2062</v>
      </c>
    </row>
    <row r="94" spans="1:11" x14ac:dyDescent="0.25">
      <c r="A94" s="16" t="str">
        <f>VLOOKUP(Crowdfunding!A285,Crowdfunding!A284:M1284,7,FALSE)</f>
        <v>failed</v>
      </c>
      <c r="B94" s="17">
        <f>VLOOKUP(Crowdfunding!A285,Crowdfunding!A284:H1284,8)</f>
        <v>29</v>
      </c>
      <c r="E94" s="21" t="s">
        <v>20</v>
      </c>
      <c r="F94">
        <v>768</v>
      </c>
      <c r="J94" s="22" t="s">
        <v>14</v>
      </c>
      <c r="K94">
        <v>29</v>
      </c>
    </row>
    <row r="95" spans="1:11" x14ac:dyDescent="0.25">
      <c r="A95" s="18" t="str">
        <f>VLOOKUP(Crowdfunding!A286,Crowdfunding!A285:M1285,7,FALSE)</f>
        <v>failed</v>
      </c>
      <c r="B95" s="19">
        <f>VLOOKUP(Crowdfunding!A286,Crowdfunding!A285:H1285,8)</f>
        <v>132</v>
      </c>
      <c r="E95" s="21" t="s">
        <v>20</v>
      </c>
      <c r="F95">
        <v>199</v>
      </c>
      <c r="J95" s="22" t="s">
        <v>14</v>
      </c>
      <c r="K95">
        <v>132</v>
      </c>
    </row>
    <row r="96" spans="1:11" x14ac:dyDescent="0.25">
      <c r="A96" s="16" t="str">
        <f>VLOOKUP(Crowdfunding!A290,Crowdfunding!A289:M1289,7,FALSE)</f>
        <v>failed</v>
      </c>
      <c r="B96" s="17">
        <f>VLOOKUP(Crowdfunding!A290,Crowdfunding!A289:H1289,8)</f>
        <v>137</v>
      </c>
      <c r="E96" s="21" t="s">
        <v>20</v>
      </c>
      <c r="F96">
        <v>107</v>
      </c>
      <c r="J96" s="22" t="s">
        <v>14</v>
      </c>
      <c r="K96">
        <v>137</v>
      </c>
    </row>
    <row r="97" spans="1:11" x14ac:dyDescent="0.25">
      <c r="A97" s="18" t="str">
        <f>VLOOKUP(Crowdfunding!A292,Crowdfunding!A291:M1291,7,FALSE)</f>
        <v>failed</v>
      </c>
      <c r="B97" s="19">
        <f>VLOOKUP(Crowdfunding!A292,Crowdfunding!A291:H1291,8)</f>
        <v>908</v>
      </c>
      <c r="E97" s="21" t="s">
        <v>20</v>
      </c>
      <c r="F97">
        <v>195</v>
      </c>
      <c r="J97" s="22" t="s">
        <v>14</v>
      </c>
      <c r="K97">
        <v>908</v>
      </c>
    </row>
    <row r="98" spans="1:11" x14ac:dyDescent="0.25">
      <c r="A98" s="16" t="str">
        <f>VLOOKUP(Crowdfunding!A294,Crowdfunding!A293:M1293,7,FALSE)</f>
        <v>failed</v>
      </c>
      <c r="B98" s="17">
        <f>VLOOKUP(Crowdfunding!A294,Crowdfunding!A293:H1293,8)</f>
        <v>10</v>
      </c>
      <c r="E98" s="21" t="s">
        <v>20</v>
      </c>
      <c r="F98">
        <v>3376</v>
      </c>
      <c r="J98" s="22" t="s">
        <v>14</v>
      </c>
      <c r="K98">
        <v>10</v>
      </c>
    </row>
    <row r="99" spans="1:11" x14ac:dyDescent="0.25">
      <c r="A99" s="18" t="str">
        <f>VLOOKUP(Crowdfunding!A297,Crowdfunding!A296:M1296,7,FALSE)</f>
        <v>failed</v>
      </c>
      <c r="B99" s="19">
        <f>VLOOKUP(Crowdfunding!A297,Crowdfunding!A296:H1296,8)</f>
        <v>1910</v>
      </c>
      <c r="E99" s="21" t="s">
        <v>20</v>
      </c>
      <c r="F99">
        <v>41</v>
      </c>
      <c r="J99" s="22" t="s">
        <v>14</v>
      </c>
      <c r="K99">
        <v>1910</v>
      </c>
    </row>
    <row r="100" spans="1:11" x14ac:dyDescent="0.25">
      <c r="A100" s="16" t="str">
        <f>VLOOKUP(Crowdfunding!A298,Crowdfunding!A297:M1297,7,FALSE)</f>
        <v>failed</v>
      </c>
      <c r="B100" s="17">
        <f>VLOOKUP(Crowdfunding!A298,Crowdfunding!A297:H1297,8)</f>
        <v>38</v>
      </c>
      <c r="E100" s="21" t="s">
        <v>20</v>
      </c>
      <c r="F100">
        <v>1821</v>
      </c>
      <c r="J100" s="22" t="s">
        <v>14</v>
      </c>
      <c r="K100">
        <v>38</v>
      </c>
    </row>
    <row r="101" spans="1:11" x14ac:dyDescent="0.25">
      <c r="A101" s="18" t="str">
        <f>VLOOKUP(Crowdfunding!A299,Crowdfunding!A298:M1298,7,FALSE)</f>
        <v>failed</v>
      </c>
      <c r="B101" s="19">
        <f>VLOOKUP(Crowdfunding!A299,Crowdfunding!A298:H1298,8)</f>
        <v>104</v>
      </c>
      <c r="E101" s="21" t="s">
        <v>20</v>
      </c>
      <c r="F101">
        <v>164</v>
      </c>
      <c r="J101" s="22" t="s">
        <v>14</v>
      </c>
      <c r="K101">
        <v>104</v>
      </c>
    </row>
    <row r="102" spans="1:11" x14ac:dyDescent="0.25">
      <c r="A102" s="16" t="str">
        <f>VLOOKUP(Crowdfunding!A301,Crowdfunding!A300:M1300,7,FALSE)</f>
        <v>failed</v>
      </c>
      <c r="B102" s="17">
        <f>VLOOKUP(Crowdfunding!A301,Crowdfunding!A300:H1300,8)</f>
        <v>49</v>
      </c>
      <c r="E102" s="21" t="s">
        <v>20</v>
      </c>
      <c r="F102">
        <v>157</v>
      </c>
      <c r="J102" s="22" t="s">
        <v>14</v>
      </c>
      <c r="K102">
        <v>49</v>
      </c>
    </row>
    <row r="103" spans="1:11" x14ac:dyDescent="0.25">
      <c r="A103" s="18" t="str">
        <f>VLOOKUP(Crowdfunding!A302,Crowdfunding!A301:M1301,7,FALSE)</f>
        <v>failed</v>
      </c>
      <c r="B103" s="19">
        <f>VLOOKUP(Crowdfunding!A302,Crowdfunding!A301:H1301,8)</f>
        <v>1</v>
      </c>
      <c r="E103" s="21" t="s">
        <v>20</v>
      </c>
      <c r="F103">
        <v>246</v>
      </c>
      <c r="J103" s="22" t="s">
        <v>14</v>
      </c>
      <c r="K103">
        <v>1</v>
      </c>
    </row>
    <row r="104" spans="1:11" x14ac:dyDescent="0.25">
      <c r="A104" s="16" t="str">
        <f>VLOOKUP(Crowdfunding!A304,Crowdfunding!A303:M1303,7,FALSE)</f>
        <v>failed</v>
      </c>
      <c r="B104" s="17">
        <f>VLOOKUP(Crowdfunding!A304,Crowdfunding!A303:H1303,8)</f>
        <v>245</v>
      </c>
      <c r="E104" s="21" t="s">
        <v>20</v>
      </c>
      <c r="F104">
        <v>1396</v>
      </c>
      <c r="J104" s="22" t="s">
        <v>14</v>
      </c>
      <c r="K104">
        <v>245</v>
      </c>
    </row>
    <row r="105" spans="1:11" x14ac:dyDescent="0.25">
      <c r="A105" s="18" t="str">
        <f>VLOOKUP(Crowdfunding!A305,Crowdfunding!A304:M1304,7,FALSE)</f>
        <v>failed</v>
      </c>
      <c r="B105" s="19">
        <f>VLOOKUP(Crowdfunding!A305,Crowdfunding!A304:H1304,8)</f>
        <v>32</v>
      </c>
      <c r="E105" s="21" t="s">
        <v>20</v>
      </c>
      <c r="F105">
        <v>2506</v>
      </c>
      <c r="J105" s="22" t="s">
        <v>14</v>
      </c>
      <c r="K105">
        <v>32</v>
      </c>
    </row>
    <row r="106" spans="1:11" x14ac:dyDescent="0.25">
      <c r="A106" s="16" t="str">
        <f>VLOOKUP(Crowdfunding!A308,Crowdfunding!A307:M1307,7,FALSE)</f>
        <v>failed</v>
      </c>
      <c r="B106" s="17">
        <f>VLOOKUP(Crowdfunding!A308,Crowdfunding!A307:H1307,8)</f>
        <v>7</v>
      </c>
      <c r="E106" s="21" t="s">
        <v>20</v>
      </c>
      <c r="F106">
        <v>244</v>
      </c>
      <c r="J106" s="22" t="s">
        <v>14</v>
      </c>
      <c r="K106">
        <v>7</v>
      </c>
    </row>
    <row r="107" spans="1:11" x14ac:dyDescent="0.25">
      <c r="A107" s="18" t="str">
        <f>VLOOKUP(Crowdfunding!A310,Crowdfunding!A309:M1309,7,FALSE)</f>
        <v>failed</v>
      </c>
      <c r="B107" s="19">
        <f>VLOOKUP(Crowdfunding!A310,Crowdfunding!A309:H1309,8)</f>
        <v>803</v>
      </c>
      <c r="E107" s="21" t="s">
        <v>20</v>
      </c>
      <c r="F107">
        <v>146</v>
      </c>
      <c r="J107" s="22" t="s">
        <v>14</v>
      </c>
      <c r="K107">
        <v>803</v>
      </c>
    </row>
    <row r="108" spans="1:11" x14ac:dyDescent="0.25">
      <c r="A108" s="16" t="str">
        <f>VLOOKUP(Crowdfunding!A312,Crowdfunding!A311:M1311,7,FALSE)</f>
        <v>failed</v>
      </c>
      <c r="B108" s="17">
        <f>VLOOKUP(Crowdfunding!A312,Crowdfunding!A311:H1311,8)</f>
        <v>16</v>
      </c>
      <c r="E108" s="21" t="s">
        <v>20</v>
      </c>
      <c r="F108">
        <v>1267</v>
      </c>
      <c r="J108" s="22" t="s">
        <v>14</v>
      </c>
      <c r="K108">
        <v>16</v>
      </c>
    </row>
    <row r="109" spans="1:11" x14ac:dyDescent="0.25">
      <c r="A109" s="18" t="str">
        <f>VLOOKUP(Crowdfunding!A317,Crowdfunding!A316:M1316,7,FALSE)</f>
        <v>failed</v>
      </c>
      <c r="B109" s="19">
        <f>VLOOKUP(Crowdfunding!A317,Crowdfunding!A316:H1316,8)</f>
        <v>31</v>
      </c>
      <c r="E109" s="21" t="s">
        <v>20</v>
      </c>
      <c r="F109">
        <v>1561</v>
      </c>
      <c r="J109" s="22" t="s">
        <v>14</v>
      </c>
      <c r="K109">
        <v>31</v>
      </c>
    </row>
    <row r="110" spans="1:11" x14ac:dyDescent="0.25">
      <c r="A110" s="16" t="str">
        <f>VLOOKUP(Crowdfunding!A318,Crowdfunding!A317:M1317,7,FALSE)</f>
        <v>failed</v>
      </c>
      <c r="B110" s="17">
        <f>VLOOKUP(Crowdfunding!A318,Crowdfunding!A317:H1317,8)</f>
        <v>108</v>
      </c>
      <c r="E110" s="21" t="s">
        <v>20</v>
      </c>
      <c r="F110">
        <v>48</v>
      </c>
      <c r="J110" s="22" t="s">
        <v>14</v>
      </c>
      <c r="K110">
        <v>108</v>
      </c>
    </row>
    <row r="111" spans="1:11" x14ac:dyDescent="0.25">
      <c r="A111" s="18" t="str">
        <f>VLOOKUP(Crowdfunding!A319,Crowdfunding!A318:M1318,7,FALSE)</f>
        <v>failed</v>
      </c>
      <c r="B111" s="19">
        <f>VLOOKUP(Crowdfunding!A319,Crowdfunding!A318:H1318,8)</f>
        <v>30</v>
      </c>
      <c r="E111" s="21" t="s">
        <v>20</v>
      </c>
      <c r="F111">
        <v>2739</v>
      </c>
      <c r="J111" s="22" t="s">
        <v>14</v>
      </c>
      <c r="K111">
        <v>30</v>
      </c>
    </row>
    <row r="112" spans="1:11" x14ac:dyDescent="0.25">
      <c r="A112" s="16" t="str">
        <f>VLOOKUP(Crowdfunding!A320,Crowdfunding!A319:M1319,7,FALSE)</f>
        <v>failed</v>
      </c>
      <c r="B112" s="17">
        <f>VLOOKUP(Crowdfunding!A320,Crowdfunding!A319:H1319,8)</f>
        <v>17</v>
      </c>
      <c r="E112" s="21" t="s">
        <v>20</v>
      </c>
      <c r="F112">
        <v>3537</v>
      </c>
      <c r="J112" s="22" t="s">
        <v>14</v>
      </c>
      <c r="K112">
        <v>17</v>
      </c>
    </row>
    <row r="113" spans="1:11" x14ac:dyDescent="0.25">
      <c r="A113" s="18" t="str">
        <f>VLOOKUP(Crowdfunding!A322,Crowdfunding!A321:M1321,7,FALSE)</f>
        <v>failed</v>
      </c>
      <c r="B113" s="19">
        <f>VLOOKUP(Crowdfunding!A322,Crowdfunding!A321:H1321,8)</f>
        <v>80</v>
      </c>
      <c r="E113" s="21" t="s">
        <v>20</v>
      </c>
      <c r="F113">
        <v>2107</v>
      </c>
      <c r="J113" s="22" t="s">
        <v>14</v>
      </c>
      <c r="K113">
        <v>80</v>
      </c>
    </row>
    <row r="114" spans="1:11" x14ac:dyDescent="0.25">
      <c r="A114" s="16" t="str">
        <f>VLOOKUP(Crowdfunding!A323,Crowdfunding!A322:M1322,7,FALSE)</f>
        <v>failed</v>
      </c>
      <c r="B114" s="17">
        <f>VLOOKUP(Crowdfunding!A323,Crowdfunding!A322:H1322,8)</f>
        <v>2468</v>
      </c>
      <c r="E114" s="21" t="s">
        <v>20</v>
      </c>
      <c r="F114">
        <v>3318</v>
      </c>
      <c r="J114" s="22" t="s">
        <v>14</v>
      </c>
      <c r="K114">
        <v>2468</v>
      </c>
    </row>
    <row r="115" spans="1:11" x14ac:dyDescent="0.25">
      <c r="A115" s="18" t="str">
        <f>VLOOKUP(Crowdfunding!A325,Crowdfunding!A324:M1324,7,FALSE)</f>
        <v>failed</v>
      </c>
      <c r="B115" s="19">
        <f>VLOOKUP(Crowdfunding!A325,Crowdfunding!A324:H1324,8)</f>
        <v>26</v>
      </c>
      <c r="E115" s="21" t="s">
        <v>20</v>
      </c>
      <c r="F115">
        <v>340</v>
      </c>
      <c r="J115" s="22" t="s">
        <v>14</v>
      </c>
      <c r="K115">
        <v>26</v>
      </c>
    </row>
    <row r="116" spans="1:11" x14ac:dyDescent="0.25">
      <c r="A116" s="16" t="str">
        <f>VLOOKUP(Crowdfunding!A327,Crowdfunding!A326:M1326,7,FALSE)</f>
        <v>failed</v>
      </c>
      <c r="B116" s="17">
        <f>VLOOKUP(Crowdfunding!A327,Crowdfunding!A326:H1326,8)</f>
        <v>73</v>
      </c>
      <c r="E116" s="21" t="s">
        <v>20</v>
      </c>
      <c r="F116">
        <v>1442</v>
      </c>
      <c r="J116" s="22" t="s">
        <v>14</v>
      </c>
      <c r="K116">
        <v>73</v>
      </c>
    </row>
    <row r="117" spans="1:11" x14ac:dyDescent="0.25">
      <c r="A117" s="18" t="str">
        <f>VLOOKUP(Crowdfunding!A328,Crowdfunding!A327:M1327,7,FALSE)</f>
        <v>failed</v>
      </c>
      <c r="B117" s="19">
        <f>VLOOKUP(Crowdfunding!A328,Crowdfunding!A327:H1327,8)</f>
        <v>128</v>
      </c>
      <c r="E117" s="21" t="s">
        <v>20</v>
      </c>
      <c r="F117">
        <v>126</v>
      </c>
      <c r="J117" s="22" t="s">
        <v>14</v>
      </c>
      <c r="K117">
        <v>128</v>
      </c>
    </row>
    <row r="118" spans="1:11" x14ac:dyDescent="0.25">
      <c r="A118" s="16" t="str">
        <f>VLOOKUP(Crowdfunding!A329,Crowdfunding!A328:M1328,7,FALSE)</f>
        <v>failed</v>
      </c>
      <c r="B118" s="17">
        <f>VLOOKUP(Crowdfunding!A329,Crowdfunding!A328:H1328,8)</f>
        <v>33</v>
      </c>
      <c r="E118" s="21" t="s">
        <v>20</v>
      </c>
      <c r="F118">
        <v>524</v>
      </c>
      <c r="J118" s="22" t="s">
        <v>14</v>
      </c>
      <c r="K118">
        <v>33</v>
      </c>
    </row>
    <row r="119" spans="1:11" x14ac:dyDescent="0.25">
      <c r="A119" s="18" t="str">
        <f>VLOOKUP(Crowdfunding!A338,Crowdfunding!A337:M1337,7,FALSE)</f>
        <v>failed</v>
      </c>
      <c r="B119" s="19">
        <f>VLOOKUP(Crowdfunding!A338,Crowdfunding!A337:H1337,8)</f>
        <v>1072</v>
      </c>
      <c r="E119" s="21" t="s">
        <v>20</v>
      </c>
      <c r="F119">
        <v>1989</v>
      </c>
      <c r="J119" s="22" t="s">
        <v>14</v>
      </c>
      <c r="K119">
        <v>1072</v>
      </c>
    </row>
    <row r="120" spans="1:11" x14ac:dyDescent="0.25">
      <c r="A120" s="16" t="str">
        <f>VLOOKUP(Crowdfunding!A342,Crowdfunding!A341:M1341,7,FALSE)</f>
        <v>failed</v>
      </c>
      <c r="B120" s="17">
        <f>VLOOKUP(Crowdfunding!A342,Crowdfunding!A341:H1341,8)</f>
        <v>393</v>
      </c>
      <c r="E120" s="21" t="s">
        <v>20</v>
      </c>
      <c r="F120">
        <v>157</v>
      </c>
      <c r="J120" s="22" t="s">
        <v>14</v>
      </c>
      <c r="K120">
        <v>393</v>
      </c>
    </row>
    <row r="121" spans="1:11" x14ac:dyDescent="0.25">
      <c r="A121" s="18" t="str">
        <f>VLOOKUP(Crowdfunding!A343,Crowdfunding!A342:M1342,7,FALSE)</f>
        <v>failed</v>
      </c>
      <c r="B121" s="19">
        <f>VLOOKUP(Crowdfunding!A343,Crowdfunding!A342:H1342,8)</f>
        <v>1257</v>
      </c>
      <c r="E121" s="21" t="s">
        <v>20</v>
      </c>
      <c r="F121">
        <v>4498</v>
      </c>
      <c r="J121" s="22" t="s">
        <v>14</v>
      </c>
      <c r="K121">
        <v>1257</v>
      </c>
    </row>
    <row r="122" spans="1:11" x14ac:dyDescent="0.25">
      <c r="A122" s="16" t="str">
        <f>VLOOKUP(Crowdfunding!A344,Crowdfunding!A343:M1343,7,FALSE)</f>
        <v>failed</v>
      </c>
      <c r="B122" s="17">
        <f>VLOOKUP(Crowdfunding!A344,Crowdfunding!A343:H1343,8)</f>
        <v>328</v>
      </c>
      <c r="E122" s="21" t="s">
        <v>20</v>
      </c>
      <c r="F122">
        <v>80</v>
      </c>
      <c r="J122" s="22" t="s">
        <v>14</v>
      </c>
      <c r="K122">
        <v>328</v>
      </c>
    </row>
    <row r="123" spans="1:11" x14ac:dyDescent="0.25">
      <c r="A123" s="18" t="str">
        <f>VLOOKUP(Crowdfunding!A345,Crowdfunding!A344:M1344,7,FALSE)</f>
        <v>failed</v>
      </c>
      <c r="B123" s="19">
        <f>VLOOKUP(Crowdfunding!A345,Crowdfunding!A344:H1344,8)</f>
        <v>147</v>
      </c>
      <c r="E123" s="21" t="s">
        <v>20</v>
      </c>
      <c r="F123">
        <v>43</v>
      </c>
      <c r="J123" s="22" t="s">
        <v>14</v>
      </c>
      <c r="K123">
        <v>147</v>
      </c>
    </row>
    <row r="124" spans="1:11" x14ac:dyDescent="0.25">
      <c r="A124" s="16" t="str">
        <f>VLOOKUP(Crowdfunding!A346,Crowdfunding!A345:M1345,7,FALSE)</f>
        <v>failed</v>
      </c>
      <c r="B124" s="17">
        <f>VLOOKUP(Crowdfunding!A346,Crowdfunding!A345:H1345,8)</f>
        <v>830</v>
      </c>
      <c r="E124" s="21" t="s">
        <v>20</v>
      </c>
      <c r="F124">
        <v>2053</v>
      </c>
      <c r="J124" s="22" t="s">
        <v>14</v>
      </c>
      <c r="K124">
        <v>830</v>
      </c>
    </row>
    <row r="125" spans="1:11" x14ac:dyDescent="0.25">
      <c r="A125" s="18" t="str">
        <f>VLOOKUP(Crowdfunding!A347,Crowdfunding!A346:M1346,7,FALSE)</f>
        <v>failed</v>
      </c>
      <c r="B125" s="19">
        <f>VLOOKUP(Crowdfunding!A347,Crowdfunding!A346:H1346,8)</f>
        <v>331</v>
      </c>
      <c r="E125" s="21" t="s">
        <v>20</v>
      </c>
      <c r="F125">
        <v>168</v>
      </c>
      <c r="J125" s="22" t="s">
        <v>14</v>
      </c>
      <c r="K125">
        <v>331</v>
      </c>
    </row>
    <row r="126" spans="1:11" x14ac:dyDescent="0.25">
      <c r="A126" s="16" t="str">
        <f>VLOOKUP(Crowdfunding!A348,Crowdfunding!A347:M1347,7,FALSE)</f>
        <v>failed</v>
      </c>
      <c r="B126" s="17">
        <f>VLOOKUP(Crowdfunding!A348,Crowdfunding!A347:H1347,8)</f>
        <v>25</v>
      </c>
      <c r="E126" s="21" t="s">
        <v>20</v>
      </c>
      <c r="F126">
        <v>4289</v>
      </c>
      <c r="J126" s="22" t="s">
        <v>14</v>
      </c>
      <c r="K126">
        <v>25</v>
      </c>
    </row>
    <row r="127" spans="1:11" x14ac:dyDescent="0.25">
      <c r="A127" s="18" t="str">
        <f>VLOOKUP(Crowdfunding!A350,Crowdfunding!A349:M1349,7,FALSE)</f>
        <v>failed</v>
      </c>
      <c r="B127" s="19">
        <f>VLOOKUP(Crowdfunding!A350,Crowdfunding!A349:H1349,8)</f>
        <v>3483</v>
      </c>
      <c r="E127" s="21" t="s">
        <v>20</v>
      </c>
      <c r="F127">
        <v>165</v>
      </c>
      <c r="J127" s="22" t="s">
        <v>14</v>
      </c>
      <c r="K127">
        <v>3483</v>
      </c>
    </row>
    <row r="128" spans="1:11" x14ac:dyDescent="0.25">
      <c r="A128" s="16" t="str">
        <f>VLOOKUP(Crowdfunding!A351,Crowdfunding!A350:M1350,7,FALSE)</f>
        <v>failed</v>
      </c>
      <c r="B128" s="17">
        <f>VLOOKUP(Crowdfunding!A351,Crowdfunding!A350:H1350,8)</f>
        <v>923</v>
      </c>
      <c r="E128" s="21" t="s">
        <v>20</v>
      </c>
      <c r="F128">
        <v>1815</v>
      </c>
      <c r="J128" s="22" t="s">
        <v>14</v>
      </c>
      <c r="K128">
        <v>923</v>
      </c>
    </row>
    <row r="129" spans="1:11" x14ac:dyDescent="0.25">
      <c r="A129" s="18" t="str">
        <f>VLOOKUP(Crowdfunding!A352,Crowdfunding!A351:M1351,7,FALSE)</f>
        <v>failed</v>
      </c>
      <c r="B129" s="19">
        <f>VLOOKUP(Crowdfunding!A352,Crowdfunding!A351:H1351,8)</f>
        <v>1</v>
      </c>
      <c r="E129" s="21" t="s">
        <v>20</v>
      </c>
      <c r="F129">
        <v>397</v>
      </c>
      <c r="J129" s="22" t="s">
        <v>14</v>
      </c>
      <c r="K129">
        <v>1</v>
      </c>
    </row>
    <row r="130" spans="1:11" x14ac:dyDescent="0.25">
      <c r="A130" s="16" t="str">
        <f>VLOOKUP(Crowdfunding!A354,Crowdfunding!A353:M1353,7,FALSE)</f>
        <v>failed</v>
      </c>
      <c r="B130" s="17">
        <f>VLOOKUP(Crowdfunding!A354,Crowdfunding!A353:H1353,8)</f>
        <v>33</v>
      </c>
      <c r="E130" s="21" t="s">
        <v>20</v>
      </c>
      <c r="F130">
        <v>1539</v>
      </c>
      <c r="J130" s="22" t="s">
        <v>14</v>
      </c>
      <c r="K130">
        <v>33</v>
      </c>
    </row>
    <row r="131" spans="1:11" x14ac:dyDescent="0.25">
      <c r="A131" s="18" t="str">
        <f>VLOOKUP(Crowdfunding!A358,Crowdfunding!A357:M1357,7,FALSE)</f>
        <v>failed</v>
      </c>
      <c r="B131" s="19">
        <f>VLOOKUP(Crowdfunding!A358,Crowdfunding!A357:H1357,8)</f>
        <v>40</v>
      </c>
      <c r="E131" s="21" t="s">
        <v>20</v>
      </c>
      <c r="F131">
        <v>138</v>
      </c>
      <c r="J131" s="22" t="s">
        <v>14</v>
      </c>
      <c r="K131">
        <v>40</v>
      </c>
    </row>
    <row r="132" spans="1:11" x14ac:dyDescent="0.25">
      <c r="A132" s="16" t="str">
        <f>VLOOKUP(Crowdfunding!A360,Crowdfunding!A359:M1359,7,FALSE)</f>
        <v>failed</v>
      </c>
      <c r="B132" s="17">
        <f>VLOOKUP(Crowdfunding!A360,Crowdfunding!A359:H1359,8)</f>
        <v>23</v>
      </c>
      <c r="E132" s="21" t="s">
        <v>20</v>
      </c>
      <c r="F132">
        <v>3594</v>
      </c>
      <c r="J132" s="22" t="s">
        <v>14</v>
      </c>
      <c r="K132">
        <v>23</v>
      </c>
    </row>
    <row r="133" spans="1:11" x14ac:dyDescent="0.25">
      <c r="A133" s="18" t="str">
        <f>VLOOKUP(Crowdfunding!A369,Crowdfunding!A368:M1368,7,FALSE)</f>
        <v>failed</v>
      </c>
      <c r="B133" s="19">
        <f>VLOOKUP(Crowdfunding!A369,Crowdfunding!A368:H1368,8)</f>
        <v>75</v>
      </c>
      <c r="E133" s="21" t="s">
        <v>20</v>
      </c>
      <c r="F133">
        <v>5880</v>
      </c>
      <c r="J133" s="22" t="s">
        <v>14</v>
      </c>
      <c r="K133">
        <v>75</v>
      </c>
    </row>
    <row r="134" spans="1:11" x14ac:dyDescent="0.25">
      <c r="A134" s="16" t="str">
        <f>VLOOKUP(Crowdfunding!A373,Crowdfunding!A372:M1372,7,FALSE)</f>
        <v>failed</v>
      </c>
      <c r="B134" s="17">
        <f>VLOOKUP(Crowdfunding!A373,Crowdfunding!A372:H1372,8)</f>
        <v>2176</v>
      </c>
      <c r="E134" s="21" t="s">
        <v>20</v>
      </c>
      <c r="F134">
        <v>112</v>
      </c>
      <c r="J134" s="22" t="s">
        <v>14</v>
      </c>
      <c r="K134">
        <v>2176</v>
      </c>
    </row>
    <row r="135" spans="1:11" x14ac:dyDescent="0.25">
      <c r="A135" s="18" t="str">
        <f>VLOOKUP(Crowdfunding!A376,Crowdfunding!A375:M1375,7,FALSE)</f>
        <v>failed</v>
      </c>
      <c r="B135" s="19">
        <f>VLOOKUP(Crowdfunding!A376,Crowdfunding!A375:H1375,8)</f>
        <v>441</v>
      </c>
      <c r="E135" s="21" t="s">
        <v>20</v>
      </c>
      <c r="F135">
        <v>943</v>
      </c>
      <c r="J135" s="22" t="s">
        <v>14</v>
      </c>
      <c r="K135">
        <v>441</v>
      </c>
    </row>
    <row r="136" spans="1:11" x14ac:dyDescent="0.25">
      <c r="A136" s="16" t="str">
        <f>VLOOKUP(Crowdfunding!A377,Crowdfunding!A376:M1376,7,FALSE)</f>
        <v>failed</v>
      </c>
      <c r="B136" s="17">
        <f>VLOOKUP(Crowdfunding!A377,Crowdfunding!A376:H1376,8)</f>
        <v>25</v>
      </c>
      <c r="E136" s="21" t="s">
        <v>20</v>
      </c>
      <c r="F136">
        <v>2468</v>
      </c>
      <c r="J136" s="22" t="s">
        <v>14</v>
      </c>
      <c r="K136">
        <v>25</v>
      </c>
    </row>
    <row r="137" spans="1:11" x14ac:dyDescent="0.25">
      <c r="A137" s="18" t="str">
        <f>VLOOKUP(Crowdfunding!A379,Crowdfunding!A378:M1378,7,FALSE)</f>
        <v>failed</v>
      </c>
      <c r="B137" s="19">
        <f>VLOOKUP(Crowdfunding!A379,Crowdfunding!A378:H1378,8)</f>
        <v>127</v>
      </c>
      <c r="E137" s="21" t="s">
        <v>20</v>
      </c>
      <c r="F137">
        <v>2551</v>
      </c>
      <c r="J137" s="22" t="s">
        <v>14</v>
      </c>
      <c r="K137">
        <v>127</v>
      </c>
    </row>
    <row r="138" spans="1:11" x14ac:dyDescent="0.25">
      <c r="A138" s="16" t="str">
        <f>VLOOKUP(Crowdfunding!A380,Crowdfunding!A379:M1379,7,FALSE)</f>
        <v>failed</v>
      </c>
      <c r="B138" s="17">
        <f>VLOOKUP(Crowdfunding!A380,Crowdfunding!A379:H1379,8)</f>
        <v>355</v>
      </c>
      <c r="E138" s="21" t="s">
        <v>20</v>
      </c>
      <c r="F138">
        <v>101</v>
      </c>
      <c r="J138" s="22" t="s">
        <v>14</v>
      </c>
      <c r="K138">
        <v>355</v>
      </c>
    </row>
    <row r="139" spans="1:11" x14ac:dyDescent="0.25">
      <c r="A139" s="18" t="str">
        <f>VLOOKUP(Crowdfunding!A381,Crowdfunding!A380:M1380,7,FALSE)</f>
        <v>failed</v>
      </c>
      <c r="B139" s="19">
        <f>VLOOKUP(Crowdfunding!A381,Crowdfunding!A380:H1380,8)</f>
        <v>44</v>
      </c>
      <c r="E139" s="21" t="s">
        <v>20</v>
      </c>
      <c r="F139">
        <v>92</v>
      </c>
      <c r="J139" s="22" t="s">
        <v>14</v>
      </c>
      <c r="K139">
        <v>44</v>
      </c>
    </row>
    <row r="140" spans="1:11" x14ac:dyDescent="0.25">
      <c r="A140" s="16" t="str">
        <f>VLOOKUP(Crowdfunding!A384,Crowdfunding!A383:M1383,7,FALSE)</f>
        <v>failed</v>
      </c>
      <c r="B140" s="17">
        <f>VLOOKUP(Crowdfunding!A384,Crowdfunding!A383:H1383,8)</f>
        <v>67</v>
      </c>
      <c r="E140" s="21" t="s">
        <v>20</v>
      </c>
      <c r="F140">
        <v>62</v>
      </c>
      <c r="J140" s="22" t="s">
        <v>14</v>
      </c>
      <c r="K140">
        <v>67</v>
      </c>
    </row>
    <row r="141" spans="1:11" x14ac:dyDescent="0.25">
      <c r="A141" s="18" t="str">
        <f>VLOOKUP(Crowdfunding!A388,Crowdfunding!A387:M1387,7,FALSE)</f>
        <v>failed</v>
      </c>
      <c r="B141" s="19">
        <f>VLOOKUP(Crowdfunding!A388,Crowdfunding!A387:H1387,8)</f>
        <v>1068</v>
      </c>
      <c r="E141" s="21" t="s">
        <v>20</v>
      </c>
      <c r="F141">
        <v>149</v>
      </c>
      <c r="J141" s="22" t="s">
        <v>14</v>
      </c>
      <c r="K141">
        <v>1068</v>
      </c>
    </row>
    <row r="142" spans="1:11" x14ac:dyDescent="0.25">
      <c r="A142" s="16" t="str">
        <f>VLOOKUP(Crowdfunding!A389,Crowdfunding!A388:M1388,7,FALSE)</f>
        <v>failed</v>
      </c>
      <c r="B142" s="17">
        <f>VLOOKUP(Crowdfunding!A389,Crowdfunding!A388:H1388,8)</f>
        <v>424</v>
      </c>
      <c r="E142" s="21" t="s">
        <v>20</v>
      </c>
      <c r="F142">
        <v>329</v>
      </c>
      <c r="J142" s="22" t="s">
        <v>14</v>
      </c>
      <c r="K142">
        <v>424</v>
      </c>
    </row>
    <row r="143" spans="1:11" x14ac:dyDescent="0.25">
      <c r="A143" s="18" t="str">
        <f>VLOOKUP(Crowdfunding!A393,Crowdfunding!A392:M1392,7,FALSE)</f>
        <v>failed</v>
      </c>
      <c r="B143" s="19">
        <f>VLOOKUP(Crowdfunding!A393,Crowdfunding!A392:H1392,8)</f>
        <v>151</v>
      </c>
      <c r="E143" s="21" t="s">
        <v>20</v>
      </c>
      <c r="F143">
        <v>97</v>
      </c>
      <c r="J143" s="22" t="s">
        <v>14</v>
      </c>
      <c r="K143">
        <v>151</v>
      </c>
    </row>
    <row r="144" spans="1:11" x14ac:dyDescent="0.25">
      <c r="A144" s="16" t="str">
        <f>VLOOKUP(Crowdfunding!A394,Crowdfunding!A393:M1393,7,FALSE)</f>
        <v>failed</v>
      </c>
      <c r="B144" s="17">
        <f>VLOOKUP(Crowdfunding!A394,Crowdfunding!A393:H1393,8)</f>
        <v>1608</v>
      </c>
      <c r="E144" s="21" t="s">
        <v>20</v>
      </c>
      <c r="F144">
        <v>1784</v>
      </c>
      <c r="J144" s="22" t="s">
        <v>14</v>
      </c>
      <c r="K144">
        <v>1608</v>
      </c>
    </row>
    <row r="145" spans="1:11" x14ac:dyDescent="0.25">
      <c r="A145" s="18" t="str">
        <f>VLOOKUP(Crowdfunding!A401,Crowdfunding!A400:M1400,7,FALSE)</f>
        <v>failed</v>
      </c>
      <c r="B145" s="19">
        <f>VLOOKUP(Crowdfunding!A401,Crowdfunding!A400:H1400,8)</f>
        <v>941</v>
      </c>
      <c r="E145" s="21" t="s">
        <v>20</v>
      </c>
      <c r="F145">
        <v>1684</v>
      </c>
      <c r="J145" s="22" t="s">
        <v>14</v>
      </c>
      <c r="K145">
        <v>941</v>
      </c>
    </row>
    <row r="146" spans="1:11" x14ac:dyDescent="0.25">
      <c r="A146" s="16" t="str">
        <f>VLOOKUP(Crowdfunding!A402,Crowdfunding!A401:M1401,7,FALSE)</f>
        <v>failed</v>
      </c>
      <c r="B146" s="17">
        <f>VLOOKUP(Crowdfunding!A402,Crowdfunding!A401:H1401,8)</f>
        <v>1</v>
      </c>
      <c r="E146" s="21" t="s">
        <v>20</v>
      </c>
      <c r="F146">
        <v>250</v>
      </c>
      <c r="J146" s="22" t="s">
        <v>14</v>
      </c>
      <c r="K146">
        <v>1</v>
      </c>
    </row>
    <row r="147" spans="1:11" x14ac:dyDescent="0.25">
      <c r="A147" s="18" t="str">
        <f>VLOOKUP(Crowdfunding!A404,Crowdfunding!A403:M1403,7,FALSE)</f>
        <v>failed</v>
      </c>
      <c r="B147" s="19">
        <f>VLOOKUP(Crowdfunding!A404,Crowdfunding!A403:H1403,8)</f>
        <v>40</v>
      </c>
      <c r="E147" s="21" t="s">
        <v>20</v>
      </c>
      <c r="F147">
        <v>238</v>
      </c>
      <c r="J147" s="22" t="s">
        <v>14</v>
      </c>
      <c r="K147">
        <v>40</v>
      </c>
    </row>
    <row r="148" spans="1:11" x14ac:dyDescent="0.25">
      <c r="A148" s="16" t="str">
        <f>VLOOKUP(Crowdfunding!A405,Crowdfunding!A404:M1404,7,FALSE)</f>
        <v>failed</v>
      </c>
      <c r="B148" s="17">
        <f>VLOOKUP(Crowdfunding!A405,Crowdfunding!A404:H1404,8)</f>
        <v>3015</v>
      </c>
      <c r="E148" s="21" t="s">
        <v>20</v>
      </c>
      <c r="F148">
        <v>53</v>
      </c>
      <c r="J148" s="22" t="s">
        <v>14</v>
      </c>
      <c r="K148">
        <v>3015</v>
      </c>
    </row>
    <row r="149" spans="1:11" x14ac:dyDescent="0.25">
      <c r="A149" s="18" t="str">
        <f>VLOOKUP(Crowdfunding!A407,Crowdfunding!A406:M1406,7,FALSE)</f>
        <v>failed</v>
      </c>
      <c r="B149" s="19">
        <f>VLOOKUP(Crowdfunding!A407,Crowdfunding!A406:H1406,8)</f>
        <v>435</v>
      </c>
      <c r="E149" s="21" t="s">
        <v>20</v>
      </c>
      <c r="F149">
        <v>214</v>
      </c>
      <c r="J149" s="22" t="s">
        <v>14</v>
      </c>
      <c r="K149">
        <v>435</v>
      </c>
    </row>
    <row r="150" spans="1:11" x14ac:dyDescent="0.25">
      <c r="A150" s="16" t="str">
        <f>VLOOKUP(Crowdfunding!A411,Crowdfunding!A410:M1410,7,FALSE)</f>
        <v>failed</v>
      </c>
      <c r="B150" s="17">
        <f>VLOOKUP(Crowdfunding!A411,Crowdfunding!A410:H1410,8)</f>
        <v>714</v>
      </c>
      <c r="E150" s="21" t="s">
        <v>20</v>
      </c>
      <c r="F150">
        <v>222</v>
      </c>
      <c r="J150" s="22" t="s">
        <v>14</v>
      </c>
      <c r="K150">
        <v>714</v>
      </c>
    </row>
    <row r="151" spans="1:11" x14ac:dyDescent="0.25">
      <c r="A151" s="18" t="str">
        <f>VLOOKUP(Crowdfunding!A416,Crowdfunding!A415:M1415,7,FALSE)</f>
        <v>failed</v>
      </c>
      <c r="B151" s="19">
        <f>VLOOKUP(Crowdfunding!A416,Crowdfunding!A415:H1415,8)</f>
        <v>5497</v>
      </c>
      <c r="E151" s="21" t="s">
        <v>20</v>
      </c>
      <c r="F151">
        <v>1884</v>
      </c>
      <c r="J151" s="22" t="s">
        <v>14</v>
      </c>
      <c r="K151">
        <v>5497</v>
      </c>
    </row>
    <row r="152" spans="1:11" x14ac:dyDescent="0.25">
      <c r="A152" s="16" t="str">
        <f>VLOOKUP(Crowdfunding!A417,Crowdfunding!A416:M1416,7,FALSE)</f>
        <v>failed</v>
      </c>
      <c r="B152" s="17">
        <f>VLOOKUP(Crowdfunding!A417,Crowdfunding!A416:H1416,8)</f>
        <v>418</v>
      </c>
      <c r="E152" s="21" t="s">
        <v>20</v>
      </c>
      <c r="F152">
        <v>218</v>
      </c>
      <c r="J152" s="22" t="s">
        <v>14</v>
      </c>
      <c r="K152">
        <v>418</v>
      </c>
    </row>
    <row r="153" spans="1:11" x14ac:dyDescent="0.25">
      <c r="A153" s="18" t="str">
        <f>VLOOKUP(Crowdfunding!A418,Crowdfunding!A417:M1417,7,FALSE)</f>
        <v>failed</v>
      </c>
      <c r="B153" s="19">
        <f>VLOOKUP(Crowdfunding!A418,Crowdfunding!A417:H1417,8)</f>
        <v>1439</v>
      </c>
      <c r="E153" s="21" t="s">
        <v>20</v>
      </c>
      <c r="F153">
        <v>6465</v>
      </c>
      <c r="J153" s="22" t="s">
        <v>14</v>
      </c>
      <c r="K153">
        <v>1439</v>
      </c>
    </row>
    <row r="154" spans="1:11" x14ac:dyDescent="0.25">
      <c r="A154" s="16" t="str">
        <f>VLOOKUP(Crowdfunding!A419,Crowdfunding!A418:M1418,7,FALSE)</f>
        <v>failed</v>
      </c>
      <c r="B154" s="17">
        <f>VLOOKUP(Crowdfunding!A419,Crowdfunding!A418:H1418,8)</f>
        <v>15</v>
      </c>
      <c r="E154" s="21" t="s">
        <v>20</v>
      </c>
      <c r="F154">
        <v>59</v>
      </c>
      <c r="J154" s="22" t="s">
        <v>14</v>
      </c>
      <c r="K154">
        <v>15</v>
      </c>
    </row>
    <row r="155" spans="1:11" x14ac:dyDescent="0.25">
      <c r="A155" s="18" t="str">
        <f>VLOOKUP(Crowdfunding!A420,Crowdfunding!A419:M1419,7,FALSE)</f>
        <v>failed</v>
      </c>
      <c r="B155" s="19">
        <f>VLOOKUP(Crowdfunding!A420,Crowdfunding!A419:H1419,8)</f>
        <v>1999</v>
      </c>
      <c r="E155" s="21" t="s">
        <v>20</v>
      </c>
      <c r="F155">
        <v>88</v>
      </c>
      <c r="J155" s="22" t="s">
        <v>14</v>
      </c>
      <c r="K155">
        <v>1999</v>
      </c>
    </row>
    <row r="156" spans="1:11" x14ac:dyDescent="0.25">
      <c r="A156" s="16" t="str">
        <f>VLOOKUP(Crowdfunding!A423,Crowdfunding!A422:M1422,7,FALSE)</f>
        <v>failed</v>
      </c>
      <c r="B156" s="17">
        <f>VLOOKUP(Crowdfunding!A423,Crowdfunding!A422:H1422,8)</f>
        <v>118</v>
      </c>
      <c r="E156" s="21" t="s">
        <v>20</v>
      </c>
      <c r="F156">
        <v>1697</v>
      </c>
      <c r="J156" s="22" t="s">
        <v>14</v>
      </c>
      <c r="K156">
        <v>118</v>
      </c>
    </row>
    <row r="157" spans="1:11" x14ac:dyDescent="0.25">
      <c r="A157" s="18" t="str">
        <f>VLOOKUP(Crowdfunding!A425,Crowdfunding!A424:M1424,7,FALSE)</f>
        <v>failed</v>
      </c>
      <c r="B157" s="19">
        <f>VLOOKUP(Crowdfunding!A425,Crowdfunding!A424:H1424,8)</f>
        <v>162</v>
      </c>
      <c r="E157" s="21" t="s">
        <v>20</v>
      </c>
      <c r="F157">
        <v>92</v>
      </c>
      <c r="J157" s="22" t="s">
        <v>14</v>
      </c>
      <c r="K157">
        <v>162</v>
      </c>
    </row>
    <row r="158" spans="1:11" x14ac:dyDescent="0.25">
      <c r="A158" s="16" t="str">
        <f>VLOOKUP(Crowdfunding!A426,Crowdfunding!A425:M1425,7,FALSE)</f>
        <v>failed</v>
      </c>
      <c r="B158" s="17">
        <f>VLOOKUP(Crowdfunding!A426,Crowdfunding!A425:H1425,8)</f>
        <v>83</v>
      </c>
      <c r="E158" s="21" t="s">
        <v>20</v>
      </c>
      <c r="F158">
        <v>186</v>
      </c>
      <c r="J158" s="22" t="s">
        <v>14</v>
      </c>
      <c r="K158">
        <v>83</v>
      </c>
    </row>
    <row r="159" spans="1:11" x14ac:dyDescent="0.25">
      <c r="A159" s="18" t="str">
        <f>VLOOKUP(Crowdfunding!A430,Crowdfunding!A429:M1429,7,FALSE)</f>
        <v>failed</v>
      </c>
      <c r="B159" s="19">
        <f>VLOOKUP(Crowdfunding!A430,Crowdfunding!A429:H1429,8)</f>
        <v>747</v>
      </c>
      <c r="E159" s="21" t="s">
        <v>20</v>
      </c>
      <c r="F159">
        <v>138</v>
      </c>
      <c r="J159" s="22" t="s">
        <v>14</v>
      </c>
      <c r="K159">
        <v>747</v>
      </c>
    </row>
    <row r="160" spans="1:11" x14ac:dyDescent="0.25">
      <c r="A160" s="16" t="str">
        <f>VLOOKUP(Crowdfunding!A432,Crowdfunding!A431:M1431,7,FALSE)</f>
        <v>failed</v>
      </c>
      <c r="B160" s="17">
        <f>VLOOKUP(Crowdfunding!A432,Crowdfunding!A431:H1431,8)</f>
        <v>84</v>
      </c>
      <c r="E160" s="21" t="s">
        <v>20</v>
      </c>
      <c r="F160">
        <v>261</v>
      </c>
      <c r="J160" s="22" t="s">
        <v>14</v>
      </c>
      <c r="K160">
        <v>84</v>
      </c>
    </row>
    <row r="161" spans="1:11" x14ac:dyDescent="0.25">
      <c r="A161" s="18" t="str">
        <f>VLOOKUP(Crowdfunding!A434,Crowdfunding!A433:M1433,7,FALSE)</f>
        <v>failed</v>
      </c>
      <c r="B161" s="19">
        <f>VLOOKUP(Crowdfunding!A434,Crowdfunding!A433:H1433,8)</f>
        <v>91</v>
      </c>
      <c r="E161" s="21" t="s">
        <v>20</v>
      </c>
      <c r="F161">
        <v>107</v>
      </c>
      <c r="J161" s="22" t="s">
        <v>14</v>
      </c>
      <c r="K161">
        <v>91</v>
      </c>
    </row>
    <row r="162" spans="1:11" x14ac:dyDescent="0.25">
      <c r="A162" s="16" t="str">
        <f>VLOOKUP(Crowdfunding!A435,Crowdfunding!A434:M1434,7,FALSE)</f>
        <v>failed</v>
      </c>
      <c r="B162" s="17">
        <f>VLOOKUP(Crowdfunding!A435,Crowdfunding!A434:H1434,8)</f>
        <v>792</v>
      </c>
      <c r="E162" s="21" t="s">
        <v>20</v>
      </c>
      <c r="F162">
        <v>199</v>
      </c>
      <c r="J162" s="22" t="s">
        <v>14</v>
      </c>
      <c r="K162">
        <v>792</v>
      </c>
    </row>
    <row r="163" spans="1:11" x14ac:dyDescent="0.25">
      <c r="A163" s="18" t="str">
        <f>VLOOKUP(Crowdfunding!A443,Crowdfunding!A442:M1442,7,FALSE)</f>
        <v>failed</v>
      </c>
      <c r="B163" s="19">
        <f>VLOOKUP(Crowdfunding!A443,Crowdfunding!A442:H1442,8)</f>
        <v>32</v>
      </c>
      <c r="E163" s="21" t="s">
        <v>20</v>
      </c>
      <c r="F163">
        <v>5512</v>
      </c>
      <c r="J163" s="22" t="s">
        <v>14</v>
      </c>
      <c r="K163">
        <v>32</v>
      </c>
    </row>
    <row r="164" spans="1:11" x14ac:dyDescent="0.25">
      <c r="A164" s="16" t="str">
        <f>VLOOKUP(Crowdfunding!A448,Crowdfunding!A447:M1447,7,FALSE)</f>
        <v>failed</v>
      </c>
      <c r="B164" s="17">
        <f>VLOOKUP(Crowdfunding!A448,Crowdfunding!A447:H1447,8)</f>
        <v>186</v>
      </c>
      <c r="E164" s="21" t="s">
        <v>20</v>
      </c>
      <c r="F164">
        <v>86</v>
      </c>
      <c r="J164" s="22" t="s">
        <v>14</v>
      </c>
      <c r="K164">
        <v>186</v>
      </c>
    </row>
    <row r="165" spans="1:11" x14ac:dyDescent="0.25">
      <c r="A165" s="18" t="str">
        <f>VLOOKUP(Crowdfunding!A450,Crowdfunding!A449:M1449,7,FALSE)</f>
        <v>failed</v>
      </c>
      <c r="B165" s="19">
        <f>VLOOKUP(Crowdfunding!A450,Crowdfunding!A449:H1449,8)</f>
        <v>605</v>
      </c>
      <c r="E165" s="21" t="s">
        <v>20</v>
      </c>
      <c r="F165">
        <v>2768</v>
      </c>
      <c r="J165" s="22" t="s">
        <v>14</v>
      </c>
      <c r="K165">
        <v>605</v>
      </c>
    </row>
    <row r="166" spans="1:11" x14ac:dyDescent="0.25">
      <c r="A166" s="16" t="str">
        <f>VLOOKUP(Crowdfunding!A452,Crowdfunding!A451:M1451,7,FALSE)</f>
        <v>failed</v>
      </c>
      <c r="B166" s="17">
        <f>VLOOKUP(Crowdfunding!A452,Crowdfunding!A451:H1451,8)</f>
        <v>1</v>
      </c>
      <c r="E166" s="21" t="s">
        <v>20</v>
      </c>
      <c r="F166">
        <v>48</v>
      </c>
      <c r="J166" s="22" t="s">
        <v>14</v>
      </c>
      <c r="K166">
        <v>1</v>
      </c>
    </row>
    <row r="167" spans="1:11" x14ac:dyDescent="0.25">
      <c r="A167" s="18" t="str">
        <f>VLOOKUP(Crowdfunding!A454,Crowdfunding!A453:M1453,7,FALSE)</f>
        <v>failed</v>
      </c>
      <c r="B167" s="19">
        <f>VLOOKUP(Crowdfunding!A454,Crowdfunding!A453:H1453,8)</f>
        <v>31</v>
      </c>
      <c r="E167" s="21" t="s">
        <v>20</v>
      </c>
      <c r="F167">
        <v>87</v>
      </c>
      <c r="J167" s="22" t="s">
        <v>14</v>
      </c>
      <c r="K167">
        <v>31</v>
      </c>
    </row>
    <row r="168" spans="1:11" x14ac:dyDescent="0.25">
      <c r="A168" s="16" t="str">
        <f>VLOOKUP(Crowdfunding!A455,Crowdfunding!A454:M1454,7,FALSE)</f>
        <v>failed</v>
      </c>
      <c r="B168" s="17">
        <f>VLOOKUP(Crowdfunding!A455,Crowdfunding!A454:H1454,8)</f>
        <v>1181</v>
      </c>
      <c r="E168" s="21" t="s">
        <v>20</v>
      </c>
      <c r="F168">
        <v>1894</v>
      </c>
      <c r="J168" s="22" t="s">
        <v>14</v>
      </c>
      <c r="K168">
        <v>1181</v>
      </c>
    </row>
    <row r="169" spans="1:11" x14ac:dyDescent="0.25">
      <c r="A169" s="18" t="str">
        <f>VLOOKUP(Crowdfunding!A456,Crowdfunding!A455:M1455,7,FALSE)</f>
        <v>failed</v>
      </c>
      <c r="B169" s="19">
        <f>VLOOKUP(Crowdfunding!A456,Crowdfunding!A455:H1455,8)</f>
        <v>39</v>
      </c>
      <c r="E169" s="21" t="s">
        <v>20</v>
      </c>
      <c r="F169">
        <v>282</v>
      </c>
      <c r="J169" s="22" t="s">
        <v>14</v>
      </c>
      <c r="K169">
        <v>39</v>
      </c>
    </row>
    <row r="170" spans="1:11" x14ac:dyDescent="0.25">
      <c r="A170" s="16" t="str">
        <f>VLOOKUP(Crowdfunding!A459,Crowdfunding!A458:M1458,7,FALSE)</f>
        <v>failed</v>
      </c>
      <c r="B170" s="17">
        <f>VLOOKUP(Crowdfunding!A459,Crowdfunding!A458:H1458,8)</f>
        <v>46</v>
      </c>
      <c r="E170" s="21" t="s">
        <v>20</v>
      </c>
      <c r="F170">
        <v>116</v>
      </c>
      <c r="J170" s="22" t="s">
        <v>14</v>
      </c>
      <c r="K170">
        <v>46</v>
      </c>
    </row>
    <row r="171" spans="1:11" x14ac:dyDescent="0.25">
      <c r="A171" s="18" t="str">
        <f>VLOOKUP(Crowdfunding!A461,Crowdfunding!A460:M1460,7,FALSE)</f>
        <v>failed</v>
      </c>
      <c r="B171" s="19">
        <f>VLOOKUP(Crowdfunding!A461,Crowdfunding!A460:H1460,8)</f>
        <v>105</v>
      </c>
      <c r="E171" s="21" t="s">
        <v>20</v>
      </c>
      <c r="F171">
        <v>83</v>
      </c>
      <c r="J171" s="22" t="s">
        <v>14</v>
      </c>
      <c r="K171">
        <v>105</v>
      </c>
    </row>
    <row r="172" spans="1:11" x14ac:dyDescent="0.25">
      <c r="A172" s="16" t="str">
        <f>VLOOKUP(Crowdfunding!A464,Crowdfunding!A463:M1463,7,FALSE)</f>
        <v>failed</v>
      </c>
      <c r="B172" s="17">
        <f>VLOOKUP(Crowdfunding!A464,Crowdfunding!A463:H1463,8)</f>
        <v>535</v>
      </c>
      <c r="E172" s="21" t="s">
        <v>20</v>
      </c>
      <c r="F172">
        <v>91</v>
      </c>
      <c r="J172" s="22" t="s">
        <v>14</v>
      </c>
      <c r="K172">
        <v>535</v>
      </c>
    </row>
    <row r="173" spans="1:11" x14ac:dyDescent="0.25">
      <c r="A173" s="18" t="str">
        <f>VLOOKUP(Crowdfunding!A470,Crowdfunding!A469:M1469,7,FALSE)</f>
        <v>failed</v>
      </c>
      <c r="B173" s="19">
        <f>VLOOKUP(Crowdfunding!A470,Crowdfunding!A469:H1469,8)</f>
        <v>16</v>
      </c>
      <c r="E173" s="21" t="s">
        <v>20</v>
      </c>
      <c r="F173">
        <v>546</v>
      </c>
      <c r="J173" s="22" t="s">
        <v>14</v>
      </c>
      <c r="K173">
        <v>16</v>
      </c>
    </row>
    <row r="174" spans="1:11" x14ac:dyDescent="0.25">
      <c r="A174" s="16" t="str">
        <f>VLOOKUP(Crowdfunding!A474,Crowdfunding!A473:M1473,7,FALSE)</f>
        <v>failed</v>
      </c>
      <c r="B174" s="17">
        <f>VLOOKUP(Crowdfunding!A474,Crowdfunding!A473:H1473,8)</f>
        <v>575</v>
      </c>
      <c r="E174" s="21" t="s">
        <v>20</v>
      </c>
      <c r="F174">
        <v>393</v>
      </c>
      <c r="J174" s="22" t="s">
        <v>14</v>
      </c>
      <c r="K174">
        <v>575</v>
      </c>
    </row>
    <row r="175" spans="1:11" x14ac:dyDescent="0.25">
      <c r="A175" s="18" t="str">
        <f>VLOOKUP(Crowdfunding!A478,Crowdfunding!A477:M1477,7,FALSE)</f>
        <v>failed</v>
      </c>
      <c r="B175" s="19">
        <f>VLOOKUP(Crowdfunding!A478,Crowdfunding!A477:H1477,8)</f>
        <v>1120</v>
      </c>
      <c r="E175" s="21" t="s">
        <v>20</v>
      </c>
      <c r="F175">
        <v>133</v>
      </c>
      <c r="J175" s="22" t="s">
        <v>14</v>
      </c>
      <c r="K175">
        <v>1120</v>
      </c>
    </row>
    <row r="176" spans="1:11" x14ac:dyDescent="0.25">
      <c r="A176" s="16" t="str">
        <f>VLOOKUP(Crowdfunding!A479,Crowdfunding!A478:M1478,7,FALSE)</f>
        <v>failed</v>
      </c>
      <c r="B176" s="17">
        <f>VLOOKUP(Crowdfunding!A479,Crowdfunding!A478:H1478,8)</f>
        <v>113</v>
      </c>
      <c r="E176" s="21" t="s">
        <v>20</v>
      </c>
      <c r="F176">
        <v>254</v>
      </c>
      <c r="J176" s="22" t="s">
        <v>14</v>
      </c>
      <c r="K176">
        <v>113</v>
      </c>
    </row>
    <row r="177" spans="1:11" x14ac:dyDescent="0.25">
      <c r="A177" s="18" t="str">
        <f>VLOOKUP(Crowdfunding!A483,Crowdfunding!A482:M1482,7,FALSE)</f>
        <v>failed</v>
      </c>
      <c r="B177" s="19">
        <f>VLOOKUP(Crowdfunding!A483,Crowdfunding!A482:H1482,8)</f>
        <v>1538</v>
      </c>
      <c r="E177" s="21" t="s">
        <v>20</v>
      </c>
      <c r="F177">
        <v>176</v>
      </c>
      <c r="J177" s="22" t="s">
        <v>14</v>
      </c>
      <c r="K177">
        <v>1538</v>
      </c>
    </row>
    <row r="178" spans="1:11" x14ac:dyDescent="0.25">
      <c r="A178" s="16" t="str">
        <f>VLOOKUP(Crowdfunding!A484,Crowdfunding!A483:M1483,7,FALSE)</f>
        <v>failed</v>
      </c>
      <c r="B178" s="17">
        <f>VLOOKUP(Crowdfunding!A484,Crowdfunding!A483:H1483,8)</f>
        <v>9</v>
      </c>
      <c r="E178" s="21" t="s">
        <v>20</v>
      </c>
      <c r="F178">
        <v>337</v>
      </c>
      <c r="J178" s="22" t="s">
        <v>14</v>
      </c>
      <c r="K178">
        <v>9</v>
      </c>
    </row>
    <row r="179" spans="1:11" x14ac:dyDescent="0.25">
      <c r="A179" s="18" t="str">
        <f>VLOOKUP(Crowdfunding!A485,Crowdfunding!A484:M1484,7,FALSE)</f>
        <v>failed</v>
      </c>
      <c r="B179" s="19">
        <f>VLOOKUP(Crowdfunding!A485,Crowdfunding!A484:H1484,8)</f>
        <v>554</v>
      </c>
      <c r="E179" s="21" t="s">
        <v>20</v>
      </c>
      <c r="F179">
        <v>107</v>
      </c>
      <c r="J179" s="22" t="s">
        <v>14</v>
      </c>
      <c r="K179">
        <v>554</v>
      </c>
    </row>
    <row r="180" spans="1:11" x14ac:dyDescent="0.25">
      <c r="A180" s="16" t="str">
        <f>VLOOKUP(Crowdfunding!A487,Crowdfunding!A486:M1486,7,FALSE)</f>
        <v>failed</v>
      </c>
      <c r="B180" s="17">
        <f>VLOOKUP(Crowdfunding!A487,Crowdfunding!A486:H1486,8)</f>
        <v>648</v>
      </c>
      <c r="E180" s="21" t="s">
        <v>20</v>
      </c>
      <c r="F180">
        <v>183</v>
      </c>
      <c r="J180" s="22" t="s">
        <v>14</v>
      </c>
      <c r="K180">
        <v>648</v>
      </c>
    </row>
    <row r="181" spans="1:11" x14ac:dyDescent="0.25">
      <c r="A181" s="18" t="str">
        <f>VLOOKUP(Crowdfunding!A488,Crowdfunding!A487:M1487,7,FALSE)</f>
        <v>failed</v>
      </c>
      <c r="B181" s="19">
        <f>VLOOKUP(Crowdfunding!A488,Crowdfunding!A487:H1487,8)</f>
        <v>21</v>
      </c>
      <c r="E181" s="21" t="s">
        <v>20</v>
      </c>
      <c r="F181">
        <v>72</v>
      </c>
      <c r="J181" s="22" t="s">
        <v>14</v>
      </c>
      <c r="K181">
        <v>21</v>
      </c>
    </row>
    <row r="182" spans="1:11" x14ac:dyDescent="0.25">
      <c r="A182" s="16" t="str">
        <f>VLOOKUP(Crowdfunding!A498,Crowdfunding!A497:M1497,7,FALSE)</f>
        <v>failed</v>
      </c>
      <c r="B182" s="17">
        <f>VLOOKUP(Crowdfunding!A498,Crowdfunding!A497:H1497,8)</f>
        <v>54</v>
      </c>
      <c r="E182" s="21" t="s">
        <v>20</v>
      </c>
      <c r="F182">
        <v>295</v>
      </c>
      <c r="J182" s="22" t="s">
        <v>14</v>
      </c>
      <c r="K182">
        <v>54</v>
      </c>
    </row>
    <row r="183" spans="1:11" x14ac:dyDescent="0.25">
      <c r="A183" s="18" t="str">
        <f>VLOOKUP(Crowdfunding!A499,Crowdfunding!A498:M1498,7,FALSE)</f>
        <v>failed</v>
      </c>
      <c r="B183" s="19">
        <f>VLOOKUP(Crowdfunding!A499,Crowdfunding!A498:H1498,8)</f>
        <v>120</v>
      </c>
      <c r="E183" s="21" t="s">
        <v>20</v>
      </c>
      <c r="F183">
        <v>142</v>
      </c>
      <c r="J183" s="22" t="s">
        <v>14</v>
      </c>
      <c r="K183">
        <v>120</v>
      </c>
    </row>
    <row r="184" spans="1:11" x14ac:dyDescent="0.25">
      <c r="A184" s="16" t="str">
        <f>VLOOKUP(Crowdfunding!A500,Crowdfunding!A499:M1499,7,FALSE)</f>
        <v>failed</v>
      </c>
      <c r="B184" s="17">
        <f>VLOOKUP(Crowdfunding!A500,Crowdfunding!A499:H1499,8)</f>
        <v>579</v>
      </c>
      <c r="E184" s="21" t="s">
        <v>20</v>
      </c>
      <c r="F184">
        <v>85</v>
      </c>
      <c r="J184" s="22" t="s">
        <v>14</v>
      </c>
      <c r="K184">
        <v>579</v>
      </c>
    </row>
    <row r="185" spans="1:11" x14ac:dyDescent="0.25">
      <c r="A185" s="18" t="str">
        <f>VLOOKUP(Crowdfunding!A501,Crowdfunding!A500:M1500,7,FALSE)</f>
        <v>failed</v>
      </c>
      <c r="B185" s="19">
        <f>VLOOKUP(Crowdfunding!A501,Crowdfunding!A500:H1500,8)</f>
        <v>2072</v>
      </c>
      <c r="E185" s="21" t="s">
        <v>20</v>
      </c>
      <c r="F185">
        <v>659</v>
      </c>
      <c r="J185" s="22" t="s">
        <v>14</v>
      </c>
      <c r="K185">
        <v>2072</v>
      </c>
    </row>
    <row r="186" spans="1:11" x14ac:dyDescent="0.25">
      <c r="A186" s="16" t="str">
        <f>VLOOKUP(Crowdfunding!A502,Crowdfunding!A501:M1501,7,FALSE)</f>
        <v>failed</v>
      </c>
      <c r="B186" s="17">
        <f>VLOOKUP(Crowdfunding!A502,Crowdfunding!A501:H1501,8)</f>
        <v>0</v>
      </c>
      <c r="E186" s="21" t="s">
        <v>20</v>
      </c>
      <c r="F186">
        <v>121</v>
      </c>
      <c r="J186" s="22" t="s">
        <v>14</v>
      </c>
      <c r="K186">
        <v>0</v>
      </c>
    </row>
    <row r="187" spans="1:11" x14ac:dyDescent="0.25">
      <c r="A187" s="18" t="str">
        <f>VLOOKUP(Crowdfunding!A503,Crowdfunding!A502:M1502,7,FALSE)</f>
        <v>failed</v>
      </c>
      <c r="B187" s="19">
        <f>VLOOKUP(Crowdfunding!A503,Crowdfunding!A502:H1502,8)</f>
        <v>1796</v>
      </c>
      <c r="E187" s="21" t="s">
        <v>20</v>
      </c>
      <c r="F187">
        <v>3742</v>
      </c>
      <c r="J187" s="22" t="s">
        <v>14</v>
      </c>
      <c r="K187">
        <v>1796</v>
      </c>
    </row>
    <row r="188" spans="1:11" x14ac:dyDescent="0.25">
      <c r="A188" s="16" t="str">
        <f>VLOOKUP(Crowdfunding!A506,Crowdfunding!A505:M1505,7,FALSE)</f>
        <v>failed</v>
      </c>
      <c r="B188" s="17">
        <f>VLOOKUP(Crowdfunding!A506,Crowdfunding!A505:H1505,8)</f>
        <v>62</v>
      </c>
      <c r="E188" s="21" t="s">
        <v>20</v>
      </c>
      <c r="F188">
        <v>223</v>
      </c>
      <c r="J188" s="22" t="s">
        <v>14</v>
      </c>
      <c r="K188">
        <v>62</v>
      </c>
    </row>
    <row r="189" spans="1:11" x14ac:dyDescent="0.25">
      <c r="A189" s="18" t="str">
        <f>VLOOKUP(Crowdfunding!A507,Crowdfunding!A506:M1506,7,FALSE)</f>
        <v>failed</v>
      </c>
      <c r="B189" s="19">
        <f>VLOOKUP(Crowdfunding!A507,Crowdfunding!A506:H1506,8)</f>
        <v>347</v>
      </c>
      <c r="E189" s="21" t="s">
        <v>20</v>
      </c>
      <c r="F189">
        <v>133</v>
      </c>
      <c r="J189" s="22" t="s">
        <v>14</v>
      </c>
      <c r="K189">
        <v>347</v>
      </c>
    </row>
    <row r="190" spans="1:11" x14ac:dyDescent="0.25">
      <c r="A190" s="16" t="str">
        <f>VLOOKUP(Crowdfunding!A509,Crowdfunding!A508:M1508,7,FALSE)</f>
        <v>failed</v>
      </c>
      <c r="B190" s="17">
        <f>VLOOKUP(Crowdfunding!A509,Crowdfunding!A508:H1508,8)</f>
        <v>19</v>
      </c>
      <c r="E190" s="21" t="s">
        <v>20</v>
      </c>
      <c r="F190">
        <v>5168</v>
      </c>
      <c r="J190" s="22" t="s">
        <v>14</v>
      </c>
      <c r="K190">
        <v>19</v>
      </c>
    </row>
    <row r="191" spans="1:11" x14ac:dyDescent="0.25">
      <c r="A191" s="18" t="str">
        <f>VLOOKUP(Crowdfunding!A511,Crowdfunding!A510:M1510,7,FALSE)</f>
        <v>failed</v>
      </c>
      <c r="B191" s="19">
        <f>VLOOKUP(Crowdfunding!A511,Crowdfunding!A510:H1510,8)</f>
        <v>1258</v>
      </c>
      <c r="E191" s="21" t="s">
        <v>20</v>
      </c>
      <c r="F191">
        <v>307</v>
      </c>
      <c r="J191" s="22" t="s">
        <v>14</v>
      </c>
      <c r="K191">
        <v>1258</v>
      </c>
    </row>
    <row r="192" spans="1:11" x14ac:dyDescent="0.25">
      <c r="A192" s="16" t="str">
        <f>VLOOKUP(Crowdfunding!A513,Crowdfunding!A512:M1512,7,FALSE)</f>
        <v>failed</v>
      </c>
      <c r="B192" s="17">
        <f>VLOOKUP(Crowdfunding!A513,Crowdfunding!A512:H1512,8)</f>
        <v>362</v>
      </c>
      <c r="E192" s="21" t="s">
        <v>20</v>
      </c>
      <c r="F192">
        <v>2441</v>
      </c>
      <c r="J192" s="22" t="s">
        <v>14</v>
      </c>
      <c r="K192">
        <v>362</v>
      </c>
    </row>
    <row r="193" spans="1:11" x14ac:dyDescent="0.25">
      <c r="A193" s="18" t="str">
        <f>VLOOKUP(Crowdfunding!A517,Crowdfunding!A516:M1516,7,FALSE)</f>
        <v>failed</v>
      </c>
      <c r="B193" s="19">
        <f>VLOOKUP(Crowdfunding!A517,Crowdfunding!A516:H1516,8)</f>
        <v>133</v>
      </c>
      <c r="E193" s="21" t="s">
        <v>20</v>
      </c>
      <c r="F193">
        <v>1385</v>
      </c>
      <c r="J193" s="22" t="s">
        <v>14</v>
      </c>
      <c r="K193">
        <v>133</v>
      </c>
    </row>
    <row r="194" spans="1:11" x14ac:dyDescent="0.25">
      <c r="A194" s="16" t="str">
        <f>VLOOKUP(Crowdfunding!A518,Crowdfunding!A517:M1517,7,FALSE)</f>
        <v>failed</v>
      </c>
      <c r="B194" s="17">
        <f>VLOOKUP(Crowdfunding!A518,Crowdfunding!A517:H1517,8)</f>
        <v>846</v>
      </c>
      <c r="E194" s="21" t="s">
        <v>20</v>
      </c>
      <c r="F194">
        <v>190</v>
      </c>
      <c r="J194" s="22" t="s">
        <v>14</v>
      </c>
      <c r="K194">
        <v>846</v>
      </c>
    </row>
    <row r="195" spans="1:11" x14ac:dyDescent="0.25">
      <c r="A195" s="18" t="str">
        <f>VLOOKUP(Crowdfunding!A520,Crowdfunding!A519:M1519,7,FALSE)</f>
        <v>failed</v>
      </c>
      <c r="B195" s="19">
        <f>VLOOKUP(Crowdfunding!A520,Crowdfunding!A519:H1519,8)</f>
        <v>10</v>
      </c>
      <c r="E195" s="21" t="s">
        <v>20</v>
      </c>
      <c r="F195">
        <v>470</v>
      </c>
      <c r="J195" s="22" t="s">
        <v>14</v>
      </c>
      <c r="K195">
        <v>10</v>
      </c>
    </row>
    <row r="196" spans="1:11" x14ac:dyDescent="0.25">
      <c r="A196" s="16" t="str">
        <f>VLOOKUP(Crowdfunding!A524,Crowdfunding!A523:M1523,7,FALSE)</f>
        <v>failed</v>
      </c>
      <c r="B196" s="17">
        <f>VLOOKUP(Crowdfunding!A524,Crowdfunding!A523:H1523,8)</f>
        <v>191</v>
      </c>
      <c r="E196" s="21" t="s">
        <v>20</v>
      </c>
      <c r="F196">
        <v>253</v>
      </c>
      <c r="J196" s="22" t="s">
        <v>14</v>
      </c>
      <c r="K196">
        <v>191</v>
      </c>
    </row>
    <row r="197" spans="1:11" x14ac:dyDescent="0.25">
      <c r="A197" s="18" t="str">
        <f>VLOOKUP(Crowdfunding!A526,Crowdfunding!A525:M1525,7,FALSE)</f>
        <v>failed</v>
      </c>
      <c r="B197" s="19">
        <f>VLOOKUP(Crowdfunding!A526,Crowdfunding!A525:H1525,8)</f>
        <v>1979</v>
      </c>
      <c r="E197" s="21" t="s">
        <v>20</v>
      </c>
      <c r="F197">
        <v>1113</v>
      </c>
      <c r="J197" s="22" t="s">
        <v>14</v>
      </c>
      <c r="K197">
        <v>1979</v>
      </c>
    </row>
    <row r="198" spans="1:11" x14ac:dyDescent="0.25">
      <c r="A198" s="16" t="str">
        <f>VLOOKUP(Crowdfunding!A527,Crowdfunding!A526:M1526,7,FALSE)</f>
        <v>failed</v>
      </c>
      <c r="B198" s="17">
        <f>VLOOKUP(Crowdfunding!A527,Crowdfunding!A526:H1526,8)</f>
        <v>63</v>
      </c>
      <c r="E198" s="21" t="s">
        <v>20</v>
      </c>
      <c r="F198">
        <v>2283</v>
      </c>
      <c r="J198" s="22" t="s">
        <v>14</v>
      </c>
      <c r="K198">
        <v>63</v>
      </c>
    </row>
    <row r="199" spans="1:11" x14ac:dyDescent="0.25">
      <c r="A199" s="18" t="str">
        <f>VLOOKUP(Crowdfunding!A529,Crowdfunding!A528:M1528,7,FALSE)</f>
        <v>failed</v>
      </c>
      <c r="B199" s="19">
        <f>VLOOKUP(Crowdfunding!A529,Crowdfunding!A528:H1528,8)</f>
        <v>6080</v>
      </c>
      <c r="E199" s="21" t="s">
        <v>20</v>
      </c>
      <c r="F199">
        <v>1095</v>
      </c>
      <c r="J199" s="22" t="s">
        <v>14</v>
      </c>
      <c r="K199">
        <v>6080</v>
      </c>
    </row>
    <row r="200" spans="1:11" x14ac:dyDescent="0.25">
      <c r="A200" s="16" t="str">
        <f>VLOOKUP(Crowdfunding!A530,Crowdfunding!A529:M1529,7,FALSE)</f>
        <v>failed</v>
      </c>
      <c r="B200" s="17">
        <f>VLOOKUP(Crowdfunding!A530,Crowdfunding!A529:H1529,8)</f>
        <v>80</v>
      </c>
      <c r="E200" s="21" t="s">
        <v>20</v>
      </c>
      <c r="F200">
        <v>1690</v>
      </c>
      <c r="J200" s="22" t="s">
        <v>14</v>
      </c>
      <c r="K200">
        <v>80</v>
      </c>
    </row>
    <row r="201" spans="1:11" x14ac:dyDescent="0.25">
      <c r="A201" s="18" t="str">
        <f>VLOOKUP(Crowdfunding!A531,Crowdfunding!A530:M1530,7,FALSE)</f>
        <v>failed</v>
      </c>
      <c r="B201" s="19">
        <f>VLOOKUP(Crowdfunding!A531,Crowdfunding!A530:H1530,8)</f>
        <v>9</v>
      </c>
      <c r="E201" s="21" t="s">
        <v>20</v>
      </c>
      <c r="F201">
        <v>191</v>
      </c>
      <c r="J201" s="22" t="s">
        <v>14</v>
      </c>
      <c r="K201">
        <v>9</v>
      </c>
    </row>
    <row r="202" spans="1:11" x14ac:dyDescent="0.25">
      <c r="A202" s="16" t="str">
        <f>VLOOKUP(Crowdfunding!A532,Crowdfunding!A531:M1531,7,FALSE)</f>
        <v>failed</v>
      </c>
      <c r="B202" s="17">
        <f>VLOOKUP(Crowdfunding!A532,Crowdfunding!A531:H1531,8)</f>
        <v>1784</v>
      </c>
      <c r="E202" s="21" t="s">
        <v>20</v>
      </c>
      <c r="F202">
        <v>2013</v>
      </c>
      <c r="J202" s="22" t="s">
        <v>14</v>
      </c>
      <c r="K202">
        <v>1784</v>
      </c>
    </row>
    <row r="203" spans="1:11" x14ac:dyDescent="0.25">
      <c r="A203" s="18" t="str">
        <f>VLOOKUP(Crowdfunding!A536,Crowdfunding!A535:M1535,7,FALSE)</f>
        <v>failed</v>
      </c>
      <c r="B203" s="19">
        <f>VLOOKUP(Crowdfunding!A536,Crowdfunding!A535:H1535,8)</f>
        <v>243</v>
      </c>
      <c r="E203" s="21" t="s">
        <v>20</v>
      </c>
      <c r="F203">
        <v>1703</v>
      </c>
      <c r="J203" s="22" t="s">
        <v>14</v>
      </c>
      <c r="K203">
        <v>243</v>
      </c>
    </row>
    <row r="204" spans="1:11" x14ac:dyDescent="0.25">
      <c r="A204" s="16" t="str">
        <f>VLOOKUP(Crowdfunding!A540,Crowdfunding!A539:M1539,7,FALSE)</f>
        <v>failed</v>
      </c>
      <c r="B204" s="17">
        <f>VLOOKUP(Crowdfunding!A540,Crowdfunding!A539:H1539,8)</f>
        <v>1296</v>
      </c>
      <c r="E204" s="21" t="s">
        <v>20</v>
      </c>
      <c r="F204">
        <v>80</v>
      </c>
      <c r="J204" s="22" t="s">
        <v>14</v>
      </c>
      <c r="K204">
        <v>1296</v>
      </c>
    </row>
    <row r="205" spans="1:11" x14ac:dyDescent="0.25">
      <c r="A205" s="18" t="str">
        <f>VLOOKUP(Crowdfunding!A541,Crowdfunding!A540:M1540,7,FALSE)</f>
        <v>failed</v>
      </c>
      <c r="B205" s="19">
        <f>VLOOKUP(Crowdfunding!A541,Crowdfunding!A540:H1540,8)</f>
        <v>77</v>
      </c>
      <c r="E205" s="21" t="s">
        <v>20</v>
      </c>
      <c r="F205">
        <v>41</v>
      </c>
      <c r="J205" s="22" t="s">
        <v>14</v>
      </c>
      <c r="K205">
        <v>77</v>
      </c>
    </row>
    <row r="206" spans="1:11" x14ac:dyDescent="0.25">
      <c r="A206" s="16" t="str">
        <f>VLOOKUP(Crowdfunding!A543,Crowdfunding!A542:M1542,7,FALSE)</f>
        <v>failed</v>
      </c>
      <c r="B206" s="17">
        <f>VLOOKUP(Crowdfunding!A543,Crowdfunding!A542:H1542,8)</f>
        <v>395</v>
      </c>
      <c r="E206" s="21" t="s">
        <v>20</v>
      </c>
      <c r="F206">
        <v>187</v>
      </c>
      <c r="J206" s="22" t="s">
        <v>14</v>
      </c>
      <c r="K206">
        <v>395</v>
      </c>
    </row>
    <row r="207" spans="1:11" x14ac:dyDescent="0.25">
      <c r="A207" s="18" t="str">
        <f>VLOOKUP(Crowdfunding!A544,Crowdfunding!A543:M1543,7,FALSE)</f>
        <v>failed</v>
      </c>
      <c r="B207" s="19">
        <f>VLOOKUP(Crowdfunding!A544,Crowdfunding!A543:H1543,8)</f>
        <v>49</v>
      </c>
      <c r="E207" s="21" t="s">
        <v>20</v>
      </c>
      <c r="F207">
        <v>2875</v>
      </c>
      <c r="J207" s="22" t="s">
        <v>14</v>
      </c>
      <c r="K207">
        <v>49</v>
      </c>
    </row>
    <row r="208" spans="1:11" x14ac:dyDescent="0.25">
      <c r="A208" s="16" t="str">
        <f>VLOOKUP(Crowdfunding!A545,Crowdfunding!A544:M1544,7,FALSE)</f>
        <v>failed</v>
      </c>
      <c r="B208" s="17">
        <f>VLOOKUP(Crowdfunding!A545,Crowdfunding!A544:H1544,8)</f>
        <v>180</v>
      </c>
      <c r="E208" s="21" t="s">
        <v>20</v>
      </c>
      <c r="F208">
        <v>88</v>
      </c>
      <c r="J208" s="22" t="s">
        <v>14</v>
      </c>
      <c r="K208">
        <v>180</v>
      </c>
    </row>
    <row r="209" spans="1:11" x14ac:dyDescent="0.25">
      <c r="A209" s="18" t="str">
        <f>VLOOKUP(Crowdfunding!A547,Crowdfunding!A546:M1546,7,FALSE)</f>
        <v>failed</v>
      </c>
      <c r="B209" s="19">
        <f>VLOOKUP(Crowdfunding!A547,Crowdfunding!A546:H1546,8)</f>
        <v>2690</v>
      </c>
      <c r="E209" s="21" t="s">
        <v>20</v>
      </c>
      <c r="F209">
        <v>191</v>
      </c>
      <c r="J209" s="22" t="s">
        <v>14</v>
      </c>
      <c r="K209">
        <v>2690</v>
      </c>
    </row>
    <row r="210" spans="1:11" x14ac:dyDescent="0.25">
      <c r="A210" s="16" t="str">
        <f>VLOOKUP(Crowdfunding!A553,Crowdfunding!A552:M1552,7,FALSE)</f>
        <v>failed</v>
      </c>
      <c r="B210" s="17">
        <f>VLOOKUP(Crowdfunding!A553,Crowdfunding!A552:H1552,8)</f>
        <v>2779</v>
      </c>
      <c r="E210" s="21" t="s">
        <v>20</v>
      </c>
      <c r="F210">
        <v>139</v>
      </c>
      <c r="J210" s="22" t="s">
        <v>14</v>
      </c>
      <c r="K210">
        <v>2779</v>
      </c>
    </row>
    <row r="211" spans="1:11" x14ac:dyDescent="0.25">
      <c r="A211" s="18" t="str">
        <f>VLOOKUP(Crowdfunding!A554,Crowdfunding!A553:M1553,7,FALSE)</f>
        <v>failed</v>
      </c>
      <c r="B211" s="19">
        <f>VLOOKUP(Crowdfunding!A554,Crowdfunding!A553:H1553,8)</f>
        <v>92</v>
      </c>
      <c r="E211" s="21" t="s">
        <v>20</v>
      </c>
      <c r="F211">
        <v>186</v>
      </c>
      <c r="J211" s="22" t="s">
        <v>14</v>
      </c>
      <c r="K211">
        <v>92</v>
      </c>
    </row>
    <row r="212" spans="1:11" x14ac:dyDescent="0.25">
      <c r="A212" s="16" t="str">
        <f>VLOOKUP(Crowdfunding!A555,Crowdfunding!A554:M1554,7,FALSE)</f>
        <v>failed</v>
      </c>
      <c r="B212" s="17">
        <f>VLOOKUP(Crowdfunding!A555,Crowdfunding!A554:H1554,8)</f>
        <v>1028</v>
      </c>
      <c r="E212" s="21" t="s">
        <v>20</v>
      </c>
      <c r="F212">
        <v>112</v>
      </c>
      <c r="J212" s="22" t="s">
        <v>14</v>
      </c>
      <c r="K212">
        <v>1028</v>
      </c>
    </row>
    <row r="213" spans="1:11" x14ac:dyDescent="0.25">
      <c r="A213" s="18" t="str">
        <f>VLOOKUP(Crowdfunding!A564,Crowdfunding!A563:M1563,7,FALSE)</f>
        <v>failed</v>
      </c>
      <c r="B213" s="19">
        <f>VLOOKUP(Crowdfunding!A564,Crowdfunding!A563:H1563,8)</f>
        <v>26</v>
      </c>
      <c r="E213" s="21" t="s">
        <v>20</v>
      </c>
      <c r="F213">
        <v>101</v>
      </c>
      <c r="J213" s="22" t="s">
        <v>14</v>
      </c>
      <c r="K213">
        <v>26</v>
      </c>
    </row>
    <row r="214" spans="1:11" x14ac:dyDescent="0.25">
      <c r="A214" s="16" t="str">
        <f>VLOOKUP(Crowdfunding!A566,Crowdfunding!A565:M1565,7,FALSE)</f>
        <v>failed</v>
      </c>
      <c r="B214" s="17">
        <f>VLOOKUP(Crowdfunding!A566,Crowdfunding!A565:H1565,8)</f>
        <v>1790</v>
      </c>
      <c r="E214" s="21" t="s">
        <v>20</v>
      </c>
      <c r="F214">
        <v>206</v>
      </c>
      <c r="J214" s="22" t="s">
        <v>14</v>
      </c>
      <c r="K214">
        <v>1790</v>
      </c>
    </row>
    <row r="215" spans="1:11" x14ac:dyDescent="0.25">
      <c r="A215" s="18" t="str">
        <f>VLOOKUP(Crowdfunding!A568,Crowdfunding!A567:M1567,7,FALSE)</f>
        <v>failed</v>
      </c>
      <c r="B215" s="19">
        <f>VLOOKUP(Crowdfunding!A568,Crowdfunding!A567:H1567,8)</f>
        <v>37</v>
      </c>
      <c r="E215" s="21" t="s">
        <v>20</v>
      </c>
      <c r="F215">
        <v>154</v>
      </c>
      <c r="J215" s="22" t="s">
        <v>14</v>
      </c>
      <c r="K215">
        <v>37</v>
      </c>
    </row>
    <row r="216" spans="1:11" x14ac:dyDescent="0.25">
      <c r="A216" s="16" t="str">
        <f>VLOOKUP(Crowdfunding!A573,Crowdfunding!A572:M1572,7,FALSE)</f>
        <v>failed</v>
      </c>
      <c r="B216" s="17">
        <f>VLOOKUP(Crowdfunding!A573,Crowdfunding!A572:H1572,8)</f>
        <v>35</v>
      </c>
      <c r="E216" s="21" t="s">
        <v>20</v>
      </c>
      <c r="F216">
        <v>5966</v>
      </c>
      <c r="J216" s="22" t="s">
        <v>14</v>
      </c>
      <c r="K216">
        <v>35</v>
      </c>
    </row>
    <row r="217" spans="1:11" x14ac:dyDescent="0.25">
      <c r="A217" s="18" t="str">
        <f>VLOOKUP(Crowdfunding!A577,Crowdfunding!A576:M1576,7,FALSE)</f>
        <v>failed</v>
      </c>
      <c r="B217" s="19">
        <f>VLOOKUP(Crowdfunding!A577,Crowdfunding!A576:H1576,8)</f>
        <v>558</v>
      </c>
      <c r="E217" s="21" t="s">
        <v>20</v>
      </c>
      <c r="F217">
        <v>169</v>
      </c>
      <c r="J217" s="22" t="s">
        <v>14</v>
      </c>
      <c r="K217">
        <v>558</v>
      </c>
    </row>
    <row r="218" spans="1:11" x14ac:dyDescent="0.25">
      <c r="A218" s="16" t="str">
        <f>VLOOKUP(Crowdfunding!A578,Crowdfunding!A577:M1577,7,FALSE)</f>
        <v>failed</v>
      </c>
      <c r="B218" s="17">
        <f>VLOOKUP(Crowdfunding!A578,Crowdfunding!A577:H1577,8)</f>
        <v>64</v>
      </c>
      <c r="E218" s="21" t="s">
        <v>20</v>
      </c>
      <c r="F218">
        <v>2106</v>
      </c>
      <c r="J218" s="22" t="s">
        <v>14</v>
      </c>
      <c r="K218">
        <v>64</v>
      </c>
    </row>
    <row r="219" spans="1:11" x14ac:dyDescent="0.25">
      <c r="A219" s="18" t="str">
        <f>VLOOKUP(Crowdfunding!A580,Crowdfunding!A579:M1579,7,FALSE)</f>
        <v>failed</v>
      </c>
      <c r="B219" s="19">
        <f>VLOOKUP(Crowdfunding!A580,Crowdfunding!A579:H1579,8)</f>
        <v>245</v>
      </c>
      <c r="E219" s="21" t="s">
        <v>20</v>
      </c>
      <c r="F219">
        <v>131</v>
      </c>
      <c r="J219" s="22" t="s">
        <v>14</v>
      </c>
      <c r="K219">
        <v>245</v>
      </c>
    </row>
    <row r="220" spans="1:11" x14ac:dyDescent="0.25">
      <c r="A220" s="16" t="str">
        <f>VLOOKUP(Crowdfunding!A583,Crowdfunding!A582:M1582,7,FALSE)</f>
        <v>failed</v>
      </c>
      <c r="B220" s="17">
        <f>VLOOKUP(Crowdfunding!A583,Crowdfunding!A582:H1582,8)</f>
        <v>71</v>
      </c>
      <c r="E220" s="21" t="s">
        <v>20</v>
      </c>
      <c r="F220">
        <v>84</v>
      </c>
      <c r="J220" s="22" t="s">
        <v>14</v>
      </c>
      <c r="K220">
        <v>71</v>
      </c>
    </row>
    <row r="221" spans="1:11" x14ac:dyDescent="0.25">
      <c r="A221" s="18" t="str">
        <f>VLOOKUP(Crowdfunding!A584,Crowdfunding!A583:M1583,7,FALSE)</f>
        <v>failed</v>
      </c>
      <c r="B221" s="19">
        <f>VLOOKUP(Crowdfunding!A584,Crowdfunding!A583:H1583,8)</f>
        <v>42</v>
      </c>
      <c r="E221" s="21" t="s">
        <v>20</v>
      </c>
      <c r="F221">
        <v>155</v>
      </c>
      <c r="J221" s="22" t="s">
        <v>14</v>
      </c>
      <c r="K221">
        <v>42</v>
      </c>
    </row>
    <row r="222" spans="1:11" x14ac:dyDescent="0.25">
      <c r="A222" s="16" t="str">
        <f>VLOOKUP(Crowdfunding!A589,Crowdfunding!A588:M1588,7,FALSE)</f>
        <v>failed</v>
      </c>
      <c r="B222" s="17">
        <f>VLOOKUP(Crowdfunding!A589,Crowdfunding!A588:H1588,8)</f>
        <v>156</v>
      </c>
      <c r="E222" s="21" t="s">
        <v>20</v>
      </c>
      <c r="F222">
        <v>189</v>
      </c>
      <c r="J222" s="22" t="s">
        <v>14</v>
      </c>
      <c r="K222">
        <v>156</v>
      </c>
    </row>
    <row r="223" spans="1:11" x14ac:dyDescent="0.25">
      <c r="A223" s="18" t="str">
        <f>VLOOKUP(Crowdfunding!A590,Crowdfunding!A589:M1589,7,FALSE)</f>
        <v>failed</v>
      </c>
      <c r="B223" s="19">
        <f>VLOOKUP(Crowdfunding!A590,Crowdfunding!A589:H1589,8)</f>
        <v>1368</v>
      </c>
      <c r="E223" s="21" t="s">
        <v>20</v>
      </c>
      <c r="F223">
        <v>4799</v>
      </c>
      <c r="J223" s="22" t="s">
        <v>14</v>
      </c>
      <c r="K223">
        <v>1368</v>
      </c>
    </row>
    <row r="224" spans="1:11" x14ac:dyDescent="0.25">
      <c r="A224" s="16" t="str">
        <f>VLOOKUP(Crowdfunding!A591,Crowdfunding!A590:M1590,7,FALSE)</f>
        <v>failed</v>
      </c>
      <c r="B224" s="17">
        <f>VLOOKUP(Crowdfunding!A591,Crowdfunding!A590:H1590,8)</f>
        <v>102</v>
      </c>
      <c r="E224" s="21" t="s">
        <v>20</v>
      </c>
      <c r="F224">
        <v>1137</v>
      </c>
      <c r="J224" s="22" t="s">
        <v>14</v>
      </c>
      <c r="K224">
        <v>102</v>
      </c>
    </row>
    <row r="225" spans="1:11" x14ac:dyDescent="0.25">
      <c r="A225" s="18" t="str">
        <f>VLOOKUP(Crowdfunding!A592,Crowdfunding!A591:M1591,7,FALSE)</f>
        <v>failed</v>
      </c>
      <c r="B225" s="19">
        <f>VLOOKUP(Crowdfunding!A592,Crowdfunding!A591:H1591,8)</f>
        <v>86</v>
      </c>
      <c r="E225" s="21" t="s">
        <v>20</v>
      </c>
      <c r="F225">
        <v>1152</v>
      </c>
      <c r="J225" s="22" t="s">
        <v>14</v>
      </c>
      <c r="K225">
        <v>86</v>
      </c>
    </row>
    <row r="226" spans="1:11" x14ac:dyDescent="0.25">
      <c r="A226" s="16" t="str">
        <f>VLOOKUP(Crowdfunding!A594,Crowdfunding!A593:M1593,7,FALSE)</f>
        <v>failed</v>
      </c>
      <c r="B226" s="17">
        <f>VLOOKUP(Crowdfunding!A594,Crowdfunding!A593:H1593,8)</f>
        <v>253</v>
      </c>
      <c r="E226" s="21" t="s">
        <v>20</v>
      </c>
      <c r="F226">
        <v>50</v>
      </c>
      <c r="J226" s="22" t="s">
        <v>14</v>
      </c>
      <c r="K226">
        <v>253</v>
      </c>
    </row>
    <row r="227" spans="1:11" x14ac:dyDescent="0.25">
      <c r="A227" s="18" t="str">
        <f>VLOOKUP(Crowdfunding!A596,Crowdfunding!A595:M1595,7,FALSE)</f>
        <v>failed</v>
      </c>
      <c r="B227" s="19">
        <f>VLOOKUP(Crowdfunding!A596,Crowdfunding!A595:H1595,8)</f>
        <v>157</v>
      </c>
      <c r="E227" s="21" t="s">
        <v>20</v>
      </c>
      <c r="F227">
        <v>3059</v>
      </c>
      <c r="J227" s="22" t="s">
        <v>14</v>
      </c>
      <c r="K227">
        <v>157</v>
      </c>
    </row>
    <row r="228" spans="1:11" x14ac:dyDescent="0.25">
      <c r="A228" s="16" t="str">
        <f>VLOOKUP(Crowdfunding!A598,Crowdfunding!A597:M1597,7,FALSE)</f>
        <v>failed</v>
      </c>
      <c r="B228" s="17">
        <f>VLOOKUP(Crowdfunding!A598,Crowdfunding!A597:H1597,8)</f>
        <v>183</v>
      </c>
      <c r="E228" s="21" t="s">
        <v>20</v>
      </c>
      <c r="F228">
        <v>34</v>
      </c>
      <c r="J228" s="22" t="s">
        <v>14</v>
      </c>
      <c r="K228">
        <v>183</v>
      </c>
    </row>
    <row r="229" spans="1:11" x14ac:dyDescent="0.25">
      <c r="A229" s="18" t="str">
        <f>VLOOKUP(Crowdfunding!A601,Crowdfunding!A600:M1600,7,FALSE)</f>
        <v>failed</v>
      </c>
      <c r="B229" s="19">
        <f>VLOOKUP(Crowdfunding!A601,Crowdfunding!A600:H1600,8)</f>
        <v>82</v>
      </c>
      <c r="E229" s="21" t="s">
        <v>20</v>
      </c>
      <c r="F229">
        <v>220</v>
      </c>
      <c r="J229" s="22" t="s">
        <v>14</v>
      </c>
      <c r="K229">
        <v>82</v>
      </c>
    </row>
    <row r="230" spans="1:11" x14ac:dyDescent="0.25">
      <c r="A230" s="16" t="str">
        <f>VLOOKUP(Crowdfunding!A602,Crowdfunding!A601:M1601,7,FALSE)</f>
        <v>failed</v>
      </c>
      <c r="B230" s="17">
        <f>VLOOKUP(Crowdfunding!A602,Crowdfunding!A601:H1601,8)</f>
        <v>1</v>
      </c>
      <c r="E230" s="21" t="s">
        <v>20</v>
      </c>
      <c r="F230">
        <v>1604</v>
      </c>
      <c r="J230" s="22" t="s">
        <v>14</v>
      </c>
      <c r="K230">
        <v>1</v>
      </c>
    </row>
    <row r="231" spans="1:11" x14ac:dyDescent="0.25">
      <c r="A231" s="18" t="str">
        <f>VLOOKUP(Crowdfunding!A620,Crowdfunding!A619:M1619,7,FALSE)</f>
        <v>failed</v>
      </c>
      <c r="B231" s="19">
        <f>VLOOKUP(Crowdfunding!A620,Crowdfunding!A619:H1619,8)</f>
        <v>1198</v>
      </c>
      <c r="E231" s="21" t="s">
        <v>20</v>
      </c>
      <c r="F231">
        <v>454</v>
      </c>
      <c r="J231" s="22" t="s">
        <v>14</v>
      </c>
      <c r="K231">
        <v>1198</v>
      </c>
    </row>
    <row r="232" spans="1:11" x14ac:dyDescent="0.25">
      <c r="A232" s="16" t="str">
        <f>VLOOKUP(Crowdfunding!A621,Crowdfunding!A620:M1620,7,FALSE)</f>
        <v>failed</v>
      </c>
      <c r="B232" s="17">
        <f>VLOOKUP(Crowdfunding!A621,Crowdfunding!A620:H1620,8)</f>
        <v>648</v>
      </c>
      <c r="E232" s="21" t="s">
        <v>20</v>
      </c>
      <c r="F232">
        <v>123</v>
      </c>
      <c r="J232" s="22" t="s">
        <v>14</v>
      </c>
      <c r="K232">
        <v>648</v>
      </c>
    </row>
    <row r="233" spans="1:11" x14ac:dyDescent="0.25">
      <c r="A233" s="18" t="str">
        <f>VLOOKUP(Crowdfunding!A624,Crowdfunding!A623:M1623,7,FALSE)</f>
        <v>failed</v>
      </c>
      <c r="B233" s="19">
        <f>VLOOKUP(Crowdfunding!A624,Crowdfunding!A623:H1623,8)</f>
        <v>64</v>
      </c>
      <c r="E233" s="21" t="s">
        <v>20</v>
      </c>
      <c r="F233">
        <v>299</v>
      </c>
      <c r="J233" s="22" t="s">
        <v>14</v>
      </c>
      <c r="K233">
        <v>64</v>
      </c>
    </row>
    <row r="234" spans="1:11" x14ac:dyDescent="0.25">
      <c r="A234" s="16" t="str">
        <f>VLOOKUP(Crowdfunding!A627,Crowdfunding!A626:M1626,7,FALSE)</f>
        <v>failed</v>
      </c>
      <c r="B234" s="17">
        <f>VLOOKUP(Crowdfunding!A627,Crowdfunding!A626:H1626,8)</f>
        <v>62</v>
      </c>
      <c r="E234" s="21" t="s">
        <v>20</v>
      </c>
      <c r="F234">
        <v>2237</v>
      </c>
      <c r="J234" s="22" t="s">
        <v>14</v>
      </c>
      <c r="K234">
        <v>62</v>
      </c>
    </row>
    <row r="235" spans="1:11" x14ac:dyDescent="0.25">
      <c r="A235" s="18" t="str">
        <f>VLOOKUP(Crowdfunding!A631,Crowdfunding!A630:M1630,7,FALSE)</f>
        <v>failed</v>
      </c>
      <c r="B235" s="19">
        <f>VLOOKUP(Crowdfunding!A631,Crowdfunding!A630:H1630,8)</f>
        <v>750</v>
      </c>
      <c r="E235" s="21" t="s">
        <v>20</v>
      </c>
      <c r="F235">
        <v>645</v>
      </c>
      <c r="J235" s="22" t="s">
        <v>14</v>
      </c>
      <c r="K235">
        <v>750</v>
      </c>
    </row>
    <row r="236" spans="1:11" x14ac:dyDescent="0.25">
      <c r="A236" s="16" t="str">
        <f>VLOOKUP(Crowdfunding!A635,Crowdfunding!A634:M1634,7,FALSE)</f>
        <v>failed</v>
      </c>
      <c r="B236" s="17">
        <f>VLOOKUP(Crowdfunding!A635,Crowdfunding!A634:H1634,8)</f>
        <v>105</v>
      </c>
      <c r="E236" s="21" t="s">
        <v>20</v>
      </c>
      <c r="F236">
        <v>484</v>
      </c>
      <c r="J236" s="22" t="s">
        <v>14</v>
      </c>
      <c r="K236">
        <v>105</v>
      </c>
    </row>
    <row r="237" spans="1:11" x14ac:dyDescent="0.25">
      <c r="A237" s="18" t="str">
        <f>VLOOKUP(Crowdfunding!A638,Crowdfunding!A637:M1637,7,FALSE)</f>
        <v>failed</v>
      </c>
      <c r="B237" s="19">
        <f>VLOOKUP(Crowdfunding!A638,Crowdfunding!A637:H1637,8)</f>
        <v>2604</v>
      </c>
      <c r="E237" s="21" t="s">
        <v>20</v>
      </c>
      <c r="F237">
        <v>154</v>
      </c>
      <c r="J237" s="22" t="s">
        <v>14</v>
      </c>
      <c r="K237">
        <v>2604</v>
      </c>
    </row>
    <row r="238" spans="1:11" x14ac:dyDescent="0.25">
      <c r="A238" s="16" t="str">
        <f>VLOOKUP(Crowdfunding!A639,Crowdfunding!A638:M1638,7,FALSE)</f>
        <v>failed</v>
      </c>
      <c r="B238" s="17">
        <f>VLOOKUP(Crowdfunding!A639,Crowdfunding!A638:H1638,8)</f>
        <v>65</v>
      </c>
      <c r="E238" s="21" t="s">
        <v>20</v>
      </c>
      <c r="F238">
        <v>82</v>
      </c>
      <c r="J238" s="22" t="s">
        <v>14</v>
      </c>
      <c r="K238">
        <v>65</v>
      </c>
    </row>
    <row r="239" spans="1:11" x14ac:dyDescent="0.25">
      <c r="A239" s="18" t="str">
        <f>VLOOKUP(Crowdfunding!A640,Crowdfunding!A639:M1639,7,FALSE)</f>
        <v>failed</v>
      </c>
      <c r="B239" s="19">
        <f>VLOOKUP(Crowdfunding!A640,Crowdfunding!A639:H1639,8)</f>
        <v>94</v>
      </c>
      <c r="E239" s="21" t="s">
        <v>20</v>
      </c>
      <c r="F239">
        <v>134</v>
      </c>
      <c r="J239" s="22" t="s">
        <v>14</v>
      </c>
      <c r="K239">
        <v>94</v>
      </c>
    </row>
    <row r="240" spans="1:11" x14ac:dyDescent="0.25">
      <c r="A240" s="16" t="str">
        <f>VLOOKUP(Crowdfunding!A642,Crowdfunding!A641:M1641,7,FALSE)</f>
        <v>failed</v>
      </c>
      <c r="B240" s="17">
        <f>VLOOKUP(Crowdfunding!A642,Crowdfunding!A641:H1641,8)</f>
        <v>257</v>
      </c>
      <c r="E240" s="21" t="s">
        <v>20</v>
      </c>
      <c r="F240">
        <v>5203</v>
      </c>
      <c r="J240" s="22" t="s">
        <v>14</v>
      </c>
      <c r="K240">
        <v>257</v>
      </c>
    </row>
    <row r="241" spans="1:11" x14ac:dyDescent="0.25">
      <c r="A241" s="18" t="str">
        <f>VLOOKUP(Crowdfunding!A646,Crowdfunding!A645:M1645,7,FALSE)</f>
        <v>failed</v>
      </c>
      <c r="B241" s="19">
        <f>VLOOKUP(Crowdfunding!A646,Crowdfunding!A645:H1645,8)</f>
        <v>2928</v>
      </c>
      <c r="E241" s="21" t="s">
        <v>20</v>
      </c>
      <c r="F241">
        <v>94</v>
      </c>
      <c r="J241" s="22" t="s">
        <v>14</v>
      </c>
      <c r="K241">
        <v>2928</v>
      </c>
    </row>
    <row r="242" spans="1:11" x14ac:dyDescent="0.25">
      <c r="A242" s="16" t="str">
        <f>VLOOKUP(Crowdfunding!A647,Crowdfunding!A646:M1646,7,FALSE)</f>
        <v>failed</v>
      </c>
      <c r="B242" s="17">
        <f>VLOOKUP(Crowdfunding!A647,Crowdfunding!A646:H1646,8)</f>
        <v>4697</v>
      </c>
      <c r="E242" s="21" t="s">
        <v>20</v>
      </c>
      <c r="F242">
        <v>205</v>
      </c>
      <c r="J242" s="22" t="s">
        <v>14</v>
      </c>
      <c r="K242">
        <v>4697</v>
      </c>
    </row>
    <row r="243" spans="1:11" x14ac:dyDescent="0.25">
      <c r="A243" s="18" t="str">
        <f>VLOOKUP(Crowdfunding!A648,Crowdfunding!A647:M1647,7,FALSE)</f>
        <v>failed</v>
      </c>
      <c r="B243" s="19">
        <f>VLOOKUP(Crowdfunding!A648,Crowdfunding!A647:H1647,8)</f>
        <v>2915</v>
      </c>
      <c r="E243" s="21" t="s">
        <v>20</v>
      </c>
      <c r="F243">
        <v>92</v>
      </c>
      <c r="J243" s="22" t="s">
        <v>14</v>
      </c>
      <c r="K243">
        <v>2915</v>
      </c>
    </row>
    <row r="244" spans="1:11" x14ac:dyDescent="0.25">
      <c r="A244" s="16" t="str">
        <f>VLOOKUP(Crowdfunding!A649,Crowdfunding!A648:M1648,7,FALSE)</f>
        <v>failed</v>
      </c>
      <c r="B244" s="17">
        <f>VLOOKUP(Crowdfunding!A649,Crowdfunding!A648:H1648,8)</f>
        <v>18</v>
      </c>
      <c r="E244" s="21" t="s">
        <v>20</v>
      </c>
      <c r="F244">
        <v>219</v>
      </c>
      <c r="J244" s="22" t="s">
        <v>14</v>
      </c>
      <c r="K244">
        <v>18</v>
      </c>
    </row>
    <row r="245" spans="1:11" x14ac:dyDescent="0.25">
      <c r="A245" s="18" t="str">
        <f>VLOOKUP(Crowdfunding!A651,Crowdfunding!A650:M1650,7,FALSE)</f>
        <v>failed</v>
      </c>
      <c r="B245" s="19">
        <f>VLOOKUP(Crowdfunding!A651,Crowdfunding!A650:H1650,8)</f>
        <v>602</v>
      </c>
      <c r="E245" s="21" t="s">
        <v>20</v>
      </c>
      <c r="F245">
        <v>2526</v>
      </c>
      <c r="J245" s="22" t="s">
        <v>14</v>
      </c>
      <c r="K245">
        <v>602</v>
      </c>
    </row>
    <row r="246" spans="1:11" x14ac:dyDescent="0.25">
      <c r="A246" s="16" t="str">
        <f>VLOOKUP(Crowdfunding!A652,Crowdfunding!A651:M1651,7,FALSE)</f>
        <v>failed</v>
      </c>
      <c r="B246" s="17">
        <f>VLOOKUP(Crowdfunding!A652,Crowdfunding!A651:H1651,8)</f>
        <v>1</v>
      </c>
      <c r="E246" s="21" t="s">
        <v>20</v>
      </c>
      <c r="F246">
        <v>94</v>
      </c>
      <c r="J246" s="22" t="s">
        <v>14</v>
      </c>
      <c r="K246">
        <v>1</v>
      </c>
    </row>
    <row r="247" spans="1:11" x14ac:dyDescent="0.25">
      <c r="A247" s="18" t="str">
        <f>VLOOKUP(Crowdfunding!A653,Crowdfunding!A652:M1652,7,FALSE)</f>
        <v>failed</v>
      </c>
      <c r="B247" s="19">
        <f>VLOOKUP(Crowdfunding!A653,Crowdfunding!A652:H1652,8)</f>
        <v>3868</v>
      </c>
      <c r="E247" s="21" t="s">
        <v>20</v>
      </c>
      <c r="F247">
        <v>1713</v>
      </c>
      <c r="J247" s="22" t="s">
        <v>14</v>
      </c>
      <c r="K247">
        <v>3868</v>
      </c>
    </row>
    <row r="248" spans="1:11" x14ac:dyDescent="0.25">
      <c r="A248" s="16" t="str">
        <f>VLOOKUP(Crowdfunding!A658,Crowdfunding!A657:M1657,7,FALSE)</f>
        <v>failed</v>
      </c>
      <c r="B248" s="17">
        <f>VLOOKUP(Crowdfunding!A658,Crowdfunding!A657:H1657,8)</f>
        <v>504</v>
      </c>
      <c r="E248" s="21" t="s">
        <v>20</v>
      </c>
      <c r="F248">
        <v>249</v>
      </c>
      <c r="J248" s="22" t="s">
        <v>14</v>
      </c>
      <c r="K248">
        <v>504</v>
      </c>
    </row>
    <row r="249" spans="1:11" x14ac:dyDescent="0.25">
      <c r="A249" s="18" t="str">
        <f>VLOOKUP(Crowdfunding!A659,Crowdfunding!A658:M1658,7,FALSE)</f>
        <v>failed</v>
      </c>
      <c r="B249" s="19">
        <f>VLOOKUP(Crowdfunding!A659,Crowdfunding!A658:H1658,8)</f>
        <v>14</v>
      </c>
      <c r="E249" s="21" t="s">
        <v>20</v>
      </c>
      <c r="F249">
        <v>192</v>
      </c>
      <c r="J249" s="22" t="s">
        <v>14</v>
      </c>
      <c r="K249">
        <v>14</v>
      </c>
    </row>
    <row r="250" spans="1:11" x14ac:dyDescent="0.25">
      <c r="A250" s="16" t="str">
        <f>VLOOKUP(Crowdfunding!A661,Crowdfunding!A660:M1660,7,FALSE)</f>
        <v>failed</v>
      </c>
      <c r="B250" s="17">
        <f>VLOOKUP(Crowdfunding!A661,Crowdfunding!A660:H1660,8)</f>
        <v>750</v>
      </c>
      <c r="E250" s="21" t="s">
        <v>20</v>
      </c>
      <c r="F250">
        <v>247</v>
      </c>
      <c r="J250" s="22" t="s">
        <v>14</v>
      </c>
      <c r="K250">
        <v>750</v>
      </c>
    </row>
    <row r="251" spans="1:11" x14ac:dyDescent="0.25">
      <c r="A251" s="18" t="str">
        <f>VLOOKUP(Crowdfunding!A662,Crowdfunding!A661:M1661,7,FALSE)</f>
        <v>failed</v>
      </c>
      <c r="B251" s="19">
        <f>VLOOKUP(Crowdfunding!A662,Crowdfunding!A661:H1661,8)</f>
        <v>77</v>
      </c>
      <c r="E251" s="21" t="s">
        <v>20</v>
      </c>
      <c r="F251">
        <v>2293</v>
      </c>
      <c r="J251" s="22" t="s">
        <v>14</v>
      </c>
      <c r="K251">
        <v>77</v>
      </c>
    </row>
    <row r="252" spans="1:11" x14ac:dyDescent="0.25">
      <c r="A252" s="16" t="str">
        <f>VLOOKUP(Crowdfunding!A663,Crowdfunding!A662:M1662,7,FALSE)</f>
        <v>failed</v>
      </c>
      <c r="B252" s="17">
        <f>VLOOKUP(Crowdfunding!A663,Crowdfunding!A662:H1662,8)</f>
        <v>752</v>
      </c>
      <c r="E252" s="21" t="s">
        <v>20</v>
      </c>
      <c r="F252">
        <v>3131</v>
      </c>
      <c r="J252" s="22" t="s">
        <v>14</v>
      </c>
      <c r="K252">
        <v>752</v>
      </c>
    </row>
    <row r="253" spans="1:11" x14ac:dyDescent="0.25">
      <c r="A253" s="18" t="str">
        <f>VLOOKUP(Crowdfunding!A664,Crowdfunding!A663:M1663,7,FALSE)</f>
        <v>failed</v>
      </c>
      <c r="B253" s="19">
        <f>VLOOKUP(Crowdfunding!A664,Crowdfunding!A663:H1663,8)</f>
        <v>131</v>
      </c>
      <c r="E253" s="21" t="s">
        <v>20</v>
      </c>
      <c r="F253">
        <v>143</v>
      </c>
      <c r="J253" s="22" t="s">
        <v>14</v>
      </c>
      <c r="K253">
        <v>131</v>
      </c>
    </row>
    <row r="254" spans="1:11" x14ac:dyDescent="0.25">
      <c r="A254" s="16" t="str">
        <f>VLOOKUP(Crowdfunding!A665,Crowdfunding!A664:M1664,7,FALSE)</f>
        <v>failed</v>
      </c>
      <c r="B254" s="17">
        <f>VLOOKUP(Crowdfunding!A665,Crowdfunding!A664:H1664,8)</f>
        <v>87</v>
      </c>
      <c r="E254" s="21" t="s">
        <v>20</v>
      </c>
      <c r="F254">
        <v>296</v>
      </c>
      <c r="J254" s="22" t="s">
        <v>14</v>
      </c>
      <c r="K254">
        <v>87</v>
      </c>
    </row>
    <row r="255" spans="1:11" x14ac:dyDescent="0.25">
      <c r="A255" s="18" t="str">
        <f>VLOOKUP(Crowdfunding!A666,Crowdfunding!A665:M1665,7,FALSE)</f>
        <v>failed</v>
      </c>
      <c r="B255" s="19">
        <f>VLOOKUP(Crowdfunding!A666,Crowdfunding!A665:H1665,8)</f>
        <v>1063</v>
      </c>
      <c r="E255" s="21" t="s">
        <v>20</v>
      </c>
      <c r="F255">
        <v>170</v>
      </c>
      <c r="J255" s="22" t="s">
        <v>14</v>
      </c>
      <c r="K255">
        <v>1063</v>
      </c>
    </row>
    <row r="256" spans="1:11" x14ac:dyDescent="0.25">
      <c r="A256" s="16" t="str">
        <f>VLOOKUP(Crowdfunding!A670,Crowdfunding!A669:M1669,7,FALSE)</f>
        <v>failed</v>
      </c>
      <c r="B256" s="17">
        <f>VLOOKUP(Crowdfunding!A670,Crowdfunding!A669:H1669,8)</f>
        <v>76</v>
      </c>
      <c r="E256" s="21" t="s">
        <v>20</v>
      </c>
      <c r="F256">
        <v>86</v>
      </c>
      <c r="J256" s="22" t="s">
        <v>14</v>
      </c>
      <c r="K256">
        <v>76</v>
      </c>
    </row>
    <row r="257" spans="1:11" x14ac:dyDescent="0.25">
      <c r="A257" s="18" t="str">
        <f>VLOOKUP(Crowdfunding!A674,Crowdfunding!A673:M1673,7,FALSE)</f>
        <v>failed</v>
      </c>
      <c r="B257" s="19">
        <f>VLOOKUP(Crowdfunding!A674,Crowdfunding!A673:H1673,8)</f>
        <v>4428</v>
      </c>
      <c r="E257" s="21" t="s">
        <v>20</v>
      </c>
      <c r="F257">
        <v>6286</v>
      </c>
      <c r="J257" s="22" t="s">
        <v>14</v>
      </c>
      <c r="K257">
        <v>4428</v>
      </c>
    </row>
    <row r="258" spans="1:11" x14ac:dyDescent="0.25">
      <c r="A258" s="16" t="str">
        <f>VLOOKUP(Crowdfunding!A675,Crowdfunding!A674:M1674,7,FALSE)</f>
        <v>failed</v>
      </c>
      <c r="B258" s="17">
        <f>VLOOKUP(Crowdfunding!A675,Crowdfunding!A674:H1674,8)</f>
        <v>58</v>
      </c>
      <c r="E258" s="21" t="s">
        <v>20</v>
      </c>
      <c r="F258">
        <v>3727</v>
      </c>
      <c r="J258" s="22" t="s">
        <v>14</v>
      </c>
      <c r="K258">
        <v>58</v>
      </c>
    </row>
    <row r="259" spans="1:11" x14ac:dyDescent="0.25">
      <c r="A259" s="18" t="str">
        <f>VLOOKUP(Crowdfunding!A679,Crowdfunding!A678:M1678,7,FALSE)</f>
        <v>failed</v>
      </c>
      <c r="B259" s="19">
        <f>VLOOKUP(Crowdfunding!A679,Crowdfunding!A678:H1678,8)</f>
        <v>111</v>
      </c>
      <c r="E259" s="21" t="s">
        <v>20</v>
      </c>
      <c r="F259">
        <v>1605</v>
      </c>
      <c r="J259" s="22" t="s">
        <v>14</v>
      </c>
      <c r="K259">
        <v>111</v>
      </c>
    </row>
    <row r="260" spans="1:11" x14ac:dyDescent="0.25">
      <c r="A260" s="16" t="str">
        <f>VLOOKUP(Crowdfunding!A682,Crowdfunding!A681:M1681,7,FALSE)</f>
        <v>failed</v>
      </c>
      <c r="B260" s="17">
        <f>VLOOKUP(Crowdfunding!A682,Crowdfunding!A681:H1681,8)</f>
        <v>2955</v>
      </c>
      <c r="E260" s="21" t="s">
        <v>20</v>
      </c>
      <c r="F260">
        <v>2120</v>
      </c>
      <c r="J260" s="22" t="s">
        <v>14</v>
      </c>
      <c r="K260">
        <v>2955</v>
      </c>
    </row>
    <row r="261" spans="1:11" x14ac:dyDescent="0.25">
      <c r="A261" s="18" t="str">
        <f>VLOOKUP(Crowdfunding!A683,Crowdfunding!A682:M1682,7,FALSE)</f>
        <v>failed</v>
      </c>
      <c r="B261" s="19">
        <f>VLOOKUP(Crowdfunding!A683,Crowdfunding!A682:H1682,8)</f>
        <v>1657</v>
      </c>
      <c r="E261" s="21" t="s">
        <v>20</v>
      </c>
      <c r="F261">
        <v>50</v>
      </c>
      <c r="J261" s="22" t="s">
        <v>14</v>
      </c>
      <c r="K261">
        <v>1657</v>
      </c>
    </row>
    <row r="262" spans="1:11" x14ac:dyDescent="0.25">
      <c r="A262" s="16" t="str">
        <f>VLOOKUP(Crowdfunding!A687,Crowdfunding!A686:M1686,7,FALSE)</f>
        <v>failed</v>
      </c>
      <c r="B262" s="17">
        <f>VLOOKUP(Crowdfunding!A687,Crowdfunding!A686:H1686,8)</f>
        <v>926</v>
      </c>
      <c r="E262" s="21" t="s">
        <v>20</v>
      </c>
      <c r="F262">
        <v>2080</v>
      </c>
      <c r="J262" s="22" t="s">
        <v>14</v>
      </c>
      <c r="K262">
        <v>926</v>
      </c>
    </row>
    <row r="263" spans="1:11" x14ac:dyDescent="0.25">
      <c r="A263" s="18" t="str">
        <f>VLOOKUP(Crowdfunding!A694,Crowdfunding!A693:M1693,7,FALSE)</f>
        <v>failed</v>
      </c>
      <c r="B263" s="19">
        <f>VLOOKUP(Crowdfunding!A694,Crowdfunding!A693:H1693,8)</f>
        <v>77</v>
      </c>
      <c r="E263" s="21" t="s">
        <v>20</v>
      </c>
      <c r="F263">
        <v>2105</v>
      </c>
      <c r="J263" s="22" t="s">
        <v>14</v>
      </c>
      <c r="K263">
        <v>77</v>
      </c>
    </row>
    <row r="264" spans="1:11" x14ac:dyDescent="0.25">
      <c r="A264" s="16" t="str">
        <f>VLOOKUP(Crowdfunding!A695,Crowdfunding!A694:M1694,7,FALSE)</f>
        <v>failed</v>
      </c>
      <c r="B264" s="17">
        <f>VLOOKUP(Crowdfunding!A695,Crowdfunding!A694:H1694,8)</f>
        <v>1748</v>
      </c>
      <c r="E264" s="21" t="s">
        <v>20</v>
      </c>
      <c r="F264">
        <v>2436</v>
      </c>
      <c r="J264" s="22" t="s">
        <v>14</v>
      </c>
      <c r="K264">
        <v>1748</v>
      </c>
    </row>
    <row r="265" spans="1:11" x14ac:dyDescent="0.25">
      <c r="A265" s="18" t="str">
        <f>VLOOKUP(Crowdfunding!A696,Crowdfunding!A695:M1695,7,FALSE)</f>
        <v>failed</v>
      </c>
      <c r="B265" s="19">
        <f>VLOOKUP(Crowdfunding!A696,Crowdfunding!A695:H1695,8)</f>
        <v>79</v>
      </c>
      <c r="E265" s="21" t="s">
        <v>20</v>
      </c>
      <c r="F265">
        <v>80</v>
      </c>
      <c r="J265" s="22" t="s">
        <v>14</v>
      </c>
      <c r="K265">
        <v>79</v>
      </c>
    </row>
    <row r="266" spans="1:11" x14ac:dyDescent="0.25">
      <c r="A266" s="16" t="str">
        <f>VLOOKUP(Crowdfunding!A698,Crowdfunding!A697:M1697,7,FALSE)</f>
        <v>failed</v>
      </c>
      <c r="B266" s="17">
        <f>VLOOKUP(Crowdfunding!A698,Crowdfunding!A697:H1697,8)</f>
        <v>889</v>
      </c>
      <c r="E266" s="21" t="s">
        <v>20</v>
      </c>
      <c r="F266">
        <v>42</v>
      </c>
      <c r="J266" s="22" t="s">
        <v>14</v>
      </c>
      <c r="K266">
        <v>889</v>
      </c>
    </row>
    <row r="267" spans="1:11" x14ac:dyDescent="0.25">
      <c r="A267" s="18" t="str">
        <f>VLOOKUP(Crowdfunding!A701,Crowdfunding!A700:M1700,7,FALSE)</f>
        <v>failed</v>
      </c>
      <c r="B267" s="19">
        <f>VLOOKUP(Crowdfunding!A701,Crowdfunding!A700:H1700,8)</f>
        <v>56</v>
      </c>
      <c r="E267" s="21" t="s">
        <v>20</v>
      </c>
      <c r="F267">
        <v>139</v>
      </c>
      <c r="J267" s="22" t="s">
        <v>14</v>
      </c>
      <c r="K267">
        <v>56</v>
      </c>
    </row>
    <row r="268" spans="1:11" x14ac:dyDescent="0.25">
      <c r="A268" s="16" t="str">
        <f>VLOOKUP(Crowdfunding!A702,Crowdfunding!A701:M1701,7,FALSE)</f>
        <v>failed</v>
      </c>
      <c r="B268" s="17">
        <f>VLOOKUP(Crowdfunding!A702,Crowdfunding!A701:H1701,8)</f>
        <v>1</v>
      </c>
      <c r="E268" s="21" t="s">
        <v>20</v>
      </c>
      <c r="F268">
        <v>159</v>
      </c>
      <c r="J268" s="22" t="s">
        <v>14</v>
      </c>
      <c r="K268">
        <v>1</v>
      </c>
    </row>
    <row r="269" spans="1:11" x14ac:dyDescent="0.25">
      <c r="A269" s="18" t="str">
        <f>VLOOKUP(Crowdfunding!A704,Crowdfunding!A703:M1703,7,FALSE)</f>
        <v>failed</v>
      </c>
      <c r="B269" s="19">
        <f>VLOOKUP(Crowdfunding!A704,Crowdfunding!A703:H1703,8)</f>
        <v>83</v>
      </c>
      <c r="E269" s="21" t="s">
        <v>20</v>
      </c>
      <c r="F269">
        <v>381</v>
      </c>
      <c r="J269" s="22" t="s">
        <v>14</v>
      </c>
      <c r="K269">
        <v>83</v>
      </c>
    </row>
    <row r="270" spans="1:11" x14ac:dyDescent="0.25">
      <c r="A270" s="16" t="str">
        <f>VLOOKUP(Crowdfunding!A707,Crowdfunding!A706:M1706,7,FALSE)</f>
        <v>failed</v>
      </c>
      <c r="B270" s="17">
        <f>VLOOKUP(Crowdfunding!A707,Crowdfunding!A706:H1706,8)</f>
        <v>2025</v>
      </c>
      <c r="E270" s="21" t="s">
        <v>20</v>
      </c>
      <c r="F270">
        <v>194</v>
      </c>
      <c r="J270" s="22" t="s">
        <v>14</v>
      </c>
      <c r="K270">
        <v>2025</v>
      </c>
    </row>
    <row r="271" spans="1:11" x14ac:dyDescent="0.25">
      <c r="A271" s="18" t="str">
        <f>VLOOKUP(Crowdfunding!A713,Crowdfunding!A712:M1712,7,FALSE)</f>
        <v>failed</v>
      </c>
      <c r="B271" s="19">
        <f>VLOOKUP(Crowdfunding!A713,Crowdfunding!A712:H1712,8)</f>
        <v>14</v>
      </c>
      <c r="E271" s="21" t="s">
        <v>20</v>
      </c>
      <c r="F271">
        <v>106</v>
      </c>
      <c r="J271" s="22" t="s">
        <v>14</v>
      </c>
      <c r="K271">
        <v>14</v>
      </c>
    </row>
    <row r="272" spans="1:11" x14ac:dyDescent="0.25">
      <c r="A272" s="16" t="str">
        <f>VLOOKUP(Crowdfunding!A717,Crowdfunding!A716:M1716,7,FALSE)</f>
        <v>failed</v>
      </c>
      <c r="B272" s="17">
        <f>VLOOKUP(Crowdfunding!A717,Crowdfunding!A716:H1716,8)</f>
        <v>656</v>
      </c>
      <c r="E272" s="21" t="s">
        <v>20</v>
      </c>
      <c r="F272">
        <v>142</v>
      </c>
      <c r="J272" s="22" t="s">
        <v>14</v>
      </c>
      <c r="K272">
        <v>656</v>
      </c>
    </row>
    <row r="273" spans="1:11" x14ac:dyDescent="0.25">
      <c r="A273" s="18" t="str">
        <f>VLOOKUP(Crowdfunding!A727,Crowdfunding!A726:M1726,7,FALSE)</f>
        <v>failed</v>
      </c>
      <c r="B273" s="19">
        <f>VLOOKUP(Crowdfunding!A727,Crowdfunding!A726:H1726,8)</f>
        <v>1596</v>
      </c>
      <c r="E273" s="21" t="s">
        <v>20</v>
      </c>
      <c r="F273">
        <v>211</v>
      </c>
      <c r="J273" s="22" t="s">
        <v>14</v>
      </c>
      <c r="K273">
        <v>1596</v>
      </c>
    </row>
    <row r="274" spans="1:11" x14ac:dyDescent="0.25">
      <c r="A274" s="16" t="str">
        <f>VLOOKUP(Crowdfunding!A730,Crowdfunding!A729:M1729,7,FALSE)</f>
        <v>failed</v>
      </c>
      <c r="B274" s="17">
        <f>VLOOKUP(Crowdfunding!A730,Crowdfunding!A729:H1729,8)</f>
        <v>10</v>
      </c>
      <c r="E274" s="21" t="s">
        <v>20</v>
      </c>
      <c r="F274">
        <v>2756</v>
      </c>
      <c r="J274" s="22" t="s">
        <v>14</v>
      </c>
      <c r="K274">
        <v>10</v>
      </c>
    </row>
    <row r="275" spans="1:11" x14ac:dyDescent="0.25">
      <c r="A275" s="18" t="str">
        <f>VLOOKUP(Crowdfunding!A734,Crowdfunding!A733:M1733,7,FALSE)</f>
        <v>failed</v>
      </c>
      <c r="B275" s="19">
        <f>VLOOKUP(Crowdfunding!A734,Crowdfunding!A733:H1733,8)</f>
        <v>1121</v>
      </c>
      <c r="E275" s="21" t="s">
        <v>20</v>
      </c>
      <c r="F275">
        <v>173</v>
      </c>
      <c r="J275" s="22" t="s">
        <v>14</v>
      </c>
      <c r="K275">
        <v>1121</v>
      </c>
    </row>
    <row r="276" spans="1:11" x14ac:dyDescent="0.25">
      <c r="A276" s="16" t="str">
        <f>VLOOKUP(Crowdfunding!A740,Crowdfunding!A739:M1739,7,FALSE)</f>
        <v>failed</v>
      </c>
      <c r="B276" s="17">
        <f>VLOOKUP(Crowdfunding!A740,Crowdfunding!A739:H1739,8)</f>
        <v>15</v>
      </c>
      <c r="E276" s="21" t="s">
        <v>20</v>
      </c>
      <c r="F276">
        <v>87</v>
      </c>
      <c r="J276" s="22" t="s">
        <v>14</v>
      </c>
      <c r="K276">
        <v>15</v>
      </c>
    </row>
    <row r="277" spans="1:11" x14ac:dyDescent="0.25">
      <c r="A277" s="18" t="str">
        <f>VLOOKUP(Crowdfunding!A741,Crowdfunding!A740:M1740,7,FALSE)</f>
        <v>failed</v>
      </c>
      <c r="B277" s="19">
        <f>VLOOKUP(Crowdfunding!A741,Crowdfunding!A740:H1740,8)</f>
        <v>191</v>
      </c>
      <c r="E277" s="21" t="s">
        <v>20</v>
      </c>
      <c r="F277">
        <v>1572</v>
      </c>
      <c r="J277" s="22" t="s">
        <v>14</v>
      </c>
      <c r="K277">
        <v>191</v>
      </c>
    </row>
    <row r="278" spans="1:11" x14ac:dyDescent="0.25">
      <c r="A278" s="16" t="str">
        <f>VLOOKUP(Crowdfunding!A742,Crowdfunding!A741:M1741,7,FALSE)</f>
        <v>failed</v>
      </c>
      <c r="B278" s="17">
        <f>VLOOKUP(Crowdfunding!A742,Crowdfunding!A741:H1741,8)</f>
        <v>16</v>
      </c>
      <c r="E278" s="21" t="s">
        <v>20</v>
      </c>
      <c r="F278">
        <v>2346</v>
      </c>
      <c r="J278" s="22" t="s">
        <v>14</v>
      </c>
      <c r="K278">
        <v>16</v>
      </c>
    </row>
    <row r="279" spans="1:11" x14ac:dyDescent="0.25">
      <c r="A279" s="18" t="str">
        <f>VLOOKUP(Crowdfunding!A745,Crowdfunding!A744:M1744,7,FALSE)</f>
        <v>failed</v>
      </c>
      <c r="B279" s="19">
        <f>VLOOKUP(Crowdfunding!A745,Crowdfunding!A744:H1744,8)</f>
        <v>17</v>
      </c>
      <c r="E279" s="21" t="s">
        <v>20</v>
      </c>
      <c r="F279">
        <v>115</v>
      </c>
      <c r="J279" s="22" t="s">
        <v>14</v>
      </c>
      <c r="K279">
        <v>17</v>
      </c>
    </row>
    <row r="280" spans="1:11" x14ac:dyDescent="0.25">
      <c r="A280" s="16" t="str">
        <f>VLOOKUP(Crowdfunding!A747,Crowdfunding!A746:M1746,7,FALSE)</f>
        <v>failed</v>
      </c>
      <c r="B280" s="17">
        <f>VLOOKUP(Crowdfunding!A747,Crowdfunding!A746:H1746,8)</f>
        <v>34</v>
      </c>
      <c r="E280" s="21" t="s">
        <v>20</v>
      </c>
      <c r="F280">
        <v>85</v>
      </c>
      <c r="J280" s="22" t="s">
        <v>14</v>
      </c>
      <c r="K280">
        <v>34</v>
      </c>
    </row>
    <row r="281" spans="1:11" x14ac:dyDescent="0.25">
      <c r="A281" s="18" t="str">
        <f>VLOOKUP(Crowdfunding!A752,Crowdfunding!A751:M1751,7,FALSE)</f>
        <v>failed</v>
      </c>
      <c r="B281" s="19">
        <f>VLOOKUP(Crowdfunding!A752,Crowdfunding!A751:H1751,8)</f>
        <v>1</v>
      </c>
      <c r="E281" s="21" t="s">
        <v>20</v>
      </c>
      <c r="F281">
        <v>144</v>
      </c>
      <c r="J281" s="22" t="s">
        <v>14</v>
      </c>
      <c r="K281">
        <v>1</v>
      </c>
    </row>
    <row r="282" spans="1:11" x14ac:dyDescent="0.25">
      <c r="A282" s="16" t="str">
        <f>VLOOKUP(Crowdfunding!A761,Crowdfunding!A760:M1760,7,FALSE)</f>
        <v>failed</v>
      </c>
      <c r="B282" s="17">
        <f>VLOOKUP(Crowdfunding!A761,Crowdfunding!A760:H1760,8)</f>
        <v>1274</v>
      </c>
      <c r="E282" s="21" t="s">
        <v>20</v>
      </c>
      <c r="F282">
        <v>2443</v>
      </c>
      <c r="J282" s="22" t="s">
        <v>14</v>
      </c>
      <c r="K282">
        <v>1274</v>
      </c>
    </row>
    <row r="283" spans="1:11" x14ac:dyDescent="0.25">
      <c r="A283" s="18" t="str">
        <f>VLOOKUP(Crowdfunding!A762,Crowdfunding!A761:M1761,7,FALSE)</f>
        <v>failed</v>
      </c>
      <c r="B283" s="19">
        <f>VLOOKUP(Crowdfunding!A762,Crowdfunding!A761:H1761,8)</f>
        <v>210</v>
      </c>
      <c r="E283" s="21" t="s">
        <v>20</v>
      </c>
      <c r="F283">
        <v>64</v>
      </c>
      <c r="J283" s="22" t="s">
        <v>14</v>
      </c>
      <c r="K283">
        <v>210</v>
      </c>
    </row>
    <row r="284" spans="1:11" x14ac:dyDescent="0.25">
      <c r="A284" s="16" t="str">
        <f>VLOOKUP(Crowdfunding!A768,Crowdfunding!A767:M1767,7,FALSE)</f>
        <v>failed</v>
      </c>
      <c r="B284" s="17">
        <f>VLOOKUP(Crowdfunding!A768,Crowdfunding!A767:H1767,8)</f>
        <v>248</v>
      </c>
      <c r="E284" s="21" t="s">
        <v>20</v>
      </c>
      <c r="F284">
        <v>268</v>
      </c>
      <c r="J284" s="22" t="s">
        <v>14</v>
      </c>
      <c r="K284">
        <v>248</v>
      </c>
    </row>
    <row r="285" spans="1:11" x14ac:dyDescent="0.25">
      <c r="A285" s="18" t="str">
        <f>VLOOKUP(Crowdfunding!A769,Crowdfunding!A768:M1768,7,FALSE)</f>
        <v>failed</v>
      </c>
      <c r="B285" s="19">
        <f>VLOOKUP(Crowdfunding!A769,Crowdfunding!A768:H1768,8)</f>
        <v>513</v>
      </c>
      <c r="E285" s="21" t="s">
        <v>20</v>
      </c>
      <c r="F285">
        <v>195</v>
      </c>
      <c r="J285" s="22" t="s">
        <v>14</v>
      </c>
      <c r="K285">
        <v>513</v>
      </c>
    </row>
    <row r="286" spans="1:11" x14ac:dyDescent="0.25">
      <c r="A286" s="16" t="str">
        <f>VLOOKUP(Crowdfunding!A771,Crowdfunding!A770:M1770,7,FALSE)</f>
        <v>failed</v>
      </c>
      <c r="B286" s="17">
        <f>VLOOKUP(Crowdfunding!A771,Crowdfunding!A770:H1770,8)</f>
        <v>3410</v>
      </c>
      <c r="E286" s="21" t="s">
        <v>20</v>
      </c>
      <c r="F286">
        <v>186</v>
      </c>
      <c r="J286" s="22" t="s">
        <v>14</v>
      </c>
      <c r="K286">
        <v>3410</v>
      </c>
    </row>
    <row r="287" spans="1:11" x14ac:dyDescent="0.25">
      <c r="A287" s="18" t="str">
        <f>VLOOKUP(Crowdfunding!A777,Crowdfunding!A776:M1776,7,FALSE)</f>
        <v>failed</v>
      </c>
      <c r="B287" s="19">
        <f>VLOOKUP(Crowdfunding!A777,Crowdfunding!A776:H1776,8)</f>
        <v>10</v>
      </c>
      <c r="E287" s="21" t="s">
        <v>20</v>
      </c>
      <c r="F287">
        <v>460</v>
      </c>
      <c r="J287" s="22" t="s">
        <v>14</v>
      </c>
      <c r="K287">
        <v>10</v>
      </c>
    </row>
    <row r="288" spans="1:11" x14ac:dyDescent="0.25">
      <c r="A288" s="16" t="str">
        <f>VLOOKUP(Crowdfunding!A778,Crowdfunding!A777:M1777,7,FALSE)</f>
        <v>failed</v>
      </c>
      <c r="B288" s="17">
        <f>VLOOKUP(Crowdfunding!A778,Crowdfunding!A777:H1777,8)</f>
        <v>2201</v>
      </c>
      <c r="E288" s="21" t="s">
        <v>20</v>
      </c>
      <c r="F288">
        <v>2528</v>
      </c>
      <c r="J288" s="22" t="s">
        <v>14</v>
      </c>
      <c r="K288">
        <v>2201</v>
      </c>
    </row>
    <row r="289" spans="1:11" x14ac:dyDescent="0.25">
      <c r="A289" s="18" t="str">
        <f>VLOOKUP(Crowdfunding!A779,Crowdfunding!A778:M1778,7,FALSE)</f>
        <v>failed</v>
      </c>
      <c r="B289" s="19">
        <f>VLOOKUP(Crowdfunding!A779,Crowdfunding!A778:H1778,8)</f>
        <v>676</v>
      </c>
      <c r="E289" s="21" t="s">
        <v>20</v>
      </c>
      <c r="F289">
        <v>3657</v>
      </c>
      <c r="J289" s="22" t="s">
        <v>14</v>
      </c>
      <c r="K289">
        <v>676</v>
      </c>
    </row>
    <row r="290" spans="1:11" x14ac:dyDescent="0.25">
      <c r="A290" s="16" t="str">
        <f>VLOOKUP(Crowdfunding!A781,Crowdfunding!A780:M1780,7,FALSE)</f>
        <v>failed</v>
      </c>
      <c r="B290" s="17">
        <f>VLOOKUP(Crowdfunding!A781,Crowdfunding!A780:H1780,8)</f>
        <v>831</v>
      </c>
      <c r="E290" s="21" t="s">
        <v>20</v>
      </c>
      <c r="F290">
        <v>131</v>
      </c>
      <c r="J290" s="22" t="s">
        <v>14</v>
      </c>
      <c r="K290">
        <v>831</v>
      </c>
    </row>
    <row r="291" spans="1:11" x14ac:dyDescent="0.25">
      <c r="A291" s="18" t="str">
        <f>VLOOKUP(Crowdfunding!A789,Crowdfunding!A788:M1788,7,FALSE)</f>
        <v>failed</v>
      </c>
      <c r="B291" s="19">
        <f>VLOOKUP(Crowdfunding!A789,Crowdfunding!A788:H1788,8)</f>
        <v>859</v>
      </c>
      <c r="E291" s="21" t="s">
        <v>20</v>
      </c>
      <c r="F291">
        <v>239</v>
      </c>
      <c r="J291" s="22" t="s">
        <v>14</v>
      </c>
      <c r="K291">
        <v>859</v>
      </c>
    </row>
    <row r="292" spans="1:11" x14ac:dyDescent="0.25">
      <c r="A292" s="16" t="str">
        <f>VLOOKUP(Crowdfunding!A791,Crowdfunding!A790:M1790,7,FALSE)</f>
        <v>failed</v>
      </c>
      <c r="B292" s="17">
        <f>VLOOKUP(Crowdfunding!A791,Crowdfunding!A790:H1790,8)</f>
        <v>45</v>
      </c>
      <c r="E292" s="21" t="s">
        <v>20</v>
      </c>
      <c r="F292">
        <v>78</v>
      </c>
      <c r="J292" s="22" t="s">
        <v>14</v>
      </c>
      <c r="K292">
        <v>45</v>
      </c>
    </row>
    <row r="293" spans="1:11" x14ac:dyDescent="0.25">
      <c r="A293" s="18" t="str">
        <f>VLOOKUP(Crowdfunding!A793,Crowdfunding!A792:M1792,7,FALSE)</f>
        <v>failed</v>
      </c>
      <c r="B293" s="19">
        <f>VLOOKUP(Crowdfunding!A793,Crowdfunding!A792:H1792,8)</f>
        <v>6</v>
      </c>
      <c r="E293" s="21" t="s">
        <v>20</v>
      </c>
      <c r="F293">
        <v>1773</v>
      </c>
      <c r="J293" s="22" t="s">
        <v>14</v>
      </c>
      <c r="K293">
        <v>6</v>
      </c>
    </row>
    <row r="294" spans="1:11" x14ac:dyDescent="0.25">
      <c r="A294" s="16" t="str">
        <f>VLOOKUP(Crowdfunding!A794,Crowdfunding!A793:M1793,7,FALSE)</f>
        <v>failed</v>
      </c>
      <c r="B294" s="17">
        <f>VLOOKUP(Crowdfunding!A794,Crowdfunding!A793:H1793,8)</f>
        <v>7</v>
      </c>
      <c r="E294" s="21" t="s">
        <v>20</v>
      </c>
      <c r="F294">
        <v>32</v>
      </c>
      <c r="J294" s="22" t="s">
        <v>14</v>
      </c>
      <c r="K294">
        <v>7</v>
      </c>
    </row>
    <row r="295" spans="1:11" x14ac:dyDescent="0.25">
      <c r="A295" s="18" t="str">
        <f>VLOOKUP(Crowdfunding!A797,Crowdfunding!A796:M1796,7,FALSE)</f>
        <v>failed</v>
      </c>
      <c r="B295" s="19">
        <f>VLOOKUP(Crowdfunding!A797,Crowdfunding!A796:H1796,8)</f>
        <v>31</v>
      </c>
      <c r="E295" s="21" t="s">
        <v>20</v>
      </c>
      <c r="F295">
        <v>369</v>
      </c>
      <c r="J295" s="22" t="s">
        <v>14</v>
      </c>
      <c r="K295">
        <v>31</v>
      </c>
    </row>
    <row r="296" spans="1:11" x14ac:dyDescent="0.25">
      <c r="A296" s="16" t="str">
        <f>VLOOKUP(Crowdfunding!A798,Crowdfunding!A797:M1797,7,FALSE)</f>
        <v>failed</v>
      </c>
      <c r="B296" s="17">
        <f>VLOOKUP(Crowdfunding!A798,Crowdfunding!A797:H1797,8)</f>
        <v>78</v>
      </c>
      <c r="E296" s="21" t="s">
        <v>20</v>
      </c>
      <c r="F296">
        <v>89</v>
      </c>
      <c r="J296" s="22" t="s">
        <v>14</v>
      </c>
      <c r="K296">
        <v>78</v>
      </c>
    </row>
    <row r="297" spans="1:11" x14ac:dyDescent="0.25">
      <c r="A297" s="18" t="str">
        <f>VLOOKUP(Crowdfunding!A801,Crowdfunding!A800:M1800,7,FALSE)</f>
        <v>failed</v>
      </c>
      <c r="B297" s="19">
        <f>VLOOKUP(Crowdfunding!A801,Crowdfunding!A800:H1800,8)</f>
        <v>1225</v>
      </c>
      <c r="E297" s="21" t="s">
        <v>20</v>
      </c>
      <c r="F297">
        <v>147</v>
      </c>
      <c r="J297" s="22" t="s">
        <v>14</v>
      </c>
      <c r="K297">
        <v>1225</v>
      </c>
    </row>
    <row r="298" spans="1:11" x14ac:dyDescent="0.25">
      <c r="A298" s="16" t="str">
        <f>VLOOKUP(Crowdfunding!A802,Crowdfunding!A801:M1801,7,FALSE)</f>
        <v>failed</v>
      </c>
      <c r="B298" s="17">
        <f>VLOOKUP(Crowdfunding!A802,Crowdfunding!A801:H1801,8)</f>
        <v>1</v>
      </c>
      <c r="E298" s="21" t="s">
        <v>20</v>
      </c>
      <c r="F298">
        <v>126</v>
      </c>
      <c r="J298" s="22" t="s">
        <v>14</v>
      </c>
      <c r="K298">
        <v>1</v>
      </c>
    </row>
    <row r="299" spans="1:11" x14ac:dyDescent="0.25">
      <c r="A299" s="18" t="str">
        <f>VLOOKUP(Crowdfunding!A807,Crowdfunding!A806:M1806,7,FALSE)</f>
        <v>failed</v>
      </c>
      <c r="B299" s="19">
        <f>VLOOKUP(Crowdfunding!A807,Crowdfunding!A806:H1806,8)</f>
        <v>67</v>
      </c>
      <c r="E299" s="21" t="s">
        <v>20</v>
      </c>
      <c r="F299">
        <v>2218</v>
      </c>
      <c r="J299" s="22" t="s">
        <v>14</v>
      </c>
      <c r="K299">
        <v>67</v>
      </c>
    </row>
    <row r="300" spans="1:11" x14ac:dyDescent="0.25">
      <c r="A300" s="16" t="str">
        <f>VLOOKUP(Crowdfunding!A810,Crowdfunding!A809:M1809,7,FALSE)</f>
        <v>failed</v>
      </c>
      <c r="B300" s="17">
        <f>VLOOKUP(Crowdfunding!A810,Crowdfunding!A809:H1809,8)</f>
        <v>19</v>
      </c>
      <c r="E300" s="21" t="s">
        <v>20</v>
      </c>
      <c r="F300">
        <v>202</v>
      </c>
      <c r="J300" s="22" t="s">
        <v>14</v>
      </c>
      <c r="K300">
        <v>19</v>
      </c>
    </row>
    <row r="301" spans="1:11" x14ac:dyDescent="0.25">
      <c r="A301" s="18" t="str">
        <f>VLOOKUP(Crowdfunding!A811,Crowdfunding!A810:M1810,7,FALSE)</f>
        <v>failed</v>
      </c>
      <c r="B301" s="19">
        <f>VLOOKUP(Crowdfunding!A811,Crowdfunding!A810:H1810,8)</f>
        <v>2108</v>
      </c>
      <c r="E301" s="21" t="s">
        <v>20</v>
      </c>
      <c r="F301">
        <v>140</v>
      </c>
      <c r="J301" s="22" t="s">
        <v>14</v>
      </c>
      <c r="K301">
        <v>2108</v>
      </c>
    </row>
    <row r="302" spans="1:11" x14ac:dyDescent="0.25">
      <c r="A302" s="16" t="str">
        <f>VLOOKUP(Crowdfunding!A813,Crowdfunding!A812:M1812,7,FALSE)</f>
        <v>failed</v>
      </c>
      <c r="B302" s="17">
        <f>VLOOKUP(Crowdfunding!A813,Crowdfunding!A812:H1812,8)</f>
        <v>679</v>
      </c>
      <c r="E302" s="21" t="s">
        <v>20</v>
      </c>
      <c r="F302">
        <v>1052</v>
      </c>
      <c r="J302" s="22" t="s">
        <v>14</v>
      </c>
      <c r="K302">
        <v>679</v>
      </c>
    </row>
    <row r="303" spans="1:11" x14ac:dyDescent="0.25">
      <c r="A303" s="18" t="str">
        <f>VLOOKUP(Crowdfunding!A816,Crowdfunding!A815:M1815,7,FALSE)</f>
        <v>failed</v>
      </c>
      <c r="B303" s="19">
        <f>VLOOKUP(Crowdfunding!A816,Crowdfunding!A815:H1815,8)</f>
        <v>36</v>
      </c>
      <c r="E303" s="21" t="s">
        <v>20</v>
      </c>
      <c r="F303">
        <v>247</v>
      </c>
      <c r="J303" s="22" t="s">
        <v>14</v>
      </c>
      <c r="K303">
        <v>36</v>
      </c>
    </row>
    <row r="304" spans="1:11" x14ac:dyDescent="0.25">
      <c r="A304" s="16" t="str">
        <f>VLOOKUP(Crowdfunding!A821,Crowdfunding!A820:M1820,7,FALSE)</f>
        <v>failed</v>
      </c>
      <c r="B304" s="17">
        <f>VLOOKUP(Crowdfunding!A821,Crowdfunding!A820:H1820,8)</f>
        <v>47</v>
      </c>
      <c r="E304" s="21" t="s">
        <v>20</v>
      </c>
      <c r="F304">
        <v>84</v>
      </c>
      <c r="J304" s="22" t="s">
        <v>14</v>
      </c>
      <c r="K304">
        <v>47</v>
      </c>
    </row>
    <row r="305" spans="1:11" x14ac:dyDescent="0.25">
      <c r="A305" s="18" t="str">
        <f>VLOOKUP(Crowdfunding!A830,Crowdfunding!A829:M1829,7,FALSE)</f>
        <v>failed</v>
      </c>
      <c r="B305" s="19">
        <f>VLOOKUP(Crowdfunding!A830,Crowdfunding!A829:H1829,8)</f>
        <v>70</v>
      </c>
      <c r="E305" s="21" t="s">
        <v>20</v>
      </c>
      <c r="F305">
        <v>88</v>
      </c>
      <c r="J305" s="22" t="s">
        <v>14</v>
      </c>
      <c r="K305">
        <v>70</v>
      </c>
    </row>
    <row r="306" spans="1:11" x14ac:dyDescent="0.25">
      <c r="A306" s="16" t="str">
        <f>VLOOKUP(Crowdfunding!A831,Crowdfunding!A830:M1830,7,FALSE)</f>
        <v>failed</v>
      </c>
      <c r="B306" s="17">
        <f>VLOOKUP(Crowdfunding!A831,Crowdfunding!A830:H1830,8)</f>
        <v>154</v>
      </c>
      <c r="E306" s="21" t="s">
        <v>20</v>
      </c>
      <c r="F306">
        <v>156</v>
      </c>
      <c r="J306" s="22" t="s">
        <v>14</v>
      </c>
      <c r="K306">
        <v>154</v>
      </c>
    </row>
    <row r="307" spans="1:11" x14ac:dyDescent="0.25">
      <c r="A307" s="18" t="str">
        <f>VLOOKUP(Crowdfunding!A832,Crowdfunding!A831:M1831,7,FALSE)</f>
        <v>failed</v>
      </c>
      <c r="B307" s="19">
        <f>VLOOKUP(Crowdfunding!A832,Crowdfunding!A831:H1831,8)</f>
        <v>22</v>
      </c>
      <c r="E307" s="21" t="s">
        <v>20</v>
      </c>
      <c r="F307">
        <v>2985</v>
      </c>
      <c r="J307" s="22" t="s">
        <v>14</v>
      </c>
      <c r="K307">
        <v>22</v>
      </c>
    </row>
    <row r="308" spans="1:11" x14ac:dyDescent="0.25">
      <c r="A308" s="16" t="str">
        <f>VLOOKUP(Crowdfunding!A837,Crowdfunding!A836:M1836,7,FALSE)</f>
        <v>failed</v>
      </c>
      <c r="B308" s="17">
        <f>VLOOKUP(Crowdfunding!A837,Crowdfunding!A836:H1836,8)</f>
        <v>1758</v>
      </c>
      <c r="E308" s="21" t="s">
        <v>20</v>
      </c>
      <c r="F308">
        <v>762</v>
      </c>
      <c r="J308" s="22" t="s">
        <v>14</v>
      </c>
      <c r="K308">
        <v>1758</v>
      </c>
    </row>
    <row r="309" spans="1:11" x14ac:dyDescent="0.25">
      <c r="A309" s="18" t="str">
        <f>VLOOKUP(Crowdfunding!A838,Crowdfunding!A837:M1837,7,FALSE)</f>
        <v>failed</v>
      </c>
      <c r="B309" s="19">
        <f>VLOOKUP(Crowdfunding!A838,Crowdfunding!A837:H1837,8)</f>
        <v>94</v>
      </c>
      <c r="E309" s="21" t="s">
        <v>20</v>
      </c>
      <c r="F309">
        <v>554</v>
      </c>
      <c r="J309" s="22" t="s">
        <v>14</v>
      </c>
      <c r="K309">
        <v>94</v>
      </c>
    </row>
    <row r="310" spans="1:11" x14ac:dyDescent="0.25">
      <c r="A310" s="16" t="str">
        <f>VLOOKUP(Crowdfunding!A845,Crowdfunding!A844:M1844,7,FALSE)</f>
        <v>failed</v>
      </c>
      <c r="B310" s="17">
        <f>VLOOKUP(Crowdfunding!A845,Crowdfunding!A844:H1844,8)</f>
        <v>33</v>
      </c>
      <c r="E310" s="21" t="s">
        <v>20</v>
      </c>
      <c r="F310">
        <v>135</v>
      </c>
      <c r="J310" s="22" t="s">
        <v>14</v>
      </c>
      <c r="K310">
        <v>33</v>
      </c>
    </row>
    <row r="311" spans="1:11" x14ac:dyDescent="0.25">
      <c r="A311" s="18" t="str">
        <f>VLOOKUP(Crowdfunding!A852,Crowdfunding!A851:M1851,7,FALSE)</f>
        <v>failed</v>
      </c>
      <c r="B311" s="19">
        <f>VLOOKUP(Crowdfunding!A852,Crowdfunding!A851:H1851,8)</f>
        <v>1</v>
      </c>
      <c r="E311" s="21" t="s">
        <v>20</v>
      </c>
      <c r="F311">
        <v>122</v>
      </c>
      <c r="J311" s="22" t="s">
        <v>14</v>
      </c>
      <c r="K311">
        <v>1</v>
      </c>
    </row>
    <row r="312" spans="1:11" x14ac:dyDescent="0.25">
      <c r="A312" s="16" t="str">
        <f>VLOOKUP(Crowdfunding!A854,Crowdfunding!A853:M1853,7,FALSE)</f>
        <v>failed</v>
      </c>
      <c r="B312" s="17">
        <f>VLOOKUP(Crowdfunding!A854,Crowdfunding!A853:H1853,8)</f>
        <v>31</v>
      </c>
      <c r="E312" s="21" t="s">
        <v>20</v>
      </c>
      <c r="F312">
        <v>221</v>
      </c>
      <c r="J312" s="22" t="s">
        <v>14</v>
      </c>
      <c r="K312">
        <v>31</v>
      </c>
    </row>
    <row r="313" spans="1:11" x14ac:dyDescent="0.25">
      <c r="A313" s="18" t="str">
        <f>VLOOKUP(Crowdfunding!A860,Crowdfunding!A859:M1859,7,FALSE)</f>
        <v>failed</v>
      </c>
      <c r="B313" s="19">
        <f>VLOOKUP(Crowdfunding!A860,Crowdfunding!A859:H1859,8)</f>
        <v>35</v>
      </c>
      <c r="E313" s="21" t="s">
        <v>20</v>
      </c>
      <c r="F313">
        <v>126</v>
      </c>
      <c r="J313" s="22" t="s">
        <v>14</v>
      </c>
      <c r="K313">
        <v>35</v>
      </c>
    </row>
    <row r="314" spans="1:11" x14ac:dyDescent="0.25">
      <c r="A314" s="16" t="str">
        <f>VLOOKUP(Crowdfunding!A861,Crowdfunding!A860:M1860,7,FALSE)</f>
        <v>failed</v>
      </c>
      <c r="B314" s="17">
        <f>VLOOKUP(Crowdfunding!A861,Crowdfunding!A860:H1860,8)</f>
        <v>63</v>
      </c>
      <c r="E314" s="21" t="s">
        <v>20</v>
      </c>
      <c r="F314">
        <v>1022</v>
      </c>
      <c r="J314" s="22" t="s">
        <v>14</v>
      </c>
      <c r="K314">
        <v>63</v>
      </c>
    </row>
    <row r="315" spans="1:11" x14ac:dyDescent="0.25">
      <c r="A315" s="18" t="str">
        <f>VLOOKUP(Crowdfunding!A871,Crowdfunding!A870:M1870,7,FALSE)</f>
        <v>failed</v>
      </c>
      <c r="B315" s="19">
        <f>VLOOKUP(Crowdfunding!A871,Crowdfunding!A870:H1870,8)</f>
        <v>526</v>
      </c>
      <c r="E315" s="21" t="s">
        <v>20</v>
      </c>
      <c r="F315">
        <v>3177</v>
      </c>
      <c r="J315" s="22" t="s">
        <v>14</v>
      </c>
      <c r="K315">
        <v>526</v>
      </c>
    </row>
    <row r="316" spans="1:11" x14ac:dyDescent="0.25">
      <c r="A316" s="16" t="str">
        <f>VLOOKUP(Crowdfunding!A872,Crowdfunding!A871:M1871,7,FALSE)</f>
        <v>failed</v>
      </c>
      <c r="B316" s="17">
        <f>VLOOKUP(Crowdfunding!A872,Crowdfunding!A871:H1871,8)</f>
        <v>121</v>
      </c>
      <c r="E316" s="21" t="s">
        <v>20</v>
      </c>
      <c r="F316">
        <v>198</v>
      </c>
      <c r="J316" s="22" t="s">
        <v>14</v>
      </c>
      <c r="K316">
        <v>121</v>
      </c>
    </row>
    <row r="317" spans="1:11" x14ac:dyDescent="0.25">
      <c r="A317" s="18" t="str">
        <f>VLOOKUP(Crowdfunding!A877,Crowdfunding!A876:M1876,7,FALSE)</f>
        <v>failed</v>
      </c>
      <c r="B317" s="19">
        <f>VLOOKUP(Crowdfunding!A877,Crowdfunding!A876:H1876,8)</f>
        <v>67</v>
      </c>
      <c r="E317" s="21" t="s">
        <v>20</v>
      </c>
      <c r="F317">
        <v>85</v>
      </c>
      <c r="J317" s="22" t="s">
        <v>14</v>
      </c>
      <c r="K317">
        <v>67</v>
      </c>
    </row>
    <row r="318" spans="1:11" x14ac:dyDescent="0.25">
      <c r="A318" s="16" t="str">
        <f>VLOOKUP(Crowdfunding!A878,Crowdfunding!A877:M1877,7,FALSE)</f>
        <v>failed</v>
      </c>
      <c r="B318" s="17">
        <f>VLOOKUP(Crowdfunding!A878,Crowdfunding!A877:H1877,8)</f>
        <v>57</v>
      </c>
      <c r="E318" s="21" t="s">
        <v>20</v>
      </c>
      <c r="F318">
        <v>3596</v>
      </c>
      <c r="J318" s="22" t="s">
        <v>14</v>
      </c>
      <c r="K318">
        <v>57</v>
      </c>
    </row>
    <row r="319" spans="1:11" x14ac:dyDescent="0.25">
      <c r="A319" s="18" t="str">
        <f>VLOOKUP(Crowdfunding!A879,Crowdfunding!A878:M1878,7,FALSE)</f>
        <v>failed</v>
      </c>
      <c r="B319" s="19">
        <f>VLOOKUP(Crowdfunding!A879,Crowdfunding!A878:H1878,8)</f>
        <v>1229</v>
      </c>
      <c r="E319" s="21" t="s">
        <v>20</v>
      </c>
      <c r="F319">
        <v>244</v>
      </c>
      <c r="J319" s="22" t="s">
        <v>14</v>
      </c>
      <c r="K319">
        <v>1229</v>
      </c>
    </row>
    <row r="320" spans="1:11" x14ac:dyDescent="0.25">
      <c r="A320" s="16" t="str">
        <f>VLOOKUP(Crowdfunding!A880,Crowdfunding!A879:M1879,7,FALSE)</f>
        <v>failed</v>
      </c>
      <c r="B320" s="17">
        <f>VLOOKUP(Crowdfunding!A880,Crowdfunding!A879:H1879,8)</f>
        <v>12</v>
      </c>
      <c r="E320" s="21" t="s">
        <v>20</v>
      </c>
      <c r="F320">
        <v>5180</v>
      </c>
      <c r="J320" s="22" t="s">
        <v>14</v>
      </c>
      <c r="K320">
        <v>12</v>
      </c>
    </row>
    <row r="321" spans="1:11" x14ac:dyDescent="0.25">
      <c r="A321" s="18" t="str">
        <f>VLOOKUP(Crowdfunding!A883,Crowdfunding!A882:M1882,7,FALSE)</f>
        <v>failed</v>
      </c>
      <c r="B321" s="19">
        <f>VLOOKUP(Crowdfunding!A883,Crowdfunding!A882:H1882,8)</f>
        <v>452</v>
      </c>
      <c r="E321" s="21" t="s">
        <v>20</v>
      </c>
      <c r="F321">
        <v>589</v>
      </c>
      <c r="J321" s="22" t="s">
        <v>14</v>
      </c>
      <c r="K321">
        <v>452</v>
      </c>
    </row>
    <row r="322" spans="1:11" x14ac:dyDescent="0.25">
      <c r="A322" s="16" t="str">
        <f>VLOOKUP(Crowdfunding!A886,Crowdfunding!A885:M1885,7,FALSE)</f>
        <v>failed</v>
      </c>
      <c r="B322" s="17">
        <f>VLOOKUP(Crowdfunding!A886,Crowdfunding!A885:H1885,8)</f>
        <v>1886</v>
      </c>
      <c r="E322" s="21" t="s">
        <v>20</v>
      </c>
      <c r="F322">
        <v>2725</v>
      </c>
      <c r="J322" s="22" t="s">
        <v>14</v>
      </c>
      <c r="K322">
        <v>1886</v>
      </c>
    </row>
    <row r="323" spans="1:11" x14ac:dyDescent="0.25">
      <c r="A323" s="18" t="str">
        <f>VLOOKUP(Crowdfunding!A888,Crowdfunding!A887:M1887,7,FALSE)</f>
        <v>failed</v>
      </c>
      <c r="B323" s="19">
        <f>VLOOKUP(Crowdfunding!A888,Crowdfunding!A887:H1887,8)</f>
        <v>1825</v>
      </c>
      <c r="E323" s="21" t="s">
        <v>20</v>
      </c>
      <c r="F323">
        <v>300</v>
      </c>
      <c r="J323" s="22" t="s">
        <v>14</v>
      </c>
      <c r="K323">
        <v>1825</v>
      </c>
    </row>
    <row r="324" spans="1:11" x14ac:dyDescent="0.25">
      <c r="A324" s="16" t="str">
        <f>VLOOKUP(Crowdfunding!A889,Crowdfunding!A888:M1888,7,FALSE)</f>
        <v>failed</v>
      </c>
      <c r="B324" s="17">
        <f>VLOOKUP(Crowdfunding!A889,Crowdfunding!A888:H1888,8)</f>
        <v>31</v>
      </c>
      <c r="E324" s="21" t="s">
        <v>20</v>
      </c>
      <c r="F324">
        <v>144</v>
      </c>
      <c r="J324" s="22" t="s">
        <v>14</v>
      </c>
      <c r="K324">
        <v>31</v>
      </c>
    </row>
    <row r="325" spans="1:11" x14ac:dyDescent="0.25">
      <c r="A325" s="18" t="str">
        <f>VLOOKUP(Crowdfunding!A897,Crowdfunding!A896:M1896,7,FALSE)</f>
        <v>failed</v>
      </c>
      <c r="B325" s="19">
        <f>VLOOKUP(Crowdfunding!A897,Crowdfunding!A896:H1896,8)</f>
        <v>107</v>
      </c>
      <c r="E325" s="21" t="s">
        <v>20</v>
      </c>
      <c r="F325">
        <v>87</v>
      </c>
      <c r="J325" s="22" t="s">
        <v>14</v>
      </c>
      <c r="K325">
        <v>107</v>
      </c>
    </row>
    <row r="326" spans="1:11" x14ac:dyDescent="0.25">
      <c r="A326" s="16" t="str">
        <f>VLOOKUP(Crowdfunding!A899,Crowdfunding!A898:M1898,7,FALSE)</f>
        <v>failed</v>
      </c>
      <c r="B326" s="17">
        <f>VLOOKUP(Crowdfunding!A899,Crowdfunding!A898:H1898,8)</f>
        <v>27</v>
      </c>
      <c r="E326" s="21" t="s">
        <v>20</v>
      </c>
      <c r="F326">
        <v>3116</v>
      </c>
      <c r="J326" s="22" t="s">
        <v>14</v>
      </c>
      <c r="K326">
        <v>27</v>
      </c>
    </row>
    <row r="327" spans="1:11" x14ac:dyDescent="0.25">
      <c r="A327" s="18" t="str">
        <f>VLOOKUP(Crowdfunding!A900,Crowdfunding!A899:M1899,7,FALSE)</f>
        <v>failed</v>
      </c>
      <c r="B327" s="19">
        <f>VLOOKUP(Crowdfunding!A900,Crowdfunding!A899:H1899,8)</f>
        <v>1221</v>
      </c>
      <c r="E327" s="21" t="s">
        <v>20</v>
      </c>
      <c r="F327">
        <v>909</v>
      </c>
      <c r="J327" s="22" t="s">
        <v>14</v>
      </c>
      <c r="K327">
        <v>1221</v>
      </c>
    </row>
    <row r="328" spans="1:11" x14ac:dyDescent="0.25">
      <c r="A328" s="16" t="str">
        <f>VLOOKUP(Crowdfunding!A902,Crowdfunding!A901:M1901,7,FALSE)</f>
        <v>failed</v>
      </c>
      <c r="B328" s="17">
        <f>VLOOKUP(Crowdfunding!A902,Crowdfunding!A901:H1901,8)</f>
        <v>1</v>
      </c>
      <c r="E328" s="21" t="s">
        <v>20</v>
      </c>
      <c r="F328">
        <v>1613</v>
      </c>
      <c r="J328" s="22" t="s">
        <v>14</v>
      </c>
      <c r="K328">
        <v>1</v>
      </c>
    </row>
    <row r="329" spans="1:11" x14ac:dyDescent="0.25">
      <c r="A329" s="18" t="str">
        <f>VLOOKUP(Crowdfunding!A906,Crowdfunding!A905:M1905,7,FALSE)</f>
        <v>failed</v>
      </c>
      <c r="B329" s="19">
        <f>VLOOKUP(Crowdfunding!A906,Crowdfunding!A905:H1905,8)</f>
        <v>16</v>
      </c>
      <c r="E329" s="21" t="s">
        <v>20</v>
      </c>
      <c r="F329">
        <v>136</v>
      </c>
      <c r="J329" s="22" t="s">
        <v>14</v>
      </c>
      <c r="K329">
        <v>16</v>
      </c>
    </row>
    <row r="330" spans="1:11" x14ac:dyDescent="0.25">
      <c r="A330" s="16" t="str">
        <f>VLOOKUP(Crowdfunding!A909,Crowdfunding!A908:M1908,7,FALSE)</f>
        <v>failed</v>
      </c>
      <c r="B330" s="17">
        <f>VLOOKUP(Crowdfunding!A909,Crowdfunding!A908:H1908,8)</f>
        <v>41</v>
      </c>
      <c r="E330" s="21" t="s">
        <v>20</v>
      </c>
      <c r="F330">
        <v>130</v>
      </c>
      <c r="J330" s="22" t="s">
        <v>14</v>
      </c>
      <c r="K330">
        <v>41</v>
      </c>
    </row>
    <row r="331" spans="1:11" x14ac:dyDescent="0.25">
      <c r="A331" s="18" t="str">
        <f>VLOOKUP(Crowdfunding!A915,Crowdfunding!A914:M1914,7,FALSE)</f>
        <v>failed</v>
      </c>
      <c r="B331" s="19">
        <f>VLOOKUP(Crowdfunding!A915,Crowdfunding!A914:H1914,8)</f>
        <v>523</v>
      </c>
      <c r="E331" s="21" t="s">
        <v>20</v>
      </c>
      <c r="F331">
        <v>102</v>
      </c>
      <c r="J331" s="22" t="s">
        <v>14</v>
      </c>
      <c r="K331">
        <v>523</v>
      </c>
    </row>
    <row r="332" spans="1:11" x14ac:dyDescent="0.25">
      <c r="A332" s="16" t="str">
        <f>VLOOKUP(Crowdfunding!A916,Crowdfunding!A915:M1915,7,FALSE)</f>
        <v>failed</v>
      </c>
      <c r="B332" s="17">
        <f>VLOOKUP(Crowdfunding!A916,Crowdfunding!A915:H1915,8)</f>
        <v>141</v>
      </c>
      <c r="E332" s="21" t="s">
        <v>20</v>
      </c>
      <c r="F332">
        <v>4006</v>
      </c>
      <c r="J332" s="22" t="s">
        <v>14</v>
      </c>
      <c r="K332">
        <v>141</v>
      </c>
    </row>
    <row r="333" spans="1:11" x14ac:dyDescent="0.25">
      <c r="A333" s="18" t="str">
        <f>VLOOKUP(Crowdfunding!A918,Crowdfunding!A917:M1917,7,FALSE)</f>
        <v>failed</v>
      </c>
      <c r="B333" s="19">
        <f>VLOOKUP(Crowdfunding!A918,Crowdfunding!A917:H1917,8)</f>
        <v>52</v>
      </c>
      <c r="E333" s="21" t="s">
        <v>20</v>
      </c>
      <c r="F333">
        <v>1629</v>
      </c>
      <c r="J333" s="22" t="s">
        <v>14</v>
      </c>
      <c r="K333">
        <v>52</v>
      </c>
    </row>
    <row r="334" spans="1:11" x14ac:dyDescent="0.25">
      <c r="A334" s="16" t="str">
        <f>VLOOKUP(Crowdfunding!A921,Crowdfunding!A920:M1920,7,FALSE)</f>
        <v>failed</v>
      </c>
      <c r="B334" s="17">
        <f>VLOOKUP(Crowdfunding!A921,Crowdfunding!A920:H1920,8)</f>
        <v>225</v>
      </c>
      <c r="E334" s="21" t="s">
        <v>20</v>
      </c>
      <c r="F334">
        <v>2188</v>
      </c>
      <c r="J334" s="22" t="s">
        <v>14</v>
      </c>
      <c r="K334">
        <v>225</v>
      </c>
    </row>
    <row r="335" spans="1:11" x14ac:dyDescent="0.25">
      <c r="A335" s="18" t="str">
        <f>VLOOKUP(Crowdfunding!A923,Crowdfunding!A922:M1922,7,FALSE)</f>
        <v>failed</v>
      </c>
      <c r="B335" s="19">
        <f>VLOOKUP(Crowdfunding!A923,Crowdfunding!A922:H1922,8)</f>
        <v>38</v>
      </c>
      <c r="E335" s="21" t="s">
        <v>20</v>
      </c>
      <c r="F335">
        <v>2409</v>
      </c>
      <c r="J335" s="22" t="s">
        <v>14</v>
      </c>
      <c r="K335">
        <v>38</v>
      </c>
    </row>
    <row r="336" spans="1:11" x14ac:dyDescent="0.25">
      <c r="A336" s="16" t="str">
        <f>VLOOKUP(Crowdfunding!A928,Crowdfunding!A927:M1927,7,FALSE)</f>
        <v>failed</v>
      </c>
      <c r="B336" s="17">
        <f>VLOOKUP(Crowdfunding!A928,Crowdfunding!A927:H1927,8)</f>
        <v>15</v>
      </c>
      <c r="E336" s="21" t="s">
        <v>20</v>
      </c>
      <c r="F336">
        <v>194</v>
      </c>
      <c r="J336" s="22" t="s">
        <v>14</v>
      </c>
      <c r="K336">
        <v>15</v>
      </c>
    </row>
    <row r="337" spans="1:11" x14ac:dyDescent="0.25">
      <c r="A337" s="18" t="str">
        <f>VLOOKUP(Crowdfunding!A929,Crowdfunding!A928:M1928,7,FALSE)</f>
        <v>failed</v>
      </c>
      <c r="B337" s="19">
        <f>VLOOKUP(Crowdfunding!A929,Crowdfunding!A928:H1928,8)</f>
        <v>37</v>
      </c>
      <c r="E337" s="21" t="s">
        <v>20</v>
      </c>
      <c r="F337">
        <v>1140</v>
      </c>
      <c r="J337" s="22" t="s">
        <v>14</v>
      </c>
      <c r="K337">
        <v>37</v>
      </c>
    </row>
    <row r="338" spans="1:11" x14ac:dyDescent="0.25">
      <c r="A338" s="16" t="str">
        <f>VLOOKUP(Crowdfunding!A933,Crowdfunding!A932:M1932,7,FALSE)</f>
        <v>failed</v>
      </c>
      <c r="B338" s="17">
        <f>VLOOKUP(Crowdfunding!A933,Crowdfunding!A932:H1932,8)</f>
        <v>112</v>
      </c>
      <c r="E338" s="21" t="s">
        <v>20</v>
      </c>
      <c r="F338">
        <v>102</v>
      </c>
      <c r="J338" s="22" t="s">
        <v>14</v>
      </c>
      <c r="K338">
        <v>112</v>
      </c>
    </row>
    <row r="339" spans="1:11" x14ac:dyDescent="0.25">
      <c r="A339" s="18" t="str">
        <f>VLOOKUP(Crowdfunding!A938,Crowdfunding!A937:M1937,7,FALSE)</f>
        <v>failed</v>
      </c>
      <c r="B339" s="19">
        <f>VLOOKUP(Crowdfunding!A938,Crowdfunding!A937:H1937,8)</f>
        <v>21</v>
      </c>
      <c r="E339" s="21" t="s">
        <v>20</v>
      </c>
      <c r="F339">
        <v>2857</v>
      </c>
      <c r="J339" s="22" t="s">
        <v>14</v>
      </c>
      <c r="K339">
        <v>21</v>
      </c>
    </row>
    <row r="340" spans="1:11" x14ac:dyDescent="0.25">
      <c r="A340" s="16" t="str">
        <f>VLOOKUP(Crowdfunding!A941,Crowdfunding!A940:M1940,7,FALSE)</f>
        <v>failed</v>
      </c>
      <c r="B340" s="17">
        <f>VLOOKUP(Crowdfunding!A941,Crowdfunding!A940:H1940,8)</f>
        <v>67</v>
      </c>
      <c r="E340" s="21" t="s">
        <v>20</v>
      </c>
      <c r="F340">
        <v>107</v>
      </c>
      <c r="J340" s="22" t="s">
        <v>14</v>
      </c>
      <c r="K340">
        <v>67</v>
      </c>
    </row>
    <row r="341" spans="1:11" x14ac:dyDescent="0.25">
      <c r="A341" s="18" t="str">
        <f>VLOOKUP(Crowdfunding!A943,Crowdfunding!A942:M1942,7,FALSE)</f>
        <v>failed</v>
      </c>
      <c r="B341" s="19">
        <f>VLOOKUP(Crowdfunding!A943,Crowdfunding!A942:H1942,8)</f>
        <v>78</v>
      </c>
      <c r="E341" s="21" t="s">
        <v>20</v>
      </c>
      <c r="F341">
        <v>160</v>
      </c>
      <c r="J341" s="22" t="s">
        <v>14</v>
      </c>
      <c r="K341">
        <v>78</v>
      </c>
    </row>
    <row r="342" spans="1:11" x14ac:dyDescent="0.25">
      <c r="A342" s="16" t="str">
        <f>VLOOKUP(Crowdfunding!A944,Crowdfunding!A943:M1943,7,FALSE)</f>
        <v>failed</v>
      </c>
      <c r="B342" s="17">
        <f>VLOOKUP(Crowdfunding!A944,Crowdfunding!A943:H1943,8)</f>
        <v>67</v>
      </c>
      <c r="E342" s="21" t="s">
        <v>20</v>
      </c>
      <c r="F342">
        <v>2230</v>
      </c>
      <c r="J342" s="22" t="s">
        <v>14</v>
      </c>
      <c r="K342">
        <v>67</v>
      </c>
    </row>
    <row r="343" spans="1:11" x14ac:dyDescent="0.25">
      <c r="A343" s="18" t="str">
        <f>VLOOKUP(Crowdfunding!A946,Crowdfunding!A945:M1945,7,FALSE)</f>
        <v>failed</v>
      </c>
      <c r="B343" s="19">
        <f>VLOOKUP(Crowdfunding!A946,Crowdfunding!A945:H1945,8)</f>
        <v>263</v>
      </c>
      <c r="E343" s="21" t="s">
        <v>20</v>
      </c>
      <c r="F343">
        <v>316</v>
      </c>
      <c r="J343" s="22" t="s">
        <v>14</v>
      </c>
      <c r="K343">
        <v>263</v>
      </c>
    </row>
    <row r="344" spans="1:11" x14ac:dyDescent="0.25">
      <c r="A344" s="16" t="str">
        <f>VLOOKUP(Crowdfunding!A947,Crowdfunding!A946:M1946,7,FALSE)</f>
        <v>failed</v>
      </c>
      <c r="B344" s="17">
        <f>VLOOKUP(Crowdfunding!A947,Crowdfunding!A946:H1946,8)</f>
        <v>1691</v>
      </c>
      <c r="E344" s="21" t="s">
        <v>20</v>
      </c>
      <c r="F344">
        <v>117</v>
      </c>
      <c r="J344" s="22" t="s">
        <v>14</v>
      </c>
      <c r="K344">
        <v>1691</v>
      </c>
    </row>
    <row r="345" spans="1:11" x14ac:dyDescent="0.25">
      <c r="A345" s="18" t="str">
        <f>VLOOKUP(Crowdfunding!A948,Crowdfunding!A947:M1947,7,FALSE)</f>
        <v>failed</v>
      </c>
      <c r="B345" s="19">
        <f>VLOOKUP(Crowdfunding!A948,Crowdfunding!A947:H1947,8)</f>
        <v>181</v>
      </c>
      <c r="E345" s="21" t="s">
        <v>20</v>
      </c>
      <c r="F345">
        <v>6406</v>
      </c>
      <c r="J345" s="22" t="s">
        <v>14</v>
      </c>
      <c r="K345">
        <v>181</v>
      </c>
    </row>
    <row r="346" spans="1:11" x14ac:dyDescent="0.25">
      <c r="A346" s="16" t="str">
        <f>VLOOKUP(Crowdfunding!A949,Crowdfunding!A948:M1948,7,FALSE)</f>
        <v>failed</v>
      </c>
      <c r="B346" s="17">
        <f>VLOOKUP(Crowdfunding!A949,Crowdfunding!A948:H1948,8)</f>
        <v>13</v>
      </c>
      <c r="E346" s="21" t="s">
        <v>20</v>
      </c>
      <c r="F346">
        <v>192</v>
      </c>
      <c r="J346" s="22" t="s">
        <v>14</v>
      </c>
      <c r="K346">
        <v>13</v>
      </c>
    </row>
    <row r="347" spans="1:11" x14ac:dyDescent="0.25">
      <c r="A347" s="18" t="str">
        <f>VLOOKUP(Crowdfunding!A952,Crowdfunding!A951:M1951,7,FALSE)</f>
        <v>failed</v>
      </c>
      <c r="B347" s="19">
        <f>VLOOKUP(Crowdfunding!A952,Crowdfunding!A951:H1951,8)</f>
        <v>1</v>
      </c>
      <c r="E347" s="21" t="s">
        <v>20</v>
      </c>
      <c r="F347">
        <v>26</v>
      </c>
      <c r="J347" s="22" t="s">
        <v>14</v>
      </c>
      <c r="K347">
        <v>1</v>
      </c>
    </row>
    <row r="348" spans="1:11" x14ac:dyDescent="0.25">
      <c r="A348" s="16" t="str">
        <f>VLOOKUP(Crowdfunding!A955,Crowdfunding!A954:M1954,7,FALSE)</f>
        <v>failed</v>
      </c>
      <c r="B348" s="17">
        <f>VLOOKUP(Crowdfunding!A955,Crowdfunding!A954:H1954,8)</f>
        <v>21</v>
      </c>
      <c r="E348" s="21" t="s">
        <v>20</v>
      </c>
      <c r="F348">
        <v>723</v>
      </c>
      <c r="J348" s="22" t="s">
        <v>14</v>
      </c>
      <c r="K348">
        <v>21</v>
      </c>
    </row>
    <row r="349" spans="1:11" x14ac:dyDescent="0.25">
      <c r="A349" s="18" t="str">
        <f>VLOOKUP(Crowdfunding!A958,Crowdfunding!A957:M1957,7,FALSE)</f>
        <v>failed</v>
      </c>
      <c r="B349" s="19">
        <f>VLOOKUP(Crowdfunding!A958,Crowdfunding!A957:H1957,8)</f>
        <v>830</v>
      </c>
      <c r="E349" s="21" t="s">
        <v>20</v>
      </c>
      <c r="F349">
        <v>170</v>
      </c>
      <c r="J349" s="22" t="s">
        <v>14</v>
      </c>
      <c r="K349">
        <v>830</v>
      </c>
    </row>
    <row r="350" spans="1:11" x14ac:dyDescent="0.25">
      <c r="A350" s="16" t="str">
        <f>VLOOKUP(Crowdfunding!A961,Crowdfunding!A960:M1960,7,FALSE)</f>
        <v>failed</v>
      </c>
      <c r="B350" s="17">
        <f>VLOOKUP(Crowdfunding!A961,Crowdfunding!A960:H1960,8)</f>
        <v>130</v>
      </c>
      <c r="E350" s="21" t="s">
        <v>20</v>
      </c>
      <c r="F350">
        <v>238</v>
      </c>
      <c r="J350" s="22" t="s">
        <v>14</v>
      </c>
      <c r="K350">
        <v>130</v>
      </c>
    </row>
    <row r="351" spans="1:11" x14ac:dyDescent="0.25">
      <c r="A351" s="18" t="str">
        <f>VLOOKUP(Crowdfunding!A962,Crowdfunding!A961:M1961,7,FALSE)</f>
        <v>failed</v>
      </c>
      <c r="B351" s="19">
        <f>VLOOKUP(Crowdfunding!A962,Crowdfunding!A961:H1961,8)</f>
        <v>55</v>
      </c>
      <c r="E351" s="21" t="s">
        <v>20</v>
      </c>
      <c r="F351">
        <v>55</v>
      </c>
      <c r="J351" s="22" t="s">
        <v>14</v>
      </c>
      <c r="K351">
        <v>55</v>
      </c>
    </row>
    <row r="352" spans="1:11" x14ac:dyDescent="0.25">
      <c r="A352" s="16" t="str">
        <f>VLOOKUP(Crowdfunding!A965,Crowdfunding!A964:M1964,7,FALSE)</f>
        <v>failed</v>
      </c>
      <c r="B352" s="17">
        <f>VLOOKUP(Crowdfunding!A965,Crowdfunding!A964:H1964,8)</f>
        <v>114</v>
      </c>
      <c r="E352" s="21" t="s">
        <v>20</v>
      </c>
      <c r="F352">
        <v>128</v>
      </c>
      <c r="J352" s="22" t="s">
        <v>14</v>
      </c>
      <c r="K352">
        <v>114</v>
      </c>
    </row>
    <row r="353" spans="1:11" x14ac:dyDescent="0.25">
      <c r="A353" s="18" t="str">
        <f>VLOOKUP(Crowdfunding!A972,Crowdfunding!A971:M1971,7,FALSE)</f>
        <v>failed</v>
      </c>
      <c r="B353" s="19">
        <f>VLOOKUP(Crowdfunding!A972,Crowdfunding!A971:H1971,8)</f>
        <v>594</v>
      </c>
      <c r="E353" s="21" t="s">
        <v>20</v>
      </c>
      <c r="F353">
        <v>2144</v>
      </c>
      <c r="J353" s="22" t="s">
        <v>14</v>
      </c>
      <c r="K353">
        <v>594</v>
      </c>
    </row>
    <row r="354" spans="1:11" x14ac:dyDescent="0.25">
      <c r="A354" s="16" t="str">
        <f>VLOOKUP(Crowdfunding!A973,Crowdfunding!A972:M1972,7,FALSE)</f>
        <v>failed</v>
      </c>
      <c r="B354" s="17">
        <f>VLOOKUP(Crowdfunding!A973,Crowdfunding!A972:H1972,8)</f>
        <v>24</v>
      </c>
      <c r="E354" s="21" t="s">
        <v>20</v>
      </c>
      <c r="F354">
        <v>2693</v>
      </c>
      <c r="J354" s="22" t="s">
        <v>14</v>
      </c>
      <c r="K354">
        <v>24</v>
      </c>
    </row>
    <row r="355" spans="1:11" x14ac:dyDescent="0.25">
      <c r="A355" s="18" t="str">
        <f>VLOOKUP(Crowdfunding!A975,Crowdfunding!A974:M1974,7,FALSE)</f>
        <v>failed</v>
      </c>
      <c r="B355" s="19">
        <f>VLOOKUP(Crowdfunding!A975,Crowdfunding!A974:H1974,8)</f>
        <v>252</v>
      </c>
      <c r="E355" s="21" t="s">
        <v>20</v>
      </c>
      <c r="F355">
        <v>432</v>
      </c>
      <c r="J355" s="22" t="s">
        <v>14</v>
      </c>
      <c r="K355">
        <v>252</v>
      </c>
    </row>
    <row r="356" spans="1:11" x14ac:dyDescent="0.25">
      <c r="A356" s="16" t="str">
        <f>VLOOKUP(Crowdfunding!A979,Crowdfunding!A978:M1978,7,FALSE)</f>
        <v>failed</v>
      </c>
      <c r="B356" s="17">
        <f>VLOOKUP(Crowdfunding!A979,Crowdfunding!A978:H1978,8)</f>
        <v>67</v>
      </c>
      <c r="E356" s="21" t="s">
        <v>20</v>
      </c>
      <c r="F356">
        <v>189</v>
      </c>
      <c r="J356" s="22" t="s">
        <v>14</v>
      </c>
      <c r="K356">
        <v>67</v>
      </c>
    </row>
    <row r="357" spans="1:11" x14ac:dyDescent="0.25">
      <c r="A357" s="18" t="str">
        <f>VLOOKUP(Crowdfunding!A982,Crowdfunding!A981:M1981,7,FALSE)</f>
        <v>failed</v>
      </c>
      <c r="B357" s="19">
        <f>VLOOKUP(Crowdfunding!A982,Crowdfunding!A981:H1981,8)</f>
        <v>742</v>
      </c>
      <c r="E357" s="21" t="s">
        <v>20</v>
      </c>
      <c r="F357">
        <v>154</v>
      </c>
      <c r="J357" s="22" t="s">
        <v>14</v>
      </c>
      <c r="K357">
        <v>742</v>
      </c>
    </row>
    <row r="358" spans="1:11" x14ac:dyDescent="0.25">
      <c r="A358" s="16" t="str">
        <f>VLOOKUP(Crowdfunding!A984,Crowdfunding!A983:M1983,7,FALSE)</f>
        <v>failed</v>
      </c>
      <c r="B358" s="17">
        <f>VLOOKUP(Crowdfunding!A984,Crowdfunding!A983:H1983,8)</f>
        <v>75</v>
      </c>
      <c r="E358" s="21" t="s">
        <v>20</v>
      </c>
      <c r="F358">
        <v>96</v>
      </c>
      <c r="J358" s="22" t="s">
        <v>14</v>
      </c>
      <c r="K358">
        <v>75</v>
      </c>
    </row>
    <row r="359" spans="1:11" x14ac:dyDescent="0.25">
      <c r="A359" s="18" t="str">
        <f>VLOOKUP(Crowdfunding!A987,Crowdfunding!A986:M1986,7,FALSE)</f>
        <v>failed</v>
      </c>
      <c r="B359" s="19">
        <f>VLOOKUP(Crowdfunding!A987,Crowdfunding!A986:H1986,8)</f>
        <v>4405</v>
      </c>
      <c r="E359" s="21" t="s">
        <v>20</v>
      </c>
      <c r="F359">
        <v>3063</v>
      </c>
      <c r="J359" s="22" t="s">
        <v>14</v>
      </c>
      <c r="K359">
        <v>4405</v>
      </c>
    </row>
    <row r="360" spans="1:11" x14ac:dyDescent="0.25">
      <c r="A360" s="16" t="str">
        <f>VLOOKUP(Crowdfunding!A988,Crowdfunding!A987:M1987,7,FALSE)</f>
        <v>failed</v>
      </c>
      <c r="B360" s="17">
        <f>VLOOKUP(Crowdfunding!A988,Crowdfunding!A987:H1987,8)</f>
        <v>92</v>
      </c>
      <c r="E360" s="21" t="s">
        <v>20</v>
      </c>
      <c r="F360">
        <v>2266</v>
      </c>
      <c r="J360" s="22" t="s">
        <v>14</v>
      </c>
      <c r="K360">
        <v>92</v>
      </c>
    </row>
    <row r="361" spans="1:11" x14ac:dyDescent="0.25">
      <c r="A361" s="18" t="str">
        <f>VLOOKUP(Crowdfunding!A990,Crowdfunding!A989:M1989,7,FALSE)</f>
        <v>failed</v>
      </c>
      <c r="B361" s="19">
        <f>VLOOKUP(Crowdfunding!A990,Crowdfunding!A989:H1989,8)</f>
        <v>64</v>
      </c>
      <c r="E361" s="21" t="s">
        <v>20</v>
      </c>
      <c r="F361">
        <v>194</v>
      </c>
      <c r="J361" s="22" t="s">
        <v>14</v>
      </c>
      <c r="K361">
        <v>64</v>
      </c>
    </row>
    <row r="362" spans="1:11" x14ac:dyDescent="0.25">
      <c r="A362" s="16" t="str">
        <f>VLOOKUP(Crowdfunding!A992,Crowdfunding!A991:M1991,7,FALSE)</f>
        <v>failed</v>
      </c>
      <c r="B362" s="17">
        <f>VLOOKUP(Crowdfunding!A992,Crowdfunding!A991:H1991,8)</f>
        <v>64</v>
      </c>
      <c r="E362" s="21" t="s">
        <v>20</v>
      </c>
      <c r="F362">
        <v>129</v>
      </c>
      <c r="J362" s="22" t="s">
        <v>14</v>
      </c>
      <c r="K362">
        <v>64</v>
      </c>
    </row>
    <row r="363" spans="1:11" x14ac:dyDescent="0.25">
      <c r="A363" s="18" t="str">
        <f>VLOOKUP(Crowdfunding!A996,Crowdfunding!A995:M1995,7,FALSE)</f>
        <v>failed</v>
      </c>
      <c r="B363" s="19">
        <f>VLOOKUP(Crowdfunding!A996,Crowdfunding!A995:H1995,8)</f>
        <v>842</v>
      </c>
      <c r="E363" s="21" t="s">
        <v>20</v>
      </c>
      <c r="F363">
        <v>375</v>
      </c>
      <c r="J363" s="22" t="s">
        <v>14</v>
      </c>
      <c r="K363">
        <v>842</v>
      </c>
    </row>
    <row r="364" spans="1:11" x14ac:dyDescent="0.25">
      <c r="A364" s="16" t="str">
        <f>VLOOKUP(Crowdfunding!A998,Crowdfunding!A997:M1997,7,FALSE)</f>
        <v>failed</v>
      </c>
      <c r="B364" s="17">
        <f>VLOOKUP(Crowdfunding!A998,Crowdfunding!A997:H1997,8)</f>
        <v>112</v>
      </c>
      <c r="E364" s="21" t="s">
        <v>20</v>
      </c>
      <c r="F364">
        <v>409</v>
      </c>
      <c r="J364" s="22" t="s">
        <v>14</v>
      </c>
      <c r="K364">
        <v>112</v>
      </c>
    </row>
    <row r="365" spans="1:11" x14ac:dyDescent="0.25">
      <c r="A365" s="18" t="str">
        <f>VLOOKUP(Crowdfunding!A1000,Crowdfunding!A999:M1999,7,FALSE)</f>
        <v>failed</v>
      </c>
      <c r="B365" s="19">
        <f>VLOOKUP(Crowdfunding!A1000,Crowdfunding!A999:H1999,8)</f>
        <v>374</v>
      </c>
      <c r="E365" s="21" t="s">
        <v>20</v>
      </c>
      <c r="F365">
        <v>234</v>
      </c>
      <c r="J365" s="22" t="s">
        <v>14</v>
      </c>
      <c r="K365">
        <v>374</v>
      </c>
    </row>
    <row r="366" spans="1:11" x14ac:dyDescent="0.25">
      <c r="A366" s="16" t="str">
        <f>VLOOKUP(Crowdfunding!A3,Crowdfunding!A2:M1002,7,FALSE)</f>
        <v>successful</v>
      </c>
      <c r="B366" s="17">
        <f>VLOOKUP(Crowdfunding!A3,Crowdfunding!A3:H1003,8)</f>
        <v>158</v>
      </c>
      <c r="E366" s="21" t="s">
        <v>20</v>
      </c>
      <c r="F366">
        <v>3016</v>
      </c>
    </row>
    <row r="367" spans="1:11" x14ac:dyDescent="0.25">
      <c r="A367" s="18" t="str">
        <f>VLOOKUP(Crowdfunding!A4,Crowdfunding!A3:M1003,7,FALSE)</f>
        <v>successful</v>
      </c>
      <c r="B367" s="19">
        <f>VLOOKUP(Crowdfunding!A4,Crowdfunding!A3:H1003,8)</f>
        <v>1425</v>
      </c>
      <c r="E367" s="21" t="s">
        <v>20</v>
      </c>
      <c r="F367">
        <v>264</v>
      </c>
    </row>
    <row r="368" spans="1:11" x14ac:dyDescent="0.25">
      <c r="A368" s="16" t="str">
        <f>VLOOKUP(Crowdfunding!A7,Crowdfunding!A6:M1006,7,FALSE)</f>
        <v>successful</v>
      </c>
      <c r="B368" s="17">
        <f>VLOOKUP(Crowdfunding!A7,Crowdfunding!A6:H1006,8)</f>
        <v>174</v>
      </c>
      <c r="E368" s="21" t="s">
        <v>20</v>
      </c>
      <c r="F368">
        <v>272</v>
      </c>
    </row>
    <row r="369" spans="1:6" x14ac:dyDescent="0.25">
      <c r="A369" s="18" t="str">
        <f>VLOOKUP(Crowdfunding!A9,Crowdfunding!A8:M1008,7,FALSE)</f>
        <v>successful</v>
      </c>
      <c r="B369" s="19">
        <f>VLOOKUP(Crowdfunding!A9,Crowdfunding!A8:H1008,8)</f>
        <v>227</v>
      </c>
      <c r="E369" s="21" t="s">
        <v>20</v>
      </c>
      <c r="F369">
        <v>419</v>
      </c>
    </row>
    <row r="370" spans="1:6" x14ac:dyDescent="0.25">
      <c r="A370" s="16" t="str">
        <f>VLOOKUP(Crowdfunding!A12,Crowdfunding!A11:M1011,7,FALSE)</f>
        <v>successful</v>
      </c>
      <c r="B370" s="17">
        <f>VLOOKUP(Crowdfunding!A12,Crowdfunding!A11:H1011,8)</f>
        <v>220</v>
      </c>
      <c r="E370" s="21" t="s">
        <v>20</v>
      </c>
      <c r="F370">
        <v>1621</v>
      </c>
    </row>
    <row r="371" spans="1:6" x14ac:dyDescent="0.25">
      <c r="A371" s="18" t="str">
        <f>VLOOKUP(Crowdfunding!A15,Crowdfunding!A14:M1014,7,FALSE)</f>
        <v>successful</v>
      </c>
      <c r="B371" s="19">
        <f>VLOOKUP(Crowdfunding!A15,Crowdfunding!A14:H1014,8)</f>
        <v>98</v>
      </c>
      <c r="E371" s="21" t="s">
        <v>20</v>
      </c>
      <c r="F371">
        <v>1101</v>
      </c>
    </row>
    <row r="372" spans="1:6" x14ac:dyDescent="0.25">
      <c r="A372" s="16" t="str">
        <f>VLOOKUP(Crowdfunding!A18,Crowdfunding!A17:M1017,7,FALSE)</f>
        <v>successful</v>
      </c>
      <c r="B372" s="17">
        <f>VLOOKUP(Crowdfunding!A18,Crowdfunding!A17:H1017,8)</f>
        <v>100</v>
      </c>
      <c r="E372" s="21" t="s">
        <v>20</v>
      </c>
      <c r="F372">
        <v>1073</v>
      </c>
    </row>
    <row r="373" spans="1:6" x14ac:dyDescent="0.25">
      <c r="A373" s="18" t="str">
        <f>VLOOKUP(Crowdfunding!A19,Crowdfunding!A18:M1018,7,FALSE)</f>
        <v>successful</v>
      </c>
      <c r="B373" s="19">
        <f>VLOOKUP(Crowdfunding!A19,Crowdfunding!A18:H1018,8)</f>
        <v>1249</v>
      </c>
      <c r="E373" s="21" t="s">
        <v>20</v>
      </c>
      <c r="F373">
        <v>331</v>
      </c>
    </row>
    <row r="374" spans="1:6" x14ac:dyDescent="0.25">
      <c r="A374" s="16" t="str">
        <f>VLOOKUP(Crowdfunding!A22,Crowdfunding!A21:M1021,7,FALSE)</f>
        <v>successful</v>
      </c>
      <c r="B374" s="17">
        <f>VLOOKUP(Crowdfunding!A22,Crowdfunding!A21:H1021,8)</f>
        <v>1396</v>
      </c>
      <c r="E374" s="21" t="s">
        <v>20</v>
      </c>
      <c r="F374">
        <v>1170</v>
      </c>
    </row>
    <row r="375" spans="1:6" x14ac:dyDescent="0.25">
      <c r="A375" s="18" t="str">
        <f>VLOOKUP(Crowdfunding!A24,Crowdfunding!A23:M1023,7,FALSE)</f>
        <v>successful</v>
      </c>
      <c r="B375" s="19">
        <f>VLOOKUP(Crowdfunding!A24,Crowdfunding!A23:H1023,8)</f>
        <v>890</v>
      </c>
      <c r="E375" s="21" t="s">
        <v>20</v>
      </c>
      <c r="F375">
        <v>363</v>
      </c>
    </row>
    <row r="376" spans="1:6" x14ac:dyDescent="0.25">
      <c r="A376" s="16" t="str">
        <f>VLOOKUP(Crowdfunding!A25,Crowdfunding!A24:M1024,7,FALSE)</f>
        <v>successful</v>
      </c>
      <c r="B376" s="17">
        <f>VLOOKUP(Crowdfunding!A25,Crowdfunding!A24:H1024,8)</f>
        <v>142</v>
      </c>
      <c r="E376" s="21" t="s">
        <v>20</v>
      </c>
      <c r="F376">
        <v>103</v>
      </c>
    </row>
    <row r="377" spans="1:6" x14ac:dyDescent="0.25">
      <c r="A377" s="18" t="str">
        <f>VLOOKUP(Crowdfunding!A26,Crowdfunding!A25:M1025,7,FALSE)</f>
        <v>successful</v>
      </c>
      <c r="B377" s="19">
        <f>VLOOKUP(Crowdfunding!A26,Crowdfunding!A25:H1025,8)</f>
        <v>2673</v>
      </c>
      <c r="E377" s="21" t="s">
        <v>20</v>
      </c>
      <c r="F377">
        <v>147</v>
      </c>
    </row>
    <row r="378" spans="1:6" x14ac:dyDescent="0.25">
      <c r="A378" s="16" t="str">
        <f>VLOOKUP(Crowdfunding!A27,Crowdfunding!A26:M1026,7,FALSE)</f>
        <v>successful</v>
      </c>
      <c r="B378" s="17">
        <f>VLOOKUP(Crowdfunding!A27,Crowdfunding!A26:H1026,8)</f>
        <v>163</v>
      </c>
      <c r="E378" s="21" t="s">
        <v>20</v>
      </c>
      <c r="F378">
        <v>110</v>
      </c>
    </row>
    <row r="379" spans="1:6" x14ac:dyDescent="0.25">
      <c r="A379" s="18" t="str">
        <f>VLOOKUP(Crowdfunding!A30,Crowdfunding!A29:M1029,7,FALSE)</f>
        <v>successful</v>
      </c>
      <c r="B379" s="19">
        <f>VLOOKUP(Crowdfunding!A30,Crowdfunding!A29:H1029,8)</f>
        <v>2220</v>
      </c>
      <c r="E379" s="21" t="s">
        <v>20</v>
      </c>
      <c r="F379">
        <v>134</v>
      </c>
    </row>
    <row r="380" spans="1:6" x14ac:dyDescent="0.25">
      <c r="A380" s="16" t="str">
        <f>VLOOKUP(Crowdfunding!A31,Crowdfunding!A30:M1030,7,FALSE)</f>
        <v>successful</v>
      </c>
      <c r="B380" s="17">
        <f>VLOOKUP(Crowdfunding!A31,Crowdfunding!A30:H1030,8)</f>
        <v>1606</v>
      </c>
      <c r="E380" s="21" t="s">
        <v>20</v>
      </c>
      <c r="F380">
        <v>269</v>
      </c>
    </row>
    <row r="381" spans="1:6" x14ac:dyDescent="0.25">
      <c r="A381" s="18" t="str">
        <f>VLOOKUP(Crowdfunding!A32,Crowdfunding!A31:M1031,7,FALSE)</f>
        <v>successful</v>
      </c>
      <c r="B381" s="19">
        <f>VLOOKUP(Crowdfunding!A32,Crowdfunding!A31:H1031,8)</f>
        <v>129</v>
      </c>
      <c r="E381" s="21" t="s">
        <v>20</v>
      </c>
      <c r="F381">
        <v>175</v>
      </c>
    </row>
    <row r="382" spans="1:6" x14ac:dyDescent="0.25">
      <c r="A382" s="16" t="str">
        <f>VLOOKUP(Crowdfunding!A33,Crowdfunding!A32:M1032,7,FALSE)</f>
        <v>successful</v>
      </c>
      <c r="B382" s="17">
        <f>VLOOKUP(Crowdfunding!A33,Crowdfunding!A32:H1032,8)</f>
        <v>226</v>
      </c>
      <c r="E382" s="21" t="s">
        <v>20</v>
      </c>
      <c r="F382">
        <v>69</v>
      </c>
    </row>
    <row r="383" spans="1:6" x14ac:dyDescent="0.25">
      <c r="A383" s="18" t="str">
        <f>VLOOKUP(Crowdfunding!A35,Crowdfunding!A34:M1034,7,FALSE)</f>
        <v>successful</v>
      </c>
      <c r="B383" s="19">
        <f>VLOOKUP(Crowdfunding!A35,Crowdfunding!A34:H1034,8)</f>
        <v>5419</v>
      </c>
      <c r="E383" s="21" t="s">
        <v>20</v>
      </c>
      <c r="F383">
        <v>190</v>
      </c>
    </row>
    <row r="384" spans="1:6" x14ac:dyDescent="0.25">
      <c r="A384" s="16" t="str">
        <f>VLOOKUP(Crowdfunding!A36,Crowdfunding!A35:M1035,7,FALSE)</f>
        <v>successful</v>
      </c>
      <c r="B384" s="17">
        <f>VLOOKUP(Crowdfunding!A36,Crowdfunding!A35:H1035,8)</f>
        <v>165</v>
      </c>
      <c r="E384" s="21" t="s">
        <v>20</v>
      </c>
      <c r="F384">
        <v>237</v>
      </c>
    </row>
    <row r="385" spans="1:6" x14ac:dyDescent="0.25">
      <c r="A385" s="18" t="str">
        <f>VLOOKUP(Crowdfunding!A37,Crowdfunding!A36:M1036,7,FALSE)</f>
        <v>successful</v>
      </c>
      <c r="B385" s="19">
        <f>VLOOKUP(Crowdfunding!A37,Crowdfunding!A36:H1036,8)</f>
        <v>1965</v>
      </c>
      <c r="E385" s="21" t="s">
        <v>20</v>
      </c>
      <c r="F385">
        <v>196</v>
      </c>
    </row>
    <row r="386" spans="1:6" x14ac:dyDescent="0.25">
      <c r="A386" s="16" t="str">
        <f>VLOOKUP(Crowdfunding!A38,Crowdfunding!A37:M1037,7,FALSE)</f>
        <v>successful</v>
      </c>
      <c r="B386" s="17">
        <f>VLOOKUP(Crowdfunding!A38,Crowdfunding!A37:H1037,8)</f>
        <v>16</v>
      </c>
      <c r="E386" s="21" t="s">
        <v>20</v>
      </c>
      <c r="F386">
        <v>7295</v>
      </c>
    </row>
    <row r="387" spans="1:6" x14ac:dyDescent="0.25">
      <c r="A387" s="18" t="str">
        <f>VLOOKUP(Crowdfunding!A39,Crowdfunding!A38:M1038,7,FALSE)</f>
        <v>successful</v>
      </c>
      <c r="B387" s="19">
        <f>VLOOKUP(Crowdfunding!A39,Crowdfunding!A38:H1038,8)</f>
        <v>107</v>
      </c>
      <c r="E387" s="21" t="s">
        <v>20</v>
      </c>
      <c r="F387">
        <v>2893</v>
      </c>
    </row>
    <row r="388" spans="1:6" x14ac:dyDescent="0.25">
      <c r="A388" s="16" t="str">
        <f>VLOOKUP(Crowdfunding!A40,Crowdfunding!A39:M1039,7,FALSE)</f>
        <v>successful</v>
      </c>
      <c r="B388" s="17">
        <f>VLOOKUP(Crowdfunding!A40,Crowdfunding!A39:H1039,8)</f>
        <v>134</v>
      </c>
      <c r="E388" s="21" t="s">
        <v>20</v>
      </c>
      <c r="F388">
        <v>820</v>
      </c>
    </row>
    <row r="389" spans="1:6" x14ac:dyDescent="0.25">
      <c r="A389" s="18" t="str">
        <f>VLOOKUP(Crowdfunding!A42,Crowdfunding!A41:M1041,7,FALSE)</f>
        <v>successful</v>
      </c>
      <c r="B389" s="19">
        <f>VLOOKUP(Crowdfunding!A42,Crowdfunding!A41:H1041,8)</f>
        <v>198</v>
      </c>
      <c r="E389" s="21" t="s">
        <v>20</v>
      </c>
      <c r="F389">
        <v>2038</v>
      </c>
    </row>
    <row r="390" spans="1:6" x14ac:dyDescent="0.25">
      <c r="A390" s="16" t="str">
        <f>VLOOKUP(Crowdfunding!A43,Crowdfunding!A42:M1042,7,FALSE)</f>
        <v>successful</v>
      </c>
      <c r="B390" s="17">
        <f>VLOOKUP(Crowdfunding!A43,Crowdfunding!A42:H1042,8)</f>
        <v>111</v>
      </c>
      <c r="E390" s="21" t="s">
        <v>20</v>
      </c>
      <c r="F390">
        <v>116</v>
      </c>
    </row>
    <row r="391" spans="1:6" x14ac:dyDescent="0.25">
      <c r="A391" s="18" t="str">
        <f>VLOOKUP(Crowdfunding!A44,Crowdfunding!A43:M1043,7,FALSE)</f>
        <v>successful</v>
      </c>
      <c r="B391" s="19">
        <f>VLOOKUP(Crowdfunding!A44,Crowdfunding!A43:H1043,8)</f>
        <v>222</v>
      </c>
      <c r="E391" s="21" t="s">
        <v>20</v>
      </c>
      <c r="F391">
        <v>1345</v>
      </c>
    </row>
    <row r="392" spans="1:6" x14ac:dyDescent="0.25">
      <c r="A392" s="16" t="str">
        <f>VLOOKUP(Crowdfunding!A45,Crowdfunding!A44:M1044,7,FALSE)</f>
        <v>successful</v>
      </c>
      <c r="B392" s="17">
        <f>VLOOKUP(Crowdfunding!A45,Crowdfunding!A44:H1044,8)</f>
        <v>6212</v>
      </c>
      <c r="E392" s="21" t="s">
        <v>20</v>
      </c>
      <c r="F392">
        <v>168</v>
      </c>
    </row>
    <row r="393" spans="1:6" x14ac:dyDescent="0.25">
      <c r="A393" s="18" t="str">
        <f>VLOOKUP(Crowdfunding!A46,Crowdfunding!A45:M1045,7,FALSE)</f>
        <v>successful</v>
      </c>
      <c r="B393" s="19">
        <f>VLOOKUP(Crowdfunding!A46,Crowdfunding!A45:H1045,8)</f>
        <v>98</v>
      </c>
      <c r="E393" s="21" t="s">
        <v>20</v>
      </c>
      <c r="F393">
        <v>137</v>
      </c>
    </row>
    <row r="394" spans="1:6" x14ac:dyDescent="0.25">
      <c r="A394" s="16" t="str">
        <f>VLOOKUP(Crowdfunding!A48,Crowdfunding!A47:M1047,7,FALSE)</f>
        <v>successful</v>
      </c>
      <c r="B394" s="17">
        <f>VLOOKUP(Crowdfunding!A48,Crowdfunding!A47:H1047,8)</f>
        <v>92</v>
      </c>
      <c r="E394" s="21" t="s">
        <v>20</v>
      </c>
      <c r="F394">
        <v>186</v>
      </c>
    </row>
    <row r="395" spans="1:6" x14ac:dyDescent="0.25">
      <c r="A395" s="18" t="str">
        <f>VLOOKUP(Crowdfunding!A49,Crowdfunding!A48:M1048,7,FALSE)</f>
        <v>successful</v>
      </c>
      <c r="B395" s="19">
        <f>VLOOKUP(Crowdfunding!A49,Crowdfunding!A48:H1048,8)</f>
        <v>149</v>
      </c>
      <c r="E395" s="21" t="s">
        <v>20</v>
      </c>
      <c r="F395">
        <v>125</v>
      </c>
    </row>
    <row r="396" spans="1:6" x14ac:dyDescent="0.25">
      <c r="A396" s="16" t="str">
        <f>VLOOKUP(Crowdfunding!A50,Crowdfunding!A49:M1049,7,FALSE)</f>
        <v>successful</v>
      </c>
      <c r="B396" s="17">
        <f>VLOOKUP(Crowdfunding!A50,Crowdfunding!A49:H1049,8)</f>
        <v>2431</v>
      </c>
      <c r="E396" s="21" t="s">
        <v>20</v>
      </c>
      <c r="F396">
        <v>202</v>
      </c>
    </row>
    <row r="397" spans="1:6" x14ac:dyDescent="0.25">
      <c r="A397" s="18" t="str">
        <f>VLOOKUP(Crowdfunding!A51,Crowdfunding!A50:M1050,7,FALSE)</f>
        <v>successful</v>
      </c>
      <c r="B397" s="19">
        <f>VLOOKUP(Crowdfunding!A51,Crowdfunding!A50:H1050,8)</f>
        <v>303</v>
      </c>
      <c r="E397" s="21" t="s">
        <v>20</v>
      </c>
      <c r="F397">
        <v>103</v>
      </c>
    </row>
    <row r="398" spans="1:6" x14ac:dyDescent="0.25">
      <c r="A398" s="16" t="str">
        <f>VLOOKUP(Crowdfunding!A55,Crowdfunding!A54:M1054,7,FALSE)</f>
        <v>successful</v>
      </c>
      <c r="B398" s="17">
        <f>VLOOKUP(Crowdfunding!A55,Crowdfunding!A54:H1054,8)</f>
        <v>209</v>
      </c>
      <c r="E398" s="21" t="s">
        <v>20</v>
      </c>
      <c r="F398">
        <v>1785</v>
      </c>
    </row>
    <row r="399" spans="1:6" x14ac:dyDescent="0.25">
      <c r="A399" s="18" t="str">
        <f>VLOOKUP(Crowdfunding!A57,Crowdfunding!A56:M1056,7,FALSE)</f>
        <v>successful</v>
      </c>
      <c r="B399" s="19">
        <f>VLOOKUP(Crowdfunding!A57,Crowdfunding!A56:H1056,8)</f>
        <v>131</v>
      </c>
      <c r="E399" s="21" t="s">
        <v>20</v>
      </c>
      <c r="F399">
        <v>157</v>
      </c>
    </row>
    <row r="400" spans="1:6" x14ac:dyDescent="0.25">
      <c r="A400" s="16" t="str">
        <f>VLOOKUP(Crowdfunding!A58,Crowdfunding!A57:M1057,7,FALSE)</f>
        <v>successful</v>
      </c>
      <c r="B400" s="17">
        <f>VLOOKUP(Crowdfunding!A58,Crowdfunding!A57:H1057,8)</f>
        <v>164</v>
      </c>
      <c r="E400" s="21" t="s">
        <v>20</v>
      </c>
      <c r="F400">
        <v>555</v>
      </c>
    </row>
    <row r="401" spans="1:6" x14ac:dyDescent="0.25">
      <c r="A401" s="18" t="str">
        <f>VLOOKUP(Crowdfunding!A59,Crowdfunding!A58:M1058,7,FALSE)</f>
        <v>successful</v>
      </c>
      <c r="B401" s="19">
        <f>VLOOKUP(Crowdfunding!A59,Crowdfunding!A58:H1058,8)</f>
        <v>201</v>
      </c>
      <c r="E401" s="21" t="s">
        <v>20</v>
      </c>
      <c r="F401">
        <v>297</v>
      </c>
    </row>
    <row r="402" spans="1:6" x14ac:dyDescent="0.25">
      <c r="A402" s="16" t="str">
        <f>VLOOKUP(Crowdfunding!A60,Crowdfunding!A59:M1059,7,FALSE)</f>
        <v>successful</v>
      </c>
      <c r="B402" s="17">
        <f>VLOOKUP(Crowdfunding!A60,Crowdfunding!A59:H1059,8)</f>
        <v>211</v>
      </c>
      <c r="E402" s="21" t="s">
        <v>20</v>
      </c>
      <c r="F402">
        <v>123</v>
      </c>
    </row>
    <row r="403" spans="1:6" x14ac:dyDescent="0.25">
      <c r="A403" s="18" t="str">
        <f>VLOOKUP(Crowdfunding!A61,Crowdfunding!A60:M1060,7,FALSE)</f>
        <v>successful</v>
      </c>
      <c r="B403" s="19">
        <f>VLOOKUP(Crowdfunding!A61,Crowdfunding!A60:H1060,8)</f>
        <v>128</v>
      </c>
      <c r="E403" s="21" t="s">
        <v>20</v>
      </c>
      <c r="F403">
        <v>3036</v>
      </c>
    </row>
    <row r="404" spans="1:6" x14ac:dyDescent="0.25">
      <c r="A404" s="16" t="str">
        <f>VLOOKUP(Crowdfunding!A62,Crowdfunding!A61:M1061,7,FALSE)</f>
        <v>successful</v>
      </c>
      <c r="B404" s="17">
        <f>VLOOKUP(Crowdfunding!A62,Crowdfunding!A61:H1061,8)</f>
        <v>1600</v>
      </c>
      <c r="E404" s="21" t="s">
        <v>20</v>
      </c>
      <c r="F404">
        <v>144</v>
      </c>
    </row>
    <row r="405" spans="1:6" x14ac:dyDescent="0.25">
      <c r="A405" s="18" t="str">
        <f>VLOOKUP(Crowdfunding!A64,Crowdfunding!A63:M1063,7,FALSE)</f>
        <v>successful</v>
      </c>
      <c r="B405" s="19">
        <f>VLOOKUP(Crowdfunding!A64,Crowdfunding!A63:H1063,8)</f>
        <v>249</v>
      </c>
      <c r="E405" s="21" t="s">
        <v>20</v>
      </c>
      <c r="F405">
        <v>121</v>
      </c>
    </row>
    <row r="406" spans="1:6" x14ac:dyDescent="0.25">
      <c r="A406" s="16" t="str">
        <f>VLOOKUP(Crowdfunding!A67,Crowdfunding!A66:M1066,7,FALSE)</f>
        <v>successful</v>
      </c>
      <c r="B406" s="17">
        <f>VLOOKUP(Crowdfunding!A67,Crowdfunding!A66:H1066,8)</f>
        <v>236</v>
      </c>
      <c r="E406" s="21" t="s">
        <v>20</v>
      </c>
      <c r="F406">
        <v>181</v>
      </c>
    </row>
    <row r="407" spans="1:6" x14ac:dyDescent="0.25">
      <c r="A407" s="18" t="str">
        <f>VLOOKUP(Crowdfunding!A69,Crowdfunding!A68:M1068,7,FALSE)</f>
        <v>successful</v>
      </c>
      <c r="B407" s="19">
        <f>VLOOKUP(Crowdfunding!A69,Crowdfunding!A68:H1068,8)</f>
        <v>4065</v>
      </c>
      <c r="E407" s="21" t="s">
        <v>20</v>
      </c>
      <c r="F407">
        <v>122</v>
      </c>
    </row>
    <row r="408" spans="1:6" x14ac:dyDescent="0.25">
      <c r="A408" s="16" t="str">
        <f>VLOOKUP(Crowdfunding!A70,Crowdfunding!A69:M1069,7,FALSE)</f>
        <v>successful</v>
      </c>
      <c r="B408" s="17">
        <f>VLOOKUP(Crowdfunding!A70,Crowdfunding!A69:H1069,8)</f>
        <v>246</v>
      </c>
      <c r="E408" s="21" t="s">
        <v>20</v>
      </c>
      <c r="F408">
        <v>1071</v>
      </c>
    </row>
    <row r="409" spans="1:6" x14ac:dyDescent="0.25">
      <c r="A409" s="18" t="str">
        <f>VLOOKUP(Crowdfunding!A72,Crowdfunding!A71:M1071,7,FALSE)</f>
        <v>successful</v>
      </c>
      <c r="B409" s="19">
        <f>VLOOKUP(Crowdfunding!A72,Crowdfunding!A71:H1071,8)</f>
        <v>2475</v>
      </c>
      <c r="E409" s="21" t="s">
        <v>20</v>
      </c>
      <c r="F409">
        <v>980</v>
      </c>
    </row>
    <row r="410" spans="1:6" x14ac:dyDescent="0.25">
      <c r="A410" s="16" t="str">
        <f>VLOOKUP(Crowdfunding!A73,Crowdfunding!A72:M1072,7,FALSE)</f>
        <v>successful</v>
      </c>
      <c r="B410" s="17">
        <f>VLOOKUP(Crowdfunding!A73,Crowdfunding!A72:H1072,8)</f>
        <v>76</v>
      </c>
      <c r="E410" s="21" t="s">
        <v>20</v>
      </c>
      <c r="F410">
        <v>536</v>
      </c>
    </row>
    <row r="411" spans="1:6" x14ac:dyDescent="0.25">
      <c r="A411" s="18" t="str">
        <f>VLOOKUP(Crowdfunding!A74,Crowdfunding!A73:M1073,7,FALSE)</f>
        <v>successful</v>
      </c>
      <c r="B411" s="19">
        <f>VLOOKUP(Crowdfunding!A74,Crowdfunding!A73:H1073,8)</f>
        <v>54</v>
      </c>
      <c r="E411" s="21" t="s">
        <v>20</v>
      </c>
      <c r="F411">
        <v>1991</v>
      </c>
    </row>
    <row r="412" spans="1:6" x14ac:dyDescent="0.25">
      <c r="A412" s="16" t="str">
        <f>VLOOKUP(Crowdfunding!A75,Crowdfunding!A74:M1074,7,FALSE)</f>
        <v>successful</v>
      </c>
      <c r="B412" s="17">
        <f>VLOOKUP(Crowdfunding!A75,Crowdfunding!A74:H1074,8)</f>
        <v>88</v>
      </c>
      <c r="E412" s="21" t="s">
        <v>20</v>
      </c>
      <c r="F412">
        <v>180</v>
      </c>
    </row>
    <row r="413" spans="1:6" x14ac:dyDescent="0.25">
      <c r="A413" s="18" t="str">
        <f>VLOOKUP(Crowdfunding!A76,Crowdfunding!A75:M1075,7,FALSE)</f>
        <v>successful</v>
      </c>
      <c r="B413" s="19">
        <f>VLOOKUP(Crowdfunding!A76,Crowdfunding!A75:H1075,8)</f>
        <v>85</v>
      </c>
      <c r="E413" s="21" t="s">
        <v>20</v>
      </c>
      <c r="F413">
        <v>130</v>
      </c>
    </row>
    <row r="414" spans="1:6" x14ac:dyDescent="0.25">
      <c r="A414" s="16" t="str">
        <f>VLOOKUP(Crowdfunding!A77,Crowdfunding!A76:M1076,7,FALSE)</f>
        <v>successful</v>
      </c>
      <c r="B414" s="17">
        <f>VLOOKUP(Crowdfunding!A77,Crowdfunding!A76:H1076,8)</f>
        <v>170</v>
      </c>
      <c r="E414" s="21" t="s">
        <v>20</v>
      </c>
      <c r="F414">
        <v>122</v>
      </c>
    </row>
    <row r="415" spans="1:6" x14ac:dyDescent="0.25">
      <c r="A415" s="18" t="str">
        <f>VLOOKUP(Crowdfunding!A80,Crowdfunding!A79:M1079,7,FALSE)</f>
        <v>successful</v>
      </c>
      <c r="B415" s="19">
        <f>VLOOKUP(Crowdfunding!A80,Crowdfunding!A79:H1079,8)</f>
        <v>330</v>
      </c>
      <c r="E415" s="21" t="s">
        <v>20</v>
      </c>
      <c r="F415">
        <v>140</v>
      </c>
    </row>
    <row r="416" spans="1:6" x14ac:dyDescent="0.25">
      <c r="A416" s="16" t="str">
        <f>VLOOKUP(Crowdfunding!A82,Crowdfunding!A81:M1081,7,FALSE)</f>
        <v>successful</v>
      </c>
      <c r="B416" s="17">
        <f>VLOOKUP(Crowdfunding!A82,Crowdfunding!A81:H1081,8)</f>
        <v>127</v>
      </c>
      <c r="E416" s="21" t="s">
        <v>20</v>
      </c>
      <c r="F416">
        <v>3388</v>
      </c>
    </row>
    <row r="417" spans="1:6" x14ac:dyDescent="0.25">
      <c r="A417" s="18" t="str">
        <f>VLOOKUP(Crowdfunding!A83,Crowdfunding!A82:M1082,7,FALSE)</f>
        <v>successful</v>
      </c>
      <c r="B417" s="19">
        <f>VLOOKUP(Crowdfunding!A83,Crowdfunding!A82:H1082,8)</f>
        <v>411</v>
      </c>
      <c r="E417" s="21" t="s">
        <v>20</v>
      </c>
      <c r="F417">
        <v>280</v>
      </c>
    </row>
    <row r="418" spans="1:6" x14ac:dyDescent="0.25">
      <c r="A418" s="16" t="str">
        <f>VLOOKUP(Crowdfunding!A84,Crowdfunding!A83:M1083,7,FALSE)</f>
        <v>successful</v>
      </c>
      <c r="B418" s="17">
        <f>VLOOKUP(Crowdfunding!A84,Crowdfunding!A83:H1083,8)</f>
        <v>180</v>
      </c>
      <c r="E418" s="21" t="s">
        <v>20</v>
      </c>
      <c r="F418">
        <v>366</v>
      </c>
    </row>
    <row r="419" spans="1:6" x14ac:dyDescent="0.25">
      <c r="A419" s="18" t="str">
        <f>VLOOKUP(Crowdfunding!A86,Crowdfunding!A85:M1085,7,FALSE)</f>
        <v>successful</v>
      </c>
      <c r="B419" s="19">
        <f>VLOOKUP(Crowdfunding!A86,Crowdfunding!A85:H1085,8)</f>
        <v>374</v>
      </c>
      <c r="E419" s="21" t="s">
        <v>20</v>
      </c>
      <c r="F419">
        <v>270</v>
      </c>
    </row>
    <row r="420" spans="1:6" x14ac:dyDescent="0.25">
      <c r="A420" s="16" t="str">
        <f>VLOOKUP(Crowdfunding!A87,Crowdfunding!A86:M1086,7,FALSE)</f>
        <v>successful</v>
      </c>
      <c r="B420" s="17">
        <f>VLOOKUP(Crowdfunding!A87,Crowdfunding!A86:H1086,8)</f>
        <v>71</v>
      </c>
      <c r="E420" s="21" t="s">
        <v>20</v>
      </c>
      <c r="F420">
        <v>137</v>
      </c>
    </row>
    <row r="421" spans="1:6" x14ac:dyDescent="0.25">
      <c r="A421" s="18" t="str">
        <f>VLOOKUP(Crowdfunding!A88,Crowdfunding!A87:M1087,7,FALSE)</f>
        <v>successful</v>
      </c>
      <c r="B421" s="19">
        <f>VLOOKUP(Crowdfunding!A88,Crowdfunding!A87:H1087,8)</f>
        <v>203</v>
      </c>
      <c r="E421" s="21" t="s">
        <v>20</v>
      </c>
      <c r="F421">
        <v>3205</v>
      </c>
    </row>
    <row r="422" spans="1:6" x14ac:dyDescent="0.25">
      <c r="A422" s="16" t="str">
        <f>VLOOKUP(Crowdfunding!A90,Crowdfunding!A89:M1089,7,FALSE)</f>
        <v>successful</v>
      </c>
      <c r="B422" s="17">
        <f>VLOOKUP(Crowdfunding!A90,Crowdfunding!A89:H1089,8)</f>
        <v>113</v>
      </c>
      <c r="E422" s="21" t="s">
        <v>20</v>
      </c>
      <c r="F422">
        <v>288</v>
      </c>
    </row>
    <row r="423" spans="1:6" x14ac:dyDescent="0.25">
      <c r="A423" s="18" t="str">
        <f>VLOOKUP(Crowdfunding!A91,Crowdfunding!A90:M1090,7,FALSE)</f>
        <v>successful</v>
      </c>
      <c r="B423" s="19">
        <f>VLOOKUP(Crowdfunding!A91,Crowdfunding!A90:H1090,8)</f>
        <v>96</v>
      </c>
      <c r="E423" s="21" t="s">
        <v>20</v>
      </c>
      <c r="F423">
        <v>148</v>
      </c>
    </row>
    <row r="424" spans="1:6" x14ac:dyDescent="0.25">
      <c r="A424" s="16" t="str">
        <f>VLOOKUP(Crowdfunding!A94,Crowdfunding!A93:M1093,7,FALSE)</f>
        <v>successful</v>
      </c>
      <c r="B424" s="17">
        <f>VLOOKUP(Crowdfunding!A94,Crowdfunding!A93:H1093,8)</f>
        <v>498</v>
      </c>
      <c r="E424" s="21" t="s">
        <v>20</v>
      </c>
      <c r="F424">
        <v>114</v>
      </c>
    </row>
    <row r="425" spans="1:6" x14ac:dyDescent="0.25">
      <c r="A425" s="18" t="str">
        <f>VLOOKUP(Crowdfunding!A96,Crowdfunding!A95:M1095,7,FALSE)</f>
        <v>successful</v>
      </c>
      <c r="B425" s="19">
        <f>VLOOKUP(Crowdfunding!A96,Crowdfunding!A95:H1095,8)</f>
        <v>180</v>
      </c>
      <c r="E425" s="21" t="s">
        <v>20</v>
      </c>
      <c r="F425">
        <v>1518</v>
      </c>
    </row>
    <row r="426" spans="1:6" x14ac:dyDescent="0.25">
      <c r="A426" s="16" t="str">
        <f>VLOOKUP(Crowdfunding!A97,Crowdfunding!A96:M1096,7,FALSE)</f>
        <v>successful</v>
      </c>
      <c r="B426" s="17">
        <f>VLOOKUP(Crowdfunding!A97,Crowdfunding!A96:H1096,8)</f>
        <v>27</v>
      </c>
      <c r="E426" s="21" t="s">
        <v>20</v>
      </c>
      <c r="F426">
        <v>166</v>
      </c>
    </row>
    <row r="427" spans="1:6" x14ac:dyDescent="0.25">
      <c r="A427" s="18" t="str">
        <f>VLOOKUP(Crowdfunding!A98,Crowdfunding!A97:M1097,7,FALSE)</f>
        <v>successful</v>
      </c>
      <c r="B427" s="19">
        <f>VLOOKUP(Crowdfunding!A98,Crowdfunding!A97:H1097,8)</f>
        <v>2331</v>
      </c>
      <c r="E427" s="21" t="s">
        <v>20</v>
      </c>
      <c r="F427">
        <v>100</v>
      </c>
    </row>
    <row r="428" spans="1:6" x14ac:dyDescent="0.25">
      <c r="A428" s="16" t="str">
        <f>VLOOKUP(Crowdfunding!A99,Crowdfunding!A98:M1098,7,FALSE)</f>
        <v>successful</v>
      </c>
      <c r="B428" s="17">
        <f>VLOOKUP(Crowdfunding!A99,Crowdfunding!A98:H1098,8)</f>
        <v>113</v>
      </c>
      <c r="E428" s="21" t="s">
        <v>20</v>
      </c>
      <c r="F428">
        <v>235</v>
      </c>
    </row>
    <row r="429" spans="1:6" x14ac:dyDescent="0.25">
      <c r="A429" s="18" t="str">
        <f>VLOOKUP(Crowdfunding!A101,Crowdfunding!A100:M1100,7,FALSE)</f>
        <v>successful</v>
      </c>
      <c r="B429" s="19">
        <f>VLOOKUP(Crowdfunding!A101,Crowdfunding!A100:H1100,8)</f>
        <v>164</v>
      </c>
      <c r="E429" s="21" t="s">
        <v>20</v>
      </c>
      <c r="F429">
        <v>148</v>
      </c>
    </row>
    <row r="430" spans="1:6" x14ac:dyDescent="0.25">
      <c r="A430" s="16" t="str">
        <f>VLOOKUP(Crowdfunding!A103,Crowdfunding!A102:M1102,7,FALSE)</f>
        <v>successful</v>
      </c>
      <c r="B430" s="17">
        <f>VLOOKUP(Crowdfunding!A103,Crowdfunding!A102:H1102,8)</f>
        <v>164</v>
      </c>
      <c r="E430" s="21" t="s">
        <v>20</v>
      </c>
      <c r="F430">
        <v>198</v>
      </c>
    </row>
    <row r="431" spans="1:6" x14ac:dyDescent="0.25">
      <c r="A431" s="18" t="str">
        <f>VLOOKUP(Crowdfunding!A104,Crowdfunding!A103:M1103,7,FALSE)</f>
        <v>successful</v>
      </c>
      <c r="B431" s="19">
        <f>VLOOKUP(Crowdfunding!A104,Crowdfunding!A103:H1103,8)</f>
        <v>336</v>
      </c>
      <c r="E431" s="21" t="s">
        <v>20</v>
      </c>
      <c r="F431">
        <v>150</v>
      </c>
    </row>
    <row r="432" spans="1:6" x14ac:dyDescent="0.25">
      <c r="A432" s="16" t="str">
        <f>VLOOKUP(Crowdfunding!A106,Crowdfunding!A105:M1105,7,FALSE)</f>
        <v>successful</v>
      </c>
      <c r="B432" s="17">
        <f>VLOOKUP(Crowdfunding!A106,Crowdfunding!A105:H1105,8)</f>
        <v>1917</v>
      </c>
      <c r="E432" s="21" t="s">
        <v>20</v>
      </c>
      <c r="F432">
        <v>216</v>
      </c>
    </row>
    <row r="433" spans="1:6" x14ac:dyDescent="0.25">
      <c r="A433" s="18" t="str">
        <f>VLOOKUP(Crowdfunding!A107,Crowdfunding!A106:M1106,7,FALSE)</f>
        <v>successful</v>
      </c>
      <c r="B433" s="19">
        <f>VLOOKUP(Crowdfunding!A107,Crowdfunding!A106:H1106,8)</f>
        <v>95</v>
      </c>
      <c r="E433" s="21" t="s">
        <v>20</v>
      </c>
      <c r="F433">
        <v>5139</v>
      </c>
    </row>
    <row r="434" spans="1:6" x14ac:dyDescent="0.25">
      <c r="A434" s="16" t="str">
        <f>VLOOKUP(Crowdfunding!A108,Crowdfunding!A107:M1107,7,FALSE)</f>
        <v>successful</v>
      </c>
      <c r="B434" s="17">
        <f>VLOOKUP(Crowdfunding!A108,Crowdfunding!A107:H1107,8)</f>
        <v>147</v>
      </c>
      <c r="E434" s="21" t="s">
        <v>20</v>
      </c>
      <c r="F434">
        <v>2353</v>
      </c>
    </row>
    <row r="435" spans="1:6" x14ac:dyDescent="0.25">
      <c r="A435" s="18" t="str">
        <f>VLOOKUP(Crowdfunding!A109,Crowdfunding!A108:M1108,7,FALSE)</f>
        <v>successful</v>
      </c>
      <c r="B435" s="19">
        <f>VLOOKUP(Crowdfunding!A109,Crowdfunding!A108:H1108,8)</f>
        <v>86</v>
      </c>
      <c r="E435" s="21" t="s">
        <v>20</v>
      </c>
      <c r="F435">
        <v>78</v>
      </c>
    </row>
    <row r="436" spans="1:6" x14ac:dyDescent="0.25">
      <c r="A436" s="16" t="str">
        <f>VLOOKUP(Crowdfunding!A110,Crowdfunding!A109:M1109,7,FALSE)</f>
        <v>successful</v>
      </c>
      <c r="B436" s="17">
        <f>VLOOKUP(Crowdfunding!A110,Crowdfunding!A109:H1109,8)</f>
        <v>83</v>
      </c>
      <c r="E436" s="21" t="s">
        <v>20</v>
      </c>
      <c r="F436">
        <v>174</v>
      </c>
    </row>
    <row r="437" spans="1:6" x14ac:dyDescent="0.25">
      <c r="A437" s="18" t="str">
        <f>VLOOKUP(Crowdfunding!A113,Crowdfunding!A112:M1112,7,FALSE)</f>
        <v>successful</v>
      </c>
      <c r="B437" s="19">
        <f>VLOOKUP(Crowdfunding!A113,Crowdfunding!A112:H1112,8)</f>
        <v>676</v>
      </c>
      <c r="E437" s="21" t="s">
        <v>20</v>
      </c>
      <c r="F437">
        <v>164</v>
      </c>
    </row>
    <row r="438" spans="1:6" x14ac:dyDescent="0.25">
      <c r="A438" s="16" t="str">
        <f>VLOOKUP(Crowdfunding!A114,Crowdfunding!A113:M1113,7,FALSE)</f>
        <v>successful</v>
      </c>
      <c r="B438" s="17">
        <f>VLOOKUP(Crowdfunding!A114,Crowdfunding!A113:H1113,8)</f>
        <v>361</v>
      </c>
      <c r="E438" s="21" t="s">
        <v>20</v>
      </c>
      <c r="F438">
        <v>161</v>
      </c>
    </row>
    <row r="439" spans="1:6" x14ac:dyDescent="0.25">
      <c r="A439" s="18" t="str">
        <f>VLOOKUP(Crowdfunding!A115,Crowdfunding!A114:M1114,7,FALSE)</f>
        <v>successful</v>
      </c>
      <c r="B439" s="19">
        <f>VLOOKUP(Crowdfunding!A115,Crowdfunding!A114:H1114,8)</f>
        <v>131</v>
      </c>
      <c r="E439" s="21" t="s">
        <v>20</v>
      </c>
      <c r="F439">
        <v>138</v>
      </c>
    </row>
    <row r="440" spans="1:6" x14ac:dyDescent="0.25">
      <c r="A440" s="16" t="str">
        <f>VLOOKUP(Crowdfunding!A116,Crowdfunding!A115:M1115,7,FALSE)</f>
        <v>successful</v>
      </c>
      <c r="B440" s="17">
        <f>VLOOKUP(Crowdfunding!A116,Crowdfunding!A115:H1115,8)</f>
        <v>126</v>
      </c>
      <c r="E440" s="21" t="s">
        <v>20</v>
      </c>
      <c r="F440">
        <v>3308</v>
      </c>
    </row>
    <row r="441" spans="1:6" x14ac:dyDescent="0.25">
      <c r="A441" s="18" t="str">
        <f>VLOOKUP(Crowdfunding!A119,Crowdfunding!A118:M1118,7,FALSE)</f>
        <v>successful</v>
      </c>
      <c r="B441" s="19">
        <f>VLOOKUP(Crowdfunding!A119,Crowdfunding!A118:H1118,8)</f>
        <v>275</v>
      </c>
      <c r="E441" s="21" t="s">
        <v>20</v>
      </c>
      <c r="F441">
        <v>127</v>
      </c>
    </row>
    <row r="442" spans="1:6" x14ac:dyDescent="0.25">
      <c r="A442" s="16" t="str">
        <f>VLOOKUP(Crowdfunding!A120,Crowdfunding!A119:M1119,7,FALSE)</f>
        <v>successful</v>
      </c>
      <c r="B442" s="17">
        <f>VLOOKUP(Crowdfunding!A120,Crowdfunding!A119:H1119,8)</f>
        <v>67</v>
      </c>
      <c r="E442" s="21" t="s">
        <v>20</v>
      </c>
      <c r="F442">
        <v>207</v>
      </c>
    </row>
    <row r="443" spans="1:6" x14ac:dyDescent="0.25">
      <c r="A443" s="18" t="str">
        <f>VLOOKUP(Crowdfunding!A121,Crowdfunding!A120:M1120,7,FALSE)</f>
        <v>successful</v>
      </c>
      <c r="B443" s="19">
        <f>VLOOKUP(Crowdfunding!A121,Crowdfunding!A120:H1120,8)</f>
        <v>154</v>
      </c>
      <c r="E443" s="21" t="s">
        <v>20</v>
      </c>
      <c r="F443">
        <v>181</v>
      </c>
    </row>
    <row r="444" spans="1:6" x14ac:dyDescent="0.25">
      <c r="A444" s="16" t="str">
        <f>VLOOKUP(Crowdfunding!A122,Crowdfunding!A121:M1121,7,FALSE)</f>
        <v>successful</v>
      </c>
      <c r="B444" s="17">
        <f>VLOOKUP(Crowdfunding!A122,Crowdfunding!A121:H1121,8)</f>
        <v>1782</v>
      </c>
      <c r="E444" s="21" t="s">
        <v>20</v>
      </c>
      <c r="F444">
        <v>110</v>
      </c>
    </row>
    <row r="445" spans="1:6" x14ac:dyDescent="0.25">
      <c r="A445" s="18" t="str">
        <f>VLOOKUP(Crowdfunding!A123,Crowdfunding!A122:M1122,7,FALSE)</f>
        <v>successful</v>
      </c>
      <c r="B445" s="19">
        <f>VLOOKUP(Crowdfunding!A123,Crowdfunding!A122:H1122,8)</f>
        <v>903</v>
      </c>
      <c r="E445" s="21" t="s">
        <v>20</v>
      </c>
      <c r="F445">
        <v>185</v>
      </c>
    </row>
    <row r="446" spans="1:6" x14ac:dyDescent="0.25">
      <c r="A446" s="16" t="str">
        <f>VLOOKUP(Crowdfunding!A126,Crowdfunding!A125:M1125,7,FALSE)</f>
        <v>successful</v>
      </c>
      <c r="B446" s="17">
        <f>VLOOKUP(Crowdfunding!A126,Crowdfunding!A125:H1125,8)</f>
        <v>94</v>
      </c>
      <c r="E446" s="21" t="s">
        <v>20</v>
      </c>
      <c r="F446">
        <v>121</v>
      </c>
    </row>
    <row r="447" spans="1:6" x14ac:dyDescent="0.25">
      <c r="A447" s="18" t="str">
        <f>VLOOKUP(Crowdfunding!A127,Crowdfunding!A126:M1126,7,FALSE)</f>
        <v>successful</v>
      </c>
      <c r="B447" s="19">
        <f>VLOOKUP(Crowdfunding!A127,Crowdfunding!A126:H1126,8)</f>
        <v>180</v>
      </c>
      <c r="E447" s="21" t="s">
        <v>20</v>
      </c>
      <c r="F447">
        <v>106</v>
      </c>
    </row>
    <row r="448" spans="1:6" x14ac:dyDescent="0.25">
      <c r="A448" s="16" t="str">
        <f>VLOOKUP(Crowdfunding!A132,Crowdfunding!A131:M1131,7,FALSE)</f>
        <v>successful</v>
      </c>
      <c r="B448" s="17">
        <f>VLOOKUP(Crowdfunding!A132,Crowdfunding!A131:H1131,8)</f>
        <v>533</v>
      </c>
      <c r="E448" s="21" t="s">
        <v>20</v>
      </c>
      <c r="F448">
        <v>142</v>
      </c>
    </row>
    <row r="449" spans="1:6" x14ac:dyDescent="0.25">
      <c r="A449" s="18" t="str">
        <f>VLOOKUP(Crowdfunding!A133,Crowdfunding!A132:M1132,7,FALSE)</f>
        <v>successful</v>
      </c>
      <c r="B449" s="19">
        <f>VLOOKUP(Crowdfunding!A133,Crowdfunding!A132:H1132,8)</f>
        <v>2443</v>
      </c>
      <c r="E449" s="21" t="s">
        <v>20</v>
      </c>
      <c r="F449">
        <v>233</v>
      </c>
    </row>
    <row r="450" spans="1:6" x14ac:dyDescent="0.25">
      <c r="A450" s="16" t="str">
        <f>VLOOKUP(Crowdfunding!A134,Crowdfunding!A133:M1133,7,FALSE)</f>
        <v>successful</v>
      </c>
      <c r="B450" s="17">
        <f>VLOOKUP(Crowdfunding!A134,Crowdfunding!A133:H1133,8)</f>
        <v>89</v>
      </c>
      <c r="E450" s="21" t="s">
        <v>20</v>
      </c>
      <c r="F450">
        <v>218</v>
      </c>
    </row>
    <row r="451" spans="1:6" x14ac:dyDescent="0.25">
      <c r="A451" s="18" t="str">
        <f>VLOOKUP(Crowdfunding!A135,Crowdfunding!A134:M1134,7,FALSE)</f>
        <v>successful</v>
      </c>
      <c r="B451" s="19">
        <f>VLOOKUP(Crowdfunding!A135,Crowdfunding!A134:H1134,8)</f>
        <v>159</v>
      </c>
      <c r="E451" s="21" t="s">
        <v>20</v>
      </c>
      <c r="F451">
        <v>76</v>
      </c>
    </row>
    <row r="452" spans="1:6" x14ac:dyDescent="0.25">
      <c r="A452" s="16" t="str">
        <f>VLOOKUP(Crowdfunding!A139,Crowdfunding!A138:M1138,7,FALSE)</f>
        <v>successful</v>
      </c>
      <c r="B452" s="17">
        <f>VLOOKUP(Crowdfunding!A139,Crowdfunding!A138:H1138,8)</f>
        <v>50</v>
      </c>
      <c r="E452" s="21" t="s">
        <v>20</v>
      </c>
      <c r="F452">
        <v>43</v>
      </c>
    </row>
    <row r="453" spans="1:6" x14ac:dyDescent="0.25">
      <c r="A453" s="18" t="str">
        <f>VLOOKUP(Crowdfunding!A142,Crowdfunding!A141:M1141,7,FALSE)</f>
        <v>successful</v>
      </c>
      <c r="B453" s="19">
        <f>VLOOKUP(Crowdfunding!A142,Crowdfunding!A141:H1141,8)</f>
        <v>186</v>
      </c>
      <c r="E453" s="21" t="s">
        <v>20</v>
      </c>
      <c r="F453">
        <v>221</v>
      </c>
    </row>
    <row r="454" spans="1:6" x14ac:dyDescent="0.25">
      <c r="A454" s="16" t="str">
        <f>VLOOKUP(Crowdfunding!A143,Crowdfunding!A142:M1142,7,FALSE)</f>
        <v>successful</v>
      </c>
      <c r="B454" s="17">
        <f>VLOOKUP(Crowdfunding!A143,Crowdfunding!A142:H1142,8)</f>
        <v>1071</v>
      </c>
      <c r="E454" s="21" t="s">
        <v>20</v>
      </c>
      <c r="F454">
        <v>2805</v>
      </c>
    </row>
    <row r="455" spans="1:6" x14ac:dyDescent="0.25">
      <c r="A455" s="18" t="str">
        <f>VLOOKUP(Crowdfunding!A144,Crowdfunding!A143:M1143,7,FALSE)</f>
        <v>successful</v>
      </c>
      <c r="B455" s="19">
        <f>VLOOKUP(Crowdfunding!A144,Crowdfunding!A143:H1143,8)</f>
        <v>117</v>
      </c>
      <c r="E455" s="21" t="s">
        <v>20</v>
      </c>
      <c r="F455">
        <v>68</v>
      </c>
    </row>
    <row r="456" spans="1:6" x14ac:dyDescent="0.25">
      <c r="A456" s="16" t="str">
        <f>VLOOKUP(Crowdfunding!A145,Crowdfunding!A144:M1144,7,FALSE)</f>
        <v>successful</v>
      </c>
      <c r="B456" s="17">
        <f>VLOOKUP(Crowdfunding!A145,Crowdfunding!A144:H1144,8)</f>
        <v>70</v>
      </c>
      <c r="E456" s="21" t="s">
        <v>20</v>
      </c>
      <c r="F456">
        <v>183</v>
      </c>
    </row>
    <row r="457" spans="1:6" x14ac:dyDescent="0.25">
      <c r="A457" s="18" t="str">
        <f>VLOOKUP(Crowdfunding!A146,Crowdfunding!A145:M1145,7,FALSE)</f>
        <v>successful</v>
      </c>
      <c r="B457" s="19">
        <f>VLOOKUP(Crowdfunding!A146,Crowdfunding!A145:H1145,8)</f>
        <v>135</v>
      </c>
      <c r="E457" s="21" t="s">
        <v>20</v>
      </c>
      <c r="F457">
        <v>133</v>
      </c>
    </row>
    <row r="458" spans="1:6" x14ac:dyDescent="0.25">
      <c r="A458" s="16" t="str">
        <f>VLOOKUP(Crowdfunding!A147,Crowdfunding!A146:M1146,7,FALSE)</f>
        <v>successful</v>
      </c>
      <c r="B458" s="17">
        <f>VLOOKUP(Crowdfunding!A147,Crowdfunding!A146:H1146,8)</f>
        <v>768</v>
      </c>
      <c r="E458" s="21" t="s">
        <v>20</v>
      </c>
      <c r="F458">
        <v>2489</v>
      </c>
    </row>
    <row r="459" spans="1:6" x14ac:dyDescent="0.25">
      <c r="A459" s="18" t="str">
        <f>VLOOKUP(Crowdfunding!A149,Crowdfunding!A148:M1148,7,FALSE)</f>
        <v>successful</v>
      </c>
      <c r="B459" s="19">
        <f>VLOOKUP(Crowdfunding!A149,Crowdfunding!A148:H1148,8)</f>
        <v>199</v>
      </c>
      <c r="E459" s="21" t="s">
        <v>20</v>
      </c>
      <c r="F459">
        <v>69</v>
      </c>
    </row>
    <row r="460" spans="1:6" x14ac:dyDescent="0.25">
      <c r="A460" s="16" t="str">
        <f>VLOOKUP(Crowdfunding!A150,Crowdfunding!A149:M1149,7,FALSE)</f>
        <v>successful</v>
      </c>
      <c r="B460" s="17">
        <f>VLOOKUP(Crowdfunding!A150,Crowdfunding!A149:H1149,8)</f>
        <v>107</v>
      </c>
      <c r="E460" s="21" t="s">
        <v>20</v>
      </c>
      <c r="F460">
        <v>279</v>
      </c>
    </row>
    <row r="461" spans="1:6" x14ac:dyDescent="0.25">
      <c r="A461" s="18" t="str">
        <f>VLOOKUP(Crowdfunding!A151,Crowdfunding!A150:M1150,7,FALSE)</f>
        <v>successful</v>
      </c>
      <c r="B461" s="19">
        <f>VLOOKUP(Crowdfunding!A151,Crowdfunding!A150:H1150,8)</f>
        <v>195</v>
      </c>
      <c r="E461" s="21" t="s">
        <v>20</v>
      </c>
      <c r="F461">
        <v>210</v>
      </c>
    </row>
    <row r="462" spans="1:6" x14ac:dyDescent="0.25">
      <c r="A462" s="16" t="str">
        <f>VLOOKUP(Crowdfunding!A154,Crowdfunding!A153:M1153,7,FALSE)</f>
        <v>successful</v>
      </c>
      <c r="B462" s="17">
        <f>VLOOKUP(Crowdfunding!A154,Crowdfunding!A153:H1153,8)</f>
        <v>3376</v>
      </c>
      <c r="E462" s="21" t="s">
        <v>20</v>
      </c>
      <c r="F462">
        <v>2100</v>
      </c>
    </row>
    <row r="463" spans="1:6" x14ac:dyDescent="0.25">
      <c r="A463" s="18" t="str">
        <f>VLOOKUP(Crowdfunding!A160,Crowdfunding!A159:M1159,7,FALSE)</f>
        <v>successful</v>
      </c>
      <c r="B463" s="19">
        <f>VLOOKUP(Crowdfunding!A160,Crowdfunding!A159:H1159,8)</f>
        <v>41</v>
      </c>
      <c r="E463" s="21" t="s">
        <v>20</v>
      </c>
      <c r="F463">
        <v>252</v>
      </c>
    </row>
    <row r="464" spans="1:6" x14ac:dyDescent="0.25">
      <c r="A464" s="16" t="str">
        <f>VLOOKUP(Crowdfunding!A161,Crowdfunding!A160:M1160,7,FALSE)</f>
        <v>successful</v>
      </c>
      <c r="B464" s="17">
        <f>VLOOKUP(Crowdfunding!A161,Crowdfunding!A160:H1160,8)</f>
        <v>1821</v>
      </c>
      <c r="E464" s="21" t="s">
        <v>20</v>
      </c>
      <c r="F464">
        <v>1280</v>
      </c>
    </row>
    <row r="465" spans="1:6" x14ac:dyDescent="0.25">
      <c r="A465" s="18" t="str">
        <f>VLOOKUP(Crowdfunding!A162,Crowdfunding!A161:M1161,7,FALSE)</f>
        <v>successful</v>
      </c>
      <c r="B465" s="19">
        <f>VLOOKUP(Crowdfunding!A162,Crowdfunding!A161:H1161,8)</f>
        <v>164</v>
      </c>
      <c r="E465" s="21" t="s">
        <v>20</v>
      </c>
      <c r="F465">
        <v>157</v>
      </c>
    </row>
    <row r="466" spans="1:6" x14ac:dyDescent="0.25">
      <c r="A466" s="16" t="str">
        <f>VLOOKUP(Crowdfunding!A164,Crowdfunding!A163:M1163,7,FALSE)</f>
        <v>successful</v>
      </c>
      <c r="B466" s="17">
        <f>VLOOKUP(Crowdfunding!A164,Crowdfunding!A163:H1163,8)</f>
        <v>157</v>
      </c>
      <c r="E466" s="21" t="s">
        <v>20</v>
      </c>
      <c r="F466">
        <v>194</v>
      </c>
    </row>
    <row r="467" spans="1:6" x14ac:dyDescent="0.25">
      <c r="A467" s="18" t="str">
        <f>VLOOKUP(Crowdfunding!A165,Crowdfunding!A164:M1164,7,FALSE)</f>
        <v>successful</v>
      </c>
      <c r="B467" s="19">
        <f>VLOOKUP(Crowdfunding!A165,Crowdfunding!A164:H1164,8)</f>
        <v>246</v>
      </c>
      <c r="E467" s="21" t="s">
        <v>20</v>
      </c>
      <c r="F467">
        <v>82</v>
      </c>
    </row>
    <row r="468" spans="1:6" x14ac:dyDescent="0.25">
      <c r="A468" s="16" t="str">
        <f>VLOOKUP(Crowdfunding!A166,Crowdfunding!A165:M1165,7,FALSE)</f>
        <v>successful</v>
      </c>
      <c r="B468" s="17">
        <f>VLOOKUP(Crowdfunding!A166,Crowdfunding!A165:H1165,8)</f>
        <v>1396</v>
      </c>
      <c r="E468" s="21" t="s">
        <v>20</v>
      </c>
      <c r="F468">
        <v>4233</v>
      </c>
    </row>
    <row r="469" spans="1:6" x14ac:dyDescent="0.25">
      <c r="A469" s="18" t="str">
        <f>VLOOKUP(Crowdfunding!A167,Crowdfunding!A166:M1166,7,FALSE)</f>
        <v>successful</v>
      </c>
      <c r="B469" s="19">
        <f>VLOOKUP(Crowdfunding!A167,Crowdfunding!A166:H1166,8)</f>
        <v>2506</v>
      </c>
      <c r="E469" s="21" t="s">
        <v>20</v>
      </c>
      <c r="F469">
        <v>1297</v>
      </c>
    </row>
    <row r="470" spans="1:6" x14ac:dyDescent="0.25">
      <c r="A470" s="16" t="str">
        <f>VLOOKUP(Crowdfunding!A168,Crowdfunding!A167:M1167,7,FALSE)</f>
        <v>successful</v>
      </c>
      <c r="B470" s="17">
        <f>VLOOKUP(Crowdfunding!A168,Crowdfunding!A167:H1167,8)</f>
        <v>244</v>
      </c>
      <c r="E470" s="21" t="s">
        <v>20</v>
      </c>
      <c r="F470">
        <v>165</v>
      </c>
    </row>
    <row r="471" spans="1:6" x14ac:dyDescent="0.25">
      <c r="A471" s="18" t="str">
        <f>VLOOKUP(Crowdfunding!A169,Crowdfunding!A168:M1168,7,FALSE)</f>
        <v>successful</v>
      </c>
      <c r="B471" s="19">
        <f>VLOOKUP(Crowdfunding!A169,Crowdfunding!A168:H1168,8)</f>
        <v>146</v>
      </c>
      <c r="E471" s="21" t="s">
        <v>20</v>
      </c>
      <c r="F471">
        <v>119</v>
      </c>
    </row>
    <row r="472" spans="1:6" x14ac:dyDescent="0.25">
      <c r="A472" s="16" t="str">
        <f>VLOOKUP(Crowdfunding!A171,Crowdfunding!A170:M1170,7,FALSE)</f>
        <v>successful</v>
      </c>
      <c r="B472" s="17">
        <f>VLOOKUP(Crowdfunding!A171,Crowdfunding!A170:H1170,8)</f>
        <v>1267</v>
      </c>
      <c r="E472" s="21" t="s">
        <v>20</v>
      </c>
      <c r="F472">
        <v>1797</v>
      </c>
    </row>
    <row r="473" spans="1:6" x14ac:dyDescent="0.25">
      <c r="A473" s="18" t="str">
        <f>VLOOKUP(Crowdfunding!A175,Crowdfunding!A174:M1174,7,FALSE)</f>
        <v>successful</v>
      </c>
      <c r="B473" s="19">
        <f>VLOOKUP(Crowdfunding!A175,Crowdfunding!A174:H1174,8)</f>
        <v>1561</v>
      </c>
      <c r="E473" s="21" t="s">
        <v>20</v>
      </c>
      <c r="F473">
        <v>261</v>
      </c>
    </row>
    <row r="474" spans="1:6" x14ac:dyDescent="0.25">
      <c r="A474" s="16" t="str">
        <f>VLOOKUP(Crowdfunding!A176,Crowdfunding!A175:M1175,7,FALSE)</f>
        <v>successful</v>
      </c>
      <c r="B474" s="17">
        <f>VLOOKUP(Crowdfunding!A176,Crowdfunding!A175:H1175,8)</f>
        <v>48</v>
      </c>
      <c r="E474" s="21" t="s">
        <v>20</v>
      </c>
      <c r="F474">
        <v>157</v>
      </c>
    </row>
    <row r="475" spans="1:6" x14ac:dyDescent="0.25">
      <c r="A475" s="18" t="str">
        <f>VLOOKUP(Crowdfunding!A179,Crowdfunding!A178:M1178,7,FALSE)</f>
        <v>successful</v>
      </c>
      <c r="B475" s="19">
        <f>VLOOKUP(Crowdfunding!A179,Crowdfunding!A178:H1178,8)</f>
        <v>2739</v>
      </c>
      <c r="E475" s="21" t="s">
        <v>20</v>
      </c>
      <c r="F475">
        <v>3533</v>
      </c>
    </row>
    <row r="476" spans="1:6" x14ac:dyDescent="0.25">
      <c r="A476" s="16" t="str">
        <f>VLOOKUP(Crowdfunding!A181,Crowdfunding!A180:M1180,7,FALSE)</f>
        <v>successful</v>
      </c>
      <c r="B476" s="17">
        <f>VLOOKUP(Crowdfunding!A181,Crowdfunding!A180:H1180,8)</f>
        <v>3537</v>
      </c>
      <c r="E476" s="21" t="s">
        <v>20</v>
      </c>
      <c r="F476">
        <v>155</v>
      </c>
    </row>
    <row r="477" spans="1:6" x14ac:dyDescent="0.25">
      <c r="A477" s="18" t="str">
        <f>VLOOKUP(Crowdfunding!A182,Crowdfunding!A181:M1181,7,FALSE)</f>
        <v>successful</v>
      </c>
      <c r="B477" s="19">
        <f>VLOOKUP(Crowdfunding!A182,Crowdfunding!A181:H1181,8)</f>
        <v>2107</v>
      </c>
      <c r="E477" s="21" t="s">
        <v>20</v>
      </c>
      <c r="F477">
        <v>132</v>
      </c>
    </row>
    <row r="478" spans="1:6" x14ac:dyDescent="0.25">
      <c r="A478" s="16" t="str">
        <f>VLOOKUP(Crowdfunding!A184,Crowdfunding!A183:M1183,7,FALSE)</f>
        <v>successful</v>
      </c>
      <c r="B478" s="17">
        <f>VLOOKUP(Crowdfunding!A184,Crowdfunding!A183:H1183,8)</f>
        <v>3318</v>
      </c>
      <c r="E478" s="21" t="s">
        <v>20</v>
      </c>
      <c r="F478">
        <v>1354</v>
      </c>
    </row>
    <row r="479" spans="1:6" x14ac:dyDescent="0.25">
      <c r="A479" s="18" t="str">
        <f>VLOOKUP(Crowdfunding!A186,Crowdfunding!A185:M1185,7,FALSE)</f>
        <v>successful</v>
      </c>
      <c r="B479" s="19">
        <f>VLOOKUP(Crowdfunding!A186,Crowdfunding!A185:H1185,8)</f>
        <v>340</v>
      </c>
      <c r="E479" s="21" t="s">
        <v>20</v>
      </c>
      <c r="F479">
        <v>48</v>
      </c>
    </row>
    <row r="480" spans="1:6" x14ac:dyDescent="0.25">
      <c r="A480" s="16" t="str">
        <f>VLOOKUP(Crowdfunding!A189,Crowdfunding!A188:M1188,7,FALSE)</f>
        <v>successful</v>
      </c>
      <c r="B480" s="17">
        <f>VLOOKUP(Crowdfunding!A189,Crowdfunding!A188:H1188,8)</f>
        <v>1442</v>
      </c>
      <c r="E480" s="21" t="s">
        <v>20</v>
      </c>
      <c r="F480">
        <v>110</v>
      </c>
    </row>
    <row r="481" spans="1:6" x14ac:dyDescent="0.25">
      <c r="A481" s="18" t="str">
        <f>VLOOKUP(Crowdfunding!A196,Crowdfunding!A195:M1195,7,FALSE)</f>
        <v>successful</v>
      </c>
      <c r="B481" s="19">
        <f>VLOOKUP(Crowdfunding!A196,Crowdfunding!A195:H1195,8)</f>
        <v>126</v>
      </c>
      <c r="E481" s="21" t="s">
        <v>20</v>
      </c>
      <c r="F481">
        <v>172</v>
      </c>
    </row>
    <row r="482" spans="1:6" x14ac:dyDescent="0.25">
      <c r="A482" s="16" t="str">
        <f>VLOOKUP(Crowdfunding!A197,Crowdfunding!A196:M1196,7,FALSE)</f>
        <v>successful</v>
      </c>
      <c r="B482" s="17">
        <f>VLOOKUP(Crowdfunding!A197,Crowdfunding!A196:H1196,8)</f>
        <v>524</v>
      </c>
      <c r="E482" s="21" t="s">
        <v>20</v>
      </c>
      <c r="F482">
        <v>307</v>
      </c>
    </row>
    <row r="483" spans="1:6" x14ac:dyDescent="0.25">
      <c r="A483" s="18" t="str">
        <f>VLOOKUP(Crowdfunding!A199,Crowdfunding!A198:M1198,7,FALSE)</f>
        <v>successful</v>
      </c>
      <c r="B483" s="19">
        <f>VLOOKUP(Crowdfunding!A199,Crowdfunding!A198:H1198,8)</f>
        <v>1989</v>
      </c>
      <c r="E483" s="21" t="s">
        <v>20</v>
      </c>
      <c r="F483">
        <v>160</v>
      </c>
    </row>
    <row r="484" spans="1:6" x14ac:dyDescent="0.25">
      <c r="A484" s="16" t="str">
        <f>VLOOKUP(Crowdfunding!A203,Crowdfunding!A202:M1202,7,FALSE)</f>
        <v>successful</v>
      </c>
      <c r="B484" s="17">
        <f>VLOOKUP(Crowdfunding!A203,Crowdfunding!A202:H1202,8)</f>
        <v>157</v>
      </c>
      <c r="E484" s="21" t="s">
        <v>20</v>
      </c>
      <c r="F484">
        <v>1467</v>
      </c>
    </row>
    <row r="485" spans="1:6" x14ac:dyDescent="0.25">
      <c r="A485" s="18" t="str">
        <f>VLOOKUP(Crowdfunding!A205,Crowdfunding!A204:M1204,7,FALSE)</f>
        <v>successful</v>
      </c>
      <c r="B485" s="19">
        <f>VLOOKUP(Crowdfunding!A205,Crowdfunding!A204:H1204,8)</f>
        <v>4498</v>
      </c>
      <c r="E485" s="21" t="s">
        <v>20</v>
      </c>
      <c r="F485">
        <v>2662</v>
      </c>
    </row>
    <row r="486" spans="1:6" x14ac:dyDescent="0.25">
      <c r="A486" s="16" t="str">
        <f>VLOOKUP(Crowdfunding!A207,Crowdfunding!A206:M1206,7,FALSE)</f>
        <v>successful</v>
      </c>
      <c r="B486" s="17">
        <f>VLOOKUP(Crowdfunding!A207,Crowdfunding!A206:H1206,8)</f>
        <v>80</v>
      </c>
      <c r="E486" s="21" t="s">
        <v>20</v>
      </c>
      <c r="F486">
        <v>452</v>
      </c>
    </row>
    <row r="487" spans="1:6" x14ac:dyDescent="0.25">
      <c r="A487" s="18" t="str">
        <f>VLOOKUP(Crowdfunding!A209,Crowdfunding!A208:M1208,7,FALSE)</f>
        <v>successful</v>
      </c>
      <c r="B487" s="19">
        <f>VLOOKUP(Crowdfunding!A209,Crowdfunding!A208:H1208,8)</f>
        <v>43</v>
      </c>
      <c r="E487" s="21" t="s">
        <v>20</v>
      </c>
      <c r="F487">
        <v>158</v>
      </c>
    </row>
    <row r="488" spans="1:6" x14ac:dyDescent="0.25">
      <c r="A488" s="16" t="str">
        <f>VLOOKUP(Crowdfunding!A210,Crowdfunding!A209:M1209,7,FALSE)</f>
        <v>successful</v>
      </c>
      <c r="B488" s="17">
        <f>VLOOKUP(Crowdfunding!A210,Crowdfunding!A209:H1209,8)</f>
        <v>2053</v>
      </c>
      <c r="E488" s="21" t="s">
        <v>20</v>
      </c>
      <c r="F488">
        <v>225</v>
      </c>
    </row>
    <row r="489" spans="1:6" x14ac:dyDescent="0.25">
      <c r="A489" s="18" t="str">
        <f>VLOOKUP(Crowdfunding!A214,Crowdfunding!A213:M1213,7,FALSE)</f>
        <v>successful</v>
      </c>
      <c r="B489" s="19">
        <f>VLOOKUP(Crowdfunding!A214,Crowdfunding!A213:H1213,8)</f>
        <v>168</v>
      </c>
      <c r="E489" s="21" t="s">
        <v>20</v>
      </c>
      <c r="F489">
        <v>65</v>
      </c>
    </row>
    <row r="490" spans="1:6" x14ac:dyDescent="0.25">
      <c r="A490" s="16" t="str">
        <f>VLOOKUP(Crowdfunding!A215,Crowdfunding!A214:M1214,7,FALSE)</f>
        <v>successful</v>
      </c>
      <c r="B490" s="17">
        <f>VLOOKUP(Crowdfunding!A215,Crowdfunding!A214:H1214,8)</f>
        <v>4289</v>
      </c>
      <c r="E490" s="21" t="s">
        <v>20</v>
      </c>
      <c r="F490">
        <v>163</v>
      </c>
    </row>
    <row r="491" spans="1:6" x14ac:dyDescent="0.25">
      <c r="A491" s="18" t="str">
        <f>VLOOKUP(Crowdfunding!A216,Crowdfunding!A215:M1215,7,FALSE)</f>
        <v>successful</v>
      </c>
      <c r="B491" s="19">
        <f>VLOOKUP(Crowdfunding!A216,Crowdfunding!A215:H1215,8)</f>
        <v>165</v>
      </c>
      <c r="E491" s="21" t="s">
        <v>20</v>
      </c>
      <c r="F491">
        <v>85</v>
      </c>
    </row>
    <row r="492" spans="1:6" x14ac:dyDescent="0.25">
      <c r="A492" s="16" t="str">
        <f>VLOOKUP(Crowdfunding!A218,Crowdfunding!A217:M1217,7,FALSE)</f>
        <v>successful</v>
      </c>
      <c r="B492" s="17">
        <f>VLOOKUP(Crowdfunding!A218,Crowdfunding!A217:H1217,8)</f>
        <v>1815</v>
      </c>
      <c r="E492" s="21" t="s">
        <v>20</v>
      </c>
      <c r="F492">
        <v>217</v>
      </c>
    </row>
    <row r="493" spans="1:6" x14ac:dyDescent="0.25">
      <c r="A493" s="18" t="str">
        <f>VLOOKUP(Crowdfunding!A220,Crowdfunding!A219:M1219,7,FALSE)</f>
        <v>successful</v>
      </c>
      <c r="B493" s="19">
        <f>VLOOKUP(Crowdfunding!A220,Crowdfunding!A219:H1219,8)</f>
        <v>397</v>
      </c>
      <c r="E493" s="21" t="s">
        <v>20</v>
      </c>
      <c r="F493">
        <v>150</v>
      </c>
    </row>
    <row r="494" spans="1:6" x14ac:dyDescent="0.25">
      <c r="A494" s="16" t="str">
        <f>VLOOKUP(Crowdfunding!A221,Crowdfunding!A220:M1220,7,FALSE)</f>
        <v>successful</v>
      </c>
      <c r="B494" s="17">
        <f>VLOOKUP(Crowdfunding!A221,Crowdfunding!A220:H1220,8)</f>
        <v>1539</v>
      </c>
      <c r="E494" s="21" t="s">
        <v>20</v>
      </c>
      <c r="F494">
        <v>3272</v>
      </c>
    </row>
    <row r="495" spans="1:6" x14ac:dyDescent="0.25">
      <c r="A495" s="18" t="str">
        <f>VLOOKUP(Crowdfunding!A224,Crowdfunding!A223:M1223,7,FALSE)</f>
        <v>successful</v>
      </c>
      <c r="B495" s="19">
        <f>VLOOKUP(Crowdfunding!A224,Crowdfunding!A223:H1223,8)</f>
        <v>138</v>
      </c>
      <c r="E495" s="21" t="s">
        <v>20</v>
      </c>
      <c r="F495">
        <v>300</v>
      </c>
    </row>
    <row r="496" spans="1:6" x14ac:dyDescent="0.25">
      <c r="A496" s="16" t="str">
        <f>VLOOKUP(Crowdfunding!A226,Crowdfunding!A225:M1225,7,FALSE)</f>
        <v>successful</v>
      </c>
      <c r="B496" s="17">
        <f>VLOOKUP(Crowdfunding!A226,Crowdfunding!A225:H1225,8)</f>
        <v>3594</v>
      </c>
      <c r="E496" s="21" t="s">
        <v>20</v>
      </c>
      <c r="F496">
        <v>126</v>
      </c>
    </row>
    <row r="497" spans="1:6" x14ac:dyDescent="0.25">
      <c r="A497" s="18" t="str">
        <f>VLOOKUP(Crowdfunding!A227,Crowdfunding!A226:M1226,7,FALSE)</f>
        <v>successful</v>
      </c>
      <c r="B497" s="19">
        <f>VLOOKUP(Crowdfunding!A227,Crowdfunding!A226:H1226,8)</f>
        <v>5880</v>
      </c>
      <c r="E497" s="21" t="s">
        <v>20</v>
      </c>
      <c r="F497">
        <v>2320</v>
      </c>
    </row>
    <row r="498" spans="1:6" x14ac:dyDescent="0.25">
      <c r="A498" s="16" t="str">
        <f>VLOOKUP(Crowdfunding!A228,Crowdfunding!A227:M1227,7,FALSE)</f>
        <v>successful</v>
      </c>
      <c r="B498" s="17">
        <f>VLOOKUP(Crowdfunding!A228,Crowdfunding!A227:H1227,8)</f>
        <v>112</v>
      </c>
      <c r="E498" s="21" t="s">
        <v>20</v>
      </c>
      <c r="F498">
        <v>81</v>
      </c>
    </row>
    <row r="499" spans="1:6" x14ac:dyDescent="0.25">
      <c r="A499" s="18" t="str">
        <f>VLOOKUP(Crowdfunding!A229,Crowdfunding!A228:M1228,7,FALSE)</f>
        <v>successful</v>
      </c>
      <c r="B499" s="19">
        <f>VLOOKUP(Crowdfunding!A229,Crowdfunding!A228:H1228,8)</f>
        <v>943</v>
      </c>
      <c r="E499" s="21" t="s">
        <v>20</v>
      </c>
      <c r="F499">
        <v>1887</v>
      </c>
    </row>
    <row r="500" spans="1:6" x14ac:dyDescent="0.25">
      <c r="A500" s="16" t="str">
        <f>VLOOKUP(Crowdfunding!A230,Crowdfunding!A229:M1229,7,FALSE)</f>
        <v>successful</v>
      </c>
      <c r="B500" s="17">
        <f>VLOOKUP(Crowdfunding!A230,Crowdfunding!A229:H1229,8)</f>
        <v>2468</v>
      </c>
      <c r="E500" s="21" t="s">
        <v>20</v>
      </c>
      <c r="F500">
        <v>4358</v>
      </c>
    </row>
    <row r="501" spans="1:6" x14ac:dyDescent="0.25">
      <c r="A501" s="18" t="str">
        <f>VLOOKUP(Crowdfunding!A231,Crowdfunding!A230:M1230,7,FALSE)</f>
        <v>successful</v>
      </c>
      <c r="B501" s="19">
        <f>VLOOKUP(Crowdfunding!A231,Crowdfunding!A230:H1230,8)</f>
        <v>2551</v>
      </c>
      <c r="E501" s="21" t="s">
        <v>20</v>
      </c>
      <c r="F501">
        <v>53</v>
      </c>
    </row>
    <row r="502" spans="1:6" x14ac:dyDescent="0.25">
      <c r="A502" s="16" t="str">
        <f>VLOOKUP(Crowdfunding!A232,Crowdfunding!A231:M1231,7,FALSE)</f>
        <v>successful</v>
      </c>
      <c r="B502" s="17">
        <f>VLOOKUP(Crowdfunding!A232,Crowdfunding!A231:H1231,8)</f>
        <v>101</v>
      </c>
      <c r="E502" s="21" t="s">
        <v>20</v>
      </c>
      <c r="F502">
        <v>2414</v>
      </c>
    </row>
    <row r="503" spans="1:6" x14ac:dyDescent="0.25">
      <c r="A503" s="18" t="str">
        <f>VLOOKUP(Crowdfunding!A234,Crowdfunding!A233:M1233,7,FALSE)</f>
        <v>successful</v>
      </c>
      <c r="B503" s="19">
        <f>VLOOKUP(Crowdfunding!A234,Crowdfunding!A233:H1233,8)</f>
        <v>92</v>
      </c>
      <c r="E503" s="21" t="s">
        <v>20</v>
      </c>
      <c r="F503">
        <v>80</v>
      </c>
    </row>
    <row r="504" spans="1:6" x14ac:dyDescent="0.25">
      <c r="A504" s="16" t="str">
        <f>VLOOKUP(Crowdfunding!A235,Crowdfunding!A234:M1234,7,FALSE)</f>
        <v>successful</v>
      </c>
      <c r="B504" s="17">
        <f>VLOOKUP(Crowdfunding!A235,Crowdfunding!A234:H1234,8)</f>
        <v>62</v>
      </c>
      <c r="E504" s="21" t="s">
        <v>20</v>
      </c>
      <c r="F504">
        <v>193</v>
      </c>
    </row>
    <row r="505" spans="1:6" x14ac:dyDescent="0.25">
      <c r="A505" s="18" t="str">
        <f>VLOOKUP(Crowdfunding!A236,Crowdfunding!A235:M1235,7,FALSE)</f>
        <v>successful</v>
      </c>
      <c r="B505" s="19">
        <f>VLOOKUP(Crowdfunding!A236,Crowdfunding!A235:H1235,8)</f>
        <v>149</v>
      </c>
      <c r="E505" s="21" t="s">
        <v>20</v>
      </c>
      <c r="F505">
        <v>52</v>
      </c>
    </row>
    <row r="506" spans="1:6" x14ac:dyDescent="0.25">
      <c r="A506" s="16" t="str">
        <f>VLOOKUP(Crowdfunding!A239,Crowdfunding!A238:M1238,7,FALSE)</f>
        <v>successful</v>
      </c>
      <c r="B506" s="17">
        <f>VLOOKUP(Crowdfunding!A239,Crowdfunding!A238:H1238,8)</f>
        <v>329</v>
      </c>
      <c r="E506" s="21" t="s">
        <v>20</v>
      </c>
      <c r="F506">
        <v>290</v>
      </c>
    </row>
    <row r="507" spans="1:6" x14ac:dyDescent="0.25">
      <c r="A507" s="18" t="str">
        <f>VLOOKUP(Crowdfunding!A240,Crowdfunding!A239:M1239,7,FALSE)</f>
        <v>successful</v>
      </c>
      <c r="B507" s="19">
        <f>VLOOKUP(Crowdfunding!A240,Crowdfunding!A239:H1239,8)</f>
        <v>97</v>
      </c>
      <c r="E507" s="21" t="s">
        <v>20</v>
      </c>
      <c r="F507">
        <v>122</v>
      </c>
    </row>
    <row r="508" spans="1:6" x14ac:dyDescent="0.25">
      <c r="A508" s="16" t="str">
        <f>VLOOKUP(Crowdfunding!A242,Crowdfunding!A241:M1241,7,FALSE)</f>
        <v>successful</v>
      </c>
      <c r="B508" s="17">
        <f>VLOOKUP(Crowdfunding!A242,Crowdfunding!A241:H1241,8)</f>
        <v>1784</v>
      </c>
      <c r="E508" s="21" t="s">
        <v>20</v>
      </c>
      <c r="F508">
        <v>1470</v>
      </c>
    </row>
    <row r="509" spans="1:6" x14ac:dyDescent="0.25">
      <c r="A509" s="18" t="str">
        <f>VLOOKUP(Crowdfunding!A243,Crowdfunding!A242:M1242,7,FALSE)</f>
        <v>successful</v>
      </c>
      <c r="B509" s="19">
        <f>VLOOKUP(Crowdfunding!A243,Crowdfunding!A242:H1242,8)</f>
        <v>1684</v>
      </c>
      <c r="E509" s="21" t="s">
        <v>20</v>
      </c>
      <c r="F509">
        <v>165</v>
      </c>
    </row>
    <row r="510" spans="1:6" x14ac:dyDescent="0.25">
      <c r="A510" s="16" t="str">
        <f>VLOOKUP(Crowdfunding!A244,Crowdfunding!A243:M1243,7,FALSE)</f>
        <v>successful</v>
      </c>
      <c r="B510" s="17">
        <f>VLOOKUP(Crowdfunding!A244,Crowdfunding!A243:H1243,8)</f>
        <v>250</v>
      </c>
      <c r="E510" s="21" t="s">
        <v>20</v>
      </c>
      <c r="F510">
        <v>182</v>
      </c>
    </row>
    <row r="511" spans="1:6" x14ac:dyDescent="0.25">
      <c r="A511" s="18" t="str">
        <f>VLOOKUP(Crowdfunding!A245,Crowdfunding!A244:M1244,7,FALSE)</f>
        <v>successful</v>
      </c>
      <c r="B511" s="19">
        <f>VLOOKUP(Crowdfunding!A245,Crowdfunding!A244:H1244,8)</f>
        <v>238</v>
      </c>
      <c r="E511" s="21" t="s">
        <v>20</v>
      </c>
      <c r="F511">
        <v>199</v>
      </c>
    </row>
    <row r="512" spans="1:6" x14ac:dyDescent="0.25">
      <c r="A512" s="16" t="str">
        <f>VLOOKUP(Crowdfunding!A246,Crowdfunding!A245:M1245,7,FALSE)</f>
        <v>successful</v>
      </c>
      <c r="B512" s="17">
        <f>VLOOKUP(Crowdfunding!A246,Crowdfunding!A245:H1245,8)</f>
        <v>53</v>
      </c>
      <c r="E512" s="21" t="s">
        <v>20</v>
      </c>
      <c r="F512">
        <v>56</v>
      </c>
    </row>
    <row r="513" spans="1:6" x14ac:dyDescent="0.25">
      <c r="A513" s="18" t="str">
        <f>VLOOKUP(Crowdfunding!A247,Crowdfunding!A246:M1246,7,FALSE)</f>
        <v>successful</v>
      </c>
      <c r="B513" s="19">
        <f>VLOOKUP(Crowdfunding!A247,Crowdfunding!A246:H1246,8)</f>
        <v>214</v>
      </c>
      <c r="E513" s="21" t="s">
        <v>20</v>
      </c>
      <c r="F513">
        <v>1460</v>
      </c>
    </row>
    <row r="514" spans="1:6" x14ac:dyDescent="0.25">
      <c r="A514" s="16" t="str">
        <f>VLOOKUP(Crowdfunding!A248,Crowdfunding!A247:M1247,7,FALSE)</f>
        <v>successful</v>
      </c>
      <c r="B514" s="17">
        <f>VLOOKUP(Crowdfunding!A248,Crowdfunding!A247:H1247,8)</f>
        <v>222</v>
      </c>
      <c r="E514" s="21" t="s">
        <v>20</v>
      </c>
      <c r="F514">
        <v>123</v>
      </c>
    </row>
    <row r="515" spans="1:6" x14ac:dyDescent="0.25">
      <c r="A515" s="18" t="str">
        <f>VLOOKUP(Crowdfunding!A249,Crowdfunding!A248:M1248,7,FALSE)</f>
        <v>successful</v>
      </c>
      <c r="B515" s="19">
        <f>VLOOKUP(Crowdfunding!A249,Crowdfunding!A248:H1248,8)</f>
        <v>1884</v>
      </c>
      <c r="E515" s="21" t="s">
        <v>20</v>
      </c>
      <c r="F515">
        <v>159</v>
      </c>
    </row>
    <row r="516" spans="1:6" x14ac:dyDescent="0.25">
      <c r="A516" s="16" t="str">
        <f>VLOOKUP(Crowdfunding!A250,Crowdfunding!A249:M1249,7,FALSE)</f>
        <v>successful</v>
      </c>
      <c r="B516" s="17">
        <f>VLOOKUP(Crowdfunding!A250,Crowdfunding!A249:H1249,8)</f>
        <v>218</v>
      </c>
      <c r="E516" s="21" t="s">
        <v>20</v>
      </c>
      <c r="F516">
        <v>110</v>
      </c>
    </row>
    <row r="517" spans="1:6" x14ac:dyDescent="0.25">
      <c r="A517" s="18" t="str">
        <f>VLOOKUP(Crowdfunding!A251,Crowdfunding!A250:M1250,7,FALSE)</f>
        <v>successful</v>
      </c>
      <c r="B517" s="19">
        <f>VLOOKUP(Crowdfunding!A251,Crowdfunding!A250:H1250,8)</f>
        <v>6465</v>
      </c>
      <c r="E517" s="21" t="s">
        <v>20</v>
      </c>
      <c r="F517">
        <v>236</v>
      </c>
    </row>
    <row r="518" spans="1:6" x14ac:dyDescent="0.25">
      <c r="A518" s="16" t="str">
        <f>VLOOKUP(Crowdfunding!A254,Crowdfunding!A253:M1253,7,FALSE)</f>
        <v>successful</v>
      </c>
      <c r="B518" s="17">
        <f>VLOOKUP(Crowdfunding!A254,Crowdfunding!A253:H1253,8)</f>
        <v>59</v>
      </c>
      <c r="E518" s="21" t="s">
        <v>20</v>
      </c>
      <c r="F518">
        <v>191</v>
      </c>
    </row>
    <row r="519" spans="1:6" x14ac:dyDescent="0.25">
      <c r="A519" s="18" t="str">
        <f>VLOOKUP(Crowdfunding!A256,Crowdfunding!A255:M1255,7,FALSE)</f>
        <v>successful</v>
      </c>
      <c r="B519" s="19">
        <f>VLOOKUP(Crowdfunding!A256,Crowdfunding!A255:H1255,8)</f>
        <v>88</v>
      </c>
      <c r="E519" s="21" t="s">
        <v>20</v>
      </c>
      <c r="F519">
        <v>3934</v>
      </c>
    </row>
    <row r="520" spans="1:6" x14ac:dyDescent="0.25">
      <c r="A520" s="16" t="str">
        <f>VLOOKUP(Crowdfunding!A257,Crowdfunding!A256:M1256,7,FALSE)</f>
        <v>successful</v>
      </c>
      <c r="B520" s="17">
        <f>VLOOKUP(Crowdfunding!A257,Crowdfunding!A256:H1256,8)</f>
        <v>1697</v>
      </c>
      <c r="E520" s="21" t="s">
        <v>20</v>
      </c>
      <c r="F520">
        <v>80</v>
      </c>
    </row>
    <row r="521" spans="1:6" x14ac:dyDescent="0.25">
      <c r="A521" s="18" t="str">
        <f>VLOOKUP(Crowdfunding!A259,Crowdfunding!A258:M1258,7,FALSE)</f>
        <v>successful</v>
      </c>
      <c r="B521" s="19">
        <f>VLOOKUP(Crowdfunding!A259,Crowdfunding!A258:H1258,8)</f>
        <v>92</v>
      </c>
      <c r="E521" s="21" t="s">
        <v>20</v>
      </c>
      <c r="F521">
        <v>462</v>
      </c>
    </row>
    <row r="522" spans="1:6" x14ac:dyDescent="0.25">
      <c r="A522" s="16" t="str">
        <f>VLOOKUP(Crowdfunding!A260,Crowdfunding!A259:M1259,7,FALSE)</f>
        <v>successful</v>
      </c>
      <c r="B522" s="17">
        <f>VLOOKUP(Crowdfunding!A260,Crowdfunding!A259:H1259,8)</f>
        <v>186</v>
      </c>
      <c r="E522" s="21" t="s">
        <v>20</v>
      </c>
      <c r="F522">
        <v>179</v>
      </c>
    </row>
    <row r="523" spans="1:6" x14ac:dyDescent="0.25">
      <c r="A523" s="18" t="str">
        <f>VLOOKUP(Crowdfunding!A261,Crowdfunding!A260:M1260,7,FALSE)</f>
        <v>successful</v>
      </c>
      <c r="B523" s="19">
        <f>VLOOKUP(Crowdfunding!A261,Crowdfunding!A260:H1260,8)</f>
        <v>138</v>
      </c>
      <c r="E523" s="21" t="s">
        <v>20</v>
      </c>
      <c r="F523">
        <v>1866</v>
      </c>
    </row>
    <row r="524" spans="1:6" x14ac:dyDescent="0.25">
      <c r="A524" s="16" t="str">
        <f>VLOOKUP(Crowdfunding!A262,Crowdfunding!A261:M1261,7,FALSE)</f>
        <v>successful</v>
      </c>
      <c r="B524" s="17">
        <f>VLOOKUP(Crowdfunding!A262,Crowdfunding!A261:H1261,8)</f>
        <v>261</v>
      </c>
      <c r="E524" s="21" t="s">
        <v>20</v>
      </c>
      <c r="F524">
        <v>156</v>
      </c>
    </row>
    <row r="525" spans="1:6" x14ac:dyDescent="0.25">
      <c r="A525" s="18" t="str">
        <f>VLOOKUP(Crowdfunding!A264,Crowdfunding!A263:M1263,7,FALSE)</f>
        <v>successful</v>
      </c>
      <c r="B525" s="19">
        <f>VLOOKUP(Crowdfunding!A264,Crowdfunding!A263:H1263,8)</f>
        <v>107</v>
      </c>
      <c r="E525" s="21" t="s">
        <v>20</v>
      </c>
      <c r="F525">
        <v>255</v>
      </c>
    </row>
    <row r="526" spans="1:6" x14ac:dyDescent="0.25">
      <c r="A526" s="16" t="str">
        <f>VLOOKUP(Crowdfunding!A265,Crowdfunding!A264:M1264,7,FALSE)</f>
        <v>successful</v>
      </c>
      <c r="B526" s="17">
        <f>VLOOKUP(Crowdfunding!A265,Crowdfunding!A264:H1264,8)</f>
        <v>199</v>
      </c>
      <c r="E526" s="21" t="s">
        <v>20</v>
      </c>
      <c r="F526">
        <v>2261</v>
      </c>
    </row>
    <row r="527" spans="1:6" x14ac:dyDescent="0.25">
      <c r="A527" s="18" t="str">
        <f>VLOOKUP(Crowdfunding!A266,Crowdfunding!A265:M1265,7,FALSE)</f>
        <v>successful</v>
      </c>
      <c r="B527" s="19">
        <f>VLOOKUP(Crowdfunding!A266,Crowdfunding!A265:H1265,8)</f>
        <v>5512</v>
      </c>
      <c r="E527" s="21" t="s">
        <v>20</v>
      </c>
      <c r="F527">
        <v>40</v>
      </c>
    </row>
    <row r="528" spans="1:6" x14ac:dyDescent="0.25">
      <c r="A528" s="16" t="str">
        <f>VLOOKUP(Crowdfunding!A267,Crowdfunding!A266:M1266,7,FALSE)</f>
        <v>successful</v>
      </c>
      <c r="B528" s="17">
        <f>VLOOKUP(Crowdfunding!A267,Crowdfunding!A266:H1266,8)</f>
        <v>86</v>
      </c>
      <c r="E528" s="21" t="s">
        <v>20</v>
      </c>
      <c r="F528">
        <v>2289</v>
      </c>
    </row>
    <row r="529" spans="1:6" x14ac:dyDescent="0.25">
      <c r="A529" s="18" t="str">
        <f>VLOOKUP(Crowdfunding!A269,Crowdfunding!A268:M1268,7,FALSE)</f>
        <v>successful</v>
      </c>
      <c r="B529" s="19">
        <f>VLOOKUP(Crowdfunding!A269,Crowdfunding!A268:H1268,8)</f>
        <v>2768</v>
      </c>
      <c r="E529" s="21" t="s">
        <v>20</v>
      </c>
      <c r="F529">
        <v>65</v>
      </c>
    </row>
    <row r="530" spans="1:6" x14ac:dyDescent="0.25">
      <c r="A530" s="16" t="str">
        <f>VLOOKUP(Crowdfunding!A270,Crowdfunding!A269:M1269,7,FALSE)</f>
        <v>successful</v>
      </c>
      <c r="B530" s="17">
        <f>VLOOKUP(Crowdfunding!A270,Crowdfunding!A269:H1269,8)</f>
        <v>48</v>
      </c>
      <c r="E530" s="21" t="s">
        <v>20</v>
      </c>
      <c r="F530">
        <v>3777</v>
      </c>
    </row>
    <row r="531" spans="1:6" x14ac:dyDescent="0.25">
      <c r="A531" s="18" t="str">
        <f>VLOOKUP(Crowdfunding!A271,Crowdfunding!A270:M1270,7,FALSE)</f>
        <v>successful</v>
      </c>
      <c r="B531" s="19">
        <f>VLOOKUP(Crowdfunding!A271,Crowdfunding!A270:H1270,8)</f>
        <v>87</v>
      </c>
      <c r="E531" s="21" t="s">
        <v>20</v>
      </c>
      <c r="F531">
        <v>184</v>
      </c>
    </row>
    <row r="532" spans="1:6" x14ac:dyDescent="0.25">
      <c r="A532" s="16" t="str">
        <f>VLOOKUP(Crowdfunding!A274,Crowdfunding!A273:M1273,7,FALSE)</f>
        <v>successful</v>
      </c>
      <c r="B532" s="17">
        <f>VLOOKUP(Crowdfunding!A274,Crowdfunding!A273:H1273,8)</f>
        <v>1894</v>
      </c>
      <c r="E532" s="21" t="s">
        <v>20</v>
      </c>
      <c r="F532">
        <v>85</v>
      </c>
    </row>
    <row r="533" spans="1:6" x14ac:dyDescent="0.25">
      <c r="A533" s="18" t="str">
        <f>VLOOKUP(Crowdfunding!A275,Crowdfunding!A274:M1274,7,FALSE)</f>
        <v>successful</v>
      </c>
      <c r="B533" s="19">
        <f>VLOOKUP(Crowdfunding!A275,Crowdfunding!A274:H1274,8)</f>
        <v>282</v>
      </c>
      <c r="E533" s="21" t="s">
        <v>20</v>
      </c>
      <c r="F533">
        <v>144</v>
      </c>
    </row>
    <row r="534" spans="1:6" x14ac:dyDescent="0.25">
      <c r="A534" s="16" t="str">
        <f>VLOOKUP(Crowdfunding!A277,Crowdfunding!A276:M1276,7,FALSE)</f>
        <v>successful</v>
      </c>
      <c r="B534" s="17">
        <f>VLOOKUP(Crowdfunding!A277,Crowdfunding!A276:H1276,8)</f>
        <v>116</v>
      </c>
      <c r="E534" s="21" t="s">
        <v>20</v>
      </c>
      <c r="F534">
        <v>1902</v>
      </c>
    </row>
    <row r="535" spans="1:6" x14ac:dyDescent="0.25">
      <c r="A535" s="18" t="str">
        <f>VLOOKUP(Crowdfunding!A279,Crowdfunding!A278:M1278,7,FALSE)</f>
        <v>successful</v>
      </c>
      <c r="B535" s="19">
        <f>VLOOKUP(Crowdfunding!A279,Crowdfunding!A278:H1278,8)</f>
        <v>83</v>
      </c>
      <c r="E535" s="21" t="s">
        <v>20</v>
      </c>
      <c r="F535">
        <v>105</v>
      </c>
    </row>
    <row r="536" spans="1:6" x14ac:dyDescent="0.25">
      <c r="A536" s="16" t="str">
        <f>VLOOKUP(Crowdfunding!A280,Crowdfunding!A279:M1279,7,FALSE)</f>
        <v>successful</v>
      </c>
      <c r="B536" s="17">
        <f>VLOOKUP(Crowdfunding!A280,Crowdfunding!A279:H1279,8)</f>
        <v>91</v>
      </c>
      <c r="E536" s="21" t="s">
        <v>20</v>
      </c>
      <c r="F536">
        <v>132</v>
      </c>
    </row>
    <row r="537" spans="1:6" x14ac:dyDescent="0.25">
      <c r="A537" s="18" t="str">
        <f>VLOOKUP(Crowdfunding!A281,Crowdfunding!A280:M1280,7,FALSE)</f>
        <v>successful</v>
      </c>
      <c r="B537" s="19">
        <f>VLOOKUP(Crowdfunding!A281,Crowdfunding!A280:H1280,8)</f>
        <v>546</v>
      </c>
      <c r="E537" s="21" t="s">
        <v>20</v>
      </c>
      <c r="F537">
        <v>96</v>
      </c>
    </row>
    <row r="538" spans="1:6" x14ac:dyDescent="0.25">
      <c r="A538" s="16" t="str">
        <f>VLOOKUP(Crowdfunding!A282,Crowdfunding!A281:M1281,7,FALSE)</f>
        <v>successful</v>
      </c>
      <c r="B538" s="17">
        <f>VLOOKUP(Crowdfunding!A282,Crowdfunding!A281:H1281,8)</f>
        <v>393</v>
      </c>
      <c r="E538" s="21" t="s">
        <v>20</v>
      </c>
      <c r="F538">
        <v>114</v>
      </c>
    </row>
    <row r="539" spans="1:6" x14ac:dyDescent="0.25">
      <c r="A539" s="18" t="str">
        <f>VLOOKUP(Crowdfunding!A284,Crowdfunding!A283:M1283,7,FALSE)</f>
        <v>successful</v>
      </c>
      <c r="B539" s="19">
        <f>VLOOKUP(Crowdfunding!A284,Crowdfunding!A283:H1283,8)</f>
        <v>133</v>
      </c>
      <c r="E539" s="21" t="s">
        <v>20</v>
      </c>
      <c r="F539">
        <v>203</v>
      </c>
    </row>
    <row r="540" spans="1:6" x14ac:dyDescent="0.25">
      <c r="A540" s="16" t="str">
        <f>VLOOKUP(Crowdfunding!A287,Crowdfunding!A286:M1286,7,FALSE)</f>
        <v>successful</v>
      </c>
      <c r="B540" s="17">
        <f>VLOOKUP(Crowdfunding!A287,Crowdfunding!A286:H1286,8)</f>
        <v>254</v>
      </c>
      <c r="E540" s="21" t="s">
        <v>20</v>
      </c>
      <c r="F540">
        <v>1559</v>
      </c>
    </row>
    <row r="541" spans="1:6" x14ac:dyDescent="0.25">
      <c r="A541" s="18" t="str">
        <f>VLOOKUP(Crowdfunding!A289,Crowdfunding!A288:M1288,7,FALSE)</f>
        <v>successful</v>
      </c>
      <c r="B541" s="19">
        <f>VLOOKUP(Crowdfunding!A289,Crowdfunding!A288:H1288,8)</f>
        <v>176</v>
      </c>
      <c r="E541" s="21" t="s">
        <v>20</v>
      </c>
      <c r="F541">
        <v>1548</v>
      </c>
    </row>
    <row r="542" spans="1:6" x14ac:dyDescent="0.25">
      <c r="A542" s="16" t="str">
        <f>VLOOKUP(Crowdfunding!A291,Crowdfunding!A290:M1290,7,FALSE)</f>
        <v>successful</v>
      </c>
      <c r="B542" s="17">
        <f>VLOOKUP(Crowdfunding!A291,Crowdfunding!A290:H1290,8)</f>
        <v>337</v>
      </c>
      <c r="E542" s="21" t="s">
        <v>20</v>
      </c>
      <c r="F542">
        <v>80</v>
      </c>
    </row>
    <row r="543" spans="1:6" x14ac:dyDescent="0.25">
      <c r="A543" s="18" t="str">
        <f>VLOOKUP(Crowdfunding!A293,Crowdfunding!A292:M1292,7,FALSE)</f>
        <v>successful</v>
      </c>
      <c r="B543" s="19">
        <f>VLOOKUP(Crowdfunding!A293,Crowdfunding!A292:H1292,8)</f>
        <v>107</v>
      </c>
      <c r="E543" s="21" t="s">
        <v>20</v>
      </c>
      <c r="F543">
        <v>131</v>
      </c>
    </row>
    <row r="544" spans="1:6" x14ac:dyDescent="0.25">
      <c r="A544" s="16" t="str">
        <f>VLOOKUP(Crowdfunding!A296,Crowdfunding!A295:M1295,7,FALSE)</f>
        <v>successful</v>
      </c>
      <c r="B544" s="17">
        <f>VLOOKUP(Crowdfunding!A296,Crowdfunding!A295:H1295,8)</f>
        <v>183</v>
      </c>
      <c r="E544" s="21" t="s">
        <v>20</v>
      </c>
      <c r="F544">
        <v>112</v>
      </c>
    </row>
    <row r="545" spans="1:6" x14ac:dyDescent="0.25">
      <c r="A545" s="18" t="str">
        <f>VLOOKUP(Crowdfunding!A300,Crowdfunding!A299:M1299,7,FALSE)</f>
        <v>successful</v>
      </c>
      <c r="B545" s="19">
        <f>VLOOKUP(Crowdfunding!A300,Crowdfunding!A299:H1299,8)</f>
        <v>72</v>
      </c>
      <c r="E545" s="21" t="s">
        <v>20</v>
      </c>
      <c r="F545">
        <v>155</v>
      </c>
    </row>
    <row r="546" spans="1:6" x14ac:dyDescent="0.25">
      <c r="A546" s="16" t="str">
        <f>VLOOKUP(Crowdfunding!A303,Crowdfunding!A302:M1302,7,FALSE)</f>
        <v>successful</v>
      </c>
      <c r="B546" s="17">
        <f>VLOOKUP(Crowdfunding!A303,Crowdfunding!A302:H1302,8)</f>
        <v>295</v>
      </c>
      <c r="E546" s="21" t="s">
        <v>20</v>
      </c>
      <c r="F546">
        <v>266</v>
      </c>
    </row>
    <row r="547" spans="1:6" x14ac:dyDescent="0.25">
      <c r="A547" s="18" t="str">
        <f>VLOOKUP(Crowdfunding!A306,Crowdfunding!A305:M1305,7,FALSE)</f>
        <v>successful</v>
      </c>
      <c r="B547" s="19">
        <f>VLOOKUP(Crowdfunding!A306,Crowdfunding!A305:H1305,8)</f>
        <v>142</v>
      </c>
      <c r="E547" s="21" t="s">
        <v>20</v>
      </c>
      <c r="F547">
        <v>155</v>
      </c>
    </row>
    <row r="548" spans="1:6" x14ac:dyDescent="0.25">
      <c r="A548" s="16" t="str">
        <f>VLOOKUP(Crowdfunding!A307,Crowdfunding!A306:M1306,7,FALSE)</f>
        <v>successful</v>
      </c>
      <c r="B548" s="17">
        <f>VLOOKUP(Crowdfunding!A307,Crowdfunding!A306:H1306,8)</f>
        <v>85</v>
      </c>
      <c r="E548" s="21" t="s">
        <v>20</v>
      </c>
      <c r="F548">
        <v>207</v>
      </c>
    </row>
    <row r="549" spans="1:6" x14ac:dyDescent="0.25">
      <c r="A549" s="18" t="str">
        <f>VLOOKUP(Crowdfunding!A309,Crowdfunding!A308:M1308,7,FALSE)</f>
        <v>successful</v>
      </c>
      <c r="B549" s="19">
        <f>VLOOKUP(Crowdfunding!A309,Crowdfunding!A308:H1308,8)</f>
        <v>659</v>
      </c>
      <c r="E549" s="21" t="s">
        <v>20</v>
      </c>
      <c r="F549">
        <v>245</v>
      </c>
    </row>
    <row r="550" spans="1:6" x14ac:dyDescent="0.25">
      <c r="A550" s="16" t="str">
        <f>VLOOKUP(Crowdfunding!A313,Crowdfunding!A312:M1312,7,FALSE)</f>
        <v>successful</v>
      </c>
      <c r="B550" s="17">
        <f>VLOOKUP(Crowdfunding!A313,Crowdfunding!A312:H1312,8)</f>
        <v>121</v>
      </c>
      <c r="E550" s="21" t="s">
        <v>20</v>
      </c>
      <c r="F550">
        <v>1573</v>
      </c>
    </row>
    <row r="551" spans="1:6" x14ac:dyDescent="0.25">
      <c r="A551" s="18" t="str">
        <f>VLOOKUP(Crowdfunding!A314,Crowdfunding!A313:M1313,7,FALSE)</f>
        <v>successful</v>
      </c>
      <c r="B551" s="19">
        <f>VLOOKUP(Crowdfunding!A314,Crowdfunding!A313:H1313,8)</f>
        <v>3742</v>
      </c>
      <c r="E551" s="21" t="s">
        <v>20</v>
      </c>
      <c r="F551">
        <v>114</v>
      </c>
    </row>
    <row r="552" spans="1:6" x14ac:dyDescent="0.25">
      <c r="A552" s="16" t="str">
        <f>VLOOKUP(Crowdfunding!A315,Crowdfunding!A314:M1314,7,FALSE)</f>
        <v>successful</v>
      </c>
      <c r="B552" s="17">
        <f>VLOOKUP(Crowdfunding!A315,Crowdfunding!A314:H1314,8)</f>
        <v>223</v>
      </c>
      <c r="E552" s="21" t="s">
        <v>20</v>
      </c>
      <c r="F552">
        <v>93</v>
      </c>
    </row>
    <row r="553" spans="1:6" x14ac:dyDescent="0.25">
      <c r="A553" s="18" t="str">
        <f>VLOOKUP(Crowdfunding!A316,Crowdfunding!A315:M1315,7,FALSE)</f>
        <v>successful</v>
      </c>
      <c r="B553" s="19">
        <f>VLOOKUP(Crowdfunding!A316,Crowdfunding!A315:H1315,8)</f>
        <v>133</v>
      </c>
      <c r="E553" s="21" t="s">
        <v>20</v>
      </c>
      <c r="F553">
        <v>1681</v>
      </c>
    </row>
    <row r="554" spans="1:6" x14ac:dyDescent="0.25">
      <c r="A554" s="16" t="str">
        <f>VLOOKUP(Crowdfunding!A324,Crowdfunding!A323:M1323,7,FALSE)</f>
        <v>successful</v>
      </c>
      <c r="B554" s="17">
        <f>VLOOKUP(Crowdfunding!A324,Crowdfunding!A323:H1323,8)</f>
        <v>5168</v>
      </c>
      <c r="E554" s="21" t="s">
        <v>20</v>
      </c>
      <c r="F554">
        <v>32</v>
      </c>
    </row>
    <row r="555" spans="1:6" x14ac:dyDescent="0.25">
      <c r="A555" s="18" t="str">
        <f>VLOOKUP(Crowdfunding!A326,Crowdfunding!A325:M1325,7,FALSE)</f>
        <v>successful</v>
      </c>
      <c r="B555" s="19">
        <f>VLOOKUP(Crowdfunding!A326,Crowdfunding!A325:H1325,8)</f>
        <v>307</v>
      </c>
      <c r="E555" s="21" t="s">
        <v>20</v>
      </c>
      <c r="F555">
        <v>135</v>
      </c>
    </row>
    <row r="556" spans="1:6" x14ac:dyDescent="0.25">
      <c r="A556" s="16" t="str">
        <f>VLOOKUP(Crowdfunding!A330,Crowdfunding!A329:M1329,7,FALSE)</f>
        <v>successful</v>
      </c>
      <c r="B556" s="17">
        <f>VLOOKUP(Crowdfunding!A330,Crowdfunding!A329:H1329,8)</f>
        <v>2441</v>
      </c>
      <c r="E556" s="21" t="s">
        <v>20</v>
      </c>
      <c r="F556">
        <v>140</v>
      </c>
    </row>
    <row r="557" spans="1:6" x14ac:dyDescent="0.25">
      <c r="A557" s="18" t="str">
        <f>VLOOKUP(Crowdfunding!A332,Crowdfunding!A331:M1331,7,FALSE)</f>
        <v>successful</v>
      </c>
      <c r="B557" s="19">
        <f>VLOOKUP(Crowdfunding!A332,Crowdfunding!A331:H1331,8)</f>
        <v>1385</v>
      </c>
      <c r="E557" s="21" t="s">
        <v>20</v>
      </c>
      <c r="F557">
        <v>92</v>
      </c>
    </row>
    <row r="558" spans="1:6" x14ac:dyDescent="0.25">
      <c r="A558" s="16" t="str">
        <f>VLOOKUP(Crowdfunding!A333,Crowdfunding!A332:M1332,7,FALSE)</f>
        <v>successful</v>
      </c>
      <c r="B558" s="17">
        <f>VLOOKUP(Crowdfunding!A333,Crowdfunding!A332:H1332,8)</f>
        <v>190</v>
      </c>
      <c r="E558" s="21" t="s">
        <v>20</v>
      </c>
      <c r="F558">
        <v>1015</v>
      </c>
    </row>
    <row r="559" spans="1:6" x14ac:dyDescent="0.25">
      <c r="A559" s="18" t="str">
        <f>VLOOKUP(Crowdfunding!A334,Crowdfunding!A333:M1333,7,FALSE)</f>
        <v>successful</v>
      </c>
      <c r="B559" s="19">
        <f>VLOOKUP(Crowdfunding!A334,Crowdfunding!A333:H1333,8)</f>
        <v>470</v>
      </c>
      <c r="E559" s="21" t="s">
        <v>20</v>
      </c>
      <c r="F559">
        <v>323</v>
      </c>
    </row>
    <row r="560" spans="1:6" x14ac:dyDescent="0.25">
      <c r="A560" s="16" t="str">
        <f>VLOOKUP(Crowdfunding!A335,Crowdfunding!A334:M1334,7,FALSE)</f>
        <v>successful</v>
      </c>
      <c r="B560" s="17">
        <f>VLOOKUP(Crowdfunding!A335,Crowdfunding!A334:H1334,8)</f>
        <v>253</v>
      </c>
      <c r="E560" s="21" t="s">
        <v>20</v>
      </c>
      <c r="F560">
        <v>2326</v>
      </c>
    </row>
    <row r="561" spans="1:6" x14ac:dyDescent="0.25">
      <c r="A561" s="18" t="str">
        <f>VLOOKUP(Crowdfunding!A336,Crowdfunding!A335:M1335,7,FALSE)</f>
        <v>successful</v>
      </c>
      <c r="B561" s="19">
        <f>VLOOKUP(Crowdfunding!A336,Crowdfunding!A335:H1335,8)</f>
        <v>1113</v>
      </c>
      <c r="E561" s="21" t="s">
        <v>20</v>
      </c>
      <c r="F561">
        <v>381</v>
      </c>
    </row>
    <row r="562" spans="1:6" x14ac:dyDescent="0.25">
      <c r="A562" s="16" t="str">
        <f>VLOOKUP(Crowdfunding!A337,Crowdfunding!A336:M1336,7,FALSE)</f>
        <v>successful</v>
      </c>
      <c r="B562" s="17">
        <f>VLOOKUP(Crowdfunding!A337,Crowdfunding!A336:H1336,8)</f>
        <v>2283</v>
      </c>
      <c r="E562" s="21" t="s">
        <v>20</v>
      </c>
      <c r="F562">
        <v>480</v>
      </c>
    </row>
    <row r="563" spans="1:6" x14ac:dyDescent="0.25">
      <c r="A563" s="18" t="str">
        <f>VLOOKUP(Crowdfunding!A339,Crowdfunding!A338:M1338,7,FALSE)</f>
        <v>successful</v>
      </c>
      <c r="B563" s="19">
        <f>VLOOKUP(Crowdfunding!A339,Crowdfunding!A338:H1338,8)</f>
        <v>1095</v>
      </c>
      <c r="E563" s="21" t="s">
        <v>20</v>
      </c>
      <c r="F563">
        <v>226</v>
      </c>
    </row>
    <row r="564" spans="1:6" x14ac:dyDescent="0.25">
      <c r="A564" s="16" t="str">
        <f>VLOOKUP(Crowdfunding!A340,Crowdfunding!A339:M1339,7,FALSE)</f>
        <v>successful</v>
      </c>
      <c r="B564" s="17">
        <f>VLOOKUP(Crowdfunding!A340,Crowdfunding!A339:H1339,8)</f>
        <v>1690</v>
      </c>
      <c r="E564" s="21" t="s">
        <v>20</v>
      </c>
      <c r="F564">
        <v>241</v>
      </c>
    </row>
    <row r="565" spans="1:6" x14ac:dyDescent="0.25">
      <c r="A565" s="18" t="str">
        <f>VLOOKUP(Crowdfunding!A349,Crowdfunding!A348:M1348,7,FALSE)</f>
        <v>successful</v>
      </c>
      <c r="B565" s="19">
        <f>VLOOKUP(Crowdfunding!A349,Crowdfunding!A348:H1348,8)</f>
        <v>191</v>
      </c>
      <c r="E565" s="21" t="s">
        <v>20</v>
      </c>
      <c r="F565">
        <v>132</v>
      </c>
    </row>
    <row r="566" spans="1:6" x14ac:dyDescent="0.25">
      <c r="A566" s="16" t="str">
        <f>VLOOKUP(Crowdfunding!A353,Crowdfunding!A352:M1352,7,FALSE)</f>
        <v>successful</v>
      </c>
      <c r="B566" s="17">
        <f>VLOOKUP(Crowdfunding!A353,Crowdfunding!A352:H1352,8)</f>
        <v>2013</v>
      </c>
      <c r="E566" s="21" t="s">
        <v>20</v>
      </c>
      <c r="F566">
        <v>2043</v>
      </c>
    </row>
    <row r="567" spans="1:6" x14ac:dyDescent="0.25">
      <c r="A567" s="18" t="str">
        <f>VLOOKUP(Crowdfunding!A355,Crowdfunding!A354:M1354,7,FALSE)</f>
        <v>successful</v>
      </c>
      <c r="B567" s="19">
        <f>VLOOKUP(Crowdfunding!A355,Crowdfunding!A354:H1354,8)</f>
        <v>1703</v>
      </c>
    </row>
    <row r="568" spans="1:6" x14ac:dyDescent="0.25">
      <c r="A568" s="16" t="str">
        <f>VLOOKUP(Crowdfunding!A356,Crowdfunding!A355:M1355,7,FALSE)</f>
        <v>successful</v>
      </c>
      <c r="B568" s="17">
        <f>VLOOKUP(Crowdfunding!A356,Crowdfunding!A355:H1355,8)</f>
        <v>80</v>
      </c>
    </row>
    <row r="569" spans="1:6" x14ac:dyDescent="0.25">
      <c r="A569" s="18" t="str">
        <f>VLOOKUP(Crowdfunding!A359,Crowdfunding!A358:M1358,7,FALSE)</f>
        <v>successful</v>
      </c>
      <c r="B569" s="19">
        <f>VLOOKUP(Crowdfunding!A359,Crowdfunding!A358:H1358,8)</f>
        <v>41</v>
      </c>
    </row>
    <row r="570" spans="1:6" x14ac:dyDescent="0.25">
      <c r="A570" s="16" t="str">
        <f>VLOOKUP(Crowdfunding!A361,Crowdfunding!A360:M1360,7,FALSE)</f>
        <v>successful</v>
      </c>
      <c r="B570" s="17">
        <f>VLOOKUP(Crowdfunding!A361,Crowdfunding!A360:H1360,8)</f>
        <v>187</v>
      </c>
    </row>
    <row r="571" spans="1:6" x14ac:dyDescent="0.25">
      <c r="A571" s="18" t="str">
        <f>VLOOKUP(Crowdfunding!A362,Crowdfunding!A361:M1361,7,FALSE)</f>
        <v>successful</v>
      </c>
      <c r="B571" s="19">
        <f>VLOOKUP(Crowdfunding!A362,Crowdfunding!A361:H1361,8)</f>
        <v>2875</v>
      </c>
    </row>
    <row r="572" spans="1:6" x14ac:dyDescent="0.25">
      <c r="A572" s="16" t="str">
        <f>VLOOKUP(Crowdfunding!A363,Crowdfunding!A362:M1362,7,FALSE)</f>
        <v>successful</v>
      </c>
      <c r="B572" s="17">
        <f>VLOOKUP(Crowdfunding!A363,Crowdfunding!A362:H1362,8)</f>
        <v>88</v>
      </c>
    </row>
    <row r="573" spans="1:6" x14ac:dyDescent="0.25">
      <c r="A573" s="18" t="str">
        <f>VLOOKUP(Crowdfunding!A364,Crowdfunding!A363:M1363,7,FALSE)</f>
        <v>successful</v>
      </c>
      <c r="B573" s="19">
        <f>VLOOKUP(Crowdfunding!A364,Crowdfunding!A363:H1363,8)</f>
        <v>191</v>
      </c>
    </row>
    <row r="574" spans="1:6" x14ac:dyDescent="0.25">
      <c r="A574" s="16" t="str">
        <f>VLOOKUP(Crowdfunding!A365,Crowdfunding!A364:M1364,7,FALSE)</f>
        <v>successful</v>
      </c>
      <c r="B574" s="17">
        <f>VLOOKUP(Crowdfunding!A365,Crowdfunding!A364:H1364,8)</f>
        <v>139</v>
      </c>
    </row>
    <row r="575" spans="1:6" x14ac:dyDescent="0.25">
      <c r="A575" s="18" t="str">
        <f>VLOOKUP(Crowdfunding!A366,Crowdfunding!A365:M1365,7,FALSE)</f>
        <v>successful</v>
      </c>
      <c r="B575" s="19">
        <f>VLOOKUP(Crowdfunding!A366,Crowdfunding!A365:H1365,8)</f>
        <v>186</v>
      </c>
    </row>
    <row r="576" spans="1:6" x14ac:dyDescent="0.25">
      <c r="A576" s="16" t="str">
        <f>VLOOKUP(Crowdfunding!A367,Crowdfunding!A366:M1366,7,FALSE)</f>
        <v>successful</v>
      </c>
      <c r="B576" s="17">
        <f>VLOOKUP(Crowdfunding!A367,Crowdfunding!A366:H1366,8)</f>
        <v>112</v>
      </c>
    </row>
    <row r="577" spans="1:2" x14ac:dyDescent="0.25">
      <c r="A577" s="18" t="str">
        <f>VLOOKUP(Crowdfunding!A368,Crowdfunding!A367:M1367,7,FALSE)</f>
        <v>successful</v>
      </c>
      <c r="B577" s="19">
        <f>VLOOKUP(Crowdfunding!A368,Crowdfunding!A367:H1367,8)</f>
        <v>101</v>
      </c>
    </row>
    <row r="578" spans="1:2" x14ac:dyDescent="0.25">
      <c r="A578" s="16" t="str">
        <f>VLOOKUP(Crowdfunding!A370,Crowdfunding!A369:M1369,7,FALSE)</f>
        <v>successful</v>
      </c>
      <c r="B578" s="17">
        <f>VLOOKUP(Crowdfunding!A370,Crowdfunding!A369:H1369,8)</f>
        <v>206</v>
      </c>
    </row>
    <row r="579" spans="1:2" x14ac:dyDescent="0.25">
      <c r="A579" s="18" t="str">
        <f>VLOOKUP(Crowdfunding!A371,Crowdfunding!A370:M1370,7,FALSE)</f>
        <v>successful</v>
      </c>
      <c r="B579" s="19">
        <f>VLOOKUP(Crowdfunding!A371,Crowdfunding!A370:H1370,8)</f>
        <v>154</v>
      </c>
    </row>
    <row r="580" spans="1:2" x14ac:dyDescent="0.25">
      <c r="A580" s="16" t="str">
        <f>VLOOKUP(Crowdfunding!A372,Crowdfunding!A371:M1371,7,FALSE)</f>
        <v>successful</v>
      </c>
      <c r="B580" s="17">
        <f>VLOOKUP(Crowdfunding!A372,Crowdfunding!A371:H1371,8)</f>
        <v>5966</v>
      </c>
    </row>
    <row r="581" spans="1:2" x14ac:dyDescent="0.25">
      <c r="A581" s="18" t="str">
        <f>VLOOKUP(Crowdfunding!A374,Crowdfunding!A373:M1373,7,FALSE)</f>
        <v>successful</v>
      </c>
      <c r="B581" s="19">
        <f>VLOOKUP(Crowdfunding!A374,Crowdfunding!A373:H1373,8)</f>
        <v>169</v>
      </c>
    </row>
    <row r="582" spans="1:2" x14ac:dyDescent="0.25">
      <c r="A582" s="16" t="str">
        <f>VLOOKUP(Crowdfunding!A375,Crowdfunding!A374:M1374,7,FALSE)</f>
        <v>successful</v>
      </c>
      <c r="B582" s="17">
        <f>VLOOKUP(Crowdfunding!A375,Crowdfunding!A374:H1374,8)</f>
        <v>2106</v>
      </c>
    </row>
    <row r="583" spans="1:2" x14ac:dyDescent="0.25">
      <c r="A583" s="18" t="str">
        <f>VLOOKUP(Crowdfunding!A378,Crowdfunding!A377:M1377,7,FALSE)</f>
        <v>successful</v>
      </c>
      <c r="B583" s="19">
        <f>VLOOKUP(Crowdfunding!A378,Crowdfunding!A377:H1377,8)</f>
        <v>131</v>
      </c>
    </row>
    <row r="584" spans="1:2" x14ac:dyDescent="0.25">
      <c r="A584" s="16" t="str">
        <f>VLOOKUP(Crowdfunding!A382,Crowdfunding!A381:M1381,7,FALSE)</f>
        <v>successful</v>
      </c>
      <c r="B584" s="17">
        <f>VLOOKUP(Crowdfunding!A382,Crowdfunding!A381:H1381,8)</f>
        <v>84</v>
      </c>
    </row>
    <row r="585" spans="1:2" x14ac:dyDescent="0.25">
      <c r="A585" s="18" t="str">
        <f>VLOOKUP(Crowdfunding!A383,Crowdfunding!A382:M1382,7,FALSE)</f>
        <v>successful</v>
      </c>
      <c r="B585" s="19">
        <f>VLOOKUP(Crowdfunding!A383,Crowdfunding!A382:H1382,8)</f>
        <v>155</v>
      </c>
    </row>
    <row r="586" spans="1:2" x14ac:dyDescent="0.25">
      <c r="A586" s="16" t="str">
        <f>VLOOKUP(Crowdfunding!A385,Crowdfunding!A384:M1384,7,FALSE)</f>
        <v>successful</v>
      </c>
      <c r="B586" s="17">
        <f>VLOOKUP(Crowdfunding!A385,Crowdfunding!A384:H1384,8)</f>
        <v>189</v>
      </c>
    </row>
    <row r="587" spans="1:2" x14ac:dyDescent="0.25">
      <c r="A587" s="18" t="str">
        <f>VLOOKUP(Crowdfunding!A386,Crowdfunding!A385:M1385,7,FALSE)</f>
        <v>successful</v>
      </c>
      <c r="B587" s="19">
        <f>VLOOKUP(Crowdfunding!A386,Crowdfunding!A385:H1385,8)</f>
        <v>4799</v>
      </c>
    </row>
    <row r="588" spans="1:2" x14ac:dyDescent="0.25">
      <c r="A588" s="16" t="str">
        <f>VLOOKUP(Crowdfunding!A387,Crowdfunding!A386:M1386,7,FALSE)</f>
        <v>successful</v>
      </c>
      <c r="B588" s="17">
        <f>VLOOKUP(Crowdfunding!A387,Crowdfunding!A386:H1386,8)</f>
        <v>1137</v>
      </c>
    </row>
    <row r="589" spans="1:2" x14ac:dyDescent="0.25">
      <c r="A589" s="18" t="str">
        <f>VLOOKUP(Crowdfunding!A391,Crowdfunding!A390:M1390,7,FALSE)</f>
        <v>successful</v>
      </c>
      <c r="B589" s="19">
        <f>VLOOKUP(Crowdfunding!A391,Crowdfunding!A390:H1390,8)</f>
        <v>1152</v>
      </c>
    </row>
    <row r="590" spans="1:2" x14ac:dyDescent="0.25">
      <c r="A590" s="16" t="str">
        <f>VLOOKUP(Crowdfunding!A392,Crowdfunding!A391:M1391,7,FALSE)</f>
        <v>successful</v>
      </c>
      <c r="B590" s="17">
        <f>VLOOKUP(Crowdfunding!A392,Crowdfunding!A391:H1391,8)</f>
        <v>50</v>
      </c>
    </row>
    <row r="591" spans="1:2" x14ac:dyDescent="0.25">
      <c r="A591" s="18" t="str">
        <f>VLOOKUP(Crowdfunding!A395,Crowdfunding!A394:M1394,7,FALSE)</f>
        <v>successful</v>
      </c>
      <c r="B591" s="19">
        <f>VLOOKUP(Crowdfunding!A395,Crowdfunding!A394:H1394,8)</f>
        <v>3059</v>
      </c>
    </row>
    <row r="592" spans="1:2" x14ac:dyDescent="0.25">
      <c r="A592" s="16" t="str">
        <f>VLOOKUP(Crowdfunding!A396,Crowdfunding!A395:M1395,7,FALSE)</f>
        <v>successful</v>
      </c>
      <c r="B592" s="17">
        <f>VLOOKUP(Crowdfunding!A396,Crowdfunding!A395:H1395,8)</f>
        <v>34</v>
      </c>
    </row>
    <row r="593" spans="1:2" x14ac:dyDescent="0.25">
      <c r="A593" s="18" t="str">
        <f>VLOOKUP(Crowdfunding!A397,Crowdfunding!A396:M1396,7,FALSE)</f>
        <v>successful</v>
      </c>
      <c r="B593" s="19">
        <f>VLOOKUP(Crowdfunding!A397,Crowdfunding!A396:H1396,8)</f>
        <v>220</v>
      </c>
    </row>
    <row r="594" spans="1:2" x14ac:dyDescent="0.25">
      <c r="A594" s="16" t="str">
        <f>VLOOKUP(Crowdfunding!A398,Crowdfunding!A397:M1397,7,FALSE)</f>
        <v>successful</v>
      </c>
      <c r="B594" s="17">
        <f>VLOOKUP(Crowdfunding!A398,Crowdfunding!A397:H1397,8)</f>
        <v>1604</v>
      </c>
    </row>
    <row r="595" spans="1:2" x14ac:dyDescent="0.25">
      <c r="A595" s="18" t="str">
        <f>VLOOKUP(Crowdfunding!A399,Crowdfunding!A398:M1398,7,FALSE)</f>
        <v>successful</v>
      </c>
      <c r="B595" s="19">
        <f>VLOOKUP(Crowdfunding!A399,Crowdfunding!A398:H1398,8)</f>
        <v>454</v>
      </c>
    </row>
    <row r="596" spans="1:2" x14ac:dyDescent="0.25">
      <c r="A596" s="16" t="str">
        <f>VLOOKUP(Crowdfunding!A400,Crowdfunding!A399:M1399,7,FALSE)</f>
        <v>successful</v>
      </c>
      <c r="B596" s="17">
        <f>VLOOKUP(Crowdfunding!A400,Crowdfunding!A399:H1399,8)</f>
        <v>123</v>
      </c>
    </row>
    <row r="597" spans="1:2" x14ac:dyDescent="0.25">
      <c r="A597" s="18" t="str">
        <f>VLOOKUP(Crowdfunding!A403,Crowdfunding!A402:M1402,7,FALSE)</f>
        <v>successful</v>
      </c>
      <c r="B597" s="19">
        <f>VLOOKUP(Crowdfunding!A403,Crowdfunding!A402:H1402,8)</f>
        <v>299</v>
      </c>
    </row>
    <row r="598" spans="1:2" x14ac:dyDescent="0.25">
      <c r="A598" s="16" t="str">
        <f>VLOOKUP(Crowdfunding!A406,Crowdfunding!A405:M1405,7,FALSE)</f>
        <v>successful</v>
      </c>
      <c r="B598" s="17">
        <f>VLOOKUP(Crowdfunding!A406,Crowdfunding!A405:H1405,8)</f>
        <v>2237</v>
      </c>
    </row>
    <row r="599" spans="1:2" x14ac:dyDescent="0.25">
      <c r="A599" s="18" t="str">
        <f>VLOOKUP(Crowdfunding!A408,Crowdfunding!A407:M1407,7,FALSE)</f>
        <v>successful</v>
      </c>
      <c r="B599" s="19">
        <f>VLOOKUP(Crowdfunding!A408,Crowdfunding!A407:H1407,8)</f>
        <v>645</v>
      </c>
    </row>
    <row r="600" spans="1:2" x14ac:dyDescent="0.25">
      <c r="A600" s="16" t="str">
        <f>VLOOKUP(Crowdfunding!A409,Crowdfunding!A408:M1408,7,FALSE)</f>
        <v>successful</v>
      </c>
      <c r="B600" s="17">
        <f>VLOOKUP(Crowdfunding!A409,Crowdfunding!A408:H1408,8)</f>
        <v>484</v>
      </c>
    </row>
    <row r="601" spans="1:2" x14ac:dyDescent="0.25">
      <c r="A601" s="18" t="str">
        <f>VLOOKUP(Crowdfunding!A410,Crowdfunding!A409:M1409,7,FALSE)</f>
        <v>successful</v>
      </c>
      <c r="B601" s="19">
        <f>VLOOKUP(Crowdfunding!A410,Crowdfunding!A409:H1409,8)</f>
        <v>154</v>
      </c>
    </row>
    <row r="602" spans="1:2" x14ac:dyDescent="0.25">
      <c r="A602" s="16" t="str">
        <f>VLOOKUP(Crowdfunding!A413,Crowdfunding!A412:M1412,7,FALSE)</f>
        <v>successful</v>
      </c>
      <c r="B602" s="17">
        <f>VLOOKUP(Crowdfunding!A413,Crowdfunding!A412:H1412,8)</f>
        <v>82</v>
      </c>
    </row>
    <row r="603" spans="1:2" x14ac:dyDescent="0.25">
      <c r="A603" s="18" t="str">
        <f>VLOOKUP(Crowdfunding!A414,Crowdfunding!A413:M1413,7,FALSE)</f>
        <v>successful</v>
      </c>
      <c r="B603" s="19">
        <f>VLOOKUP(Crowdfunding!A414,Crowdfunding!A413:H1413,8)</f>
        <v>134</v>
      </c>
    </row>
    <row r="604" spans="1:2" x14ac:dyDescent="0.25">
      <c r="A604" s="16" t="str">
        <f>VLOOKUP(Crowdfunding!A421,Crowdfunding!A420:M1420,7,FALSE)</f>
        <v>successful</v>
      </c>
      <c r="B604" s="17">
        <f>VLOOKUP(Crowdfunding!A421,Crowdfunding!A420:H1420,8)</f>
        <v>5203</v>
      </c>
    </row>
    <row r="605" spans="1:2" x14ac:dyDescent="0.25">
      <c r="A605" s="18" t="str">
        <f>VLOOKUP(Crowdfunding!A422,Crowdfunding!A421:M1421,7,FALSE)</f>
        <v>successful</v>
      </c>
      <c r="B605" s="19">
        <f>VLOOKUP(Crowdfunding!A422,Crowdfunding!A421:H1421,8)</f>
        <v>94</v>
      </c>
    </row>
    <row r="606" spans="1:2" x14ac:dyDescent="0.25">
      <c r="A606" s="16" t="str">
        <f>VLOOKUP(Crowdfunding!A424,Crowdfunding!A423:M1423,7,FALSE)</f>
        <v>successful</v>
      </c>
      <c r="B606" s="17">
        <f>VLOOKUP(Crowdfunding!A424,Crowdfunding!A423:H1423,8)</f>
        <v>205</v>
      </c>
    </row>
    <row r="607" spans="1:2" x14ac:dyDescent="0.25">
      <c r="A607" s="18" t="str">
        <f>VLOOKUP(Crowdfunding!A427,Crowdfunding!A426:M1426,7,FALSE)</f>
        <v>successful</v>
      </c>
      <c r="B607" s="19">
        <f>VLOOKUP(Crowdfunding!A427,Crowdfunding!A426:H1426,8)</f>
        <v>92</v>
      </c>
    </row>
    <row r="608" spans="1:2" x14ac:dyDescent="0.25">
      <c r="A608" s="16" t="str">
        <f>VLOOKUP(Crowdfunding!A428,Crowdfunding!A427:M1427,7,FALSE)</f>
        <v>successful</v>
      </c>
      <c r="B608" s="17">
        <f>VLOOKUP(Crowdfunding!A428,Crowdfunding!A427:H1427,8)</f>
        <v>219</v>
      </c>
    </row>
    <row r="609" spans="1:2" x14ac:dyDescent="0.25">
      <c r="A609" s="18" t="str">
        <f>VLOOKUP(Crowdfunding!A429,Crowdfunding!A428:M1428,7,FALSE)</f>
        <v>successful</v>
      </c>
      <c r="B609" s="19">
        <f>VLOOKUP(Crowdfunding!A429,Crowdfunding!A428:H1428,8)</f>
        <v>2526</v>
      </c>
    </row>
    <row r="610" spans="1:2" x14ac:dyDescent="0.25">
      <c r="A610" s="16" t="str">
        <f>VLOOKUP(Crowdfunding!A433,Crowdfunding!A432:M1432,7,FALSE)</f>
        <v>successful</v>
      </c>
      <c r="B610" s="17">
        <f>VLOOKUP(Crowdfunding!A433,Crowdfunding!A432:H1432,8)</f>
        <v>94</v>
      </c>
    </row>
    <row r="611" spans="1:2" x14ac:dyDescent="0.25">
      <c r="A611" s="18" t="str">
        <f>VLOOKUP(Crowdfunding!A437,Crowdfunding!A436:M1436,7,FALSE)</f>
        <v>successful</v>
      </c>
      <c r="B611" s="19">
        <f>VLOOKUP(Crowdfunding!A437,Crowdfunding!A436:H1436,8)</f>
        <v>1713</v>
      </c>
    </row>
    <row r="612" spans="1:2" x14ac:dyDescent="0.25">
      <c r="A612" s="16" t="str">
        <f>VLOOKUP(Crowdfunding!A438,Crowdfunding!A437:M1437,7,FALSE)</f>
        <v>successful</v>
      </c>
      <c r="B612" s="17">
        <f>VLOOKUP(Crowdfunding!A438,Crowdfunding!A437:H1437,8)</f>
        <v>249</v>
      </c>
    </row>
    <row r="613" spans="1:2" x14ac:dyDescent="0.25">
      <c r="A613" s="18" t="str">
        <f>VLOOKUP(Crowdfunding!A439,Crowdfunding!A438:M1438,7,FALSE)</f>
        <v>successful</v>
      </c>
      <c r="B613" s="19">
        <f>VLOOKUP(Crowdfunding!A439,Crowdfunding!A438:H1438,8)</f>
        <v>192</v>
      </c>
    </row>
    <row r="614" spans="1:2" x14ac:dyDescent="0.25">
      <c r="A614" s="16" t="str">
        <f>VLOOKUP(Crowdfunding!A440,Crowdfunding!A439:M1439,7,FALSE)</f>
        <v>successful</v>
      </c>
      <c r="B614" s="17">
        <f>VLOOKUP(Crowdfunding!A440,Crowdfunding!A439:H1439,8)</f>
        <v>247</v>
      </c>
    </row>
    <row r="615" spans="1:2" x14ac:dyDescent="0.25">
      <c r="A615" s="18" t="str">
        <f>VLOOKUP(Crowdfunding!A441,Crowdfunding!A440:M1440,7,FALSE)</f>
        <v>successful</v>
      </c>
      <c r="B615" s="19">
        <f>VLOOKUP(Crowdfunding!A441,Crowdfunding!A440:H1440,8)</f>
        <v>2293</v>
      </c>
    </row>
    <row r="616" spans="1:2" x14ac:dyDescent="0.25">
      <c r="A616" s="16" t="str">
        <f>VLOOKUP(Crowdfunding!A442,Crowdfunding!A441:M1441,7,FALSE)</f>
        <v>successful</v>
      </c>
      <c r="B616" s="17">
        <f>VLOOKUP(Crowdfunding!A442,Crowdfunding!A441:H1441,8)</f>
        <v>3131</v>
      </c>
    </row>
    <row r="617" spans="1:2" x14ac:dyDescent="0.25">
      <c r="A617" s="18" t="str">
        <f>VLOOKUP(Crowdfunding!A444,Crowdfunding!A443:M1443,7,FALSE)</f>
        <v>successful</v>
      </c>
      <c r="B617" s="19">
        <f>VLOOKUP(Crowdfunding!A444,Crowdfunding!A443:H1443,8)</f>
        <v>143</v>
      </c>
    </row>
    <row r="618" spans="1:2" x14ac:dyDescent="0.25">
      <c r="A618" s="16" t="str">
        <f>VLOOKUP(Crowdfunding!A446,Crowdfunding!A445:M1445,7,FALSE)</f>
        <v>successful</v>
      </c>
      <c r="B618" s="17">
        <f>VLOOKUP(Crowdfunding!A446,Crowdfunding!A445:H1445,8)</f>
        <v>296</v>
      </c>
    </row>
    <row r="619" spans="1:2" x14ac:dyDescent="0.25">
      <c r="A619" s="18" t="str">
        <f>VLOOKUP(Crowdfunding!A447,Crowdfunding!A446:M1446,7,FALSE)</f>
        <v>successful</v>
      </c>
      <c r="B619" s="19">
        <f>VLOOKUP(Crowdfunding!A447,Crowdfunding!A446:H1446,8)</f>
        <v>170</v>
      </c>
    </row>
    <row r="620" spans="1:2" x14ac:dyDescent="0.25">
      <c r="A620" s="16" t="str">
        <f>VLOOKUP(Crowdfunding!A451,Crowdfunding!A450:M1450,7,FALSE)</f>
        <v>successful</v>
      </c>
      <c r="B620" s="17">
        <f>VLOOKUP(Crowdfunding!A451,Crowdfunding!A450:H1450,8)</f>
        <v>86</v>
      </c>
    </row>
    <row r="621" spans="1:2" x14ac:dyDescent="0.25">
      <c r="A621" s="18" t="str">
        <f>VLOOKUP(Crowdfunding!A453,Crowdfunding!A452:M1452,7,FALSE)</f>
        <v>successful</v>
      </c>
      <c r="B621" s="19">
        <f>VLOOKUP(Crowdfunding!A453,Crowdfunding!A452:H1452,8)</f>
        <v>6286</v>
      </c>
    </row>
    <row r="622" spans="1:2" x14ac:dyDescent="0.25">
      <c r="A622" s="16" t="str">
        <f>VLOOKUP(Crowdfunding!A457,Crowdfunding!A456:M1456,7,FALSE)</f>
        <v>successful</v>
      </c>
      <c r="B622" s="17">
        <f>VLOOKUP(Crowdfunding!A457,Crowdfunding!A456:H1456,8)</f>
        <v>3727</v>
      </c>
    </row>
    <row r="623" spans="1:2" x14ac:dyDescent="0.25">
      <c r="A623" s="18" t="str">
        <f>VLOOKUP(Crowdfunding!A458,Crowdfunding!A457:M1457,7,FALSE)</f>
        <v>successful</v>
      </c>
      <c r="B623" s="19">
        <f>VLOOKUP(Crowdfunding!A458,Crowdfunding!A457:H1457,8)</f>
        <v>1605</v>
      </c>
    </row>
    <row r="624" spans="1:2" x14ac:dyDescent="0.25">
      <c r="A624" s="16" t="str">
        <f>VLOOKUP(Crowdfunding!A460,Crowdfunding!A459:M1459,7,FALSE)</f>
        <v>successful</v>
      </c>
      <c r="B624" s="17">
        <f>VLOOKUP(Crowdfunding!A460,Crowdfunding!A459:H1459,8)</f>
        <v>2120</v>
      </c>
    </row>
    <row r="625" spans="1:2" x14ac:dyDescent="0.25">
      <c r="A625" s="18" t="str">
        <f>VLOOKUP(Crowdfunding!A462,Crowdfunding!A461:M1461,7,FALSE)</f>
        <v>successful</v>
      </c>
      <c r="B625" s="19">
        <f>VLOOKUP(Crowdfunding!A462,Crowdfunding!A461:H1461,8)</f>
        <v>50</v>
      </c>
    </row>
    <row r="626" spans="1:2" x14ac:dyDescent="0.25">
      <c r="A626" s="16" t="str">
        <f>VLOOKUP(Crowdfunding!A463,Crowdfunding!A462:M1462,7,FALSE)</f>
        <v>successful</v>
      </c>
      <c r="B626" s="17">
        <f>VLOOKUP(Crowdfunding!A463,Crowdfunding!A462:H1462,8)</f>
        <v>2080</v>
      </c>
    </row>
    <row r="627" spans="1:2" x14ac:dyDescent="0.25">
      <c r="A627" s="18" t="str">
        <f>VLOOKUP(Crowdfunding!A465,Crowdfunding!A464:M1464,7,FALSE)</f>
        <v>successful</v>
      </c>
      <c r="B627" s="19">
        <f>VLOOKUP(Crowdfunding!A465,Crowdfunding!A464:H1464,8)</f>
        <v>2105</v>
      </c>
    </row>
    <row r="628" spans="1:2" x14ac:dyDescent="0.25">
      <c r="A628" s="16" t="str">
        <f>VLOOKUP(Crowdfunding!A466,Crowdfunding!A465:M1465,7,FALSE)</f>
        <v>successful</v>
      </c>
      <c r="B628" s="17">
        <f>VLOOKUP(Crowdfunding!A466,Crowdfunding!A465:H1465,8)</f>
        <v>2436</v>
      </c>
    </row>
    <row r="629" spans="1:2" x14ac:dyDescent="0.25">
      <c r="A629" s="18" t="str">
        <f>VLOOKUP(Crowdfunding!A467,Crowdfunding!A466:M1466,7,FALSE)</f>
        <v>successful</v>
      </c>
      <c r="B629" s="19">
        <f>VLOOKUP(Crowdfunding!A467,Crowdfunding!A466:H1466,8)</f>
        <v>80</v>
      </c>
    </row>
    <row r="630" spans="1:2" x14ac:dyDescent="0.25">
      <c r="A630" s="16" t="str">
        <f>VLOOKUP(Crowdfunding!A468,Crowdfunding!A467:M1467,7,FALSE)</f>
        <v>successful</v>
      </c>
      <c r="B630" s="17">
        <f>VLOOKUP(Crowdfunding!A468,Crowdfunding!A467:H1467,8)</f>
        <v>42</v>
      </c>
    </row>
    <row r="631" spans="1:2" x14ac:dyDescent="0.25">
      <c r="A631" s="18" t="str">
        <f>VLOOKUP(Crowdfunding!A469,Crowdfunding!A468:M1468,7,FALSE)</f>
        <v>successful</v>
      </c>
      <c r="B631" s="19">
        <f>VLOOKUP(Crowdfunding!A469,Crowdfunding!A468:H1468,8)</f>
        <v>139</v>
      </c>
    </row>
    <row r="632" spans="1:2" x14ac:dyDescent="0.25">
      <c r="A632" s="16" t="str">
        <f>VLOOKUP(Crowdfunding!A471,Crowdfunding!A470:M1470,7,FALSE)</f>
        <v>successful</v>
      </c>
      <c r="B632" s="17">
        <f>VLOOKUP(Crowdfunding!A471,Crowdfunding!A470:H1470,8)</f>
        <v>159</v>
      </c>
    </row>
    <row r="633" spans="1:2" x14ac:dyDescent="0.25">
      <c r="A633" s="18" t="str">
        <f>VLOOKUP(Crowdfunding!A472,Crowdfunding!A471:M1471,7,FALSE)</f>
        <v>successful</v>
      </c>
      <c r="B633" s="19">
        <f>VLOOKUP(Crowdfunding!A472,Crowdfunding!A471:H1471,8)</f>
        <v>381</v>
      </c>
    </row>
    <row r="634" spans="1:2" x14ac:dyDescent="0.25">
      <c r="A634" s="16" t="str">
        <f>VLOOKUP(Crowdfunding!A473,Crowdfunding!A472:M1472,7,FALSE)</f>
        <v>successful</v>
      </c>
      <c r="B634" s="17">
        <f>VLOOKUP(Crowdfunding!A473,Crowdfunding!A472:H1472,8)</f>
        <v>194</v>
      </c>
    </row>
    <row r="635" spans="1:2" x14ac:dyDescent="0.25">
      <c r="A635" s="18" t="str">
        <f>VLOOKUP(Crowdfunding!A475,Crowdfunding!A474:M1474,7,FALSE)</f>
        <v>successful</v>
      </c>
      <c r="B635" s="19">
        <f>VLOOKUP(Crowdfunding!A475,Crowdfunding!A474:H1474,8)</f>
        <v>106</v>
      </c>
    </row>
    <row r="636" spans="1:2" x14ac:dyDescent="0.25">
      <c r="A636" s="16" t="str">
        <f>VLOOKUP(Crowdfunding!A476,Crowdfunding!A475:M1475,7,FALSE)</f>
        <v>successful</v>
      </c>
      <c r="B636" s="17">
        <f>VLOOKUP(Crowdfunding!A476,Crowdfunding!A475:H1475,8)</f>
        <v>142</v>
      </c>
    </row>
    <row r="637" spans="1:2" x14ac:dyDescent="0.25">
      <c r="A637" s="18" t="str">
        <f>VLOOKUP(Crowdfunding!A477,Crowdfunding!A476:M1476,7,FALSE)</f>
        <v>successful</v>
      </c>
      <c r="B637" s="19">
        <f>VLOOKUP(Crowdfunding!A477,Crowdfunding!A476:H1476,8)</f>
        <v>211</v>
      </c>
    </row>
    <row r="638" spans="1:2" x14ac:dyDescent="0.25">
      <c r="A638" s="16" t="str">
        <f>VLOOKUP(Crowdfunding!A480,Crowdfunding!A479:M1479,7,FALSE)</f>
        <v>successful</v>
      </c>
      <c r="B638" s="17">
        <f>VLOOKUP(Crowdfunding!A480,Crowdfunding!A479:H1479,8)</f>
        <v>2756</v>
      </c>
    </row>
    <row r="639" spans="1:2" x14ac:dyDescent="0.25">
      <c r="A639" s="18" t="str">
        <f>VLOOKUP(Crowdfunding!A481,Crowdfunding!A480:M1480,7,FALSE)</f>
        <v>successful</v>
      </c>
      <c r="B639" s="19">
        <f>VLOOKUP(Crowdfunding!A481,Crowdfunding!A480:H1480,8)</f>
        <v>173</v>
      </c>
    </row>
    <row r="640" spans="1:2" x14ac:dyDescent="0.25">
      <c r="A640" s="16" t="str">
        <f>VLOOKUP(Crowdfunding!A482,Crowdfunding!A481:M1481,7,FALSE)</f>
        <v>successful</v>
      </c>
      <c r="B640" s="17">
        <f>VLOOKUP(Crowdfunding!A482,Crowdfunding!A481:H1481,8)</f>
        <v>87</v>
      </c>
    </row>
    <row r="641" spans="1:2" x14ac:dyDescent="0.25">
      <c r="A641" s="18" t="str">
        <f>VLOOKUP(Crowdfunding!A486,Crowdfunding!A485:M1485,7,FALSE)</f>
        <v>successful</v>
      </c>
      <c r="B641" s="19">
        <f>VLOOKUP(Crowdfunding!A486,Crowdfunding!A485:H1485,8)</f>
        <v>1572</v>
      </c>
    </row>
    <row r="642" spans="1:2" x14ac:dyDescent="0.25">
      <c r="A642" s="16" t="str">
        <f>VLOOKUP(Crowdfunding!A489,Crowdfunding!A488:M1488,7,FALSE)</f>
        <v>successful</v>
      </c>
      <c r="B642" s="17">
        <f>VLOOKUP(Crowdfunding!A489,Crowdfunding!A488:H1488,8)</f>
        <v>2346</v>
      </c>
    </row>
    <row r="643" spans="1:2" x14ac:dyDescent="0.25">
      <c r="A643" s="18" t="str">
        <f>VLOOKUP(Crowdfunding!A490,Crowdfunding!A489:M1489,7,FALSE)</f>
        <v>successful</v>
      </c>
      <c r="B643" s="19">
        <f>VLOOKUP(Crowdfunding!A490,Crowdfunding!A489:H1489,8)</f>
        <v>115</v>
      </c>
    </row>
    <row r="644" spans="1:2" x14ac:dyDescent="0.25">
      <c r="A644" s="16" t="str">
        <f>VLOOKUP(Crowdfunding!A491,Crowdfunding!A490:M1490,7,FALSE)</f>
        <v>successful</v>
      </c>
      <c r="B644" s="17">
        <f>VLOOKUP(Crowdfunding!A491,Crowdfunding!A490:H1490,8)</f>
        <v>85</v>
      </c>
    </row>
    <row r="645" spans="1:2" x14ac:dyDescent="0.25">
      <c r="A645" s="18" t="str">
        <f>VLOOKUP(Crowdfunding!A492,Crowdfunding!A491:M1491,7,FALSE)</f>
        <v>successful</v>
      </c>
      <c r="B645" s="19">
        <f>VLOOKUP(Crowdfunding!A492,Crowdfunding!A491:H1491,8)</f>
        <v>144</v>
      </c>
    </row>
    <row r="646" spans="1:2" x14ac:dyDescent="0.25">
      <c r="A646" s="16" t="str">
        <f>VLOOKUP(Crowdfunding!A493,Crowdfunding!A492:M1492,7,FALSE)</f>
        <v>successful</v>
      </c>
      <c r="B646" s="17">
        <f>VLOOKUP(Crowdfunding!A493,Crowdfunding!A492:H1492,8)</f>
        <v>2443</v>
      </c>
    </row>
    <row r="647" spans="1:2" x14ac:dyDescent="0.25">
      <c r="A647" s="18" t="str">
        <f>VLOOKUP(Crowdfunding!A495,Crowdfunding!A494:M1494,7,FALSE)</f>
        <v>successful</v>
      </c>
      <c r="B647" s="19">
        <f>VLOOKUP(Crowdfunding!A495,Crowdfunding!A494:H1494,8)</f>
        <v>64</v>
      </c>
    </row>
    <row r="648" spans="1:2" x14ac:dyDescent="0.25">
      <c r="A648" s="16" t="str">
        <f>VLOOKUP(Crowdfunding!A496,Crowdfunding!A495:M1495,7,FALSE)</f>
        <v>successful</v>
      </c>
      <c r="B648" s="17">
        <f>VLOOKUP(Crowdfunding!A496,Crowdfunding!A495:H1495,8)</f>
        <v>268</v>
      </c>
    </row>
    <row r="649" spans="1:2" x14ac:dyDescent="0.25">
      <c r="A649" s="18" t="str">
        <f>VLOOKUP(Crowdfunding!A497,Crowdfunding!A496:M1496,7,FALSE)</f>
        <v>successful</v>
      </c>
      <c r="B649" s="19">
        <f>VLOOKUP(Crowdfunding!A497,Crowdfunding!A496:H1496,8)</f>
        <v>195</v>
      </c>
    </row>
    <row r="650" spans="1:2" x14ac:dyDescent="0.25">
      <c r="A650" s="16" t="str">
        <f>VLOOKUP(Crowdfunding!A504,Crowdfunding!A503:M1503,7,FALSE)</f>
        <v>successful</v>
      </c>
      <c r="B650" s="17">
        <f>VLOOKUP(Crowdfunding!A504,Crowdfunding!A503:H1503,8)</f>
        <v>186</v>
      </c>
    </row>
    <row r="651" spans="1:2" x14ac:dyDescent="0.25">
      <c r="A651" s="18" t="str">
        <f>VLOOKUP(Crowdfunding!A505,Crowdfunding!A504:M1504,7,FALSE)</f>
        <v>successful</v>
      </c>
      <c r="B651" s="19">
        <f>VLOOKUP(Crowdfunding!A505,Crowdfunding!A504:H1504,8)</f>
        <v>460</v>
      </c>
    </row>
    <row r="652" spans="1:2" x14ac:dyDescent="0.25">
      <c r="A652" s="16" t="str">
        <f>VLOOKUP(Crowdfunding!A508,Crowdfunding!A507:M1507,7,FALSE)</f>
        <v>successful</v>
      </c>
      <c r="B652" s="17">
        <f>VLOOKUP(Crowdfunding!A508,Crowdfunding!A507:H1507,8)</f>
        <v>2528</v>
      </c>
    </row>
    <row r="653" spans="1:2" x14ac:dyDescent="0.25">
      <c r="A653" s="18" t="str">
        <f>VLOOKUP(Crowdfunding!A510,Crowdfunding!A509:M1509,7,FALSE)</f>
        <v>successful</v>
      </c>
      <c r="B653" s="19">
        <f>VLOOKUP(Crowdfunding!A510,Crowdfunding!A509:H1509,8)</f>
        <v>3657</v>
      </c>
    </row>
    <row r="654" spans="1:2" x14ac:dyDescent="0.25">
      <c r="A654" s="16" t="str">
        <f>VLOOKUP(Crowdfunding!A512,Crowdfunding!A511:M1511,7,FALSE)</f>
        <v>successful</v>
      </c>
      <c r="B654" s="17">
        <f>VLOOKUP(Crowdfunding!A512,Crowdfunding!A511:H1511,8)</f>
        <v>131</v>
      </c>
    </row>
    <row r="655" spans="1:2" x14ac:dyDescent="0.25">
      <c r="A655" s="18" t="str">
        <f>VLOOKUP(Crowdfunding!A514,Crowdfunding!A513:M1513,7,FALSE)</f>
        <v>successful</v>
      </c>
      <c r="B655" s="19">
        <f>VLOOKUP(Crowdfunding!A514,Crowdfunding!A513:H1513,8)</f>
        <v>239</v>
      </c>
    </row>
    <row r="656" spans="1:2" x14ac:dyDescent="0.25">
      <c r="A656" s="16" t="str">
        <f>VLOOKUP(Crowdfunding!A519,Crowdfunding!A518:M1518,7,FALSE)</f>
        <v>successful</v>
      </c>
      <c r="B656" s="17">
        <f>VLOOKUP(Crowdfunding!A519,Crowdfunding!A518:H1518,8)</f>
        <v>78</v>
      </c>
    </row>
    <row r="657" spans="1:2" x14ac:dyDescent="0.25">
      <c r="A657" s="18" t="str">
        <f>VLOOKUP(Crowdfunding!A521,Crowdfunding!A520:M1520,7,FALSE)</f>
        <v>successful</v>
      </c>
      <c r="B657" s="19">
        <f>VLOOKUP(Crowdfunding!A521,Crowdfunding!A520:H1520,8)</f>
        <v>1773</v>
      </c>
    </row>
    <row r="658" spans="1:2" x14ac:dyDescent="0.25">
      <c r="A658" s="16" t="str">
        <f>VLOOKUP(Crowdfunding!A522,Crowdfunding!A521:M1521,7,FALSE)</f>
        <v>successful</v>
      </c>
      <c r="B658" s="17">
        <f>VLOOKUP(Crowdfunding!A522,Crowdfunding!A521:H1521,8)</f>
        <v>32</v>
      </c>
    </row>
    <row r="659" spans="1:2" x14ac:dyDescent="0.25">
      <c r="A659" s="18" t="str">
        <f>VLOOKUP(Crowdfunding!A523,Crowdfunding!A522:M1522,7,FALSE)</f>
        <v>successful</v>
      </c>
      <c r="B659" s="19">
        <f>VLOOKUP(Crowdfunding!A523,Crowdfunding!A522:H1522,8)</f>
        <v>369</v>
      </c>
    </row>
    <row r="660" spans="1:2" x14ac:dyDescent="0.25">
      <c r="A660" s="16" t="str">
        <f>VLOOKUP(Crowdfunding!A525,Crowdfunding!A524:M1524,7,FALSE)</f>
        <v>successful</v>
      </c>
      <c r="B660" s="17">
        <f>VLOOKUP(Crowdfunding!A525,Crowdfunding!A524:H1524,8)</f>
        <v>89</v>
      </c>
    </row>
    <row r="661" spans="1:2" x14ac:dyDescent="0.25">
      <c r="A661" s="18" t="str">
        <f>VLOOKUP(Crowdfunding!A528,Crowdfunding!A527:M1527,7,FALSE)</f>
        <v>successful</v>
      </c>
      <c r="B661" s="19">
        <f>VLOOKUP(Crowdfunding!A528,Crowdfunding!A527:H1527,8)</f>
        <v>147</v>
      </c>
    </row>
    <row r="662" spans="1:2" x14ac:dyDescent="0.25">
      <c r="A662" s="16" t="str">
        <f>VLOOKUP(Crowdfunding!A534,Crowdfunding!A533:M1533,7,FALSE)</f>
        <v>successful</v>
      </c>
      <c r="B662" s="17">
        <f>VLOOKUP(Crowdfunding!A534,Crowdfunding!A533:H1533,8)</f>
        <v>126</v>
      </c>
    </row>
    <row r="663" spans="1:2" x14ac:dyDescent="0.25">
      <c r="A663" s="18" t="str">
        <f>VLOOKUP(Crowdfunding!A535,Crowdfunding!A534:M1534,7,FALSE)</f>
        <v>successful</v>
      </c>
      <c r="B663" s="19">
        <f>VLOOKUP(Crowdfunding!A535,Crowdfunding!A534:H1534,8)</f>
        <v>2218</v>
      </c>
    </row>
    <row r="664" spans="1:2" x14ac:dyDescent="0.25">
      <c r="A664" s="16" t="str">
        <f>VLOOKUP(Crowdfunding!A537,Crowdfunding!A536:M1536,7,FALSE)</f>
        <v>successful</v>
      </c>
      <c r="B664" s="17">
        <f>VLOOKUP(Crowdfunding!A537,Crowdfunding!A536:H1536,8)</f>
        <v>202</v>
      </c>
    </row>
    <row r="665" spans="1:2" x14ac:dyDescent="0.25">
      <c r="A665" s="18" t="str">
        <f>VLOOKUP(Crowdfunding!A538,Crowdfunding!A537:M1537,7,FALSE)</f>
        <v>successful</v>
      </c>
      <c r="B665" s="19">
        <f>VLOOKUP(Crowdfunding!A538,Crowdfunding!A537:H1537,8)</f>
        <v>140</v>
      </c>
    </row>
    <row r="666" spans="1:2" x14ac:dyDescent="0.25">
      <c r="A666" s="16" t="str">
        <f>VLOOKUP(Crowdfunding!A539,Crowdfunding!A538:M1538,7,FALSE)</f>
        <v>successful</v>
      </c>
      <c r="B666" s="17">
        <f>VLOOKUP(Crowdfunding!A539,Crowdfunding!A538:H1538,8)</f>
        <v>1052</v>
      </c>
    </row>
    <row r="667" spans="1:2" x14ac:dyDescent="0.25">
      <c r="A667" s="18" t="str">
        <f>VLOOKUP(Crowdfunding!A542,Crowdfunding!A541:M1541,7,FALSE)</f>
        <v>successful</v>
      </c>
      <c r="B667" s="19">
        <f>VLOOKUP(Crowdfunding!A542,Crowdfunding!A541:H1541,8)</f>
        <v>247</v>
      </c>
    </row>
    <row r="668" spans="1:2" x14ac:dyDescent="0.25">
      <c r="A668" s="16" t="str">
        <f>VLOOKUP(Crowdfunding!A546,Crowdfunding!A545:M1545,7,FALSE)</f>
        <v>successful</v>
      </c>
      <c r="B668" s="17">
        <f>VLOOKUP(Crowdfunding!A546,Crowdfunding!A545:H1545,8)</f>
        <v>84</v>
      </c>
    </row>
    <row r="669" spans="1:2" x14ac:dyDescent="0.25">
      <c r="A669" s="18" t="str">
        <f>VLOOKUP(Crowdfunding!A548,Crowdfunding!A547:M1547,7,FALSE)</f>
        <v>successful</v>
      </c>
      <c r="B669" s="19">
        <f>VLOOKUP(Crowdfunding!A548,Crowdfunding!A547:H1547,8)</f>
        <v>88</v>
      </c>
    </row>
    <row r="670" spans="1:2" x14ac:dyDescent="0.25">
      <c r="A670" s="16" t="str">
        <f>VLOOKUP(Crowdfunding!A549,Crowdfunding!A548:M1548,7,FALSE)</f>
        <v>successful</v>
      </c>
      <c r="B670" s="17">
        <f>VLOOKUP(Crowdfunding!A549,Crowdfunding!A548:H1548,8)</f>
        <v>156</v>
      </c>
    </row>
    <row r="671" spans="1:2" x14ac:dyDescent="0.25">
      <c r="A671" s="18" t="str">
        <f>VLOOKUP(Crowdfunding!A550,Crowdfunding!A549:M1549,7,FALSE)</f>
        <v>successful</v>
      </c>
      <c r="B671" s="19">
        <f>VLOOKUP(Crowdfunding!A550,Crowdfunding!A549:H1549,8)</f>
        <v>2985</v>
      </c>
    </row>
    <row r="672" spans="1:2" x14ac:dyDescent="0.25">
      <c r="A672" s="16" t="str">
        <f>VLOOKUP(Crowdfunding!A551,Crowdfunding!A550:M1550,7,FALSE)</f>
        <v>successful</v>
      </c>
      <c r="B672" s="17">
        <f>VLOOKUP(Crowdfunding!A551,Crowdfunding!A550:H1550,8)</f>
        <v>762</v>
      </c>
    </row>
    <row r="673" spans="1:2" x14ac:dyDescent="0.25">
      <c r="A673" s="18" t="str">
        <f>VLOOKUP(Crowdfunding!A556,Crowdfunding!A555:M1555,7,FALSE)</f>
        <v>successful</v>
      </c>
      <c r="B673" s="19">
        <f>VLOOKUP(Crowdfunding!A556,Crowdfunding!A555:H1555,8)</f>
        <v>554</v>
      </c>
    </row>
    <row r="674" spans="1:2" x14ac:dyDescent="0.25">
      <c r="A674" s="16" t="str">
        <f>VLOOKUP(Crowdfunding!A557,Crowdfunding!A556:M1556,7,FALSE)</f>
        <v>successful</v>
      </c>
      <c r="B674" s="17">
        <f>VLOOKUP(Crowdfunding!A557,Crowdfunding!A556:H1556,8)</f>
        <v>135</v>
      </c>
    </row>
    <row r="675" spans="1:2" x14ac:dyDescent="0.25">
      <c r="A675" s="18" t="str">
        <f>VLOOKUP(Crowdfunding!A558,Crowdfunding!A557:M1557,7,FALSE)</f>
        <v>successful</v>
      </c>
      <c r="B675" s="19">
        <f>VLOOKUP(Crowdfunding!A558,Crowdfunding!A557:H1557,8)</f>
        <v>122</v>
      </c>
    </row>
    <row r="676" spans="1:2" x14ac:dyDescent="0.25">
      <c r="A676" s="16" t="str">
        <f>VLOOKUP(Crowdfunding!A559,Crowdfunding!A558:M1558,7,FALSE)</f>
        <v>successful</v>
      </c>
      <c r="B676" s="17">
        <f>VLOOKUP(Crowdfunding!A559,Crowdfunding!A558:H1558,8)</f>
        <v>221</v>
      </c>
    </row>
    <row r="677" spans="1:2" x14ac:dyDescent="0.25">
      <c r="A677" s="18" t="str">
        <f>VLOOKUP(Crowdfunding!A560,Crowdfunding!A559:M1559,7,FALSE)</f>
        <v>successful</v>
      </c>
      <c r="B677" s="19">
        <f>VLOOKUP(Crowdfunding!A560,Crowdfunding!A559:H1559,8)</f>
        <v>126</v>
      </c>
    </row>
    <row r="678" spans="1:2" x14ac:dyDescent="0.25">
      <c r="A678" s="16" t="str">
        <f>VLOOKUP(Crowdfunding!A561,Crowdfunding!A560:M1560,7,FALSE)</f>
        <v>successful</v>
      </c>
      <c r="B678" s="17">
        <f>VLOOKUP(Crowdfunding!A561,Crowdfunding!A560:H1560,8)</f>
        <v>1022</v>
      </c>
    </row>
    <row r="679" spans="1:2" x14ac:dyDescent="0.25">
      <c r="A679" s="18" t="str">
        <f>VLOOKUP(Crowdfunding!A562,Crowdfunding!A561:M1561,7,FALSE)</f>
        <v>successful</v>
      </c>
      <c r="B679" s="19">
        <f>VLOOKUP(Crowdfunding!A562,Crowdfunding!A561:H1561,8)</f>
        <v>3177</v>
      </c>
    </row>
    <row r="680" spans="1:2" x14ac:dyDescent="0.25">
      <c r="A680" s="16" t="str">
        <f>VLOOKUP(Crowdfunding!A563,Crowdfunding!A562:M1562,7,FALSE)</f>
        <v>successful</v>
      </c>
      <c r="B680" s="17">
        <f>VLOOKUP(Crowdfunding!A563,Crowdfunding!A562:H1562,8)</f>
        <v>198</v>
      </c>
    </row>
    <row r="681" spans="1:2" x14ac:dyDescent="0.25">
      <c r="A681" s="18" t="str">
        <f>VLOOKUP(Crowdfunding!A565,Crowdfunding!A564:M1564,7,FALSE)</f>
        <v>successful</v>
      </c>
      <c r="B681" s="19">
        <f>VLOOKUP(Crowdfunding!A565,Crowdfunding!A564:H1564,8)</f>
        <v>85</v>
      </c>
    </row>
    <row r="682" spans="1:2" x14ac:dyDescent="0.25">
      <c r="A682" s="16" t="str">
        <f>VLOOKUP(Crowdfunding!A567,Crowdfunding!A566:M1566,7,FALSE)</f>
        <v>successful</v>
      </c>
      <c r="B682" s="17">
        <f>VLOOKUP(Crowdfunding!A567,Crowdfunding!A566:H1566,8)</f>
        <v>3596</v>
      </c>
    </row>
    <row r="683" spans="1:2" x14ac:dyDescent="0.25">
      <c r="A683" s="18" t="str">
        <f>VLOOKUP(Crowdfunding!A569,Crowdfunding!A568:M1568,7,FALSE)</f>
        <v>successful</v>
      </c>
      <c r="B683" s="19">
        <f>VLOOKUP(Crowdfunding!A569,Crowdfunding!A568:H1568,8)</f>
        <v>244</v>
      </c>
    </row>
    <row r="684" spans="1:2" x14ac:dyDescent="0.25">
      <c r="A684" s="16" t="str">
        <f>VLOOKUP(Crowdfunding!A570,Crowdfunding!A569:M1569,7,FALSE)</f>
        <v>successful</v>
      </c>
      <c r="B684" s="17">
        <f>VLOOKUP(Crowdfunding!A570,Crowdfunding!A569:H1569,8)</f>
        <v>5180</v>
      </c>
    </row>
    <row r="685" spans="1:2" x14ac:dyDescent="0.25">
      <c r="A685" s="18" t="str">
        <f>VLOOKUP(Crowdfunding!A571,Crowdfunding!A570:M1570,7,FALSE)</f>
        <v>successful</v>
      </c>
      <c r="B685" s="19">
        <f>VLOOKUP(Crowdfunding!A571,Crowdfunding!A570:H1570,8)</f>
        <v>589</v>
      </c>
    </row>
    <row r="686" spans="1:2" x14ac:dyDescent="0.25">
      <c r="A686" s="16" t="str">
        <f>VLOOKUP(Crowdfunding!A572,Crowdfunding!A571:M1571,7,FALSE)</f>
        <v>successful</v>
      </c>
      <c r="B686" s="17">
        <f>VLOOKUP(Crowdfunding!A572,Crowdfunding!A571:H1571,8)</f>
        <v>2725</v>
      </c>
    </row>
    <row r="687" spans="1:2" x14ac:dyDescent="0.25">
      <c r="A687" s="18" t="str">
        <f>VLOOKUP(Crowdfunding!A575,Crowdfunding!A574:M1574,7,FALSE)</f>
        <v>successful</v>
      </c>
      <c r="B687" s="19">
        <f>VLOOKUP(Crowdfunding!A575,Crowdfunding!A574:H1574,8)</f>
        <v>300</v>
      </c>
    </row>
    <row r="688" spans="1:2" x14ac:dyDescent="0.25">
      <c r="A688" s="16" t="str">
        <f>VLOOKUP(Crowdfunding!A576,Crowdfunding!A575:M1575,7,FALSE)</f>
        <v>successful</v>
      </c>
      <c r="B688" s="17">
        <f>VLOOKUP(Crowdfunding!A576,Crowdfunding!A575:H1575,8)</f>
        <v>144</v>
      </c>
    </row>
    <row r="689" spans="1:2" x14ac:dyDescent="0.25">
      <c r="A689" s="18" t="str">
        <f>VLOOKUP(Crowdfunding!A581,Crowdfunding!A580:M1580,7,FALSE)</f>
        <v>successful</v>
      </c>
      <c r="B689" s="19">
        <f>VLOOKUP(Crowdfunding!A581,Crowdfunding!A580:H1580,8)</f>
        <v>87</v>
      </c>
    </row>
    <row r="690" spans="1:2" x14ac:dyDescent="0.25">
      <c r="A690" s="16" t="str">
        <f>VLOOKUP(Crowdfunding!A582,Crowdfunding!A581:M1581,7,FALSE)</f>
        <v>successful</v>
      </c>
      <c r="B690" s="17">
        <f>VLOOKUP(Crowdfunding!A582,Crowdfunding!A581:H1581,8)</f>
        <v>3116</v>
      </c>
    </row>
    <row r="691" spans="1:2" x14ac:dyDescent="0.25">
      <c r="A691" s="18" t="str">
        <f>VLOOKUP(Crowdfunding!A585,Crowdfunding!A584:M1584,7,FALSE)</f>
        <v>successful</v>
      </c>
      <c r="B691" s="19">
        <f>VLOOKUP(Crowdfunding!A585,Crowdfunding!A584:H1584,8)</f>
        <v>909</v>
      </c>
    </row>
    <row r="692" spans="1:2" x14ac:dyDescent="0.25">
      <c r="A692" s="16" t="str">
        <f>VLOOKUP(Crowdfunding!A586,Crowdfunding!A585:M1585,7,FALSE)</f>
        <v>successful</v>
      </c>
      <c r="B692" s="17">
        <f>VLOOKUP(Crowdfunding!A586,Crowdfunding!A585:H1585,8)</f>
        <v>1613</v>
      </c>
    </row>
    <row r="693" spans="1:2" x14ac:dyDescent="0.25">
      <c r="A693" s="18" t="str">
        <f>VLOOKUP(Crowdfunding!A587,Crowdfunding!A586:M1586,7,FALSE)</f>
        <v>successful</v>
      </c>
      <c r="B693" s="19">
        <f>VLOOKUP(Crowdfunding!A587,Crowdfunding!A586:H1586,8)</f>
        <v>136</v>
      </c>
    </row>
    <row r="694" spans="1:2" x14ac:dyDescent="0.25">
      <c r="A694" s="16" t="str">
        <f>VLOOKUP(Crowdfunding!A588,Crowdfunding!A587:M1587,7,FALSE)</f>
        <v>successful</v>
      </c>
      <c r="B694" s="17">
        <f>VLOOKUP(Crowdfunding!A588,Crowdfunding!A587:H1587,8)</f>
        <v>130</v>
      </c>
    </row>
    <row r="695" spans="1:2" x14ac:dyDescent="0.25">
      <c r="A695" s="18" t="str">
        <f>VLOOKUP(Crowdfunding!A593,Crowdfunding!A592:M1592,7,FALSE)</f>
        <v>successful</v>
      </c>
      <c r="B695" s="19">
        <f>VLOOKUP(Crowdfunding!A593,Crowdfunding!A592:H1592,8)</f>
        <v>102</v>
      </c>
    </row>
    <row r="696" spans="1:2" x14ac:dyDescent="0.25">
      <c r="A696" s="16" t="str">
        <f>VLOOKUP(Crowdfunding!A595,Crowdfunding!A594:M1594,7,FALSE)</f>
        <v>successful</v>
      </c>
      <c r="B696" s="17">
        <f>VLOOKUP(Crowdfunding!A595,Crowdfunding!A594:H1594,8)</f>
        <v>4006</v>
      </c>
    </row>
    <row r="697" spans="1:2" x14ac:dyDescent="0.25">
      <c r="A697" s="18" t="str">
        <f>VLOOKUP(Crowdfunding!A597,Crowdfunding!A596:M1596,7,FALSE)</f>
        <v>successful</v>
      </c>
      <c r="B697" s="19">
        <f>VLOOKUP(Crowdfunding!A597,Crowdfunding!A596:H1596,8)</f>
        <v>1629</v>
      </c>
    </row>
    <row r="698" spans="1:2" x14ac:dyDescent="0.25">
      <c r="A698" s="16" t="str">
        <f>VLOOKUP(Crowdfunding!A599,Crowdfunding!A598:M1598,7,FALSE)</f>
        <v>successful</v>
      </c>
      <c r="B698" s="17">
        <f>VLOOKUP(Crowdfunding!A599,Crowdfunding!A598:H1598,8)</f>
        <v>2188</v>
      </c>
    </row>
    <row r="699" spans="1:2" x14ac:dyDescent="0.25">
      <c r="A699" s="18" t="str">
        <f>VLOOKUP(Crowdfunding!A600,Crowdfunding!A599:M1599,7,FALSE)</f>
        <v>successful</v>
      </c>
      <c r="B699" s="19">
        <f>VLOOKUP(Crowdfunding!A600,Crowdfunding!A599:H1599,8)</f>
        <v>2409</v>
      </c>
    </row>
    <row r="700" spans="1:2" x14ac:dyDescent="0.25">
      <c r="A700" s="16" t="str">
        <f>VLOOKUP(Crowdfunding!A603,Crowdfunding!A602:M1602,7,FALSE)</f>
        <v>successful</v>
      </c>
      <c r="B700" s="17">
        <f>VLOOKUP(Crowdfunding!A603,Crowdfunding!A602:H1602,8)</f>
        <v>194</v>
      </c>
    </row>
    <row r="701" spans="1:2" x14ac:dyDescent="0.25">
      <c r="A701" s="18" t="str">
        <f>VLOOKUP(Crowdfunding!A604,Crowdfunding!A603:M1603,7,FALSE)</f>
        <v>successful</v>
      </c>
      <c r="B701" s="19">
        <f>VLOOKUP(Crowdfunding!A604,Crowdfunding!A603:H1603,8)</f>
        <v>1140</v>
      </c>
    </row>
    <row r="702" spans="1:2" x14ac:dyDescent="0.25">
      <c r="A702" s="16" t="str">
        <f>VLOOKUP(Crowdfunding!A605,Crowdfunding!A604:M1604,7,FALSE)</f>
        <v>successful</v>
      </c>
      <c r="B702" s="17">
        <f>VLOOKUP(Crowdfunding!A605,Crowdfunding!A604:H1604,8)</f>
        <v>102</v>
      </c>
    </row>
    <row r="703" spans="1:2" x14ac:dyDescent="0.25">
      <c r="A703" s="18" t="str">
        <f>VLOOKUP(Crowdfunding!A606,Crowdfunding!A605:M1605,7,FALSE)</f>
        <v>successful</v>
      </c>
      <c r="B703" s="19">
        <f>VLOOKUP(Crowdfunding!A606,Crowdfunding!A605:H1605,8)</f>
        <v>2857</v>
      </c>
    </row>
    <row r="704" spans="1:2" x14ac:dyDescent="0.25">
      <c r="A704" s="16" t="str">
        <f>VLOOKUP(Crowdfunding!A607,Crowdfunding!A606:M1606,7,FALSE)</f>
        <v>successful</v>
      </c>
      <c r="B704" s="17">
        <f>VLOOKUP(Crowdfunding!A607,Crowdfunding!A606:H1606,8)</f>
        <v>107</v>
      </c>
    </row>
    <row r="705" spans="1:2" x14ac:dyDescent="0.25">
      <c r="A705" s="18" t="str">
        <f>VLOOKUP(Crowdfunding!A608,Crowdfunding!A607:M1607,7,FALSE)</f>
        <v>successful</v>
      </c>
      <c r="B705" s="19">
        <f>VLOOKUP(Crowdfunding!A608,Crowdfunding!A607:H1607,8)</f>
        <v>160</v>
      </c>
    </row>
    <row r="706" spans="1:2" x14ac:dyDescent="0.25">
      <c r="A706" s="16" t="str">
        <f>VLOOKUP(Crowdfunding!A609,Crowdfunding!A608:M1608,7,FALSE)</f>
        <v>successful</v>
      </c>
      <c r="B706" s="17">
        <f>VLOOKUP(Crowdfunding!A609,Crowdfunding!A608:H1608,8)</f>
        <v>2230</v>
      </c>
    </row>
    <row r="707" spans="1:2" x14ac:dyDescent="0.25">
      <c r="A707" s="18" t="str">
        <f>VLOOKUP(Crowdfunding!A610,Crowdfunding!A609:M1609,7,FALSE)</f>
        <v>successful</v>
      </c>
      <c r="B707" s="19">
        <f>VLOOKUP(Crowdfunding!A610,Crowdfunding!A609:H1609,8)</f>
        <v>316</v>
      </c>
    </row>
    <row r="708" spans="1:2" x14ac:dyDescent="0.25">
      <c r="A708" s="16" t="str">
        <f>VLOOKUP(Crowdfunding!A611,Crowdfunding!A610:M1610,7,FALSE)</f>
        <v>successful</v>
      </c>
      <c r="B708" s="17">
        <f>VLOOKUP(Crowdfunding!A611,Crowdfunding!A610:H1610,8)</f>
        <v>117</v>
      </c>
    </row>
    <row r="709" spans="1:2" x14ac:dyDescent="0.25">
      <c r="A709" s="18" t="str">
        <f>VLOOKUP(Crowdfunding!A612,Crowdfunding!A611:M1611,7,FALSE)</f>
        <v>successful</v>
      </c>
      <c r="B709" s="19">
        <f>VLOOKUP(Crowdfunding!A612,Crowdfunding!A611:H1611,8)</f>
        <v>6406</v>
      </c>
    </row>
    <row r="710" spans="1:2" x14ac:dyDescent="0.25">
      <c r="A710" s="16" t="str">
        <f>VLOOKUP(Crowdfunding!A614,Crowdfunding!A613:M1613,7,FALSE)</f>
        <v>successful</v>
      </c>
      <c r="B710" s="17">
        <f>VLOOKUP(Crowdfunding!A614,Crowdfunding!A613:H1613,8)</f>
        <v>192</v>
      </c>
    </row>
    <row r="711" spans="1:2" x14ac:dyDescent="0.25">
      <c r="A711" s="18" t="str">
        <f>VLOOKUP(Crowdfunding!A615,Crowdfunding!A614:M1614,7,FALSE)</f>
        <v>successful</v>
      </c>
      <c r="B711" s="19">
        <f>VLOOKUP(Crowdfunding!A615,Crowdfunding!A614:H1614,8)</f>
        <v>26</v>
      </c>
    </row>
    <row r="712" spans="1:2" x14ac:dyDescent="0.25">
      <c r="A712" s="16" t="str">
        <f>VLOOKUP(Crowdfunding!A616,Crowdfunding!A615:M1615,7,FALSE)</f>
        <v>successful</v>
      </c>
      <c r="B712" s="17">
        <f>VLOOKUP(Crowdfunding!A616,Crowdfunding!A615:H1615,8)</f>
        <v>723</v>
      </c>
    </row>
    <row r="713" spans="1:2" x14ac:dyDescent="0.25">
      <c r="A713" s="18" t="str">
        <f>VLOOKUP(Crowdfunding!A617,Crowdfunding!A616:M1616,7,FALSE)</f>
        <v>successful</v>
      </c>
      <c r="B713" s="19">
        <f>VLOOKUP(Crowdfunding!A617,Crowdfunding!A616:H1616,8)</f>
        <v>170</v>
      </c>
    </row>
    <row r="714" spans="1:2" x14ac:dyDescent="0.25">
      <c r="A714" s="16" t="str">
        <f>VLOOKUP(Crowdfunding!A618,Crowdfunding!A617:M1617,7,FALSE)</f>
        <v>successful</v>
      </c>
      <c r="B714" s="17">
        <f>VLOOKUP(Crowdfunding!A618,Crowdfunding!A617:H1617,8)</f>
        <v>238</v>
      </c>
    </row>
    <row r="715" spans="1:2" x14ac:dyDescent="0.25">
      <c r="A715" s="18" t="str">
        <f>VLOOKUP(Crowdfunding!A619,Crowdfunding!A618:M1618,7,FALSE)</f>
        <v>successful</v>
      </c>
      <c r="B715" s="19">
        <f>VLOOKUP(Crowdfunding!A619,Crowdfunding!A618:H1618,8)</f>
        <v>55</v>
      </c>
    </row>
    <row r="716" spans="1:2" x14ac:dyDescent="0.25">
      <c r="A716" s="16" t="str">
        <f>VLOOKUP(Crowdfunding!A622,Crowdfunding!A621:M1621,7,FALSE)</f>
        <v>successful</v>
      </c>
      <c r="B716" s="17">
        <f>VLOOKUP(Crowdfunding!A622,Crowdfunding!A621:H1621,8)</f>
        <v>128</v>
      </c>
    </row>
    <row r="717" spans="1:2" x14ac:dyDescent="0.25">
      <c r="A717" s="18" t="str">
        <f>VLOOKUP(Crowdfunding!A623,Crowdfunding!A622:M1622,7,FALSE)</f>
        <v>successful</v>
      </c>
      <c r="B717" s="19">
        <f>VLOOKUP(Crowdfunding!A623,Crowdfunding!A622:H1622,8)</f>
        <v>2144</v>
      </c>
    </row>
    <row r="718" spans="1:2" x14ac:dyDescent="0.25">
      <c r="A718" s="16" t="str">
        <f>VLOOKUP(Crowdfunding!A625,Crowdfunding!A624:M1624,7,FALSE)</f>
        <v>successful</v>
      </c>
      <c r="B718" s="17">
        <f>VLOOKUP(Crowdfunding!A625,Crowdfunding!A624:H1624,8)</f>
        <v>2693</v>
      </c>
    </row>
    <row r="719" spans="1:2" x14ac:dyDescent="0.25">
      <c r="A719" s="18" t="str">
        <f>VLOOKUP(Crowdfunding!A626,Crowdfunding!A625:M1625,7,FALSE)</f>
        <v>successful</v>
      </c>
      <c r="B719" s="19">
        <f>VLOOKUP(Crowdfunding!A626,Crowdfunding!A625:H1625,8)</f>
        <v>432</v>
      </c>
    </row>
    <row r="720" spans="1:2" x14ac:dyDescent="0.25">
      <c r="A720" s="16" t="str">
        <f>VLOOKUP(Crowdfunding!A628,Crowdfunding!A627:M1627,7,FALSE)</f>
        <v>successful</v>
      </c>
      <c r="B720" s="17">
        <f>VLOOKUP(Crowdfunding!A628,Crowdfunding!A627:H1627,8)</f>
        <v>189</v>
      </c>
    </row>
    <row r="721" spans="1:2" x14ac:dyDescent="0.25">
      <c r="A721" s="18" t="str">
        <f>VLOOKUP(Crowdfunding!A629,Crowdfunding!A628:M1628,7,FALSE)</f>
        <v>successful</v>
      </c>
      <c r="B721" s="19">
        <f>VLOOKUP(Crowdfunding!A629,Crowdfunding!A628:H1628,8)</f>
        <v>154</v>
      </c>
    </row>
    <row r="722" spans="1:2" x14ac:dyDescent="0.25">
      <c r="A722" s="16" t="str">
        <f>VLOOKUP(Crowdfunding!A630,Crowdfunding!A629:M1629,7,FALSE)</f>
        <v>successful</v>
      </c>
      <c r="B722" s="17">
        <f>VLOOKUP(Crowdfunding!A630,Crowdfunding!A629:H1629,8)</f>
        <v>96</v>
      </c>
    </row>
    <row r="723" spans="1:2" x14ac:dyDescent="0.25">
      <c r="A723" s="18" t="str">
        <f>VLOOKUP(Crowdfunding!A633,Crowdfunding!A632:M1632,7,FALSE)</f>
        <v>successful</v>
      </c>
      <c r="B723" s="19">
        <f>VLOOKUP(Crowdfunding!A633,Crowdfunding!A632:H1632,8)</f>
        <v>3063</v>
      </c>
    </row>
    <row r="724" spans="1:2" x14ac:dyDescent="0.25">
      <c r="A724" s="16" t="str">
        <f>VLOOKUP(Crowdfunding!A637,Crowdfunding!A636:M1636,7,FALSE)</f>
        <v>successful</v>
      </c>
      <c r="B724" s="17">
        <f>VLOOKUP(Crowdfunding!A637,Crowdfunding!A636:H1636,8)</f>
        <v>2266</v>
      </c>
    </row>
    <row r="725" spans="1:2" x14ac:dyDescent="0.25">
      <c r="A725" s="18" t="str">
        <f>VLOOKUP(Crowdfunding!A643,Crowdfunding!A642:M1642,7,FALSE)</f>
        <v>successful</v>
      </c>
      <c r="B725" s="19">
        <f>VLOOKUP(Crowdfunding!A643,Crowdfunding!A642:H1642,8)</f>
        <v>194</v>
      </c>
    </row>
    <row r="726" spans="1:2" x14ac:dyDescent="0.25">
      <c r="A726" s="16" t="str">
        <f>VLOOKUP(Crowdfunding!A644,Crowdfunding!A643:M1643,7,FALSE)</f>
        <v>successful</v>
      </c>
      <c r="B726" s="17">
        <f>VLOOKUP(Crowdfunding!A644,Crowdfunding!A643:H1643,8)</f>
        <v>129</v>
      </c>
    </row>
    <row r="727" spans="1:2" x14ac:dyDescent="0.25">
      <c r="A727" s="18" t="str">
        <f>VLOOKUP(Crowdfunding!A645,Crowdfunding!A644:M1644,7,FALSE)</f>
        <v>successful</v>
      </c>
      <c r="B727" s="19">
        <f>VLOOKUP(Crowdfunding!A645,Crowdfunding!A644:H1644,8)</f>
        <v>375</v>
      </c>
    </row>
    <row r="728" spans="1:2" x14ac:dyDescent="0.25">
      <c r="A728" s="16" t="str">
        <f>VLOOKUP(Crowdfunding!A654,Crowdfunding!A653:M1653,7,FALSE)</f>
        <v>successful</v>
      </c>
      <c r="B728" s="17">
        <f>VLOOKUP(Crowdfunding!A654,Crowdfunding!A653:H1653,8)</f>
        <v>409</v>
      </c>
    </row>
    <row r="729" spans="1:2" x14ac:dyDescent="0.25">
      <c r="A729" s="18" t="str">
        <f>VLOOKUP(Crowdfunding!A655,Crowdfunding!A654:M1654,7,FALSE)</f>
        <v>successful</v>
      </c>
      <c r="B729" s="19">
        <f>VLOOKUP(Crowdfunding!A655,Crowdfunding!A654:H1654,8)</f>
        <v>234</v>
      </c>
    </row>
    <row r="730" spans="1:2" x14ac:dyDescent="0.25">
      <c r="A730" s="16" t="str">
        <f>VLOOKUP(Crowdfunding!A656,Crowdfunding!A655:M1655,7,FALSE)</f>
        <v>successful</v>
      </c>
      <c r="B730" s="17">
        <f>VLOOKUP(Crowdfunding!A656,Crowdfunding!A655:H1655,8)</f>
        <v>3016</v>
      </c>
    </row>
    <row r="731" spans="1:2" x14ac:dyDescent="0.25">
      <c r="A731" s="18" t="str">
        <f>VLOOKUP(Crowdfunding!A657,Crowdfunding!A656:M1656,7,FALSE)</f>
        <v>successful</v>
      </c>
      <c r="B731" s="19">
        <f>VLOOKUP(Crowdfunding!A657,Crowdfunding!A656:H1656,8)</f>
        <v>264</v>
      </c>
    </row>
    <row r="732" spans="1:2" x14ac:dyDescent="0.25">
      <c r="A732" s="16" t="str">
        <f>VLOOKUP(Crowdfunding!A667,Crowdfunding!A666:M1666,7,FALSE)</f>
        <v>successful</v>
      </c>
      <c r="B732" s="17">
        <f>VLOOKUP(Crowdfunding!A667,Crowdfunding!A666:H1666,8)</f>
        <v>272</v>
      </c>
    </row>
    <row r="733" spans="1:2" x14ac:dyDescent="0.25">
      <c r="A733" s="18" t="str">
        <f>VLOOKUP(Crowdfunding!A669,Crowdfunding!A668:M1668,7,FALSE)</f>
        <v>successful</v>
      </c>
      <c r="B733" s="19">
        <f>VLOOKUP(Crowdfunding!A669,Crowdfunding!A668:H1668,8)</f>
        <v>419</v>
      </c>
    </row>
    <row r="734" spans="1:2" x14ac:dyDescent="0.25">
      <c r="A734" s="16" t="str">
        <f>VLOOKUP(Crowdfunding!A671,Crowdfunding!A670:M1670,7,FALSE)</f>
        <v>successful</v>
      </c>
      <c r="B734" s="17">
        <f>VLOOKUP(Crowdfunding!A671,Crowdfunding!A670:H1670,8)</f>
        <v>1621</v>
      </c>
    </row>
    <row r="735" spans="1:2" x14ac:dyDescent="0.25">
      <c r="A735" s="18" t="str">
        <f>VLOOKUP(Crowdfunding!A672,Crowdfunding!A671:M1671,7,FALSE)</f>
        <v>successful</v>
      </c>
      <c r="B735" s="19">
        <f>VLOOKUP(Crowdfunding!A672,Crowdfunding!A671:H1671,8)</f>
        <v>1101</v>
      </c>
    </row>
    <row r="736" spans="1:2" x14ac:dyDescent="0.25">
      <c r="A736" s="16" t="str">
        <f>VLOOKUP(Crowdfunding!A673,Crowdfunding!A672:M1672,7,FALSE)</f>
        <v>successful</v>
      </c>
      <c r="B736" s="17">
        <f>VLOOKUP(Crowdfunding!A673,Crowdfunding!A672:H1672,8)</f>
        <v>1073</v>
      </c>
    </row>
    <row r="737" spans="1:2" x14ac:dyDescent="0.25">
      <c r="A737" s="18" t="str">
        <f>VLOOKUP(Crowdfunding!A677,Crowdfunding!A676:M1676,7,FALSE)</f>
        <v>successful</v>
      </c>
      <c r="B737" s="19">
        <f>VLOOKUP(Crowdfunding!A677,Crowdfunding!A676:H1676,8)</f>
        <v>331</v>
      </c>
    </row>
    <row r="738" spans="1:2" x14ac:dyDescent="0.25">
      <c r="A738" s="16" t="str">
        <f>VLOOKUP(Crowdfunding!A678,Crowdfunding!A677:M1677,7,FALSE)</f>
        <v>successful</v>
      </c>
      <c r="B738" s="17">
        <f>VLOOKUP(Crowdfunding!A678,Crowdfunding!A677:H1677,8)</f>
        <v>1170</v>
      </c>
    </row>
    <row r="739" spans="1:2" x14ac:dyDescent="0.25">
      <c r="A739" s="18" t="str">
        <f>VLOOKUP(Crowdfunding!A681,Crowdfunding!A680:M1680,7,FALSE)</f>
        <v>successful</v>
      </c>
      <c r="B739" s="19">
        <f>VLOOKUP(Crowdfunding!A681,Crowdfunding!A680:H1680,8)</f>
        <v>363</v>
      </c>
    </row>
    <row r="740" spans="1:2" x14ac:dyDescent="0.25">
      <c r="A740" s="16" t="str">
        <f>VLOOKUP(Crowdfunding!A684,Crowdfunding!A683:M1683,7,FALSE)</f>
        <v>successful</v>
      </c>
      <c r="B740" s="17">
        <f>VLOOKUP(Crowdfunding!A684,Crowdfunding!A683:H1683,8)</f>
        <v>103</v>
      </c>
    </row>
    <row r="741" spans="1:2" x14ac:dyDescent="0.25">
      <c r="A741" s="18" t="str">
        <f>VLOOKUP(Crowdfunding!A685,Crowdfunding!A684:M1684,7,FALSE)</f>
        <v>successful</v>
      </c>
      <c r="B741" s="19">
        <f>VLOOKUP(Crowdfunding!A685,Crowdfunding!A684:H1684,8)</f>
        <v>147</v>
      </c>
    </row>
    <row r="742" spans="1:2" x14ac:dyDescent="0.25">
      <c r="A742" s="16" t="str">
        <f>VLOOKUP(Crowdfunding!A686,Crowdfunding!A685:M1685,7,FALSE)</f>
        <v>successful</v>
      </c>
      <c r="B742" s="17">
        <f>VLOOKUP(Crowdfunding!A686,Crowdfunding!A685:H1685,8)</f>
        <v>110</v>
      </c>
    </row>
    <row r="743" spans="1:2" x14ac:dyDescent="0.25">
      <c r="A743" s="18" t="str">
        <f>VLOOKUP(Crowdfunding!A688,Crowdfunding!A687:M1687,7,FALSE)</f>
        <v>successful</v>
      </c>
      <c r="B743" s="19">
        <f>VLOOKUP(Crowdfunding!A688,Crowdfunding!A687:H1687,8)</f>
        <v>134</v>
      </c>
    </row>
    <row r="744" spans="1:2" x14ac:dyDescent="0.25">
      <c r="A744" s="16" t="str">
        <f>VLOOKUP(Crowdfunding!A689,Crowdfunding!A688:M1688,7,FALSE)</f>
        <v>successful</v>
      </c>
      <c r="B744" s="17">
        <f>VLOOKUP(Crowdfunding!A689,Crowdfunding!A688:H1688,8)</f>
        <v>269</v>
      </c>
    </row>
    <row r="745" spans="1:2" x14ac:dyDescent="0.25">
      <c r="A745" s="18" t="str">
        <f>VLOOKUP(Crowdfunding!A690,Crowdfunding!A689:M1689,7,FALSE)</f>
        <v>successful</v>
      </c>
      <c r="B745" s="19">
        <f>VLOOKUP(Crowdfunding!A690,Crowdfunding!A689:H1689,8)</f>
        <v>175</v>
      </c>
    </row>
    <row r="746" spans="1:2" x14ac:dyDescent="0.25">
      <c r="A746" s="16" t="str">
        <f>VLOOKUP(Crowdfunding!A691,Crowdfunding!A690:M1690,7,FALSE)</f>
        <v>successful</v>
      </c>
      <c r="B746" s="17">
        <f>VLOOKUP(Crowdfunding!A691,Crowdfunding!A690:H1690,8)</f>
        <v>69</v>
      </c>
    </row>
    <row r="747" spans="1:2" x14ac:dyDescent="0.25">
      <c r="A747" s="18" t="str">
        <f>VLOOKUP(Crowdfunding!A692,Crowdfunding!A691:M1691,7,FALSE)</f>
        <v>successful</v>
      </c>
      <c r="B747" s="19">
        <f>VLOOKUP(Crowdfunding!A692,Crowdfunding!A691:H1691,8)</f>
        <v>190</v>
      </c>
    </row>
    <row r="748" spans="1:2" x14ac:dyDescent="0.25">
      <c r="A748" s="16" t="str">
        <f>VLOOKUP(Crowdfunding!A693,Crowdfunding!A692:M1692,7,FALSE)</f>
        <v>successful</v>
      </c>
      <c r="B748" s="17">
        <f>VLOOKUP(Crowdfunding!A693,Crowdfunding!A692:H1692,8)</f>
        <v>237</v>
      </c>
    </row>
    <row r="749" spans="1:2" x14ac:dyDescent="0.25">
      <c r="A749" s="18" t="str">
        <f>VLOOKUP(Crowdfunding!A697,Crowdfunding!A696:M1696,7,FALSE)</f>
        <v>successful</v>
      </c>
      <c r="B749" s="19">
        <f>VLOOKUP(Crowdfunding!A697,Crowdfunding!A696:H1696,8)</f>
        <v>196</v>
      </c>
    </row>
    <row r="750" spans="1:2" x14ac:dyDescent="0.25">
      <c r="A750" s="16" t="str">
        <f>VLOOKUP(Crowdfunding!A699,Crowdfunding!A698:M1698,7,FALSE)</f>
        <v>successful</v>
      </c>
      <c r="B750" s="17">
        <f>VLOOKUP(Crowdfunding!A699,Crowdfunding!A698:H1698,8)</f>
        <v>7295</v>
      </c>
    </row>
    <row r="751" spans="1:2" x14ac:dyDescent="0.25">
      <c r="A751" s="18" t="str">
        <f>VLOOKUP(Crowdfunding!A700,Crowdfunding!A699:M1699,7,FALSE)</f>
        <v>successful</v>
      </c>
      <c r="B751" s="19">
        <f>VLOOKUP(Crowdfunding!A700,Crowdfunding!A699:H1699,8)</f>
        <v>2893</v>
      </c>
    </row>
    <row r="752" spans="1:2" x14ac:dyDescent="0.25">
      <c r="A752" s="16" t="str">
        <f>VLOOKUP(Crowdfunding!A703,Crowdfunding!A702:M1702,7,FALSE)</f>
        <v>successful</v>
      </c>
      <c r="B752" s="17">
        <f>VLOOKUP(Crowdfunding!A703,Crowdfunding!A702:H1702,8)</f>
        <v>820</v>
      </c>
    </row>
    <row r="753" spans="1:2" x14ac:dyDescent="0.25">
      <c r="A753" s="18" t="str">
        <f>VLOOKUP(Crowdfunding!A705,Crowdfunding!A704:M1704,7,FALSE)</f>
        <v>successful</v>
      </c>
      <c r="B753" s="19">
        <f>VLOOKUP(Crowdfunding!A705,Crowdfunding!A704:H1704,8)</f>
        <v>2038</v>
      </c>
    </row>
    <row r="754" spans="1:2" x14ac:dyDescent="0.25">
      <c r="A754" s="16" t="str">
        <f>VLOOKUP(Crowdfunding!A706,Crowdfunding!A705:M1705,7,FALSE)</f>
        <v>successful</v>
      </c>
      <c r="B754" s="17">
        <f>VLOOKUP(Crowdfunding!A706,Crowdfunding!A705:H1705,8)</f>
        <v>116</v>
      </c>
    </row>
    <row r="755" spans="1:2" x14ac:dyDescent="0.25">
      <c r="A755" s="18" t="str">
        <f>VLOOKUP(Crowdfunding!A708,Crowdfunding!A707:M1707,7,FALSE)</f>
        <v>successful</v>
      </c>
      <c r="B755" s="19">
        <f>VLOOKUP(Crowdfunding!A708,Crowdfunding!A707:H1707,8)</f>
        <v>1345</v>
      </c>
    </row>
    <row r="756" spans="1:2" x14ac:dyDescent="0.25">
      <c r="A756" s="16" t="str">
        <f>VLOOKUP(Crowdfunding!A709,Crowdfunding!A708:M1708,7,FALSE)</f>
        <v>successful</v>
      </c>
      <c r="B756" s="17">
        <f>VLOOKUP(Crowdfunding!A709,Crowdfunding!A708:H1708,8)</f>
        <v>168</v>
      </c>
    </row>
    <row r="757" spans="1:2" x14ac:dyDescent="0.25">
      <c r="A757" s="18" t="str">
        <f>VLOOKUP(Crowdfunding!A710,Crowdfunding!A709:M1709,7,FALSE)</f>
        <v>successful</v>
      </c>
      <c r="B757" s="19">
        <f>VLOOKUP(Crowdfunding!A710,Crowdfunding!A709:H1709,8)</f>
        <v>137</v>
      </c>
    </row>
    <row r="758" spans="1:2" x14ac:dyDescent="0.25">
      <c r="A758" s="16" t="str">
        <f>VLOOKUP(Crowdfunding!A711,Crowdfunding!A710:M1710,7,FALSE)</f>
        <v>successful</v>
      </c>
      <c r="B758" s="17">
        <f>VLOOKUP(Crowdfunding!A711,Crowdfunding!A710:H1710,8)</f>
        <v>186</v>
      </c>
    </row>
    <row r="759" spans="1:2" x14ac:dyDescent="0.25">
      <c r="A759" s="18" t="str">
        <f>VLOOKUP(Crowdfunding!A712,Crowdfunding!A711:M1711,7,FALSE)</f>
        <v>successful</v>
      </c>
      <c r="B759" s="19">
        <f>VLOOKUP(Crowdfunding!A712,Crowdfunding!A711:H1711,8)</f>
        <v>125</v>
      </c>
    </row>
    <row r="760" spans="1:2" x14ac:dyDescent="0.25">
      <c r="A760" s="16" t="str">
        <f>VLOOKUP(Crowdfunding!A714,Crowdfunding!A713:M1713,7,FALSE)</f>
        <v>successful</v>
      </c>
      <c r="B760" s="17">
        <f>VLOOKUP(Crowdfunding!A714,Crowdfunding!A713:H1713,8)</f>
        <v>202</v>
      </c>
    </row>
    <row r="761" spans="1:2" x14ac:dyDescent="0.25">
      <c r="A761" s="18" t="str">
        <f>VLOOKUP(Crowdfunding!A715,Crowdfunding!A714:M1714,7,FALSE)</f>
        <v>successful</v>
      </c>
      <c r="B761" s="19">
        <f>VLOOKUP(Crowdfunding!A715,Crowdfunding!A714:H1714,8)</f>
        <v>103</v>
      </c>
    </row>
    <row r="762" spans="1:2" x14ac:dyDescent="0.25">
      <c r="A762" s="16" t="str">
        <f>VLOOKUP(Crowdfunding!A716,Crowdfunding!A715:M1715,7,FALSE)</f>
        <v>successful</v>
      </c>
      <c r="B762" s="17">
        <f>VLOOKUP(Crowdfunding!A716,Crowdfunding!A715:H1715,8)</f>
        <v>1785</v>
      </c>
    </row>
    <row r="763" spans="1:2" x14ac:dyDescent="0.25">
      <c r="A763" s="18" t="str">
        <f>VLOOKUP(Crowdfunding!A718,Crowdfunding!A717:M1717,7,FALSE)</f>
        <v>successful</v>
      </c>
      <c r="B763" s="19">
        <f>VLOOKUP(Crowdfunding!A718,Crowdfunding!A717:H1717,8)</f>
        <v>157</v>
      </c>
    </row>
    <row r="764" spans="1:2" x14ac:dyDescent="0.25">
      <c r="A764" s="16" t="str">
        <f>VLOOKUP(Crowdfunding!A719,Crowdfunding!A718:M1718,7,FALSE)</f>
        <v>successful</v>
      </c>
      <c r="B764" s="17">
        <f>VLOOKUP(Crowdfunding!A719,Crowdfunding!A718:H1718,8)</f>
        <v>555</v>
      </c>
    </row>
    <row r="765" spans="1:2" x14ac:dyDescent="0.25">
      <c r="A765" s="18" t="str">
        <f>VLOOKUP(Crowdfunding!A720,Crowdfunding!A719:M1719,7,FALSE)</f>
        <v>successful</v>
      </c>
      <c r="B765" s="19">
        <f>VLOOKUP(Crowdfunding!A720,Crowdfunding!A719:H1719,8)</f>
        <v>297</v>
      </c>
    </row>
    <row r="766" spans="1:2" x14ac:dyDescent="0.25">
      <c r="A766" s="16" t="str">
        <f>VLOOKUP(Crowdfunding!A721,Crowdfunding!A720:M1720,7,FALSE)</f>
        <v>successful</v>
      </c>
      <c r="B766" s="17">
        <f>VLOOKUP(Crowdfunding!A721,Crowdfunding!A720:H1720,8)</f>
        <v>123</v>
      </c>
    </row>
    <row r="767" spans="1:2" x14ac:dyDescent="0.25">
      <c r="A767" s="18" t="str">
        <f>VLOOKUP(Crowdfunding!A724,Crowdfunding!A723:M1723,7,FALSE)</f>
        <v>successful</v>
      </c>
      <c r="B767" s="19">
        <f>VLOOKUP(Crowdfunding!A724,Crowdfunding!A723:H1723,8)</f>
        <v>3036</v>
      </c>
    </row>
    <row r="768" spans="1:2" x14ac:dyDescent="0.25">
      <c r="A768" s="16" t="str">
        <f>VLOOKUP(Crowdfunding!A725,Crowdfunding!A724:M1724,7,FALSE)</f>
        <v>successful</v>
      </c>
      <c r="B768" s="17">
        <f>VLOOKUP(Crowdfunding!A725,Crowdfunding!A724:H1724,8)</f>
        <v>144</v>
      </c>
    </row>
    <row r="769" spans="1:2" x14ac:dyDescent="0.25">
      <c r="A769" s="18" t="str">
        <f>VLOOKUP(Crowdfunding!A726,Crowdfunding!A725:M1725,7,FALSE)</f>
        <v>successful</v>
      </c>
      <c r="B769" s="19">
        <f>VLOOKUP(Crowdfunding!A726,Crowdfunding!A725:H1725,8)</f>
        <v>121</v>
      </c>
    </row>
    <row r="770" spans="1:2" x14ac:dyDescent="0.25">
      <c r="A770" s="16" t="str">
        <f>VLOOKUP(Crowdfunding!A729,Crowdfunding!A728:M1728,7,FALSE)</f>
        <v>successful</v>
      </c>
      <c r="B770" s="17">
        <f>VLOOKUP(Crowdfunding!A729,Crowdfunding!A728:H1728,8)</f>
        <v>181</v>
      </c>
    </row>
    <row r="771" spans="1:2" x14ac:dyDescent="0.25">
      <c r="A771" s="18" t="str">
        <f>VLOOKUP(Crowdfunding!A731,Crowdfunding!A730:M1730,7,FALSE)</f>
        <v>successful</v>
      </c>
      <c r="B771" s="19">
        <f>VLOOKUP(Crowdfunding!A731,Crowdfunding!A730:H1730,8)</f>
        <v>122</v>
      </c>
    </row>
    <row r="772" spans="1:2" x14ac:dyDescent="0.25">
      <c r="A772" s="16" t="str">
        <f>VLOOKUP(Crowdfunding!A732,Crowdfunding!A731:M1731,7,FALSE)</f>
        <v>successful</v>
      </c>
      <c r="B772" s="17">
        <f>VLOOKUP(Crowdfunding!A732,Crowdfunding!A731:H1731,8)</f>
        <v>1071</v>
      </c>
    </row>
    <row r="773" spans="1:2" x14ac:dyDescent="0.25">
      <c r="A773" s="18" t="str">
        <f>VLOOKUP(Crowdfunding!A735,Crowdfunding!A734:M1734,7,FALSE)</f>
        <v>successful</v>
      </c>
      <c r="B773" s="19">
        <f>VLOOKUP(Crowdfunding!A735,Crowdfunding!A734:H1734,8)</f>
        <v>980</v>
      </c>
    </row>
    <row r="774" spans="1:2" x14ac:dyDescent="0.25">
      <c r="A774" s="16" t="str">
        <f>VLOOKUP(Crowdfunding!A736,Crowdfunding!A735:M1735,7,FALSE)</f>
        <v>successful</v>
      </c>
      <c r="B774" s="17">
        <f>VLOOKUP(Crowdfunding!A736,Crowdfunding!A735:H1735,8)</f>
        <v>536</v>
      </c>
    </row>
    <row r="775" spans="1:2" x14ac:dyDescent="0.25">
      <c r="A775" s="18" t="str">
        <f>VLOOKUP(Crowdfunding!A737,Crowdfunding!A736:M1736,7,FALSE)</f>
        <v>successful</v>
      </c>
      <c r="B775" s="19">
        <f>VLOOKUP(Crowdfunding!A737,Crowdfunding!A736:H1736,8)</f>
        <v>1991</v>
      </c>
    </row>
    <row r="776" spans="1:2" x14ac:dyDescent="0.25">
      <c r="A776" s="16" t="str">
        <f>VLOOKUP(Crowdfunding!A739,Crowdfunding!A738:M1738,7,FALSE)</f>
        <v>successful</v>
      </c>
      <c r="B776" s="17">
        <f>VLOOKUP(Crowdfunding!A739,Crowdfunding!A738:H1738,8)</f>
        <v>180</v>
      </c>
    </row>
    <row r="777" spans="1:2" x14ac:dyDescent="0.25">
      <c r="A777" s="18" t="str">
        <f>VLOOKUP(Crowdfunding!A743,Crowdfunding!A742:M1742,7,FALSE)</f>
        <v>successful</v>
      </c>
      <c r="B777" s="19">
        <f>VLOOKUP(Crowdfunding!A743,Crowdfunding!A742:H1742,8)</f>
        <v>130</v>
      </c>
    </row>
    <row r="778" spans="1:2" x14ac:dyDescent="0.25">
      <c r="A778" s="16" t="str">
        <f>VLOOKUP(Crowdfunding!A744,Crowdfunding!A743:M1743,7,FALSE)</f>
        <v>successful</v>
      </c>
      <c r="B778" s="17">
        <f>VLOOKUP(Crowdfunding!A744,Crowdfunding!A743:H1743,8)</f>
        <v>122</v>
      </c>
    </row>
    <row r="779" spans="1:2" x14ac:dyDescent="0.25">
      <c r="A779" s="18" t="str">
        <f>VLOOKUP(Crowdfunding!A746,Crowdfunding!A745:M1745,7,FALSE)</f>
        <v>successful</v>
      </c>
      <c r="B779" s="19">
        <f>VLOOKUP(Crowdfunding!A746,Crowdfunding!A745:H1745,8)</f>
        <v>140</v>
      </c>
    </row>
    <row r="780" spans="1:2" x14ac:dyDescent="0.25">
      <c r="A780" s="16" t="str">
        <f>VLOOKUP(Crowdfunding!A748,Crowdfunding!A747:M1747,7,FALSE)</f>
        <v>successful</v>
      </c>
      <c r="B780" s="17">
        <f>VLOOKUP(Crowdfunding!A748,Crowdfunding!A747:H1747,8)</f>
        <v>3388</v>
      </c>
    </row>
    <row r="781" spans="1:2" x14ac:dyDescent="0.25">
      <c r="A781" s="18" t="str">
        <f>VLOOKUP(Crowdfunding!A749,Crowdfunding!A748:M1748,7,FALSE)</f>
        <v>successful</v>
      </c>
      <c r="B781" s="19">
        <f>VLOOKUP(Crowdfunding!A749,Crowdfunding!A748:H1748,8)</f>
        <v>280</v>
      </c>
    </row>
    <row r="782" spans="1:2" x14ac:dyDescent="0.25">
      <c r="A782" s="16" t="str">
        <f>VLOOKUP(Crowdfunding!A751,Crowdfunding!A750:M1750,7,FALSE)</f>
        <v>successful</v>
      </c>
      <c r="B782" s="17">
        <f>VLOOKUP(Crowdfunding!A751,Crowdfunding!A750:H1750,8)</f>
        <v>366</v>
      </c>
    </row>
    <row r="783" spans="1:2" x14ac:dyDescent="0.25">
      <c r="A783" s="18" t="str">
        <f>VLOOKUP(Crowdfunding!A753,Crowdfunding!A752:M1752,7,FALSE)</f>
        <v>successful</v>
      </c>
      <c r="B783" s="19">
        <f>VLOOKUP(Crowdfunding!A753,Crowdfunding!A752:H1752,8)</f>
        <v>270</v>
      </c>
    </row>
    <row r="784" spans="1:2" x14ac:dyDescent="0.25">
      <c r="A784" s="16" t="str">
        <f>VLOOKUP(Crowdfunding!A755,Crowdfunding!A754:M1754,7,FALSE)</f>
        <v>successful</v>
      </c>
      <c r="B784" s="17">
        <f>VLOOKUP(Crowdfunding!A755,Crowdfunding!A754:H1754,8)</f>
        <v>137</v>
      </c>
    </row>
    <row r="785" spans="1:2" x14ac:dyDescent="0.25">
      <c r="A785" s="18" t="str">
        <f>VLOOKUP(Crowdfunding!A756,Crowdfunding!A755:M1755,7,FALSE)</f>
        <v>successful</v>
      </c>
      <c r="B785" s="19">
        <f>VLOOKUP(Crowdfunding!A756,Crowdfunding!A755:H1755,8)</f>
        <v>3205</v>
      </c>
    </row>
    <row r="786" spans="1:2" x14ac:dyDescent="0.25">
      <c r="A786" s="16" t="str">
        <f>VLOOKUP(Crowdfunding!A757,Crowdfunding!A756:M1756,7,FALSE)</f>
        <v>successful</v>
      </c>
      <c r="B786" s="17">
        <f>VLOOKUP(Crowdfunding!A757,Crowdfunding!A756:H1756,8)</f>
        <v>288</v>
      </c>
    </row>
    <row r="787" spans="1:2" x14ac:dyDescent="0.25">
      <c r="A787" s="18" t="str">
        <f>VLOOKUP(Crowdfunding!A758,Crowdfunding!A757:M1757,7,FALSE)</f>
        <v>successful</v>
      </c>
      <c r="B787" s="19">
        <f>VLOOKUP(Crowdfunding!A758,Crowdfunding!A757:H1757,8)</f>
        <v>148</v>
      </c>
    </row>
    <row r="788" spans="1:2" x14ac:dyDescent="0.25">
      <c r="A788" s="16" t="str">
        <f>VLOOKUP(Crowdfunding!A759,Crowdfunding!A758:M1758,7,FALSE)</f>
        <v>successful</v>
      </c>
      <c r="B788" s="17">
        <f>VLOOKUP(Crowdfunding!A759,Crowdfunding!A758:H1758,8)</f>
        <v>114</v>
      </c>
    </row>
    <row r="789" spans="1:2" x14ac:dyDescent="0.25">
      <c r="A789" s="18" t="str">
        <f>VLOOKUP(Crowdfunding!A760,Crowdfunding!A759:M1759,7,FALSE)</f>
        <v>successful</v>
      </c>
      <c r="B789" s="19">
        <f>VLOOKUP(Crowdfunding!A760,Crowdfunding!A759:H1759,8)</f>
        <v>1518</v>
      </c>
    </row>
    <row r="790" spans="1:2" x14ac:dyDescent="0.25">
      <c r="A790" s="16" t="str">
        <f>VLOOKUP(Crowdfunding!A763,Crowdfunding!A762:M1762,7,FALSE)</f>
        <v>successful</v>
      </c>
      <c r="B790" s="17">
        <f>VLOOKUP(Crowdfunding!A763,Crowdfunding!A762:H1762,8)</f>
        <v>166</v>
      </c>
    </row>
    <row r="791" spans="1:2" x14ac:dyDescent="0.25">
      <c r="A791" s="18" t="str">
        <f>VLOOKUP(Crowdfunding!A764,Crowdfunding!A763:M1763,7,FALSE)</f>
        <v>successful</v>
      </c>
      <c r="B791" s="19">
        <f>VLOOKUP(Crowdfunding!A764,Crowdfunding!A763:H1763,8)</f>
        <v>100</v>
      </c>
    </row>
    <row r="792" spans="1:2" x14ac:dyDescent="0.25">
      <c r="A792" s="16" t="str">
        <f>VLOOKUP(Crowdfunding!A765,Crowdfunding!A764:M1764,7,FALSE)</f>
        <v>successful</v>
      </c>
      <c r="B792" s="17">
        <f>VLOOKUP(Crowdfunding!A765,Crowdfunding!A764:H1764,8)</f>
        <v>235</v>
      </c>
    </row>
    <row r="793" spans="1:2" x14ac:dyDescent="0.25">
      <c r="A793" s="18" t="str">
        <f>VLOOKUP(Crowdfunding!A766,Crowdfunding!A765:M1765,7,FALSE)</f>
        <v>successful</v>
      </c>
      <c r="B793" s="19">
        <f>VLOOKUP(Crowdfunding!A766,Crowdfunding!A765:H1765,8)</f>
        <v>148</v>
      </c>
    </row>
    <row r="794" spans="1:2" x14ac:dyDescent="0.25">
      <c r="A794" s="16" t="str">
        <f>VLOOKUP(Crowdfunding!A767,Crowdfunding!A766:M1766,7,FALSE)</f>
        <v>successful</v>
      </c>
      <c r="B794" s="17">
        <f>VLOOKUP(Crowdfunding!A767,Crowdfunding!A766:H1766,8)</f>
        <v>198</v>
      </c>
    </row>
    <row r="795" spans="1:2" x14ac:dyDescent="0.25">
      <c r="A795" s="18" t="str">
        <f>VLOOKUP(Crowdfunding!A770,Crowdfunding!A769:M1769,7,FALSE)</f>
        <v>successful</v>
      </c>
      <c r="B795" s="19">
        <f>VLOOKUP(Crowdfunding!A770,Crowdfunding!A769:H1769,8)</f>
        <v>150</v>
      </c>
    </row>
    <row r="796" spans="1:2" x14ac:dyDescent="0.25">
      <c r="A796" s="16" t="str">
        <f>VLOOKUP(Crowdfunding!A772,Crowdfunding!A771:M1771,7,FALSE)</f>
        <v>successful</v>
      </c>
      <c r="B796" s="17">
        <f>VLOOKUP(Crowdfunding!A772,Crowdfunding!A771:H1771,8)</f>
        <v>216</v>
      </c>
    </row>
    <row r="797" spans="1:2" x14ac:dyDescent="0.25">
      <c r="A797" s="18" t="str">
        <f>VLOOKUP(Crowdfunding!A774,Crowdfunding!A773:M1773,7,FALSE)</f>
        <v>successful</v>
      </c>
      <c r="B797" s="19">
        <f>VLOOKUP(Crowdfunding!A774,Crowdfunding!A773:H1773,8)</f>
        <v>5139</v>
      </c>
    </row>
    <row r="798" spans="1:2" x14ac:dyDescent="0.25">
      <c r="A798" s="16" t="str">
        <f>VLOOKUP(Crowdfunding!A775,Crowdfunding!A774:M1774,7,FALSE)</f>
        <v>successful</v>
      </c>
      <c r="B798" s="17">
        <f>VLOOKUP(Crowdfunding!A775,Crowdfunding!A774:H1774,8)</f>
        <v>2353</v>
      </c>
    </row>
    <row r="799" spans="1:2" x14ac:dyDescent="0.25">
      <c r="A799" s="18" t="str">
        <f>VLOOKUP(Crowdfunding!A776,Crowdfunding!A775:M1775,7,FALSE)</f>
        <v>successful</v>
      </c>
      <c r="B799" s="19">
        <f>VLOOKUP(Crowdfunding!A776,Crowdfunding!A775:H1775,8)</f>
        <v>78</v>
      </c>
    </row>
    <row r="800" spans="1:2" x14ac:dyDescent="0.25">
      <c r="A800" s="16" t="str">
        <f>VLOOKUP(Crowdfunding!A780,Crowdfunding!A779:M1779,7,FALSE)</f>
        <v>successful</v>
      </c>
      <c r="B800" s="17">
        <f>VLOOKUP(Crowdfunding!A780,Crowdfunding!A779:H1779,8)</f>
        <v>174</v>
      </c>
    </row>
    <row r="801" spans="1:2" x14ac:dyDescent="0.25">
      <c r="A801" s="18" t="str">
        <f>VLOOKUP(Crowdfunding!A782,Crowdfunding!A781:M1781,7,FALSE)</f>
        <v>successful</v>
      </c>
      <c r="B801" s="19">
        <f>VLOOKUP(Crowdfunding!A782,Crowdfunding!A781:H1781,8)</f>
        <v>164</v>
      </c>
    </row>
    <row r="802" spans="1:2" x14ac:dyDescent="0.25">
      <c r="A802" s="16" t="str">
        <f>VLOOKUP(Crowdfunding!A784,Crowdfunding!A783:M1783,7,FALSE)</f>
        <v>successful</v>
      </c>
      <c r="B802" s="17">
        <f>VLOOKUP(Crowdfunding!A784,Crowdfunding!A783:H1783,8)</f>
        <v>161</v>
      </c>
    </row>
    <row r="803" spans="1:2" x14ac:dyDescent="0.25">
      <c r="A803" s="18" t="str">
        <f>VLOOKUP(Crowdfunding!A785,Crowdfunding!A784:M1784,7,FALSE)</f>
        <v>successful</v>
      </c>
      <c r="B803" s="19">
        <f>VLOOKUP(Crowdfunding!A785,Crowdfunding!A784:H1784,8)</f>
        <v>138</v>
      </c>
    </row>
    <row r="804" spans="1:2" x14ac:dyDescent="0.25">
      <c r="A804" s="16" t="str">
        <f>VLOOKUP(Crowdfunding!A786,Crowdfunding!A785:M1785,7,FALSE)</f>
        <v>successful</v>
      </c>
      <c r="B804" s="17">
        <f>VLOOKUP(Crowdfunding!A786,Crowdfunding!A785:H1785,8)</f>
        <v>3308</v>
      </c>
    </row>
    <row r="805" spans="1:2" x14ac:dyDescent="0.25">
      <c r="A805" s="18" t="str">
        <f>VLOOKUP(Crowdfunding!A787,Crowdfunding!A786:M1786,7,FALSE)</f>
        <v>successful</v>
      </c>
      <c r="B805" s="19">
        <f>VLOOKUP(Crowdfunding!A787,Crowdfunding!A786:H1786,8)</f>
        <v>127</v>
      </c>
    </row>
    <row r="806" spans="1:2" x14ac:dyDescent="0.25">
      <c r="A806" s="16" t="str">
        <f>VLOOKUP(Crowdfunding!A788,Crowdfunding!A787:M1787,7,FALSE)</f>
        <v>successful</v>
      </c>
      <c r="B806" s="17">
        <f>VLOOKUP(Crowdfunding!A788,Crowdfunding!A787:H1787,8)</f>
        <v>207</v>
      </c>
    </row>
    <row r="807" spans="1:2" x14ac:dyDescent="0.25">
      <c r="A807" s="18" t="str">
        <f>VLOOKUP(Crowdfunding!A795,Crowdfunding!A794:M1794,7,FALSE)</f>
        <v>successful</v>
      </c>
      <c r="B807" s="19">
        <f>VLOOKUP(Crowdfunding!A795,Crowdfunding!A794:H1794,8)</f>
        <v>181</v>
      </c>
    </row>
    <row r="808" spans="1:2" x14ac:dyDescent="0.25">
      <c r="A808" s="16" t="str">
        <f>VLOOKUP(Crowdfunding!A796,Crowdfunding!A795:M1795,7,FALSE)</f>
        <v>successful</v>
      </c>
      <c r="B808" s="17">
        <f>VLOOKUP(Crowdfunding!A796,Crowdfunding!A795:H1795,8)</f>
        <v>110</v>
      </c>
    </row>
    <row r="809" spans="1:2" x14ac:dyDescent="0.25">
      <c r="A809" s="18" t="str">
        <f>VLOOKUP(Crowdfunding!A799,Crowdfunding!A798:M1798,7,FALSE)</f>
        <v>successful</v>
      </c>
      <c r="B809" s="19">
        <f>VLOOKUP(Crowdfunding!A799,Crowdfunding!A798:H1798,8)</f>
        <v>185</v>
      </c>
    </row>
    <row r="810" spans="1:2" x14ac:dyDescent="0.25">
      <c r="A810" s="16" t="str">
        <f>VLOOKUP(Crowdfunding!A800,Crowdfunding!A799:M1799,7,FALSE)</f>
        <v>successful</v>
      </c>
      <c r="B810" s="17">
        <f>VLOOKUP(Crowdfunding!A800,Crowdfunding!A799:H1799,8)</f>
        <v>121</v>
      </c>
    </row>
    <row r="811" spans="1:2" x14ac:dyDescent="0.25">
      <c r="A811" s="18" t="str">
        <f>VLOOKUP(Crowdfunding!A803,Crowdfunding!A802:M1802,7,FALSE)</f>
        <v>successful</v>
      </c>
      <c r="B811" s="19">
        <f>VLOOKUP(Crowdfunding!A803,Crowdfunding!A802:H1802,8)</f>
        <v>106</v>
      </c>
    </row>
    <row r="812" spans="1:2" x14ac:dyDescent="0.25">
      <c r="A812" s="16" t="str">
        <f>VLOOKUP(Crowdfunding!A804,Crowdfunding!A803:M1803,7,FALSE)</f>
        <v>successful</v>
      </c>
      <c r="B812" s="17">
        <f>VLOOKUP(Crowdfunding!A804,Crowdfunding!A803:H1803,8)</f>
        <v>142</v>
      </c>
    </row>
    <row r="813" spans="1:2" x14ac:dyDescent="0.25">
      <c r="A813" s="18" t="str">
        <f>VLOOKUP(Crowdfunding!A805,Crowdfunding!A804:M1804,7,FALSE)</f>
        <v>successful</v>
      </c>
      <c r="B813" s="19">
        <f>VLOOKUP(Crowdfunding!A805,Crowdfunding!A804:H1804,8)</f>
        <v>233</v>
      </c>
    </row>
    <row r="814" spans="1:2" x14ac:dyDescent="0.25">
      <c r="A814" s="16" t="str">
        <f>VLOOKUP(Crowdfunding!A806,Crowdfunding!A805:M1805,7,FALSE)</f>
        <v>successful</v>
      </c>
      <c r="B814" s="17">
        <f>VLOOKUP(Crowdfunding!A806,Crowdfunding!A805:H1805,8)</f>
        <v>218</v>
      </c>
    </row>
    <row r="815" spans="1:2" x14ac:dyDescent="0.25">
      <c r="A815" s="18" t="str">
        <f>VLOOKUP(Crowdfunding!A808,Crowdfunding!A807:M1807,7,FALSE)</f>
        <v>successful</v>
      </c>
      <c r="B815" s="19">
        <f>VLOOKUP(Crowdfunding!A808,Crowdfunding!A807:H1807,8)</f>
        <v>76</v>
      </c>
    </row>
    <row r="816" spans="1:2" x14ac:dyDescent="0.25">
      <c r="A816" s="16" t="str">
        <f>VLOOKUP(Crowdfunding!A809,Crowdfunding!A808:M1808,7,FALSE)</f>
        <v>successful</v>
      </c>
      <c r="B816" s="17">
        <f>VLOOKUP(Crowdfunding!A809,Crowdfunding!A808:H1808,8)</f>
        <v>43</v>
      </c>
    </row>
    <row r="817" spans="1:2" x14ac:dyDescent="0.25">
      <c r="A817" s="18" t="str">
        <f>VLOOKUP(Crowdfunding!A812,Crowdfunding!A811:M1811,7,FALSE)</f>
        <v>successful</v>
      </c>
      <c r="B817" s="19">
        <f>VLOOKUP(Crowdfunding!A812,Crowdfunding!A811:H1811,8)</f>
        <v>221</v>
      </c>
    </row>
    <row r="818" spans="1:2" x14ac:dyDescent="0.25">
      <c r="A818" s="16" t="str">
        <f>VLOOKUP(Crowdfunding!A814,Crowdfunding!A813:M1813,7,FALSE)</f>
        <v>successful</v>
      </c>
      <c r="B818" s="17">
        <f>VLOOKUP(Crowdfunding!A814,Crowdfunding!A813:H1813,8)</f>
        <v>2805</v>
      </c>
    </row>
    <row r="819" spans="1:2" x14ac:dyDescent="0.25">
      <c r="A819" s="18" t="str">
        <f>VLOOKUP(Crowdfunding!A815,Crowdfunding!A814:M1814,7,FALSE)</f>
        <v>successful</v>
      </c>
      <c r="B819" s="19">
        <f>VLOOKUP(Crowdfunding!A815,Crowdfunding!A814:H1814,8)</f>
        <v>68</v>
      </c>
    </row>
    <row r="820" spans="1:2" x14ac:dyDescent="0.25">
      <c r="A820" s="16" t="str">
        <f>VLOOKUP(Crowdfunding!A817,Crowdfunding!A816:M1816,7,FALSE)</f>
        <v>successful</v>
      </c>
      <c r="B820" s="17">
        <f>VLOOKUP(Crowdfunding!A817,Crowdfunding!A816:H1816,8)</f>
        <v>183</v>
      </c>
    </row>
    <row r="821" spans="1:2" x14ac:dyDescent="0.25">
      <c r="A821" s="18" t="str">
        <f>VLOOKUP(Crowdfunding!A818,Crowdfunding!A817:M1817,7,FALSE)</f>
        <v>successful</v>
      </c>
      <c r="B821" s="19">
        <f>VLOOKUP(Crowdfunding!A818,Crowdfunding!A817:H1817,8)</f>
        <v>133</v>
      </c>
    </row>
    <row r="822" spans="1:2" x14ac:dyDescent="0.25">
      <c r="A822" s="16" t="str">
        <f>VLOOKUP(Crowdfunding!A819,Crowdfunding!A818:M1818,7,FALSE)</f>
        <v>successful</v>
      </c>
      <c r="B822" s="17">
        <f>VLOOKUP(Crowdfunding!A819,Crowdfunding!A818:H1818,8)</f>
        <v>2489</v>
      </c>
    </row>
    <row r="823" spans="1:2" x14ac:dyDescent="0.25">
      <c r="A823" s="18" t="str">
        <f>VLOOKUP(Crowdfunding!A820,Crowdfunding!A819:M1819,7,FALSE)</f>
        <v>successful</v>
      </c>
      <c r="B823" s="19">
        <f>VLOOKUP(Crowdfunding!A820,Crowdfunding!A819:H1819,8)</f>
        <v>69</v>
      </c>
    </row>
    <row r="824" spans="1:2" x14ac:dyDescent="0.25">
      <c r="A824" s="16" t="str">
        <f>VLOOKUP(Crowdfunding!A822,Crowdfunding!A821:M1821,7,FALSE)</f>
        <v>successful</v>
      </c>
      <c r="B824" s="17">
        <f>VLOOKUP(Crowdfunding!A822,Crowdfunding!A821:H1821,8)</f>
        <v>279</v>
      </c>
    </row>
    <row r="825" spans="1:2" x14ac:dyDescent="0.25">
      <c r="A825" s="18" t="str">
        <f>VLOOKUP(Crowdfunding!A823,Crowdfunding!A822:M1822,7,FALSE)</f>
        <v>successful</v>
      </c>
      <c r="B825" s="19">
        <f>VLOOKUP(Crowdfunding!A823,Crowdfunding!A822:H1822,8)</f>
        <v>210</v>
      </c>
    </row>
    <row r="826" spans="1:2" x14ac:dyDescent="0.25">
      <c r="A826" s="16" t="str">
        <f>VLOOKUP(Crowdfunding!A824,Crowdfunding!A823:M1823,7,FALSE)</f>
        <v>successful</v>
      </c>
      <c r="B826" s="17">
        <f>VLOOKUP(Crowdfunding!A824,Crowdfunding!A823:H1823,8)</f>
        <v>2100</v>
      </c>
    </row>
    <row r="827" spans="1:2" x14ac:dyDescent="0.25">
      <c r="A827" s="18" t="str">
        <f>VLOOKUP(Crowdfunding!A825,Crowdfunding!A824:M1824,7,FALSE)</f>
        <v>successful</v>
      </c>
      <c r="B827" s="19">
        <f>VLOOKUP(Crowdfunding!A825,Crowdfunding!A824:H1824,8)</f>
        <v>252</v>
      </c>
    </row>
    <row r="828" spans="1:2" x14ac:dyDescent="0.25">
      <c r="A828" s="16" t="str">
        <f>VLOOKUP(Crowdfunding!A826,Crowdfunding!A825:M1825,7,FALSE)</f>
        <v>successful</v>
      </c>
      <c r="B828" s="17">
        <f>VLOOKUP(Crowdfunding!A826,Crowdfunding!A825:H1825,8)</f>
        <v>1280</v>
      </c>
    </row>
    <row r="829" spans="1:2" x14ac:dyDescent="0.25">
      <c r="A829" s="18" t="str">
        <f>VLOOKUP(Crowdfunding!A827,Crowdfunding!A826:M1826,7,FALSE)</f>
        <v>successful</v>
      </c>
      <c r="B829" s="19">
        <f>VLOOKUP(Crowdfunding!A827,Crowdfunding!A826:H1826,8)</f>
        <v>157</v>
      </c>
    </row>
    <row r="830" spans="1:2" x14ac:dyDescent="0.25">
      <c r="A830" s="16" t="str">
        <f>VLOOKUP(Crowdfunding!A828,Crowdfunding!A827:M1827,7,FALSE)</f>
        <v>successful</v>
      </c>
      <c r="B830" s="17">
        <f>VLOOKUP(Crowdfunding!A828,Crowdfunding!A827:H1827,8)</f>
        <v>194</v>
      </c>
    </row>
    <row r="831" spans="1:2" x14ac:dyDescent="0.25">
      <c r="A831" s="18" t="str">
        <f>VLOOKUP(Crowdfunding!A829,Crowdfunding!A828:M1828,7,FALSE)</f>
        <v>successful</v>
      </c>
      <c r="B831" s="19">
        <f>VLOOKUP(Crowdfunding!A829,Crowdfunding!A828:H1828,8)</f>
        <v>82</v>
      </c>
    </row>
    <row r="832" spans="1:2" x14ac:dyDescent="0.25">
      <c r="A832" s="16" t="str">
        <f>VLOOKUP(Crowdfunding!A833,Crowdfunding!A832:M1832,7,FALSE)</f>
        <v>successful</v>
      </c>
      <c r="B832" s="17">
        <f>VLOOKUP(Crowdfunding!A833,Crowdfunding!A832:H1832,8)</f>
        <v>4233</v>
      </c>
    </row>
    <row r="833" spans="1:2" x14ac:dyDescent="0.25">
      <c r="A833" s="18" t="str">
        <f>VLOOKUP(Crowdfunding!A834,Crowdfunding!A833:M1833,7,FALSE)</f>
        <v>successful</v>
      </c>
      <c r="B833" s="19">
        <f>VLOOKUP(Crowdfunding!A834,Crowdfunding!A833:H1833,8)</f>
        <v>1297</v>
      </c>
    </row>
    <row r="834" spans="1:2" x14ac:dyDescent="0.25">
      <c r="A834" s="16" t="str">
        <f>VLOOKUP(Crowdfunding!A835,Crowdfunding!A834:M1834,7,FALSE)</f>
        <v>successful</v>
      </c>
      <c r="B834" s="17">
        <f>VLOOKUP(Crowdfunding!A835,Crowdfunding!A834:H1834,8)</f>
        <v>165</v>
      </c>
    </row>
    <row r="835" spans="1:2" x14ac:dyDescent="0.25">
      <c r="A835" s="18" t="str">
        <f>VLOOKUP(Crowdfunding!A836,Crowdfunding!A835:M1835,7,FALSE)</f>
        <v>successful</v>
      </c>
      <c r="B835" s="19">
        <f>VLOOKUP(Crowdfunding!A836,Crowdfunding!A835:H1835,8)</f>
        <v>119</v>
      </c>
    </row>
    <row r="836" spans="1:2" x14ac:dyDescent="0.25">
      <c r="A836" s="16" t="str">
        <f>VLOOKUP(Crowdfunding!A839,Crowdfunding!A838:M1838,7,FALSE)</f>
        <v>successful</v>
      </c>
      <c r="B836" s="17">
        <f>VLOOKUP(Crowdfunding!A839,Crowdfunding!A838:H1838,8)</f>
        <v>1797</v>
      </c>
    </row>
    <row r="837" spans="1:2" x14ac:dyDescent="0.25">
      <c r="A837" s="18" t="str">
        <f>VLOOKUP(Crowdfunding!A840,Crowdfunding!A839:M1839,7,FALSE)</f>
        <v>successful</v>
      </c>
      <c r="B837" s="19">
        <f>VLOOKUP(Crowdfunding!A840,Crowdfunding!A839:H1839,8)</f>
        <v>261</v>
      </c>
    </row>
    <row r="838" spans="1:2" x14ac:dyDescent="0.25">
      <c r="A838" s="16" t="str">
        <f>VLOOKUP(Crowdfunding!A841,Crowdfunding!A840:M1840,7,FALSE)</f>
        <v>successful</v>
      </c>
      <c r="B838" s="17">
        <f>VLOOKUP(Crowdfunding!A841,Crowdfunding!A840:H1840,8)</f>
        <v>157</v>
      </c>
    </row>
    <row r="839" spans="1:2" x14ac:dyDescent="0.25">
      <c r="A839" s="18" t="str">
        <f>VLOOKUP(Crowdfunding!A842,Crowdfunding!A841:M1841,7,FALSE)</f>
        <v>successful</v>
      </c>
      <c r="B839" s="19">
        <f>VLOOKUP(Crowdfunding!A842,Crowdfunding!A841:H1841,8)</f>
        <v>3533</v>
      </c>
    </row>
    <row r="840" spans="1:2" x14ac:dyDescent="0.25">
      <c r="A840" s="16" t="str">
        <f>VLOOKUP(Crowdfunding!A843,Crowdfunding!A842:M1842,7,FALSE)</f>
        <v>successful</v>
      </c>
      <c r="B840" s="17">
        <f>VLOOKUP(Crowdfunding!A843,Crowdfunding!A842:H1842,8)</f>
        <v>155</v>
      </c>
    </row>
    <row r="841" spans="1:2" x14ac:dyDescent="0.25">
      <c r="A841" s="18" t="str">
        <f>VLOOKUP(Crowdfunding!A844,Crowdfunding!A843:M1843,7,FALSE)</f>
        <v>successful</v>
      </c>
      <c r="B841" s="19">
        <f>VLOOKUP(Crowdfunding!A844,Crowdfunding!A843:H1843,8)</f>
        <v>132</v>
      </c>
    </row>
    <row r="842" spans="1:2" x14ac:dyDescent="0.25">
      <c r="A842" s="16" t="str">
        <f>VLOOKUP(Crowdfunding!A847,Crowdfunding!A846:M1846,7,FALSE)</f>
        <v>successful</v>
      </c>
      <c r="B842" s="17">
        <f>VLOOKUP(Crowdfunding!A847,Crowdfunding!A846:H1846,8)</f>
        <v>1354</v>
      </c>
    </row>
    <row r="843" spans="1:2" x14ac:dyDescent="0.25">
      <c r="A843" s="18" t="str">
        <f>VLOOKUP(Crowdfunding!A848,Crowdfunding!A847:M1847,7,FALSE)</f>
        <v>successful</v>
      </c>
      <c r="B843" s="19">
        <f>VLOOKUP(Crowdfunding!A848,Crowdfunding!A847:H1847,8)</f>
        <v>48</v>
      </c>
    </row>
    <row r="844" spans="1:2" x14ac:dyDescent="0.25">
      <c r="A844" s="16" t="str">
        <f>VLOOKUP(Crowdfunding!A849,Crowdfunding!A848:M1848,7,FALSE)</f>
        <v>successful</v>
      </c>
      <c r="B844" s="17">
        <f>VLOOKUP(Crowdfunding!A849,Crowdfunding!A848:H1848,8)</f>
        <v>110</v>
      </c>
    </row>
    <row r="845" spans="1:2" x14ac:dyDescent="0.25">
      <c r="A845" s="18" t="str">
        <f>VLOOKUP(Crowdfunding!A850,Crowdfunding!A849:M1849,7,FALSE)</f>
        <v>successful</v>
      </c>
      <c r="B845" s="19">
        <f>VLOOKUP(Crowdfunding!A850,Crowdfunding!A849:H1849,8)</f>
        <v>172</v>
      </c>
    </row>
    <row r="846" spans="1:2" x14ac:dyDescent="0.25">
      <c r="A846" s="16" t="str">
        <f>VLOOKUP(Crowdfunding!A851,Crowdfunding!A850:M1850,7,FALSE)</f>
        <v>successful</v>
      </c>
      <c r="B846" s="17">
        <f>VLOOKUP(Crowdfunding!A851,Crowdfunding!A850:H1850,8)</f>
        <v>307</v>
      </c>
    </row>
    <row r="847" spans="1:2" x14ac:dyDescent="0.25">
      <c r="A847" s="18" t="str">
        <f>VLOOKUP(Crowdfunding!A853,Crowdfunding!A852:M1852,7,FALSE)</f>
        <v>successful</v>
      </c>
      <c r="B847" s="19">
        <f>VLOOKUP(Crowdfunding!A853,Crowdfunding!A852:H1852,8)</f>
        <v>160</v>
      </c>
    </row>
    <row r="848" spans="1:2" x14ac:dyDescent="0.25">
      <c r="A848" s="16" t="str">
        <f>VLOOKUP(Crowdfunding!A855,Crowdfunding!A854:M1854,7,FALSE)</f>
        <v>successful</v>
      </c>
      <c r="B848" s="17">
        <f>VLOOKUP(Crowdfunding!A855,Crowdfunding!A854:H1854,8)</f>
        <v>1467</v>
      </c>
    </row>
    <row r="849" spans="1:2" x14ac:dyDescent="0.25">
      <c r="A849" s="18" t="str">
        <f>VLOOKUP(Crowdfunding!A856,Crowdfunding!A855:M1855,7,FALSE)</f>
        <v>successful</v>
      </c>
      <c r="B849" s="19">
        <f>VLOOKUP(Crowdfunding!A856,Crowdfunding!A855:H1855,8)</f>
        <v>2662</v>
      </c>
    </row>
    <row r="850" spans="1:2" x14ac:dyDescent="0.25">
      <c r="A850" s="16" t="str">
        <f>VLOOKUP(Crowdfunding!A857,Crowdfunding!A856:M1856,7,FALSE)</f>
        <v>successful</v>
      </c>
      <c r="B850" s="17">
        <f>VLOOKUP(Crowdfunding!A857,Crowdfunding!A856:H1856,8)</f>
        <v>452</v>
      </c>
    </row>
    <row r="851" spans="1:2" x14ac:dyDescent="0.25">
      <c r="A851" s="18" t="str">
        <f>VLOOKUP(Crowdfunding!A858,Crowdfunding!A857:M1857,7,FALSE)</f>
        <v>successful</v>
      </c>
      <c r="B851" s="19">
        <f>VLOOKUP(Crowdfunding!A858,Crowdfunding!A857:H1857,8)</f>
        <v>158</v>
      </c>
    </row>
    <row r="852" spans="1:2" x14ac:dyDescent="0.25">
      <c r="A852" s="16" t="str">
        <f>VLOOKUP(Crowdfunding!A859,Crowdfunding!A858:M1858,7,FALSE)</f>
        <v>successful</v>
      </c>
      <c r="B852" s="17">
        <f>VLOOKUP(Crowdfunding!A859,Crowdfunding!A858:H1858,8)</f>
        <v>225</v>
      </c>
    </row>
    <row r="853" spans="1:2" x14ac:dyDescent="0.25">
      <c r="A853" s="18" t="str">
        <f>VLOOKUP(Crowdfunding!A862,Crowdfunding!A861:M1861,7,FALSE)</f>
        <v>successful</v>
      </c>
      <c r="B853" s="19">
        <f>VLOOKUP(Crowdfunding!A862,Crowdfunding!A861:H1861,8)</f>
        <v>65</v>
      </c>
    </row>
    <row r="854" spans="1:2" x14ac:dyDescent="0.25">
      <c r="A854" s="16" t="str">
        <f>VLOOKUP(Crowdfunding!A863,Crowdfunding!A862:M1862,7,FALSE)</f>
        <v>successful</v>
      </c>
      <c r="B854" s="17">
        <f>VLOOKUP(Crowdfunding!A863,Crowdfunding!A862:H1862,8)</f>
        <v>163</v>
      </c>
    </row>
    <row r="855" spans="1:2" x14ac:dyDescent="0.25">
      <c r="A855" s="18" t="str">
        <f>VLOOKUP(Crowdfunding!A864,Crowdfunding!A863:M1863,7,FALSE)</f>
        <v>successful</v>
      </c>
      <c r="B855" s="19">
        <f>VLOOKUP(Crowdfunding!A864,Crowdfunding!A863:H1863,8)</f>
        <v>85</v>
      </c>
    </row>
    <row r="856" spans="1:2" x14ac:dyDescent="0.25">
      <c r="A856" s="16" t="str">
        <f>VLOOKUP(Crowdfunding!A865,Crowdfunding!A864:M1864,7,FALSE)</f>
        <v>successful</v>
      </c>
      <c r="B856" s="17">
        <f>VLOOKUP(Crowdfunding!A865,Crowdfunding!A864:H1864,8)</f>
        <v>217</v>
      </c>
    </row>
    <row r="857" spans="1:2" x14ac:dyDescent="0.25">
      <c r="A857" s="18" t="str">
        <f>VLOOKUP(Crowdfunding!A866,Crowdfunding!A865:M1865,7,FALSE)</f>
        <v>successful</v>
      </c>
      <c r="B857" s="19">
        <f>VLOOKUP(Crowdfunding!A866,Crowdfunding!A865:H1865,8)</f>
        <v>150</v>
      </c>
    </row>
    <row r="858" spans="1:2" x14ac:dyDescent="0.25">
      <c r="A858" s="16" t="str">
        <f>VLOOKUP(Crowdfunding!A867,Crowdfunding!A866:M1866,7,FALSE)</f>
        <v>successful</v>
      </c>
      <c r="B858" s="17">
        <f>VLOOKUP(Crowdfunding!A867,Crowdfunding!A866:H1866,8)</f>
        <v>3272</v>
      </c>
    </row>
    <row r="859" spans="1:2" x14ac:dyDescent="0.25">
      <c r="A859" s="18" t="str">
        <f>VLOOKUP(Crowdfunding!A869,Crowdfunding!A868:M1868,7,FALSE)</f>
        <v>successful</v>
      </c>
      <c r="B859" s="19">
        <f>VLOOKUP(Crowdfunding!A869,Crowdfunding!A868:H1868,8)</f>
        <v>300</v>
      </c>
    </row>
    <row r="860" spans="1:2" x14ac:dyDescent="0.25">
      <c r="A860" s="16" t="str">
        <f>VLOOKUP(Crowdfunding!A870,Crowdfunding!A869:M1869,7,FALSE)</f>
        <v>successful</v>
      </c>
      <c r="B860" s="17">
        <f>VLOOKUP(Crowdfunding!A870,Crowdfunding!A869:H1869,8)</f>
        <v>126</v>
      </c>
    </row>
    <row r="861" spans="1:2" x14ac:dyDescent="0.25">
      <c r="A861" s="18" t="str">
        <f>VLOOKUP(Crowdfunding!A873,Crowdfunding!A872:M1872,7,FALSE)</f>
        <v>successful</v>
      </c>
      <c r="B861" s="19">
        <f>VLOOKUP(Crowdfunding!A873,Crowdfunding!A872:H1872,8)</f>
        <v>2320</v>
      </c>
    </row>
    <row r="862" spans="1:2" x14ac:dyDescent="0.25">
      <c r="A862" s="16" t="str">
        <f>VLOOKUP(Crowdfunding!A874,Crowdfunding!A873:M1873,7,FALSE)</f>
        <v>successful</v>
      </c>
      <c r="B862" s="17">
        <f>VLOOKUP(Crowdfunding!A874,Crowdfunding!A873:H1873,8)</f>
        <v>81</v>
      </c>
    </row>
    <row r="863" spans="1:2" x14ac:dyDescent="0.25">
      <c r="A863" s="18" t="str">
        <f>VLOOKUP(Crowdfunding!A875,Crowdfunding!A874:M1874,7,FALSE)</f>
        <v>successful</v>
      </c>
      <c r="B863" s="19">
        <f>VLOOKUP(Crowdfunding!A875,Crowdfunding!A874:H1874,8)</f>
        <v>1887</v>
      </c>
    </row>
    <row r="864" spans="1:2" x14ac:dyDescent="0.25">
      <c r="A864" s="16" t="str">
        <f>VLOOKUP(Crowdfunding!A876,Crowdfunding!A875:M1875,7,FALSE)</f>
        <v>successful</v>
      </c>
      <c r="B864" s="17">
        <f>VLOOKUP(Crowdfunding!A876,Crowdfunding!A875:H1875,8)</f>
        <v>4358</v>
      </c>
    </row>
    <row r="865" spans="1:2" x14ac:dyDescent="0.25">
      <c r="A865" s="18" t="str">
        <f>VLOOKUP(Crowdfunding!A881,Crowdfunding!A880:M1880,7,FALSE)</f>
        <v>successful</v>
      </c>
      <c r="B865" s="19">
        <f>VLOOKUP(Crowdfunding!A881,Crowdfunding!A880:H1880,8)</f>
        <v>53</v>
      </c>
    </row>
    <row r="866" spans="1:2" x14ac:dyDescent="0.25">
      <c r="A866" s="16" t="str">
        <f>VLOOKUP(Crowdfunding!A882,Crowdfunding!A881:M1881,7,FALSE)</f>
        <v>successful</v>
      </c>
      <c r="B866" s="17">
        <f>VLOOKUP(Crowdfunding!A882,Crowdfunding!A881:H1881,8)</f>
        <v>2414</v>
      </c>
    </row>
    <row r="867" spans="1:2" x14ac:dyDescent="0.25">
      <c r="A867" s="18" t="str">
        <f>VLOOKUP(Crowdfunding!A884,Crowdfunding!A883:M1883,7,FALSE)</f>
        <v>successful</v>
      </c>
      <c r="B867" s="19">
        <f>VLOOKUP(Crowdfunding!A884,Crowdfunding!A883:H1883,8)</f>
        <v>80</v>
      </c>
    </row>
    <row r="868" spans="1:2" x14ac:dyDescent="0.25">
      <c r="A868" s="16" t="str">
        <f>VLOOKUP(Crowdfunding!A885,Crowdfunding!A884:M1884,7,FALSE)</f>
        <v>successful</v>
      </c>
      <c r="B868" s="17">
        <f>VLOOKUP(Crowdfunding!A885,Crowdfunding!A884:H1884,8)</f>
        <v>193</v>
      </c>
    </row>
    <row r="869" spans="1:2" x14ac:dyDescent="0.25">
      <c r="A869" s="18" t="str">
        <f>VLOOKUP(Crowdfunding!A887,Crowdfunding!A886:M1886,7,FALSE)</f>
        <v>successful</v>
      </c>
      <c r="B869" s="19">
        <f>VLOOKUP(Crowdfunding!A887,Crowdfunding!A886:H1886,8)</f>
        <v>52</v>
      </c>
    </row>
    <row r="870" spans="1:2" x14ac:dyDescent="0.25">
      <c r="A870" s="16" t="str">
        <f>VLOOKUP(Crowdfunding!A890,Crowdfunding!A889:M1889,7,FALSE)</f>
        <v>successful</v>
      </c>
      <c r="B870" s="17">
        <f>VLOOKUP(Crowdfunding!A890,Crowdfunding!A889:H1889,8)</f>
        <v>290</v>
      </c>
    </row>
    <row r="871" spans="1:2" x14ac:dyDescent="0.25">
      <c r="A871" s="18" t="str">
        <f>VLOOKUP(Crowdfunding!A891,Crowdfunding!A890:M1890,7,FALSE)</f>
        <v>successful</v>
      </c>
      <c r="B871" s="19">
        <f>VLOOKUP(Crowdfunding!A891,Crowdfunding!A890:H1890,8)</f>
        <v>122</v>
      </c>
    </row>
    <row r="872" spans="1:2" x14ac:dyDescent="0.25">
      <c r="A872" s="16" t="str">
        <f>VLOOKUP(Crowdfunding!A892,Crowdfunding!A891:M1891,7,FALSE)</f>
        <v>successful</v>
      </c>
      <c r="B872" s="17">
        <f>VLOOKUP(Crowdfunding!A892,Crowdfunding!A891:H1891,8)</f>
        <v>1470</v>
      </c>
    </row>
    <row r="873" spans="1:2" x14ac:dyDescent="0.25">
      <c r="A873" s="18" t="str">
        <f>VLOOKUP(Crowdfunding!A893,Crowdfunding!A892:M1892,7,FALSE)</f>
        <v>successful</v>
      </c>
      <c r="B873" s="19">
        <f>VLOOKUP(Crowdfunding!A893,Crowdfunding!A892:H1892,8)</f>
        <v>165</v>
      </c>
    </row>
    <row r="874" spans="1:2" x14ac:dyDescent="0.25">
      <c r="A874" s="16" t="str">
        <f>VLOOKUP(Crowdfunding!A894,Crowdfunding!A893:M1893,7,FALSE)</f>
        <v>successful</v>
      </c>
      <c r="B874" s="17">
        <f>VLOOKUP(Crowdfunding!A894,Crowdfunding!A893:H1893,8)</f>
        <v>182</v>
      </c>
    </row>
    <row r="875" spans="1:2" x14ac:dyDescent="0.25">
      <c r="A875" s="18" t="str">
        <f>VLOOKUP(Crowdfunding!A895,Crowdfunding!A894:M1894,7,FALSE)</f>
        <v>successful</v>
      </c>
      <c r="B875" s="19">
        <f>VLOOKUP(Crowdfunding!A895,Crowdfunding!A894:H1894,8)</f>
        <v>199</v>
      </c>
    </row>
    <row r="876" spans="1:2" x14ac:dyDescent="0.25">
      <c r="A876" s="16" t="str">
        <f>VLOOKUP(Crowdfunding!A896,Crowdfunding!A895:M1895,7,FALSE)</f>
        <v>successful</v>
      </c>
      <c r="B876" s="17">
        <f>VLOOKUP(Crowdfunding!A896,Crowdfunding!A895:H1895,8)</f>
        <v>56</v>
      </c>
    </row>
    <row r="877" spans="1:2" x14ac:dyDescent="0.25">
      <c r="A877" s="18" t="str">
        <f>VLOOKUP(Crowdfunding!A898,Crowdfunding!A897:M1897,7,FALSE)</f>
        <v>successful</v>
      </c>
      <c r="B877" s="19">
        <f>VLOOKUP(Crowdfunding!A898,Crowdfunding!A897:H1897,8)</f>
        <v>1460</v>
      </c>
    </row>
    <row r="878" spans="1:2" x14ac:dyDescent="0.25">
      <c r="A878" s="16" t="str">
        <f>VLOOKUP(Crowdfunding!A901,Crowdfunding!A900:M1900,7,FALSE)</f>
        <v>successful</v>
      </c>
      <c r="B878" s="17">
        <f>VLOOKUP(Crowdfunding!A901,Crowdfunding!A900:H1900,8)</f>
        <v>123</v>
      </c>
    </row>
    <row r="879" spans="1:2" x14ac:dyDescent="0.25">
      <c r="A879" s="18" t="str">
        <f>VLOOKUP(Crowdfunding!A903,Crowdfunding!A902:M1902,7,FALSE)</f>
        <v>successful</v>
      </c>
      <c r="B879" s="19">
        <f>VLOOKUP(Crowdfunding!A903,Crowdfunding!A902:H1902,8)</f>
        <v>159</v>
      </c>
    </row>
    <row r="880" spans="1:2" x14ac:dyDescent="0.25">
      <c r="A880" s="16" t="str">
        <f>VLOOKUP(Crowdfunding!A904,Crowdfunding!A903:M1903,7,FALSE)</f>
        <v>successful</v>
      </c>
      <c r="B880" s="17">
        <f>VLOOKUP(Crowdfunding!A904,Crowdfunding!A903:H1903,8)</f>
        <v>110</v>
      </c>
    </row>
    <row r="881" spans="1:2" x14ac:dyDescent="0.25">
      <c r="A881" s="18" t="str">
        <f>VLOOKUP(Crowdfunding!A907,Crowdfunding!A906:M1906,7,FALSE)</f>
        <v>successful</v>
      </c>
      <c r="B881" s="19">
        <f>VLOOKUP(Crowdfunding!A907,Crowdfunding!A906:H1906,8)</f>
        <v>236</v>
      </c>
    </row>
    <row r="882" spans="1:2" x14ac:dyDescent="0.25">
      <c r="A882" s="16" t="str">
        <f>VLOOKUP(Crowdfunding!A908,Crowdfunding!A907:M1907,7,FALSE)</f>
        <v>successful</v>
      </c>
      <c r="B882" s="17">
        <f>VLOOKUP(Crowdfunding!A908,Crowdfunding!A907:H1907,8)</f>
        <v>191</v>
      </c>
    </row>
    <row r="883" spans="1:2" x14ac:dyDescent="0.25">
      <c r="A883" s="18" t="str">
        <f>VLOOKUP(Crowdfunding!A910,Crowdfunding!A909:M1909,7,FALSE)</f>
        <v>successful</v>
      </c>
      <c r="B883" s="19">
        <f>VLOOKUP(Crowdfunding!A910,Crowdfunding!A909:H1909,8)</f>
        <v>3934</v>
      </c>
    </row>
    <row r="884" spans="1:2" x14ac:dyDescent="0.25">
      <c r="A884" s="16" t="str">
        <f>VLOOKUP(Crowdfunding!A911,Crowdfunding!A910:M1910,7,FALSE)</f>
        <v>successful</v>
      </c>
      <c r="B884" s="17">
        <f>VLOOKUP(Crowdfunding!A911,Crowdfunding!A910:H1910,8)</f>
        <v>80</v>
      </c>
    </row>
    <row r="885" spans="1:2" x14ac:dyDescent="0.25">
      <c r="A885" s="18" t="str">
        <f>VLOOKUP(Crowdfunding!A913,Crowdfunding!A912:M1912,7,FALSE)</f>
        <v>successful</v>
      </c>
      <c r="B885" s="19">
        <f>VLOOKUP(Crowdfunding!A913,Crowdfunding!A912:H1912,8)</f>
        <v>462</v>
      </c>
    </row>
    <row r="886" spans="1:2" x14ac:dyDescent="0.25">
      <c r="A886" s="16" t="str">
        <f>VLOOKUP(Crowdfunding!A914,Crowdfunding!A913:M1913,7,FALSE)</f>
        <v>successful</v>
      </c>
      <c r="B886" s="17">
        <f>VLOOKUP(Crowdfunding!A914,Crowdfunding!A913:H1913,8)</f>
        <v>179</v>
      </c>
    </row>
    <row r="887" spans="1:2" x14ac:dyDescent="0.25">
      <c r="A887" s="18" t="str">
        <f>VLOOKUP(Crowdfunding!A917,Crowdfunding!A916:M1916,7,FALSE)</f>
        <v>successful</v>
      </c>
      <c r="B887" s="19">
        <f>VLOOKUP(Crowdfunding!A917,Crowdfunding!A916:H1916,8)</f>
        <v>1866</v>
      </c>
    </row>
    <row r="888" spans="1:2" x14ac:dyDescent="0.25">
      <c r="A888" s="16" t="str">
        <f>VLOOKUP(Crowdfunding!A920,Crowdfunding!A919:M1919,7,FALSE)</f>
        <v>successful</v>
      </c>
      <c r="B888" s="17">
        <f>VLOOKUP(Crowdfunding!A920,Crowdfunding!A919:H1919,8)</f>
        <v>156</v>
      </c>
    </row>
    <row r="889" spans="1:2" x14ac:dyDescent="0.25">
      <c r="A889" s="18" t="str">
        <f>VLOOKUP(Crowdfunding!A922,Crowdfunding!A921:M1921,7,FALSE)</f>
        <v>successful</v>
      </c>
      <c r="B889" s="19">
        <f>VLOOKUP(Crowdfunding!A922,Crowdfunding!A921:H1921,8)</f>
        <v>255</v>
      </c>
    </row>
    <row r="890" spans="1:2" x14ac:dyDescent="0.25">
      <c r="A890" s="16" t="str">
        <f>VLOOKUP(Crowdfunding!A924,Crowdfunding!A923:M1923,7,FALSE)</f>
        <v>successful</v>
      </c>
      <c r="B890" s="17">
        <f>VLOOKUP(Crowdfunding!A924,Crowdfunding!A923:H1923,8)</f>
        <v>2261</v>
      </c>
    </row>
    <row r="891" spans="1:2" x14ac:dyDescent="0.25">
      <c r="A891" s="18" t="str">
        <f>VLOOKUP(Crowdfunding!A925,Crowdfunding!A924:M1924,7,FALSE)</f>
        <v>successful</v>
      </c>
      <c r="B891" s="19">
        <f>VLOOKUP(Crowdfunding!A925,Crowdfunding!A924:H1924,8)</f>
        <v>40</v>
      </c>
    </row>
    <row r="892" spans="1:2" x14ac:dyDescent="0.25">
      <c r="A892" s="16" t="str">
        <f>VLOOKUP(Crowdfunding!A926,Crowdfunding!A925:M1925,7,FALSE)</f>
        <v>successful</v>
      </c>
      <c r="B892" s="17">
        <f>VLOOKUP(Crowdfunding!A926,Crowdfunding!A925:H1925,8)</f>
        <v>2289</v>
      </c>
    </row>
    <row r="893" spans="1:2" x14ac:dyDescent="0.25">
      <c r="A893" s="18" t="str">
        <f>VLOOKUP(Crowdfunding!A927,Crowdfunding!A926:M1926,7,FALSE)</f>
        <v>successful</v>
      </c>
      <c r="B893" s="19">
        <f>VLOOKUP(Crowdfunding!A927,Crowdfunding!A926:H1926,8)</f>
        <v>65</v>
      </c>
    </row>
    <row r="894" spans="1:2" x14ac:dyDescent="0.25">
      <c r="A894" s="16" t="str">
        <f>VLOOKUP(Crowdfunding!A930,Crowdfunding!A929:M1929,7,FALSE)</f>
        <v>successful</v>
      </c>
      <c r="B894" s="17">
        <f>VLOOKUP(Crowdfunding!A930,Crowdfunding!A929:H1929,8)</f>
        <v>3777</v>
      </c>
    </row>
    <row r="895" spans="1:2" x14ac:dyDescent="0.25">
      <c r="A895" s="18" t="str">
        <f>VLOOKUP(Crowdfunding!A931,Crowdfunding!A930:M1930,7,FALSE)</f>
        <v>successful</v>
      </c>
      <c r="B895" s="19">
        <f>VLOOKUP(Crowdfunding!A931,Crowdfunding!A930:H1930,8)</f>
        <v>184</v>
      </c>
    </row>
    <row r="896" spans="1:2" x14ac:dyDescent="0.25">
      <c r="A896" s="16" t="str">
        <f>VLOOKUP(Crowdfunding!A932,Crowdfunding!A931:M1931,7,FALSE)</f>
        <v>successful</v>
      </c>
      <c r="B896" s="17">
        <f>VLOOKUP(Crowdfunding!A932,Crowdfunding!A931:H1931,8)</f>
        <v>85</v>
      </c>
    </row>
    <row r="897" spans="1:2" x14ac:dyDescent="0.25">
      <c r="A897" s="18" t="str">
        <f>VLOOKUP(Crowdfunding!A934,Crowdfunding!A933:M1933,7,FALSE)</f>
        <v>successful</v>
      </c>
      <c r="B897" s="19">
        <f>VLOOKUP(Crowdfunding!A934,Crowdfunding!A933:H1933,8)</f>
        <v>144</v>
      </c>
    </row>
    <row r="898" spans="1:2" x14ac:dyDescent="0.25">
      <c r="A898" s="16" t="str">
        <f>VLOOKUP(Crowdfunding!A935,Crowdfunding!A934:M1934,7,FALSE)</f>
        <v>successful</v>
      </c>
      <c r="B898" s="17">
        <f>VLOOKUP(Crowdfunding!A935,Crowdfunding!A934:H1934,8)</f>
        <v>1902</v>
      </c>
    </row>
    <row r="899" spans="1:2" x14ac:dyDescent="0.25">
      <c r="A899" s="18" t="str">
        <f>VLOOKUP(Crowdfunding!A936,Crowdfunding!A935:M1935,7,FALSE)</f>
        <v>successful</v>
      </c>
      <c r="B899" s="19">
        <f>VLOOKUP(Crowdfunding!A936,Crowdfunding!A935:H1935,8)</f>
        <v>105</v>
      </c>
    </row>
    <row r="900" spans="1:2" x14ac:dyDescent="0.25">
      <c r="A900" s="16" t="str">
        <f>VLOOKUP(Crowdfunding!A937,Crowdfunding!A936:M1936,7,FALSE)</f>
        <v>successful</v>
      </c>
      <c r="B900" s="17">
        <f>VLOOKUP(Crowdfunding!A937,Crowdfunding!A936:H1936,8)</f>
        <v>132</v>
      </c>
    </row>
    <row r="901" spans="1:2" x14ac:dyDescent="0.25">
      <c r="A901" s="18" t="str">
        <f>VLOOKUP(Crowdfunding!A940,Crowdfunding!A939:M1939,7,FALSE)</f>
        <v>successful</v>
      </c>
      <c r="B901" s="19">
        <f>VLOOKUP(Crowdfunding!A940,Crowdfunding!A939:H1939,8)</f>
        <v>96</v>
      </c>
    </row>
    <row r="902" spans="1:2" x14ac:dyDescent="0.25">
      <c r="A902" s="16" t="str">
        <f>VLOOKUP(Crowdfunding!A945,Crowdfunding!A944:M1944,7,FALSE)</f>
        <v>successful</v>
      </c>
      <c r="B902" s="17">
        <f>VLOOKUP(Crowdfunding!A945,Crowdfunding!A944:H1944,8)</f>
        <v>114</v>
      </c>
    </row>
    <row r="903" spans="1:2" x14ac:dyDescent="0.25">
      <c r="A903" s="18" t="str">
        <f>VLOOKUP(Crowdfunding!A951,Crowdfunding!A950:M1950,7,FALSE)</f>
        <v>successful</v>
      </c>
      <c r="B903" s="19">
        <f>VLOOKUP(Crowdfunding!A951,Crowdfunding!A950:H1950,8)</f>
        <v>203</v>
      </c>
    </row>
    <row r="904" spans="1:2" x14ac:dyDescent="0.25">
      <c r="A904" s="16" t="str">
        <f>VLOOKUP(Crowdfunding!A953,Crowdfunding!A952:M1952,7,FALSE)</f>
        <v>successful</v>
      </c>
      <c r="B904" s="17">
        <f>VLOOKUP(Crowdfunding!A953,Crowdfunding!A952:H1952,8)</f>
        <v>1559</v>
      </c>
    </row>
    <row r="905" spans="1:2" x14ac:dyDescent="0.25">
      <c r="A905" s="18" t="str">
        <f>VLOOKUP(Crowdfunding!A956,Crowdfunding!A955:M1955,7,FALSE)</f>
        <v>successful</v>
      </c>
      <c r="B905" s="19">
        <f>VLOOKUP(Crowdfunding!A956,Crowdfunding!A955:H1955,8)</f>
        <v>1548</v>
      </c>
    </row>
    <row r="906" spans="1:2" x14ac:dyDescent="0.25">
      <c r="A906" s="16" t="str">
        <f>VLOOKUP(Crowdfunding!A957,Crowdfunding!A956:M1956,7,FALSE)</f>
        <v>successful</v>
      </c>
      <c r="B906" s="17">
        <f>VLOOKUP(Crowdfunding!A957,Crowdfunding!A956:H1956,8)</f>
        <v>80</v>
      </c>
    </row>
    <row r="907" spans="1:2" x14ac:dyDescent="0.25">
      <c r="A907" s="18" t="str">
        <f>VLOOKUP(Crowdfunding!A959,Crowdfunding!A958:M1958,7,FALSE)</f>
        <v>successful</v>
      </c>
      <c r="B907" s="19">
        <f>VLOOKUP(Crowdfunding!A959,Crowdfunding!A958:H1958,8)</f>
        <v>131</v>
      </c>
    </row>
    <row r="908" spans="1:2" x14ac:dyDescent="0.25">
      <c r="A908" s="16" t="str">
        <f>VLOOKUP(Crowdfunding!A960,Crowdfunding!A959:M1959,7,FALSE)</f>
        <v>successful</v>
      </c>
      <c r="B908" s="17">
        <f>VLOOKUP(Crowdfunding!A960,Crowdfunding!A959:H1959,8)</f>
        <v>112</v>
      </c>
    </row>
    <row r="909" spans="1:2" x14ac:dyDescent="0.25">
      <c r="A909" s="18" t="str">
        <f>VLOOKUP(Crowdfunding!A963,Crowdfunding!A962:M1962,7,FALSE)</f>
        <v>successful</v>
      </c>
      <c r="B909" s="19">
        <f>VLOOKUP(Crowdfunding!A963,Crowdfunding!A962:H1962,8)</f>
        <v>155</v>
      </c>
    </row>
    <row r="910" spans="1:2" x14ac:dyDescent="0.25">
      <c r="A910" s="16" t="str">
        <f>VLOOKUP(Crowdfunding!A964,Crowdfunding!A963:M1963,7,FALSE)</f>
        <v>successful</v>
      </c>
      <c r="B910" s="17">
        <f>VLOOKUP(Crowdfunding!A964,Crowdfunding!A963:H1963,8)</f>
        <v>266</v>
      </c>
    </row>
    <row r="911" spans="1:2" x14ac:dyDescent="0.25">
      <c r="A911" s="18" t="str">
        <f>VLOOKUP(Crowdfunding!A966,Crowdfunding!A965:M1965,7,FALSE)</f>
        <v>successful</v>
      </c>
      <c r="B911" s="19">
        <f>VLOOKUP(Crowdfunding!A966,Crowdfunding!A965:H1965,8)</f>
        <v>155</v>
      </c>
    </row>
    <row r="912" spans="1:2" x14ac:dyDescent="0.25">
      <c r="A912" s="16" t="str">
        <f>VLOOKUP(Crowdfunding!A967,Crowdfunding!A966:M1966,7,FALSE)</f>
        <v>successful</v>
      </c>
      <c r="B912" s="17">
        <f>VLOOKUP(Crowdfunding!A967,Crowdfunding!A966:H1966,8)</f>
        <v>207</v>
      </c>
    </row>
    <row r="913" spans="1:2" x14ac:dyDescent="0.25">
      <c r="A913" s="18" t="str">
        <f>VLOOKUP(Crowdfunding!A968,Crowdfunding!A967:M1967,7,FALSE)</f>
        <v>successful</v>
      </c>
      <c r="B913" s="19">
        <f>VLOOKUP(Crowdfunding!A968,Crowdfunding!A967:H1967,8)</f>
        <v>245</v>
      </c>
    </row>
    <row r="914" spans="1:2" x14ac:dyDescent="0.25">
      <c r="A914" s="16" t="str">
        <f>VLOOKUP(Crowdfunding!A969,Crowdfunding!A968:M1968,7,FALSE)</f>
        <v>successful</v>
      </c>
      <c r="B914" s="17">
        <f>VLOOKUP(Crowdfunding!A969,Crowdfunding!A968:H1968,8)</f>
        <v>1573</v>
      </c>
    </row>
    <row r="915" spans="1:2" x14ac:dyDescent="0.25">
      <c r="A915" s="18" t="str">
        <f>VLOOKUP(Crowdfunding!A970,Crowdfunding!A969:M1969,7,FALSE)</f>
        <v>successful</v>
      </c>
      <c r="B915" s="19">
        <f>VLOOKUP(Crowdfunding!A970,Crowdfunding!A969:H1969,8)</f>
        <v>114</v>
      </c>
    </row>
    <row r="916" spans="1:2" x14ac:dyDescent="0.25">
      <c r="A916" s="16" t="str">
        <f>VLOOKUP(Crowdfunding!A971,Crowdfunding!A970:M1970,7,FALSE)</f>
        <v>successful</v>
      </c>
      <c r="B916" s="17">
        <f>VLOOKUP(Crowdfunding!A971,Crowdfunding!A970:H1970,8)</f>
        <v>93</v>
      </c>
    </row>
    <row r="917" spans="1:2" x14ac:dyDescent="0.25">
      <c r="A917" s="18" t="str">
        <f>VLOOKUP(Crowdfunding!A974,Crowdfunding!A973:M1973,7,FALSE)</f>
        <v>successful</v>
      </c>
      <c r="B917" s="19">
        <f>VLOOKUP(Crowdfunding!A974,Crowdfunding!A973:H1973,8)</f>
        <v>1681</v>
      </c>
    </row>
    <row r="918" spans="1:2" x14ac:dyDescent="0.25">
      <c r="A918" s="16" t="str">
        <f>VLOOKUP(Crowdfunding!A976,Crowdfunding!A975:M1975,7,FALSE)</f>
        <v>successful</v>
      </c>
      <c r="B918" s="17">
        <f>VLOOKUP(Crowdfunding!A976,Crowdfunding!A975:H1975,8)</f>
        <v>32</v>
      </c>
    </row>
    <row r="919" spans="1:2" x14ac:dyDescent="0.25">
      <c r="A919" s="18" t="str">
        <f>VLOOKUP(Crowdfunding!A977,Crowdfunding!A976:M1976,7,FALSE)</f>
        <v>successful</v>
      </c>
      <c r="B919" s="19">
        <f>VLOOKUP(Crowdfunding!A977,Crowdfunding!A976:H1976,8)</f>
        <v>135</v>
      </c>
    </row>
    <row r="920" spans="1:2" x14ac:dyDescent="0.25">
      <c r="A920" s="16" t="str">
        <f>VLOOKUP(Crowdfunding!A978,Crowdfunding!A977:M1977,7,FALSE)</f>
        <v>successful</v>
      </c>
      <c r="B920" s="17">
        <f>VLOOKUP(Crowdfunding!A978,Crowdfunding!A977:H1977,8)</f>
        <v>140</v>
      </c>
    </row>
    <row r="921" spans="1:2" x14ac:dyDescent="0.25">
      <c r="A921" s="18" t="str">
        <f>VLOOKUP(Crowdfunding!A980,Crowdfunding!A979:M1979,7,FALSE)</f>
        <v>successful</v>
      </c>
      <c r="B921" s="19">
        <f>VLOOKUP(Crowdfunding!A980,Crowdfunding!A979:H1979,8)</f>
        <v>92</v>
      </c>
    </row>
    <row r="922" spans="1:2" x14ac:dyDescent="0.25">
      <c r="A922" s="16" t="str">
        <f>VLOOKUP(Crowdfunding!A981,Crowdfunding!A980:M1980,7,FALSE)</f>
        <v>successful</v>
      </c>
      <c r="B922" s="17">
        <f>VLOOKUP(Crowdfunding!A981,Crowdfunding!A980:H1980,8)</f>
        <v>1015</v>
      </c>
    </row>
    <row r="923" spans="1:2" x14ac:dyDescent="0.25">
      <c r="A923" s="18" t="str">
        <f>VLOOKUP(Crowdfunding!A983,Crowdfunding!A982:M1982,7,FALSE)</f>
        <v>successful</v>
      </c>
      <c r="B923" s="19">
        <f>VLOOKUP(Crowdfunding!A983,Crowdfunding!A982:H1982,8)</f>
        <v>323</v>
      </c>
    </row>
    <row r="924" spans="1:2" x14ac:dyDescent="0.25">
      <c r="A924" s="16" t="str">
        <f>VLOOKUP(Crowdfunding!A985,Crowdfunding!A984:M1984,7,FALSE)</f>
        <v>successful</v>
      </c>
      <c r="B924" s="17">
        <f>VLOOKUP(Crowdfunding!A985,Crowdfunding!A984:H1984,8)</f>
        <v>2326</v>
      </c>
    </row>
    <row r="925" spans="1:2" x14ac:dyDescent="0.25">
      <c r="A925" s="18" t="str">
        <f>VLOOKUP(Crowdfunding!A986,Crowdfunding!A985:M1985,7,FALSE)</f>
        <v>successful</v>
      </c>
      <c r="B925" s="19">
        <f>VLOOKUP(Crowdfunding!A986,Crowdfunding!A985:H1985,8)</f>
        <v>381</v>
      </c>
    </row>
    <row r="926" spans="1:2" x14ac:dyDescent="0.25">
      <c r="A926" s="16" t="str">
        <f>VLOOKUP(Crowdfunding!A989,Crowdfunding!A988:M1988,7,FALSE)</f>
        <v>successful</v>
      </c>
      <c r="B926" s="17">
        <f>VLOOKUP(Crowdfunding!A989,Crowdfunding!A988:H1988,8)</f>
        <v>480</v>
      </c>
    </row>
    <row r="927" spans="1:2" x14ac:dyDescent="0.25">
      <c r="A927" s="18" t="str">
        <f>VLOOKUP(Crowdfunding!A991,Crowdfunding!A990:M1990,7,FALSE)</f>
        <v>successful</v>
      </c>
      <c r="B927" s="19">
        <f>VLOOKUP(Crowdfunding!A991,Crowdfunding!A990:H1990,8)</f>
        <v>226</v>
      </c>
    </row>
    <row r="928" spans="1:2" x14ac:dyDescent="0.25">
      <c r="A928" s="16" t="str">
        <f>VLOOKUP(Crowdfunding!A993,Crowdfunding!A992:M1992,7,FALSE)</f>
        <v>successful</v>
      </c>
      <c r="B928" s="17">
        <f>VLOOKUP(Crowdfunding!A993,Crowdfunding!A992:H1992,8)</f>
        <v>241</v>
      </c>
    </row>
    <row r="929" spans="1:2" x14ac:dyDescent="0.25">
      <c r="A929" s="18" t="str">
        <f>VLOOKUP(Crowdfunding!A994,Crowdfunding!A993:M1993,7,FALSE)</f>
        <v>successful</v>
      </c>
      <c r="B929" s="19">
        <f>VLOOKUP(Crowdfunding!A994,Crowdfunding!A993:H1993,8)</f>
        <v>132</v>
      </c>
    </row>
    <row r="930" spans="1:2" x14ac:dyDescent="0.25">
      <c r="A930" s="16" t="str">
        <f>VLOOKUP(Crowdfunding!A997,Crowdfunding!A996:M1996,7,FALSE)</f>
        <v>successful</v>
      </c>
      <c r="B930" s="17">
        <f>VLOOKUP(Crowdfunding!A997,Crowdfunding!A996:H1996,8)</f>
        <v>2043</v>
      </c>
    </row>
  </sheetData>
  <conditionalFormatting sqref="A1:A930">
    <cfRule type="containsText" dxfId="1" priority="1" operator="containsText" text="successful">
      <formula>NOT(ISERROR(SEARCH("successful",A1)))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r I x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q s j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I x V y i K R 7 g O A A A A E Q A A A B M A H A B G b 3 J t d W x h c y 9 T Z W N 0 a W 9 u M S 5 t I K I Y A C i g F A A A A A A A A A A A A A A A A A A A A A A A A A A A A C t O T S 7 J z M 9 T C I b Q h t Y A U E s B A i 0 A F A A C A A g A K r I x V 5 2 I Z o + j A A A A 9 g A A A B I A A A A A A A A A A A A A A A A A A A A A A E N v b m Z p Z y 9 Q Y W N r Y W d l L n h t b F B L A Q I t A B Q A A g A I A C q y M V c P y u m r p A A A A O k A A A A T A A A A A A A A A A A A A A A A A O 8 A A A B b Q 2 9 u d G V u d F 9 U e X B l c 1 0 u e G 1 s U E s B A i 0 A F A A C A A g A K r I x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s a 6 p k R Q f V I n + j D a S / V x X M A A A A A A g A A A A A A E G Y A A A A B A A A g A A A A 8 Y v 5 N n c f E d w 4 m N F b 1 Y R y o V D I V K I U Z H + h 5 B + V 6 j j s 7 G A A A A A A D o A A A A A C A A A g A A A A p 6 n T 7 6 k / o A K z d B a 5 f K 3 1 6 B E 8 y q P f W K Q F 5 Y a Q s Z c l N r J Q A A A A 2 U X O i S V Z I u x f j 4 H Z m n G L 7 R 4 a I h + F g A n u h 1 X k P F r d J H q M H / e P Z j s V G Y d M l 9 r 0 C Y B Z O E D D p C d z A / c i 4 Y D t 4 v 6 e p t F 6 b X s V Z r f s d Y R b 0 K 0 + D B 1 A A A A A 3 W M e 7 W H Z j K k x f + X i F + v H r V r Y / z E K S n O 0 h 7 Q S f j V v t d + I 3 P P 3 D r E K 4 R X b o d n 1 j n p K L q L C D I M + H w 7 J v V G S M I 0 L 3 g = = < / D a t a M a s h u p > 
</file>

<file path=customXml/itemProps1.xml><?xml version="1.0" encoding="utf-8"?>
<ds:datastoreItem xmlns:ds="http://schemas.openxmlformats.org/officeDocument/2006/customXml" ds:itemID="{C2452AC1-2FC1-4244-A7F9-FAD3748E5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Crowdfunding</vt:lpstr>
      <vt:lpstr>Data, campains per catg.</vt:lpstr>
      <vt:lpstr>Data, per sub-catg.</vt:lpstr>
      <vt:lpstr>outcome based on month</vt:lpstr>
      <vt:lpstr>Outcome based on goal</vt:lpstr>
      <vt:lpstr>Evaluation of campains</vt:lpstr>
      <vt:lpstr>Avarage_donation</vt:lpstr>
      <vt:lpstr>backers_count</vt:lpstr>
      <vt:lpstr>blurb</vt:lpstr>
      <vt:lpstr>category___sub_category</vt:lpstr>
      <vt:lpstr>country</vt:lpstr>
      <vt:lpstr>currency</vt:lpstr>
      <vt:lpstr>Date_Created_Conversion</vt:lpstr>
      <vt:lpstr>Date_Ended_conversation</vt:lpstr>
      <vt:lpstr>deadline</vt:lpstr>
      <vt:lpstr>goal</vt:lpstr>
      <vt:lpstr>id</vt:lpstr>
      <vt:lpstr>launched_at</vt:lpstr>
      <vt:lpstr>name</vt:lpstr>
      <vt:lpstr>outcome</vt:lpstr>
      <vt:lpstr>Parent_categoryy</vt:lpstr>
      <vt:lpstr>percent_funded</vt:lpstr>
      <vt:lpstr>pledged</vt:lpstr>
      <vt:lpstr>spotlight</vt:lpstr>
      <vt:lpstr>staff_pick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Ляна Шмирко</cp:lastModifiedBy>
  <dcterms:created xsi:type="dcterms:W3CDTF">2021-09-29T18:52:28Z</dcterms:created>
  <dcterms:modified xsi:type="dcterms:W3CDTF">2023-09-19T04:03:20Z</dcterms:modified>
</cp:coreProperties>
</file>