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570" firstSheet="4" activeTab="9"/>
  </bookViews>
  <sheets>
    <sheet name="Engine&amp;Drivetrain " sheetId="2" r:id="rId1"/>
    <sheet name="Chainwheel Assembly" sheetId="3" r:id="rId2"/>
    <sheet name="Driven Chainwheel" sheetId="4" r:id="rId3"/>
    <sheet name="Active Chainwheel" sheetId="5" r:id="rId4"/>
    <sheet name="Chain" sheetId="6" r:id="rId5"/>
    <sheet name="Chainwheel Tender" sheetId="7" r:id="rId6"/>
    <sheet name="Chainwheel Washer" sheetId="8" r:id="rId7"/>
    <sheet name="Tripod Shaft_L" sheetId="9" r:id="rId8"/>
    <sheet name="Tripod Shaft_R" sheetId="10" r:id="rId9"/>
    <sheet name="Apron Bracket" sheetId="11" r:id="rId10"/>
    <sheet name="Cage Housing Sleeve" sheetId="13" r:id="rId11"/>
  </sheets>
  <externalReferences>
    <externalReference r:id="rId12"/>
  </externalReferences>
  <definedNames>
    <definedName name="a" localSheetId="3">#REF!</definedName>
    <definedName name="a" localSheetId="10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>#REF!</definedName>
    <definedName name="AAA" localSheetId="3">#REF!</definedName>
    <definedName name="AAA" localSheetId="10">#REF!</definedName>
    <definedName name="AAA" localSheetId="4">#REF!</definedName>
    <definedName name="AAA" localSheetId="5">#REF!</definedName>
    <definedName name="AAA" localSheetId="6">#REF!</definedName>
    <definedName name="AAA" localSheetId="7">#REF!</definedName>
    <definedName name="AAA" localSheetId="8">#REF!</definedName>
    <definedName name="AAA">#REF!</definedName>
    <definedName name="aaaaaaaaa" localSheetId="3">#REF!</definedName>
    <definedName name="aaaaaaaaa" localSheetId="10">#REF!</definedName>
    <definedName name="aaaaaaaaa" localSheetId="4">#REF!</definedName>
    <definedName name="aaaaaaaaa" localSheetId="5">#REF!</definedName>
    <definedName name="aaaaaaaaa" localSheetId="6">#REF!</definedName>
    <definedName name="aaaaaaaaa" localSheetId="7">#REF!</definedName>
    <definedName name="aaaaaaaaa" localSheetId="8">#REF!</definedName>
    <definedName name="aaaaaaaaa">#REF!</definedName>
    <definedName name="aaaaaaaaaaaaaa" localSheetId="3">#REF!</definedName>
    <definedName name="aaaaaaaaaaaaaa" localSheetId="4">#REF!</definedName>
    <definedName name="aaaaaaaaaaaaaa" localSheetId="5">#REF!</definedName>
    <definedName name="aaaaaaaaaaaaaa" localSheetId="6">#REF!</definedName>
    <definedName name="aaaaaaaaaaaaaa" localSheetId="7">#REF!</definedName>
    <definedName name="aaaaaaaaaaaaaa" localSheetId="8">#REF!</definedName>
    <definedName name="aaaaaaaaaaaaaa">#REF!</definedName>
    <definedName name="aaaaaaaaaaaaaaaaaaaaaaaaaa" localSheetId="3">#REF!</definedName>
    <definedName name="aaaaaaaaaaaaaaaaaaaaaaaaaa" localSheetId="4">#REF!</definedName>
    <definedName name="aaaaaaaaaaaaaaaaaaaaaaaaaa" localSheetId="5">#REF!</definedName>
    <definedName name="aaaaaaaaaaaaaaaaaaaaaaaaaa" localSheetId="6">#REF!</definedName>
    <definedName name="aaaaaaaaaaaaaaaaaaaaaaaaaa" localSheetId="7">#REF!</definedName>
    <definedName name="aaaaaaaaaaaaaaaaaaaaaaaaaa" localSheetId="8">#REF!</definedName>
    <definedName name="aaaaaaaaaaaaaaaaaaaaaaaaaa">#REF!</definedName>
    <definedName name="abc" localSheetId="3">#REF!</definedName>
    <definedName name="abc" localSheetId="9">#REF!</definedName>
    <definedName name="abc" localSheetId="10">#REF!</definedName>
    <definedName name="abc" localSheetId="4">#REF!</definedName>
    <definedName name="abc" localSheetId="1">#REF!</definedName>
    <definedName name="abc" localSheetId="5">#REF!</definedName>
    <definedName name="abc" localSheetId="6">#REF!</definedName>
    <definedName name="abc" localSheetId="2">#REF!</definedName>
    <definedName name="abc" localSheetId="7">#REF!</definedName>
    <definedName name="abc" localSheetId="8">#REF!</definedName>
    <definedName name="abc">#REF!</definedName>
    <definedName name="abcvd" localSheetId="3">#REF!</definedName>
    <definedName name="abcvd" localSheetId="9">#REF!</definedName>
    <definedName name="abcvd" localSheetId="10">#REF!</definedName>
    <definedName name="abcvd" localSheetId="4">#REF!</definedName>
    <definedName name="abcvd" localSheetId="1">#REF!</definedName>
    <definedName name="abcvd" localSheetId="5">#REF!</definedName>
    <definedName name="abcvd" localSheetId="6">#REF!</definedName>
    <definedName name="abcvd" localSheetId="2">#REF!</definedName>
    <definedName name="abcvd" localSheetId="7">#REF!</definedName>
    <definedName name="abcvd" localSheetId="8">#REF!</definedName>
    <definedName name="abcvd">#REF!</definedName>
    <definedName name="ads" localSheetId="3">#REF!</definedName>
    <definedName name="ads" localSheetId="4">#REF!</definedName>
    <definedName name="ads" localSheetId="5">#REF!</definedName>
    <definedName name="ads" localSheetId="6">#REF!</definedName>
    <definedName name="ads" localSheetId="7">#REF!</definedName>
    <definedName name="ads" localSheetId="8">#REF!</definedName>
    <definedName name="ads">#REF!</definedName>
    <definedName name="as" localSheetId="3">#REF!</definedName>
    <definedName name="as" localSheetId="4">#REF!</definedName>
    <definedName name="as" localSheetId="5">#REF!</definedName>
    <definedName name="as" localSheetId="6">#REF!</definedName>
    <definedName name="as" localSheetId="7">#REF!</definedName>
    <definedName name="as" localSheetId="8">#REF!</definedName>
    <definedName name="as">#REF!</definedName>
    <definedName name="asa" localSheetId="3">#REF!</definedName>
    <definedName name="asa" localSheetId="4">#REF!</definedName>
    <definedName name="asa" localSheetId="5">#REF!</definedName>
    <definedName name="asa" localSheetId="6">#REF!</definedName>
    <definedName name="asa" localSheetId="7">#REF!</definedName>
    <definedName name="asa" localSheetId="8">#REF!</definedName>
    <definedName name="asa">#REF!</definedName>
    <definedName name="asfsad" localSheetId="3">#REF!</definedName>
    <definedName name="asfsad" localSheetId="9">#REF!</definedName>
    <definedName name="asfsad" localSheetId="10">#REF!</definedName>
    <definedName name="asfsad" localSheetId="4">#REF!</definedName>
    <definedName name="asfsad" localSheetId="1">#REF!</definedName>
    <definedName name="asfsad" localSheetId="5">#REF!</definedName>
    <definedName name="asfsad" localSheetId="6">#REF!</definedName>
    <definedName name="asfsad" localSheetId="2">#REF!</definedName>
    <definedName name="asfsad" localSheetId="7">#REF!</definedName>
    <definedName name="asfsad" localSheetId="8">#REF!</definedName>
    <definedName name="asfsad">#REF!</definedName>
    <definedName name="B" localSheetId="3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>#REF!</definedName>
    <definedName name="Car" localSheetId="3">#REF!</definedName>
    <definedName name="Car" localSheetId="9">#REF!</definedName>
    <definedName name="Car" localSheetId="10">#REF!</definedName>
    <definedName name="Car" localSheetId="4">#REF!</definedName>
    <definedName name="Car" localSheetId="1">#REF!</definedName>
    <definedName name="Car" localSheetId="5">#REF!</definedName>
    <definedName name="Car" localSheetId="6">#REF!</definedName>
    <definedName name="Car" localSheetId="2">#REF!</definedName>
    <definedName name="Car" localSheetId="7">#REF!</definedName>
    <definedName name="Car" localSheetId="8">#REF!</definedName>
    <definedName name="cascacsacascsa" localSheetId="3">#REF!</definedName>
    <definedName name="cascacsacascsa" localSheetId="4">#REF!</definedName>
    <definedName name="cascacsacascsa" localSheetId="5">#REF!</definedName>
    <definedName name="cascacsacascsa" localSheetId="6">#REF!</definedName>
    <definedName name="cascacsacascsa" localSheetId="7">#REF!</definedName>
    <definedName name="cascacsacascsa" localSheetId="8">#REF!</definedName>
    <definedName name="cascacsacascsa">#REF!</definedName>
    <definedName name="CompCode" localSheetId="3">#REF!</definedName>
    <definedName name="CompCode" localSheetId="9">#REF!</definedName>
    <definedName name="CompCode" localSheetId="10">#REF!</definedName>
    <definedName name="CompCode" localSheetId="4">#REF!</definedName>
    <definedName name="CompCode" localSheetId="1">#REF!</definedName>
    <definedName name="CompCode" localSheetId="5">#REF!</definedName>
    <definedName name="CompCode" localSheetId="6">#REF!</definedName>
    <definedName name="CompCode" localSheetId="2">#REF!</definedName>
    <definedName name="CompCode" localSheetId="7">#REF!</definedName>
    <definedName name="CompCode" localSheetId="8">#REF!</definedName>
    <definedName name="daca" localSheetId="3">#REF!</definedName>
    <definedName name="daca" localSheetId="4">#REF!</definedName>
    <definedName name="daca" localSheetId="5">#REF!</definedName>
    <definedName name="daca" localSheetId="6">#REF!</definedName>
    <definedName name="daca" localSheetId="7">#REF!</definedName>
    <definedName name="daca" localSheetId="8">#REF!</definedName>
    <definedName name="daca">#REF!</definedName>
    <definedName name="ddd" localSheetId="3">#REF!</definedName>
    <definedName name="ddd" localSheetId="4">#REF!</definedName>
    <definedName name="ddd" localSheetId="5">#REF!</definedName>
    <definedName name="ddd" localSheetId="6">#REF!</definedName>
    <definedName name="ddd" localSheetId="7">#REF!</definedName>
    <definedName name="ddd" localSheetId="8">#REF!</definedName>
    <definedName name="ddd">#REF!</definedName>
    <definedName name="DS" localSheetId="3">#REF!</definedName>
    <definedName name="DS" localSheetId="4">#REF!</definedName>
    <definedName name="DS" localSheetId="5">#REF!</definedName>
    <definedName name="DS" localSheetId="6">#REF!</definedName>
    <definedName name="DS" localSheetId="7">#REF!</definedName>
    <definedName name="DS" localSheetId="8">#REF!</definedName>
    <definedName name="DS">#REF!</definedName>
    <definedName name="e" localSheetId="3">#REF!</definedName>
    <definedName name="e" localSheetId="4">#REF!</definedName>
    <definedName name="e" localSheetId="5">#REF!</definedName>
    <definedName name="e" localSheetId="6">#REF!</definedName>
    <definedName name="e" localSheetId="7">#REF!</definedName>
    <definedName name="e" localSheetId="8">#REF!</definedName>
    <definedName name="e">#REF!</definedName>
    <definedName name="edd" localSheetId="3">#REF!</definedName>
    <definedName name="edd" localSheetId="4">#REF!</definedName>
    <definedName name="edd" localSheetId="5">#REF!</definedName>
    <definedName name="edd" localSheetId="6">#REF!</definedName>
    <definedName name="edd" localSheetId="7">#REF!</definedName>
    <definedName name="edd" localSheetId="8">#REF!</definedName>
    <definedName name="edd">#REF!</definedName>
    <definedName name="EE" localSheetId="3">#REF!</definedName>
    <definedName name="EE" localSheetId="4">#REF!</definedName>
    <definedName name="EE" localSheetId="5">#REF!</definedName>
    <definedName name="EE" localSheetId="6">#REF!</definedName>
    <definedName name="EE" localSheetId="7">#REF!</definedName>
    <definedName name="EE" localSheetId="8">#REF!</definedName>
    <definedName name="EE">#REF!</definedName>
    <definedName name="Electricwaterpumplug" localSheetId="3">#REF!</definedName>
    <definedName name="Electricwaterpumplug" localSheetId="4">#REF!</definedName>
    <definedName name="Electricwaterpumplug" localSheetId="5">#REF!</definedName>
    <definedName name="Electricwaterpumplug" localSheetId="6">#REF!</definedName>
    <definedName name="Electricwaterpumplug" localSheetId="7">#REF!</definedName>
    <definedName name="Electricwaterpumplug" localSheetId="8">#REF!</definedName>
    <definedName name="Electricwaterpumplug">#REF!</definedName>
    <definedName name="fwefwf" localSheetId="3">#REF!</definedName>
    <definedName name="fwefwf" localSheetId="4">#REF!</definedName>
    <definedName name="fwefwf" localSheetId="5">#REF!</definedName>
    <definedName name="fwefwf" localSheetId="6">#REF!</definedName>
    <definedName name="fwefwf" localSheetId="7">#REF!</definedName>
    <definedName name="fwefwf" localSheetId="8">#REF!</definedName>
    <definedName name="fwefwf">#REF!</definedName>
    <definedName name="gjyjgyjghj" localSheetId="3">#REF!</definedName>
    <definedName name="gjyjgyjghj" localSheetId="4">#REF!</definedName>
    <definedName name="gjyjgyjghj" localSheetId="5">#REF!</definedName>
    <definedName name="gjyjgyjghj" localSheetId="6">#REF!</definedName>
    <definedName name="gjyjgyjghj" localSheetId="7">#REF!</definedName>
    <definedName name="gjyjgyjghj" localSheetId="8">#REF!</definedName>
    <definedName name="gjyjgyjghj">#REF!</definedName>
    <definedName name="gsg" localSheetId="3">#REF!</definedName>
    <definedName name="gsg" localSheetId="4">#REF!</definedName>
    <definedName name="gsg" localSheetId="5">#REF!</definedName>
    <definedName name="gsg" localSheetId="6">#REF!</definedName>
    <definedName name="gsg" localSheetId="7">#REF!</definedName>
    <definedName name="gsg" localSheetId="8">#REF!</definedName>
    <definedName name="gsg">#REF!</definedName>
    <definedName name="gygyjgyygjg" localSheetId="3">#REF!</definedName>
    <definedName name="gygyjgyygjg" localSheetId="4">#REF!</definedName>
    <definedName name="gygyjgyygjg" localSheetId="5">#REF!</definedName>
    <definedName name="gygyjgyygjg" localSheetId="6">#REF!</definedName>
    <definedName name="gygyjgyygjg" localSheetId="7">#REF!</definedName>
    <definedName name="gygyjgyygjg" localSheetId="8">#REF!</definedName>
    <definedName name="gygyjgyygjg">#REF!</definedName>
    <definedName name="hgjghjhg" localSheetId="3">#REF!</definedName>
    <definedName name="hgjghjhg" localSheetId="4">#REF!</definedName>
    <definedName name="hgjghjhg" localSheetId="5">#REF!</definedName>
    <definedName name="hgjghjhg" localSheetId="6">#REF!</definedName>
    <definedName name="hgjghjhg" localSheetId="7">#REF!</definedName>
    <definedName name="hgjghjhg" localSheetId="8">#REF!</definedName>
    <definedName name="hgjghjhg">#REF!</definedName>
    <definedName name="intakesupport" localSheetId="3">#REF!</definedName>
    <definedName name="intakesupport" localSheetId="4">#REF!</definedName>
    <definedName name="intakesupport" localSheetId="5">#REF!</definedName>
    <definedName name="intakesupport" localSheetId="6">#REF!</definedName>
    <definedName name="intakesupport" localSheetId="7">#REF!</definedName>
    <definedName name="intakesupport" localSheetId="8">#REF!</definedName>
    <definedName name="intakesupport">#REF!</definedName>
    <definedName name="jyytjtyjhy" localSheetId="3">#REF!</definedName>
    <definedName name="jyytjtyjhy" localSheetId="4">#REF!</definedName>
    <definedName name="jyytjtyjhy" localSheetId="5">#REF!</definedName>
    <definedName name="jyytjtyjhy" localSheetId="6">#REF!</definedName>
    <definedName name="jyytjtyjhy" localSheetId="7">#REF!</definedName>
    <definedName name="jyytjtyjhy" localSheetId="8">#REF!</definedName>
    <definedName name="jyytjtyjhy">#REF!</definedName>
    <definedName name="Nose" localSheetId="3">#REF!</definedName>
    <definedName name="Nose" localSheetId="4">#REF!</definedName>
    <definedName name="Nose" localSheetId="5">#REF!</definedName>
    <definedName name="Nose" localSheetId="6">#REF!</definedName>
    <definedName name="Nose" localSheetId="7">#REF!</definedName>
    <definedName name="Nose" localSheetId="8">#REF!</definedName>
    <definedName name="Nose">#REF!</definedName>
    <definedName name="part3" localSheetId="3">#REF!</definedName>
    <definedName name="part3" localSheetId="4">#REF!</definedName>
    <definedName name="part3" localSheetId="5">#REF!</definedName>
    <definedName name="part3" localSheetId="6">#REF!</definedName>
    <definedName name="part3" localSheetId="7">#REF!</definedName>
    <definedName name="part3" localSheetId="8">#REF!</definedName>
    <definedName name="part3">#REF!</definedName>
    <definedName name="_xlnm.Print_Area" localSheetId="3">'Active Chainwheel'!$A$1:$N$31</definedName>
    <definedName name="_xlnm.Print_Area" localSheetId="9">'Apron Bracket'!$A$1:$N$27</definedName>
    <definedName name="_xlnm.Print_Area" localSheetId="10">'Cage Housing Sleeve'!$A$1:$N$28</definedName>
    <definedName name="_xlnm.Print_Area" localSheetId="4">Chain!$A$1:$N$23</definedName>
    <definedName name="_xlnm.Print_Area" localSheetId="1">'Chainwheel Assembly'!$A$1:$N$30</definedName>
    <definedName name="_xlnm.Print_Area" localSheetId="5">'Chainwheel Tender'!$A$1:$N$26</definedName>
    <definedName name="_xlnm.Print_Area" localSheetId="6">'Chainwheel Washer'!$A$1:$N$32</definedName>
    <definedName name="_xlnm.Print_Area" localSheetId="2">'Driven Chainwheel'!$A$1:$N$27</definedName>
    <definedName name="_xlnm.Print_Area" localSheetId="0">'Engine&amp;Drivetrain '!$A$1:$N$31</definedName>
    <definedName name="_xlnm.Print_Area" localSheetId="7">'Tripod Shaft_L'!$A$1:$N$31</definedName>
    <definedName name="_xlnm.Print_Area" localSheetId="8">'Tripod Shaft_R'!$A$1:$N$31</definedName>
    <definedName name="Process_P1" localSheetId="3">'Active Chainwheel'!$B$86:$B$222</definedName>
    <definedName name="Process_P1" localSheetId="9">'Apron Bracket'!$B$82:$B$218</definedName>
    <definedName name="Process_P1" localSheetId="10">'Cage Housing Sleeve'!$B$83:$B$219</definedName>
    <definedName name="Process_P1" localSheetId="4">Chain!$B$78:$B$214</definedName>
    <definedName name="Process_P1" localSheetId="5">'Chainwheel Tender'!$B$81:$B$217</definedName>
    <definedName name="Process_P1" localSheetId="6">'Chainwheel Washer'!$B$87:$B$223</definedName>
    <definedName name="Process_P1" localSheetId="2">'Driven Chainwheel'!$B$82:$B$218</definedName>
    <definedName name="Process_P1" localSheetId="7">'Tripod Shaft_L'!$B$86:$B$222</definedName>
    <definedName name="Process_P1" localSheetId="8">'Tripod Shaft_R'!$B$86:$B$222</definedName>
    <definedName name="Process_P1">#REF!</definedName>
    <definedName name="Processes" localSheetId="3">#REF!</definedName>
    <definedName name="Processes" localSheetId="9">#REF!</definedName>
    <definedName name="Processes" localSheetId="10">#REF!</definedName>
    <definedName name="Processes" localSheetId="4">#REF!</definedName>
    <definedName name="Processes" localSheetId="1">#REF!</definedName>
    <definedName name="Processes" localSheetId="5">#REF!</definedName>
    <definedName name="Processes" localSheetId="6">#REF!</definedName>
    <definedName name="Processes" localSheetId="2">#REF!</definedName>
    <definedName name="Processes" localSheetId="0">#REF!</definedName>
    <definedName name="Processes" localSheetId="7">#REF!</definedName>
    <definedName name="Processes" localSheetId="8">#REF!</definedName>
    <definedName name="Processes">#REF!</definedName>
    <definedName name="Q" localSheetId="3">#REF!</definedName>
    <definedName name="Q" localSheetId="4">#REF!</definedName>
    <definedName name="Q" localSheetId="5">#REF!</definedName>
    <definedName name="Q" localSheetId="6">#REF!</definedName>
    <definedName name="Q" localSheetId="7">#REF!</definedName>
    <definedName name="Q" localSheetId="8">#REF!</definedName>
    <definedName name="Q">#REF!</definedName>
    <definedName name="qq" localSheetId="3">#REF!</definedName>
    <definedName name="qq" localSheetId="4">#REF!</definedName>
    <definedName name="qq" localSheetId="5">#REF!</definedName>
    <definedName name="qq" localSheetId="6">#REF!</definedName>
    <definedName name="qq" localSheetId="7">#REF!</definedName>
    <definedName name="qq" localSheetId="8">#REF!</definedName>
    <definedName name="qq">#REF!</definedName>
    <definedName name="qwe" localSheetId="3">#REF!</definedName>
    <definedName name="qwe" localSheetId="4">#REF!</definedName>
    <definedName name="qwe" localSheetId="5">#REF!</definedName>
    <definedName name="qwe" localSheetId="6">#REF!</definedName>
    <definedName name="qwe" localSheetId="7">#REF!</definedName>
    <definedName name="qwe" localSheetId="8">#REF!</definedName>
    <definedName name="qwe">#REF!</definedName>
    <definedName name="sadasdasdasdasd" localSheetId="3">#REF!</definedName>
    <definedName name="sadasdasdasdasd" localSheetId="4">#REF!</definedName>
    <definedName name="sadasdasdasdasd" localSheetId="5">#REF!</definedName>
    <definedName name="sadasdasdasdasd" localSheetId="6">#REF!</definedName>
    <definedName name="sadasdasdasdasd" localSheetId="7">#REF!</definedName>
    <definedName name="sadasdasdasdasd" localSheetId="8">#REF!</definedName>
    <definedName name="sadasdasdasdasd">#REF!</definedName>
    <definedName name="sdadsd" localSheetId="3">#REF!</definedName>
    <definedName name="sdadsd" localSheetId="4">#REF!</definedName>
    <definedName name="sdadsd" localSheetId="5">#REF!</definedName>
    <definedName name="sdadsd" localSheetId="6">#REF!</definedName>
    <definedName name="sdadsd" localSheetId="7">#REF!</definedName>
    <definedName name="sdadsd" localSheetId="8">#REF!</definedName>
    <definedName name="sdadsd">#REF!</definedName>
    <definedName name="sssss" localSheetId="3">#REF!</definedName>
    <definedName name="sssss" localSheetId="4">#REF!</definedName>
    <definedName name="sssss" localSheetId="5">#REF!</definedName>
    <definedName name="sssss" localSheetId="6">#REF!</definedName>
    <definedName name="sssss" localSheetId="7">#REF!</definedName>
    <definedName name="sssss" localSheetId="8">#REF!</definedName>
    <definedName name="sssss">#REF!</definedName>
    <definedName name="Tensioning" localSheetId="3">#REF!</definedName>
    <definedName name="Tensioning" localSheetId="4">#REF!</definedName>
    <definedName name="Tensioning" localSheetId="5">#REF!</definedName>
    <definedName name="Tensioning" localSheetId="6">#REF!</definedName>
    <definedName name="Tensioning" localSheetId="7">#REF!</definedName>
    <definedName name="Tensioning" localSheetId="8">#REF!</definedName>
    <definedName name="Tensioning">#REF!</definedName>
    <definedName name="Uni" localSheetId="3">#REF!</definedName>
    <definedName name="Uni" localSheetId="9">#REF!</definedName>
    <definedName name="Uni" localSheetId="10">#REF!</definedName>
    <definedName name="Uni" localSheetId="4">#REF!</definedName>
    <definedName name="Uni" localSheetId="1">#REF!</definedName>
    <definedName name="Uni" localSheetId="5">#REF!</definedName>
    <definedName name="Uni" localSheetId="6">#REF!</definedName>
    <definedName name="Uni" localSheetId="2">#REF!</definedName>
    <definedName name="Uni" localSheetId="0">#REF!</definedName>
    <definedName name="Uni" localSheetId="7">#REF!</definedName>
    <definedName name="Uni" localSheetId="8">#REF!</definedName>
    <definedName name="Uni">[1]BOM!#REF!</definedName>
    <definedName name="ytjt" localSheetId="3">#REF!</definedName>
    <definedName name="ytjt" localSheetId="9">#REF!</definedName>
    <definedName name="ytjt" localSheetId="10">#REF!</definedName>
    <definedName name="ytjt" localSheetId="4">#REF!</definedName>
    <definedName name="ytjt" localSheetId="5">#REF!</definedName>
    <definedName name="ytjt" localSheetId="6">#REF!</definedName>
    <definedName name="ytjt" localSheetId="7">#REF!</definedName>
    <definedName name="ytjt" localSheetId="8">#REF!</definedName>
    <definedName name="ytjt">#REF!</definedName>
    <definedName name="zdf" localSheetId="3">#REF!</definedName>
    <definedName name="zdf" localSheetId="9">#REF!</definedName>
    <definedName name="zdf" localSheetId="10">#REF!</definedName>
    <definedName name="zdf" localSheetId="4">#REF!</definedName>
    <definedName name="zdf" localSheetId="5">#REF!</definedName>
    <definedName name="zdf" localSheetId="6">#REF!</definedName>
    <definedName name="zdf" localSheetId="7">#REF!</definedName>
    <definedName name="zdf" localSheetId="8">#REF!</definedName>
    <definedName name="zdf">#REF!</definedName>
    <definedName name="zxc" localSheetId="3">#REF!</definedName>
    <definedName name="zxc" localSheetId="9">#REF!</definedName>
    <definedName name="zxc" localSheetId="10">#REF!</definedName>
    <definedName name="zxc" localSheetId="4">#REF!</definedName>
    <definedName name="zxc" localSheetId="5">#REF!</definedName>
    <definedName name="zxc" localSheetId="6">#REF!</definedName>
    <definedName name="zxc" localSheetId="7">#REF!</definedName>
    <definedName name="zxc" localSheetId="8">#REF!</definedName>
    <definedName name="zxc">#REF!</definedName>
    <definedName name="吖" localSheetId="3">#REF!</definedName>
    <definedName name="吖" localSheetId="4">#REF!</definedName>
    <definedName name="吖" localSheetId="5">#REF!</definedName>
    <definedName name="吖" localSheetId="6">#REF!</definedName>
    <definedName name="吖" localSheetId="7">#REF!</definedName>
    <definedName name="吖" localSheetId="8">#REF!</definedName>
    <definedName name="吖">#REF!</definedName>
    <definedName name="怕人t" localSheetId="3">#REF!</definedName>
    <definedName name="怕人t" localSheetId="4">#REF!</definedName>
    <definedName name="怕人t" localSheetId="5">#REF!</definedName>
    <definedName name="怕人t" localSheetId="6">#REF!</definedName>
    <definedName name="怕人t" localSheetId="7">#REF!</definedName>
    <definedName name="怕人t" localSheetId="8">#REF!</definedName>
    <definedName name="怕人t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8" l="1"/>
  <c r="I19" i="5"/>
  <c r="I18" i="5"/>
  <c r="J10" i="13"/>
  <c r="J10" i="4"/>
  <c r="B8" i="2" l="1"/>
  <c r="B13" i="3" l="1"/>
  <c r="B12" i="3"/>
  <c r="B11" i="3"/>
  <c r="B10" i="3"/>
  <c r="B9" i="3"/>
  <c r="I15" i="7" l="1"/>
  <c r="I21" i="3"/>
  <c r="D13" i="3"/>
  <c r="D12" i="3"/>
  <c r="D11" i="3"/>
  <c r="D10" i="3"/>
  <c r="D9" i="3"/>
  <c r="I27" i="13" l="1"/>
  <c r="I28" i="13" s="1"/>
  <c r="J23" i="13"/>
  <c r="I19" i="13"/>
  <c r="I18" i="13"/>
  <c r="I17" i="13"/>
  <c r="I16" i="13"/>
  <c r="I15" i="13"/>
  <c r="I14" i="13"/>
  <c r="N10" i="13"/>
  <c r="N11" i="13" s="1"/>
  <c r="J24" i="13"/>
  <c r="I20" i="13" l="1"/>
  <c r="N1" i="13"/>
  <c r="N4" i="13" s="1"/>
  <c r="I26" i="11"/>
  <c r="J10" i="11"/>
  <c r="N10" i="11" s="1"/>
  <c r="I27" i="11" l="1"/>
  <c r="J22" i="11"/>
  <c r="I18" i="11"/>
  <c r="I17" i="11"/>
  <c r="I16" i="11"/>
  <c r="I15" i="11"/>
  <c r="I14" i="11"/>
  <c r="J23" i="11"/>
  <c r="N11" i="11"/>
  <c r="I19" i="11" l="1"/>
  <c r="N1" i="11"/>
  <c r="N4" i="11" s="1"/>
  <c r="D8" i="2" l="1"/>
  <c r="I29" i="3"/>
  <c r="J25" i="3"/>
  <c r="N17" i="3"/>
  <c r="I30" i="10"/>
  <c r="I31" i="10" s="1"/>
  <c r="J26" i="10"/>
  <c r="J27" i="10" s="1"/>
  <c r="I22" i="10"/>
  <c r="I21" i="10"/>
  <c r="I20" i="10"/>
  <c r="I19" i="10"/>
  <c r="I18" i="10"/>
  <c r="I17" i="10"/>
  <c r="I16" i="10"/>
  <c r="I15" i="10"/>
  <c r="I14" i="10"/>
  <c r="J10" i="10"/>
  <c r="N10" i="10" s="1"/>
  <c r="N11" i="10" s="1"/>
  <c r="I22" i="9"/>
  <c r="I21" i="9"/>
  <c r="I20" i="9"/>
  <c r="I19" i="9"/>
  <c r="I18" i="9"/>
  <c r="I17" i="9"/>
  <c r="I16" i="9"/>
  <c r="I15" i="9"/>
  <c r="I14" i="9"/>
  <c r="J10" i="9"/>
  <c r="N10" i="9" s="1"/>
  <c r="N11" i="9" s="1"/>
  <c r="I30" i="9"/>
  <c r="I31" i="9" s="1"/>
  <c r="J26" i="9"/>
  <c r="J27" i="9" s="1"/>
  <c r="J10" i="8"/>
  <c r="N10" i="8"/>
  <c r="N11" i="8" s="1"/>
  <c r="I14" i="8"/>
  <c r="I15" i="8"/>
  <c r="I16" i="8"/>
  <c r="I17" i="8"/>
  <c r="I19" i="8"/>
  <c r="I20" i="8"/>
  <c r="I21" i="8"/>
  <c r="I22" i="8"/>
  <c r="I23" i="8"/>
  <c r="I31" i="8"/>
  <c r="I32" i="8" s="1"/>
  <c r="J27" i="8"/>
  <c r="J28" i="8" s="1"/>
  <c r="I17" i="7"/>
  <c r="I16" i="7"/>
  <c r="I14" i="7"/>
  <c r="J10" i="7"/>
  <c r="N10" i="7" s="1"/>
  <c r="N11" i="7" s="1"/>
  <c r="I25" i="7"/>
  <c r="I26" i="7" s="1"/>
  <c r="J21" i="7"/>
  <c r="J22" i="7" s="1"/>
  <c r="J18" i="6"/>
  <c r="I22" i="6"/>
  <c r="I14" i="6"/>
  <c r="N10" i="6"/>
  <c r="I30" i="5"/>
  <c r="J26" i="5"/>
  <c r="I22" i="5"/>
  <c r="I21" i="5"/>
  <c r="I20" i="5"/>
  <c r="I17" i="5"/>
  <c r="I16" i="5"/>
  <c r="I15" i="5"/>
  <c r="I14" i="5"/>
  <c r="J10" i="5"/>
  <c r="N10" i="5" s="1"/>
  <c r="I26" i="4"/>
  <c r="J22" i="4"/>
  <c r="I18" i="4"/>
  <c r="I17" i="4"/>
  <c r="I16" i="4"/>
  <c r="I15" i="4"/>
  <c r="I14" i="4"/>
  <c r="N10" i="4"/>
  <c r="I18" i="7" l="1"/>
  <c r="N1" i="7" s="1"/>
  <c r="I24" i="8"/>
  <c r="N1" i="8" s="1"/>
  <c r="I23" i="10"/>
  <c r="N1" i="10" s="1"/>
  <c r="N4" i="10" s="1"/>
  <c r="I23" i="9"/>
  <c r="N1" i="9" s="1"/>
  <c r="N4" i="9" s="1"/>
  <c r="I19" i="4"/>
  <c r="N11" i="4"/>
  <c r="J23" i="4"/>
  <c r="I27" i="4"/>
  <c r="N4" i="7" l="1"/>
  <c r="C12" i="3"/>
  <c r="E12" i="3" s="1"/>
  <c r="N4" i="8"/>
  <c r="C13" i="3"/>
  <c r="E13" i="3" s="1"/>
  <c r="N1" i="4"/>
  <c r="N4" i="4" l="1"/>
  <c r="C9" i="3"/>
  <c r="E9" i="3" s="1"/>
  <c r="I23" i="6"/>
  <c r="J19" i="6"/>
  <c r="I15" i="6"/>
  <c r="N11" i="6"/>
  <c r="I31" i="5"/>
  <c r="J27" i="5"/>
  <c r="I23" i="5"/>
  <c r="N11" i="5"/>
  <c r="N1" i="6" l="1"/>
  <c r="N1" i="5"/>
  <c r="I30" i="3"/>
  <c r="J26" i="3"/>
  <c r="I22" i="3"/>
  <c r="N18" i="3"/>
  <c r="N4" i="6" l="1"/>
  <c r="C11" i="3"/>
  <c r="E11" i="3" s="1"/>
  <c r="N4" i="5"/>
  <c r="C10" i="3"/>
  <c r="E10" i="3" s="1"/>
  <c r="E14" i="3" s="1"/>
  <c r="N1" i="3" s="1"/>
  <c r="C8" i="2" s="1"/>
  <c r="E8" i="2" s="1"/>
  <c r="E11" i="2" s="1"/>
  <c r="I31" i="2"/>
  <c r="J26" i="2"/>
  <c r="I21" i="2"/>
  <c r="N16" i="2"/>
  <c r="N4" i="3" l="1"/>
  <c r="N1" i="2"/>
  <c r="N4" i="2" s="1"/>
</calcChain>
</file>

<file path=xl/sharedStrings.xml><?xml version="1.0" encoding="utf-8"?>
<sst xmlns="http://schemas.openxmlformats.org/spreadsheetml/2006/main" count="1092" uniqueCount="266">
  <si>
    <t>University</t>
    <phoneticPr fontId="4" type="noConversion"/>
  </si>
  <si>
    <t>Tongji University</t>
    <phoneticPr fontId="1" type="noConversion"/>
  </si>
  <si>
    <t>Car #</t>
  </si>
  <si>
    <t>System</t>
  </si>
  <si>
    <t>Qty</t>
  </si>
  <si>
    <t>P/N Base</t>
  </si>
  <si>
    <t>FileLink1</t>
  </si>
  <si>
    <t>Suffix</t>
  </si>
  <si>
    <t>FileLink2</t>
  </si>
  <si>
    <t>Extended Cost</t>
  </si>
  <si>
    <t>Details</t>
  </si>
  <si>
    <t>FileLink3</t>
  </si>
  <si>
    <t>ItemOrder</t>
  </si>
  <si>
    <t>Assembly</t>
    <phoneticPr fontId="4" type="noConversion"/>
  </si>
  <si>
    <t>Asm Cost</t>
    <phoneticPr fontId="4" type="noConversion"/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</si>
  <si>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</si>
  <si>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</si>
  <si>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</si>
  <si>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</si>
  <si>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</si>
  <si>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</si>
  <si>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</si>
  <si>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</si>
  <si>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</si>
  <si>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</si>
  <si>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</si>
  <si>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</si>
  <si>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</si>
  <si>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Process</t>
  </si>
  <si>
    <t>Unit</t>
  </si>
  <si>
    <t>Multiplier</t>
  </si>
  <si>
    <t>Mult. Val.</t>
  </si>
  <si>
    <t>Fastener</t>
  </si>
  <si>
    <t>Tooling</t>
  </si>
  <si>
    <t>PVF</t>
  </si>
  <si>
    <t>FractionIncluded</t>
  </si>
  <si>
    <t>University</t>
  </si>
  <si>
    <t>Tongji University</t>
    <phoneticPr fontId="1" type="noConversion"/>
  </si>
  <si>
    <t>Asm Cost</t>
  </si>
  <si>
    <t>Assembly</t>
  </si>
  <si>
    <t>Part</t>
  </si>
  <si>
    <t>Part Cost</t>
  </si>
  <si>
    <t xml:space="preserve">Tongji University </t>
    <phoneticPr fontId="1" type="noConversion"/>
  </si>
  <si>
    <t>P/N Base</t>
    <phoneticPr fontId="3" type="noConversion"/>
  </si>
  <si>
    <t>Assembly</t>
    <phoneticPr fontId="3" type="noConversion"/>
  </si>
  <si>
    <t>Part</t>
    <phoneticPr fontId="3" type="noConversion"/>
  </si>
  <si>
    <t>Car #</t>
    <phoneticPr fontId="4" type="noConversion"/>
  </si>
  <si>
    <t>FileLink1</t>
    <phoneticPr fontId="4" type="noConversion"/>
  </si>
  <si>
    <t>FileLink2</t>
    <phoneticPr fontId="4" type="noConversion"/>
  </si>
  <si>
    <t>FileLink3</t>
    <phoneticPr fontId="4" type="noConversion"/>
  </si>
  <si>
    <t>Sys Cost</t>
    <phoneticPr fontId="4" type="noConversion"/>
  </si>
  <si>
    <t>Qty</t>
    <phoneticPr fontId="4" type="noConversion"/>
  </si>
  <si>
    <t>Extended Cost</t>
    <phoneticPr fontId="4" type="noConversion"/>
  </si>
  <si>
    <t>Engine&amp;Drivetrain</t>
    <phoneticPr fontId="3" type="noConversion"/>
  </si>
  <si>
    <t>PR1</t>
  </si>
  <si>
    <t>unit</t>
  </si>
  <si>
    <t>Engine&amp;Drivetrain</t>
    <phoneticPr fontId="3" type="noConversion"/>
  </si>
  <si>
    <t>Engine&amp;Drivetrain</t>
    <phoneticPr fontId="4" type="noConversion"/>
  </si>
  <si>
    <t>Chainwheel Assembly</t>
    <phoneticPr fontId="1" type="noConversion"/>
  </si>
  <si>
    <t>AA</t>
  </si>
  <si>
    <t>Deceleration to Increase Torque</t>
    <phoneticPr fontId="12" type="noConversion"/>
  </si>
  <si>
    <t>MA1</t>
    <phoneticPr fontId="1" type="noConversion"/>
  </si>
  <si>
    <t>PR2</t>
  </si>
  <si>
    <t>Machining</t>
  </si>
  <si>
    <t>cm^3</t>
  </si>
  <si>
    <t>Material - Aluminum</t>
    <phoneticPr fontId="4" type="noConversion"/>
  </si>
  <si>
    <t>PR3</t>
  </si>
  <si>
    <t>Change side</t>
    <phoneticPr fontId="1" type="noConversion"/>
  </si>
  <si>
    <t>PR4</t>
  </si>
  <si>
    <t>PR5</t>
  </si>
  <si>
    <t>unit</t>
    <phoneticPr fontId="1" type="noConversion"/>
  </si>
  <si>
    <t>EDM-Wire</t>
    <phoneticPr fontId="1" type="noConversion"/>
  </si>
  <si>
    <t>Cut spline</t>
    <phoneticPr fontId="1" type="noConversion"/>
  </si>
  <si>
    <t>cm</t>
    <phoneticPr fontId="1" type="noConversion"/>
  </si>
  <si>
    <t>Increase surface hardness</t>
    <phoneticPr fontId="1" type="noConversion"/>
  </si>
  <si>
    <t>mm</t>
    <phoneticPr fontId="1" type="noConversion"/>
  </si>
  <si>
    <t>Round Φ202</t>
    <phoneticPr fontId="1" type="noConversion"/>
  </si>
  <si>
    <t>Machining Setup, Change</t>
    <phoneticPr fontId="12" type="noConversion"/>
  </si>
  <si>
    <t>Material - Aluminum</t>
    <phoneticPr fontId="1" type="noConversion"/>
  </si>
  <si>
    <t>Miling outer contour</t>
    <phoneticPr fontId="1" type="noConversion"/>
  </si>
  <si>
    <t>Material - Aluminum</t>
    <phoneticPr fontId="4" type="noConversion"/>
  </si>
  <si>
    <t>Machining Setup, Change</t>
    <phoneticPr fontId="12" type="noConversion"/>
  </si>
  <si>
    <t>Change side</t>
    <phoneticPr fontId="1" type="noConversion"/>
  </si>
  <si>
    <t>Miling outer contour and inner contour</t>
    <phoneticPr fontId="1" type="noConversion"/>
  </si>
  <si>
    <t>PR8</t>
    <phoneticPr fontId="1" type="noConversion"/>
  </si>
  <si>
    <t>Anodize</t>
    <phoneticPr fontId="1" type="noConversion"/>
  </si>
  <si>
    <t>none</t>
    <phoneticPr fontId="1" type="noConversion"/>
  </si>
  <si>
    <t>none</t>
    <phoneticPr fontId="1" type="noConversion"/>
  </si>
  <si>
    <t>Chainwheel Assembly</t>
    <phoneticPr fontId="12" type="noConversion"/>
  </si>
  <si>
    <t>AA</t>
    <phoneticPr fontId="12" type="noConversion"/>
  </si>
  <si>
    <t>Output Torque</t>
    <phoneticPr fontId="12" type="noConversion"/>
  </si>
  <si>
    <t>Steel,Alloy</t>
    <phoneticPr fontId="12" type="noConversion"/>
  </si>
  <si>
    <t>mm</t>
    <phoneticPr fontId="12" type="noConversion"/>
  </si>
  <si>
    <t>Steel,Alloy</t>
    <phoneticPr fontId="12" type="noConversion"/>
  </si>
  <si>
    <t>Heat Treatment</t>
    <phoneticPr fontId="12" type="noConversion"/>
  </si>
  <si>
    <t>Heat Treatment in advance</t>
    <phoneticPr fontId="12" type="noConversion"/>
  </si>
  <si>
    <t>Machining Setup, Install and remove</t>
    <phoneticPr fontId="12" type="noConversion"/>
  </si>
  <si>
    <t>Preparation for CNC</t>
    <phoneticPr fontId="12" type="noConversion"/>
  </si>
  <si>
    <t>unit</t>
    <phoneticPr fontId="12" type="noConversion"/>
  </si>
  <si>
    <t>Machining</t>
    <phoneticPr fontId="12" type="noConversion"/>
  </si>
  <si>
    <t>Miling outer contour</t>
    <phoneticPr fontId="12" type="noConversion"/>
  </si>
  <si>
    <t>cm^3</t>
    <phoneticPr fontId="12" type="noConversion"/>
  </si>
  <si>
    <t>Material - Steel</t>
    <phoneticPr fontId="12" type="noConversion"/>
  </si>
  <si>
    <t>Change side</t>
    <phoneticPr fontId="12" type="noConversion"/>
  </si>
  <si>
    <t xml:space="preserve">Machining </t>
    <phoneticPr fontId="12" type="noConversion"/>
  </si>
  <si>
    <t>Material - Steel</t>
    <phoneticPr fontId="12" type="noConversion"/>
  </si>
  <si>
    <t>Drilled holes &lt; 25.4 mm dia.</t>
    <phoneticPr fontId="12" type="noConversion"/>
  </si>
  <si>
    <t>Drill Φ5 hole</t>
    <phoneticPr fontId="12" type="noConversion"/>
  </si>
  <si>
    <t>hole</t>
    <phoneticPr fontId="12" type="noConversion"/>
  </si>
  <si>
    <t>EDM - Wire</t>
    <phoneticPr fontId="12" type="noConversion"/>
  </si>
  <si>
    <t>Cut Spline</t>
  </si>
  <si>
    <t>cm</t>
    <phoneticPr fontId="12" type="noConversion"/>
  </si>
  <si>
    <t>none</t>
    <phoneticPr fontId="12" type="noConversion"/>
  </si>
  <si>
    <t>none</t>
    <phoneticPr fontId="12" type="noConversion"/>
  </si>
  <si>
    <t>Chainwheel Assembly</t>
    <phoneticPr fontId="12" type="noConversion"/>
  </si>
  <si>
    <t>Chain</t>
    <phoneticPr fontId="12" type="noConversion"/>
  </si>
  <si>
    <t>AA</t>
    <phoneticPr fontId="12" type="noConversion"/>
  </si>
  <si>
    <t>MA1</t>
    <phoneticPr fontId="1" type="noConversion"/>
  </si>
  <si>
    <t>Chain</t>
    <phoneticPr fontId="12" type="noConversion"/>
  </si>
  <si>
    <t>Used for transfer power</t>
    <phoneticPr fontId="12" type="noConversion"/>
  </si>
  <si>
    <t>mm</t>
    <phoneticPr fontId="12" type="noConversion"/>
  </si>
  <si>
    <t>none</t>
    <phoneticPr fontId="12" type="noConversion"/>
  </si>
  <si>
    <t>Protect Chainwheel Assembly</t>
    <phoneticPr fontId="12" type="noConversion"/>
  </si>
  <si>
    <t>Sheet metal shearing</t>
    <phoneticPr fontId="12" type="noConversion"/>
  </si>
  <si>
    <t>Processing chainwheel baffle outer contour</t>
    <phoneticPr fontId="12" type="noConversion"/>
  </si>
  <si>
    <t>cut</t>
    <phoneticPr fontId="12" type="noConversion"/>
  </si>
  <si>
    <t>Sheet metal bends</t>
    <phoneticPr fontId="12" type="noConversion"/>
  </si>
  <si>
    <t>Processing baffle shape</t>
    <phoneticPr fontId="12" type="noConversion"/>
  </si>
  <si>
    <t>bend</t>
    <phoneticPr fontId="12" type="noConversion"/>
  </si>
  <si>
    <t>Adjust the Gap</t>
    <phoneticPr fontId="12" type="noConversion"/>
  </si>
  <si>
    <t>Aluminum,Premium</t>
    <phoneticPr fontId="1" type="noConversion"/>
  </si>
  <si>
    <t>mm</t>
    <phoneticPr fontId="1" type="noConversion"/>
  </si>
  <si>
    <t>Round Φ65</t>
    <phoneticPr fontId="1" type="noConversion"/>
  </si>
  <si>
    <t>Lathing outer contour</t>
    <phoneticPr fontId="1" type="noConversion"/>
  </si>
  <si>
    <t>cm^3</t>
    <phoneticPr fontId="12" type="noConversion"/>
  </si>
  <si>
    <t>Lathing outer contour</t>
    <phoneticPr fontId="12" type="noConversion"/>
  </si>
  <si>
    <t>Material - Aluminum</t>
    <phoneticPr fontId="12" type="noConversion"/>
  </si>
  <si>
    <t>PR6</t>
  </si>
  <si>
    <t>PR7</t>
  </si>
  <si>
    <t>PR8</t>
  </si>
  <si>
    <t>Machining Setup, Change</t>
    <phoneticPr fontId="1" type="noConversion"/>
  </si>
  <si>
    <t>PR9</t>
  </si>
  <si>
    <t>Cut to 4 pieses</t>
    <phoneticPr fontId="1" type="noConversion"/>
  </si>
  <si>
    <t>Connecting Axles and Differentials</t>
    <phoneticPr fontId="12" type="noConversion"/>
  </si>
  <si>
    <t>Heat Treatment</t>
  </si>
  <si>
    <t>Heat Treatment in advance</t>
  </si>
  <si>
    <t>Material - Steel</t>
  </si>
  <si>
    <t>Machining Setup, Change</t>
  </si>
  <si>
    <t>Connecting Axles and Differentials</t>
    <phoneticPr fontId="12" type="noConversion"/>
  </si>
  <si>
    <t>Steel, Alloy</t>
    <phoneticPr fontId="1" type="noConversion"/>
  </si>
  <si>
    <t>PR1</t>
    <phoneticPr fontId="4" type="noConversion"/>
  </si>
  <si>
    <t>Lathing outer contour</t>
    <phoneticPr fontId="12" type="noConversion"/>
  </si>
  <si>
    <t>Change side</t>
    <phoneticPr fontId="12" type="noConversion"/>
  </si>
  <si>
    <t>Lathing hole</t>
    <phoneticPr fontId="12" type="noConversion"/>
  </si>
  <si>
    <t>EDM - Plunge</t>
    <phoneticPr fontId="12" type="noConversion"/>
  </si>
  <si>
    <t>Milling Spline</t>
    <phoneticPr fontId="12" type="noConversion"/>
  </si>
  <si>
    <t>Milling ball cage</t>
    <phoneticPr fontId="12" type="noConversion"/>
  </si>
  <si>
    <t>Round Φ61</t>
    <phoneticPr fontId="12" type="noConversion"/>
  </si>
  <si>
    <t>Chainwheel Assembly</t>
    <phoneticPr fontId="1" type="noConversion"/>
  </si>
  <si>
    <t>The Engine Power is Transmitted to the Differential Assembly.</t>
    <phoneticPr fontId="12" type="noConversion"/>
  </si>
  <si>
    <t>PA1</t>
    <phoneticPr fontId="1" type="noConversion"/>
  </si>
  <si>
    <t>PA2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</si>
  <si>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</si>
  <si>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</si>
  <si>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</si>
  <si>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none</t>
    <phoneticPr fontId="12" type="noConversion"/>
  </si>
  <si>
    <t>none</t>
    <phoneticPr fontId="1" type="noConversion"/>
  </si>
  <si>
    <t>none</t>
    <phoneticPr fontId="1" type="noConversion"/>
  </si>
  <si>
    <t>AS8</t>
  </si>
  <si>
    <t xml:space="preserve">Tongji University </t>
    <phoneticPr fontId="1" type="noConversion"/>
  </si>
  <si>
    <t>Frame&amp;Body</t>
    <phoneticPr fontId="1" type="noConversion"/>
  </si>
  <si>
    <t>Part</t>
    <phoneticPr fontId="3" type="noConversion"/>
  </si>
  <si>
    <t>MA1</t>
  </si>
  <si>
    <t>mm</t>
  </si>
  <si>
    <t xml:space="preserve">Frame  </t>
    <phoneticPr fontId="12" type="noConversion"/>
  </si>
  <si>
    <t>Heat Treatment</t>
    <phoneticPr fontId="12" type="noConversion"/>
  </si>
  <si>
    <t>Heat Treatment in advance</t>
    <phoneticPr fontId="1" type="noConversion"/>
  </si>
  <si>
    <t>Machining Setup, Install and remove</t>
    <phoneticPr fontId="12" type="noConversion"/>
  </si>
  <si>
    <t>EDM-Wire</t>
    <phoneticPr fontId="12" type="noConversion"/>
  </si>
  <si>
    <t>Cut off</t>
    <phoneticPr fontId="1" type="noConversion"/>
  </si>
  <si>
    <t>cm</t>
    <phoneticPr fontId="12" type="noConversion"/>
  </si>
  <si>
    <t>Material - Steel</t>
    <phoneticPr fontId="12" type="noConversion"/>
  </si>
  <si>
    <t>unit</t>
    <phoneticPr fontId="12" type="noConversion"/>
  </si>
  <si>
    <t>Drilled holes &lt; 25.4 mm dia.</t>
  </si>
  <si>
    <t>Drill Φ6 hole</t>
    <phoneticPr fontId="12" type="noConversion"/>
  </si>
  <si>
    <t>hole</t>
    <phoneticPr fontId="12" type="noConversion"/>
  </si>
  <si>
    <t>none</t>
    <phoneticPr fontId="12" type="noConversion"/>
  </si>
  <si>
    <t>Steel, Alloy</t>
    <phoneticPr fontId="1" type="noConversion"/>
  </si>
  <si>
    <t>University</t>
    <phoneticPr fontId="4" type="noConversion"/>
  </si>
  <si>
    <t>System</t>
    <phoneticPr fontId="4" type="noConversion"/>
  </si>
  <si>
    <t>Wheels,Wheel Bearings and Tires</t>
    <phoneticPr fontId="1" type="noConversion"/>
  </si>
  <si>
    <t>Assembly</t>
    <phoneticPr fontId="4" type="noConversion"/>
  </si>
  <si>
    <t>Part</t>
    <phoneticPr fontId="4" type="noConversion"/>
  </si>
  <si>
    <t>P/N Base</t>
    <phoneticPr fontId="4" type="noConversion"/>
  </si>
  <si>
    <t>Suffix</t>
    <phoneticPr fontId="4" type="noConversion"/>
  </si>
  <si>
    <t>Details</t>
    <phoneticPr fontId="4" type="noConversion"/>
  </si>
  <si>
    <t>MA1</t>
    <phoneticPr fontId="12" type="noConversion"/>
  </si>
  <si>
    <t>Steel, Alloy</t>
  </si>
  <si>
    <t>mm</t>
    <phoneticPr fontId="12" type="noConversion"/>
  </si>
  <si>
    <t>Round Φ66</t>
    <phoneticPr fontId="12" type="noConversion"/>
  </si>
  <si>
    <t>Wire-electrode cutting ready</t>
    <phoneticPr fontId="12" type="noConversion"/>
  </si>
  <si>
    <t>EDM - Wire</t>
    <phoneticPr fontId="12" type="noConversion"/>
  </si>
  <si>
    <t>Wire-electrode cutting outside outline form</t>
    <phoneticPr fontId="12" type="noConversion"/>
  </si>
  <si>
    <t>Material - Steel</t>
    <phoneticPr fontId="4" type="noConversion"/>
  </si>
  <si>
    <t>PR3</t>
    <phoneticPr fontId="12" type="noConversion"/>
  </si>
  <si>
    <t>Machining Setup, Change</t>
    <phoneticPr fontId="12" type="noConversion"/>
  </si>
  <si>
    <t>PR4</t>
    <phoneticPr fontId="12" type="noConversion"/>
  </si>
  <si>
    <t>Wire-electrode cutting inside outline form</t>
    <phoneticPr fontId="12" type="noConversion"/>
  </si>
  <si>
    <t>PR5</t>
    <phoneticPr fontId="12" type="noConversion"/>
  </si>
  <si>
    <t>Wire-electrode cutting surface change</t>
    <phoneticPr fontId="12" type="noConversion"/>
  </si>
  <si>
    <t>PR6</t>
    <phoneticPr fontId="12" type="noConversion"/>
  </si>
  <si>
    <t>Separate two components</t>
    <phoneticPr fontId="12" type="noConversion"/>
  </si>
  <si>
    <t>Rear Hubs</t>
    <phoneticPr fontId="12" type="noConversion"/>
  </si>
  <si>
    <t>Tooling</t>
    <phoneticPr fontId="3" type="noConversion"/>
  </si>
  <si>
    <t>Round Φ65</t>
    <phoneticPr fontId="12" type="noConversion"/>
  </si>
  <si>
    <t>Aluminum, Normal</t>
    <phoneticPr fontId="12" type="noConversion"/>
  </si>
  <si>
    <t>Plate 66*424</t>
    <phoneticPr fontId="12" type="noConversion"/>
  </si>
  <si>
    <t>003</t>
    <phoneticPr fontId="4" type="noConversion"/>
  </si>
  <si>
    <t>003</t>
    <phoneticPr fontId="4" type="noConversion"/>
  </si>
  <si>
    <t>003</t>
    <phoneticPr fontId="3" type="noConversion"/>
  </si>
  <si>
    <t>003</t>
    <phoneticPr fontId="3" type="noConversion"/>
  </si>
  <si>
    <t>003</t>
    <phoneticPr fontId="3" type="noConversion"/>
  </si>
  <si>
    <t>A2009</t>
    <phoneticPr fontId="1" type="noConversion"/>
  </si>
  <si>
    <t>Driven Chainwheel</t>
    <phoneticPr fontId="1" type="noConversion"/>
  </si>
  <si>
    <t>Used for Driven Chainwheel</t>
    <phoneticPr fontId="3" type="noConversion"/>
  </si>
  <si>
    <t>Preparation for EDM</t>
    <phoneticPr fontId="12" type="noConversion"/>
  </si>
  <si>
    <t>Drilled holes &lt; 25.4 mm dia.</t>
    <phoneticPr fontId="12" type="noConversion"/>
  </si>
  <si>
    <t>Drill Φ6 hole</t>
    <phoneticPr fontId="12" type="noConversion"/>
  </si>
  <si>
    <t>hole</t>
    <phoneticPr fontId="12" type="noConversion"/>
  </si>
  <si>
    <t>Machining Setup, Install and remove</t>
    <phoneticPr fontId="12" type="noConversion"/>
  </si>
  <si>
    <t>Preparation for drill</t>
    <phoneticPr fontId="12" type="noConversion"/>
  </si>
  <si>
    <t>unit</t>
    <phoneticPr fontId="12" type="noConversion"/>
  </si>
  <si>
    <t>PR2</t>
    <phoneticPr fontId="12" type="noConversion"/>
  </si>
  <si>
    <t>Machining Setup, Install and remove</t>
    <phoneticPr fontId="12" type="noConversion"/>
  </si>
  <si>
    <t>Preparation for CNC</t>
    <phoneticPr fontId="12" type="noConversion"/>
  </si>
  <si>
    <t>unit</t>
    <phoneticPr fontId="12" type="noConversion"/>
  </si>
  <si>
    <t>Preparation for CNC</t>
    <phoneticPr fontId="12" type="noConversion"/>
  </si>
  <si>
    <t>unit</t>
    <phoneticPr fontId="12" type="noConversion"/>
  </si>
  <si>
    <t>Preparation for CNC</t>
    <phoneticPr fontId="1" type="noConversion"/>
  </si>
  <si>
    <t>Preparation for EDM</t>
    <phoneticPr fontId="12" type="noConversion"/>
  </si>
  <si>
    <t>unit</t>
    <phoneticPr fontId="12" type="noConversion"/>
  </si>
  <si>
    <t>Drilled holes &lt;25.4 mm dia</t>
    <phoneticPr fontId="12" type="noConversion"/>
  </si>
  <si>
    <t>Drill Φ10 hole</t>
    <phoneticPr fontId="12" type="noConversion"/>
  </si>
  <si>
    <t>Chainwheel Assembly</t>
    <phoneticPr fontId="12" type="noConversion"/>
  </si>
  <si>
    <t>Transfer power</t>
    <phoneticPr fontId="3" type="noConversion"/>
  </si>
  <si>
    <t>Active Chainwheel</t>
    <phoneticPr fontId="12" type="noConversion"/>
  </si>
  <si>
    <t>Used for Active Chainwheel</t>
    <phoneticPr fontId="3" type="noConversion"/>
  </si>
  <si>
    <t>Chainwheel Tender</t>
    <phoneticPr fontId="12" type="noConversion"/>
  </si>
  <si>
    <t>Used for Chainwheel Tender</t>
    <phoneticPr fontId="3" type="noConversion"/>
  </si>
  <si>
    <t>Chainwheel Washer</t>
    <phoneticPr fontId="1" type="noConversion"/>
  </si>
  <si>
    <t>Used for Chainwheel Washer</t>
    <phoneticPr fontId="3" type="noConversion"/>
  </si>
  <si>
    <t>Tripod Shaft_L</t>
    <phoneticPr fontId="1" type="noConversion"/>
  </si>
  <si>
    <t>Used for Tripod Shaft_L</t>
    <phoneticPr fontId="3" type="noConversion"/>
  </si>
  <si>
    <t>Tripod Shaft_R</t>
    <phoneticPr fontId="1" type="noConversion"/>
  </si>
  <si>
    <t>Used for Tripod Shaft_R</t>
    <phoneticPr fontId="3" type="noConversion"/>
  </si>
  <si>
    <t>Used for Cage Housing Sleeve</t>
    <phoneticPr fontId="3" type="noConversion"/>
  </si>
  <si>
    <t>003</t>
    <phoneticPr fontId="3" type="noConversion"/>
  </si>
  <si>
    <t>AA</t>
    <phoneticPr fontId="1" type="noConversion"/>
  </si>
  <si>
    <t>Cage Housing Sleeve</t>
    <phoneticPr fontId="1" type="noConversion"/>
  </si>
  <si>
    <t>PR10</t>
  </si>
  <si>
    <t>Preparation for drill</t>
    <phoneticPr fontId="1" type="noConversion"/>
  </si>
  <si>
    <t>Preparation for EDM</t>
    <phoneticPr fontId="1" type="noConversion"/>
  </si>
  <si>
    <t>Preparation for machining</t>
    <phoneticPr fontId="12" type="noConversion"/>
  </si>
  <si>
    <t>Plate 25*30</t>
    <phoneticPr fontId="4" type="noConversion"/>
  </si>
  <si>
    <t>Apron Bracket</t>
    <phoneticPr fontId="1" type="noConversion"/>
  </si>
  <si>
    <t>Used for Apron Bracket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</si>
</sst>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_(&quot;$&quot;* #,##0.000_);_(&quot;$&quot;* \(#,##0.000\);_(&quot;$&quot;* &quot;-&quot;??_);_(@_)"/>
    <numFmt numFmtId="181" formatCode="_(&quot;$&quot;* #,##0.0_);_(&quot;$&quot;* \(#,##0.0\);_(&quot;$&quot;* &quot;-&quot;??_);_(@_)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Calibri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9C6500"/>
      <name val="宋体"/>
      <family val="3"/>
      <charset val="134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" fillId="0" borderId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9" fillId="2" borderId="3">
      <alignment vertical="center" wrapText="1"/>
    </xf>
    <xf numFmtId="0" fontId="10" fillId="2" borderId="0" applyNumberFormat="0" applyBorder="0" applyAlignment="0" applyProtection="0"/>
    <xf numFmtId="0" fontId="11" fillId="0" borderId="0"/>
    <xf numFmtId="177" fontId="6" fillId="0" borderId="0" applyFont="0" applyFill="0" applyBorder="0" applyAlignment="0" applyProtection="0"/>
    <xf numFmtId="0" fontId="9" fillId="2" borderId="0" applyNumberFormat="0" applyBorder="0" applyAlignment="0" applyProtection="0"/>
    <xf numFmtId="0" fontId="13" fillId="7" borderId="0" applyNumberFormat="0" applyBorder="0" applyAlignment="0" applyProtection="0"/>
  </cellStyleXfs>
  <cellXfs count="102">
    <xf numFmtId="0" fontId="0" fillId="0" borderId="0" xfId="0">
      <alignment vertical="center"/>
    </xf>
    <xf numFmtId="0" fontId="5" fillId="0" borderId="0" xfId="1" applyFont="1" applyAlignment="1">
      <alignment wrapText="1"/>
    </xf>
    <xf numFmtId="49" fontId="5" fillId="0" borderId="0" xfId="1" quotePrefix="1" applyNumberFormat="1" applyFont="1" applyAlignment="1">
      <alignment horizontal="right" wrapText="1"/>
    </xf>
    <xf numFmtId="176" fontId="5" fillId="0" borderId="0" xfId="2" applyFont="1" applyAlignment="1">
      <alignment wrapText="1"/>
    </xf>
    <xf numFmtId="37" fontId="5" fillId="0" borderId="0" xfId="3" applyNumberFormat="1" applyFont="1" applyAlignment="1">
      <alignment wrapText="1"/>
    </xf>
    <xf numFmtId="0" fontId="7" fillId="0" borderId="0" xfId="5" applyAlignment="1">
      <alignment wrapText="1"/>
    </xf>
    <xf numFmtId="0" fontId="5" fillId="0" borderId="0" xfId="1" quotePrefix="1" applyFont="1" applyAlignment="1">
      <alignment wrapText="1"/>
    </xf>
    <xf numFmtId="0" fontId="5" fillId="0" borderId="2" xfId="1" applyFont="1" applyBorder="1" applyAlignment="1">
      <alignment wrapText="1"/>
    </xf>
    <xf numFmtId="176" fontId="5" fillId="0" borderId="2" xfId="2" applyFont="1" applyBorder="1" applyAlignment="1">
      <alignment wrapText="1"/>
    </xf>
    <xf numFmtId="37" fontId="5" fillId="0" borderId="2" xfId="1" applyNumberFormat="1" applyFont="1" applyBorder="1" applyAlignment="1">
      <alignment wrapText="1"/>
    </xf>
    <xf numFmtId="0" fontId="5" fillId="0" borderId="2" xfId="4" applyFont="1" applyBorder="1" applyAlignment="1">
      <alignment wrapText="1"/>
    </xf>
    <xf numFmtId="37" fontId="5" fillId="0" borderId="2" xfId="2" applyNumberFormat="1" applyFont="1" applyBorder="1" applyAlignment="1">
      <alignment wrapText="1"/>
    </xf>
    <xf numFmtId="0" fontId="2" fillId="0" borderId="0" xfId="1" applyFont="1" applyAlignment="1">
      <alignment wrapText="1"/>
    </xf>
    <xf numFmtId="0" fontId="5" fillId="0" borderId="0" xfId="1" applyFont="1" applyAlignment="1">
      <alignment horizontal="right" wrapText="1"/>
    </xf>
    <xf numFmtId="176" fontId="5" fillId="0" borderId="0" xfId="1" applyNumberFormat="1" applyFont="1" applyAlignment="1">
      <alignment wrapText="1"/>
    </xf>
    <xf numFmtId="0" fontId="5" fillId="0" borderId="0" xfId="1" applyFont="1"/>
    <xf numFmtId="0" fontId="5" fillId="0" borderId="2" xfId="3" applyNumberFormat="1" applyFont="1" applyBorder="1" applyAlignment="1">
      <alignment horizontal="left" wrapText="1"/>
    </xf>
    <xf numFmtId="0" fontId="5" fillId="0" borderId="0" xfId="1" applyFont="1" applyAlignment="1">
      <alignment horizontal="right"/>
    </xf>
    <xf numFmtId="176" fontId="5" fillId="0" borderId="0" xfId="1" applyNumberFormat="1" applyFont="1"/>
    <xf numFmtId="0" fontId="2" fillId="4" borderId="6" xfId="0" applyFont="1" applyFill="1" applyBorder="1" applyAlignment="1">
      <alignment wrapText="1"/>
    </xf>
    <xf numFmtId="0" fontId="2" fillId="4" borderId="2" xfId="1" applyFont="1" applyFill="1" applyBorder="1" applyAlignment="1">
      <alignment wrapText="1"/>
    </xf>
    <xf numFmtId="0" fontId="2" fillId="4" borderId="2" xfId="1" applyFont="1" applyFill="1" applyBorder="1" applyAlignment="1">
      <alignment horizontal="right" wrapText="1"/>
    </xf>
    <xf numFmtId="176" fontId="2" fillId="4" borderId="2" xfId="1" applyNumberFormat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180" fontId="2" fillId="4" borderId="2" xfId="1" applyNumberFormat="1" applyFont="1" applyFill="1" applyBorder="1" applyAlignment="1">
      <alignment wrapText="1"/>
    </xf>
    <xf numFmtId="0" fontId="2" fillId="4" borderId="4" xfId="1" applyFont="1" applyFill="1" applyBorder="1" applyAlignment="1">
      <alignment horizontal="right" wrapText="1"/>
    </xf>
    <xf numFmtId="176" fontId="2" fillId="4" borderId="4" xfId="1" applyNumberFormat="1" applyFont="1" applyFill="1" applyBorder="1" applyAlignment="1">
      <alignment wrapText="1"/>
    </xf>
    <xf numFmtId="0" fontId="2" fillId="4" borderId="4" xfId="1" applyFont="1" applyFill="1" applyBorder="1" applyAlignment="1">
      <alignment wrapText="1"/>
    </xf>
    <xf numFmtId="0" fontId="2" fillId="4" borderId="1" xfId="1" applyFont="1" applyFill="1" applyBorder="1" applyAlignment="1">
      <alignment horizontal="left" wrapText="1"/>
    </xf>
    <xf numFmtId="0" fontId="2" fillId="4" borderId="5" xfId="1" applyFont="1" applyFill="1" applyBorder="1" applyAlignment="1">
      <alignment horizontal="right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5" fillId="0" borderId="2" xfId="0" applyFont="1" applyFill="1" applyBorder="1" applyAlignment="1">
      <alignment wrapText="1"/>
    </xf>
    <xf numFmtId="176" fontId="5" fillId="0" borderId="2" xfId="2" applyFont="1" applyFill="1" applyBorder="1" applyAlignment="1">
      <alignment wrapText="1"/>
    </xf>
    <xf numFmtId="0" fontId="5" fillId="0" borderId="2" xfId="11" applyNumberFormat="1" applyFont="1" applyFill="1" applyBorder="1" applyAlignment="1">
      <alignment horizontal="left" wrapText="1"/>
    </xf>
    <xf numFmtId="11" fontId="5" fillId="0" borderId="2" xfId="0" applyNumberFormat="1" applyFont="1" applyFill="1" applyBorder="1" applyAlignment="1">
      <alignment wrapText="1"/>
    </xf>
    <xf numFmtId="178" fontId="5" fillId="0" borderId="2" xfId="11" applyNumberFormat="1" applyFont="1" applyFill="1" applyBorder="1" applyAlignment="1">
      <alignment wrapText="1"/>
    </xf>
    <xf numFmtId="177" fontId="5" fillId="0" borderId="2" xfId="11" applyFont="1" applyFill="1" applyBorder="1" applyAlignment="1">
      <alignment wrapText="1"/>
    </xf>
    <xf numFmtId="11" fontId="5" fillId="0" borderId="2" xfId="11" applyNumberFormat="1" applyFont="1" applyFill="1" applyBorder="1" applyAlignment="1" applyProtection="1">
      <alignment wrapText="1"/>
    </xf>
    <xf numFmtId="0" fontId="6" fillId="0" borderId="0" xfId="4"/>
    <xf numFmtId="176" fontId="5" fillId="0" borderId="2" xfId="2" applyNumberFormat="1" applyFont="1" applyFill="1" applyBorder="1" applyAlignment="1">
      <alignment wrapText="1"/>
    </xf>
    <xf numFmtId="0" fontId="5" fillId="0" borderId="2" xfId="4" applyFont="1" applyFill="1" applyBorder="1" applyAlignment="1">
      <alignment wrapText="1"/>
    </xf>
    <xf numFmtId="0" fontId="5" fillId="0" borderId="2" xfId="4" applyNumberFormat="1" applyFont="1" applyFill="1" applyBorder="1" applyAlignment="1">
      <alignment wrapText="1"/>
    </xf>
    <xf numFmtId="0" fontId="5" fillId="0" borderId="2" xfId="0" applyNumberFormat="1" applyFont="1" applyFill="1" applyBorder="1" applyAlignment="1">
      <alignment wrapText="1"/>
    </xf>
    <xf numFmtId="39" fontId="5" fillId="0" borderId="2" xfId="2" applyNumberFormat="1" applyFont="1" applyFill="1" applyBorder="1" applyAlignment="1">
      <alignment wrapText="1"/>
    </xf>
    <xf numFmtId="37" fontId="5" fillId="0" borderId="2" xfId="2" applyNumberFormat="1" applyFont="1" applyFill="1" applyBorder="1" applyAlignment="1">
      <alignment wrapText="1"/>
    </xf>
    <xf numFmtId="179" fontId="5" fillId="0" borderId="2" xfId="2" applyNumberFormat="1" applyFont="1" applyFill="1" applyBorder="1" applyAlignment="1">
      <alignment wrapText="1"/>
    </xf>
    <xf numFmtId="11" fontId="5" fillId="0" borderId="2" xfId="6" applyNumberFormat="1" applyFont="1" applyFill="1" applyBorder="1" applyAlignment="1" applyProtection="1">
      <alignment wrapText="1"/>
    </xf>
    <xf numFmtId="0" fontId="5" fillId="0" borderId="2" xfId="4" applyFont="1" applyFill="1" applyBorder="1" applyAlignment="1" applyProtection="1">
      <alignment wrapText="1"/>
    </xf>
    <xf numFmtId="0" fontId="5" fillId="0" borderId="2" xfId="4" applyNumberFormat="1" applyFont="1" applyFill="1" applyBorder="1" applyAlignment="1" applyProtection="1">
      <alignment wrapText="1"/>
    </xf>
    <xf numFmtId="176" fontId="5" fillId="0" borderId="2" xfId="2" applyFont="1" applyFill="1" applyBorder="1" applyAlignment="1" applyProtection="1">
      <alignment wrapText="1"/>
    </xf>
    <xf numFmtId="0" fontId="5" fillId="0" borderId="2" xfId="11" applyNumberFormat="1" applyFont="1" applyFill="1" applyBorder="1" applyAlignment="1">
      <alignment wrapText="1"/>
    </xf>
    <xf numFmtId="11" fontId="5" fillId="0" borderId="2" xfId="11" applyNumberFormat="1" applyFont="1" applyFill="1" applyBorder="1" applyAlignment="1">
      <alignment wrapText="1"/>
    </xf>
    <xf numFmtId="0" fontId="2" fillId="5" borderId="8" xfId="1" applyFont="1" applyFill="1" applyBorder="1" applyAlignment="1">
      <alignment wrapText="1"/>
    </xf>
    <xf numFmtId="0" fontId="2" fillId="5" borderId="8" xfId="1" applyFont="1" applyFill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0" fontId="2" fillId="5" borderId="2" xfId="1" applyFont="1" applyFill="1" applyBorder="1" applyAlignment="1">
      <alignment horizontal="right" wrapText="1"/>
    </xf>
    <xf numFmtId="176" fontId="2" fillId="5" borderId="2" xfId="1" applyNumberFormat="1" applyFont="1" applyFill="1" applyBorder="1" applyAlignment="1">
      <alignment wrapText="1"/>
    </xf>
    <xf numFmtId="0" fontId="2" fillId="5" borderId="5" xfId="1" applyFont="1" applyFill="1" applyBorder="1" applyAlignment="1">
      <alignment horizontal="right" wrapText="1"/>
    </xf>
    <xf numFmtId="39" fontId="5" fillId="0" borderId="2" xfId="2" applyNumberFormat="1" applyFont="1" applyFill="1" applyBorder="1" applyAlignment="1" applyProtection="1">
      <alignment wrapText="1"/>
    </xf>
    <xf numFmtId="37" fontId="5" fillId="0" borderId="2" xfId="2" applyNumberFormat="1" applyFont="1" applyFill="1" applyBorder="1" applyAlignment="1" applyProtection="1">
      <alignment wrapText="1"/>
    </xf>
    <xf numFmtId="0" fontId="5" fillId="0" borderId="2" xfId="0" applyFont="1" applyFill="1" applyBorder="1" applyAlignment="1" applyProtection="1">
      <alignment wrapText="1"/>
    </xf>
    <xf numFmtId="179" fontId="5" fillId="0" borderId="2" xfId="2" applyNumberFormat="1" applyFont="1" applyFill="1" applyBorder="1" applyAlignment="1" applyProtection="1">
      <alignment wrapText="1"/>
    </xf>
    <xf numFmtId="0" fontId="5" fillId="0" borderId="2" xfId="3" applyNumberFormat="1" applyFont="1" applyFill="1" applyBorder="1" applyAlignment="1" applyProtection="1">
      <alignment horizontal="left" wrapText="1"/>
    </xf>
    <xf numFmtId="11" fontId="5" fillId="0" borderId="2" xfId="4" applyNumberFormat="1" applyFont="1" applyFill="1" applyBorder="1" applyAlignment="1" applyProtection="1">
      <alignment wrapText="1"/>
    </xf>
    <xf numFmtId="178" fontId="5" fillId="0" borderId="2" xfId="3" applyNumberFormat="1" applyFont="1" applyFill="1" applyBorder="1" applyAlignment="1" applyProtection="1">
      <alignment wrapText="1"/>
    </xf>
    <xf numFmtId="177" fontId="5" fillId="0" borderId="2" xfId="3" applyFont="1" applyFill="1" applyBorder="1" applyAlignment="1" applyProtection="1">
      <alignment wrapText="1"/>
    </xf>
    <xf numFmtId="11" fontId="5" fillId="0" borderId="2" xfId="3" applyNumberFormat="1" applyFont="1" applyFill="1" applyBorder="1" applyAlignment="1" applyProtection="1">
      <alignment wrapText="1"/>
    </xf>
    <xf numFmtId="177" fontId="5" fillId="0" borderId="2" xfId="3" applyNumberFormat="1" applyFont="1" applyFill="1" applyBorder="1" applyAlignment="1" applyProtection="1">
      <alignment wrapText="1"/>
    </xf>
    <xf numFmtId="0" fontId="2" fillId="6" borderId="8" xfId="0" applyFont="1" applyFill="1" applyBorder="1" applyAlignment="1">
      <alignment wrapText="1"/>
    </xf>
    <xf numFmtId="0" fontId="2" fillId="6" borderId="8" xfId="1" applyFont="1" applyFill="1" applyBorder="1" applyAlignment="1">
      <alignment horizontal="left" wrapText="1"/>
    </xf>
    <xf numFmtId="0" fontId="2" fillId="6" borderId="8" xfId="1" applyFont="1" applyFill="1" applyBorder="1" applyAlignment="1">
      <alignment wrapText="1"/>
    </xf>
    <xf numFmtId="0" fontId="2" fillId="6" borderId="2" xfId="1" applyFont="1" applyFill="1" applyBorder="1" applyAlignment="1">
      <alignment wrapText="1"/>
    </xf>
    <xf numFmtId="0" fontId="2" fillId="6" borderId="2" xfId="1" applyFont="1" applyFill="1" applyBorder="1" applyAlignment="1">
      <alignment horizontal="right" wrapText="1"/>
    </xf>
    <xf numFmtId="176" fontId="2" fillId="6" borderId="2" xfId="1" applyNumberFormat="1" applyFont="1" applyFill="1" applyBorder="1" applyAlignment="1">
      <alignment wrapText="1"/>
    </xf>
    <xf numFmtId="0" fontId="2" fillId="6" borderId="5" xfId="1" applyFont="1" applyFill="1" applyBorder="1" applyAlignment="1">
      <alignment horizontal="right" wrapText="1"/>
    </xf>
    <xf numFmtId="0" fontId="8" fillId="0" borderId="2" xfId="0" applyFont="1" applyFill="1" applyBorder="1" applyAlignment="1" applyProtection="1">
      <alignment vertical="center"/>
    </xf>
    <xf numFmtId="176" fontId="8" fillId="0" borderId="2" xfId="9" applyNumberFormat="1" applyFont="1" applyFill="1" applyBorder="1" applyAlignment="1" applyProtection="1">
      <alignment vertical="center" wrapText="1"/>
    </xf>
    <xf numFmtId="0" fontId="5" fillId="0" borderId="2" xfId="3" applyNumberFormat="1" applyFont="1" applyFill="1" applyBorder="1" applyAlignment="1">
      <alignment horizontal="left" wrapText="1"/>
    </xf>
    <xf numFmtId="177" fontId="5" fillId="0" borderId="2" xfId="3" applyFont="1" applyFill="1" applyBorder="1" applyAlignment="1">
      <alignment wrapText="1"/>
    </xf>
    <xf numFmtId="0" fontId="5" fillId="0" borderId="2" xfId="0" applyNumberFormat="1" applyFont="1" applyFill="1" applyBorder="1" applyAlignment="1" applyProtection="1">
      <alignment wrapText="1"/>
    </xf>
    <xf numFmtId="37" fontId="6" fillId="0" borderId="2" xfId="4" applyNumberFormat="1" applyBorder="1"/>
    <xf numFmtId="0" fontId="5" fillId="0" borderId="7" xfId="10" applyFont="1" applyFill="1" applyBorder="1" applyAlignment="1">
      <alignment wrapText="1"/>
    </xf>
    <xf numFmtId="0" fontId="5" fillId="8" borderId="2" xfId="4" applyFont="1" applyFill="1" applyBorder="1" applyAlignment="1" applyProtection="1">
      <alignment wrapText="1"/>
    </xf>
    <xf numFmtId="0" fontId="5" fillId="8" borderId="2" xfId="0" applyFont="1" applyFill="1" applyBorder="1" applyAlignment="1" applyProtection="1">
      <alignment wrapText="1"/>
    </xf>
    <xf numFmtId="0" fontId="5" fillId="0" borderId="7" xfId="10" applyFont="1" applyFill="1" applyBorder="1" applyAlignment="1">
      <alignment wrapText="1"/>
    </xf>
    <xf numFmtId="176" fontId="5" fillId="3" borderId="2" xfId="2" applyFont="1" applyFill="1" applyBorder="1" applyAlignment="1">
      <alignment wrapText="1"/>
    </xf>
    <xf numFmtId="0" fontId="5" fillId="0" borderId="0" xfId="1" applyFont="1" applyAlignment="1">
      <alignment wrapText="1"/>
    </xf>
    <xf numFmtId="49" fontId="5" fillId="8" borderId="0" xfId="1" quotePrefix="1" applyNumberFormat="1" applyFont="1" applyFill="1" applyAlignment="1">
      <alignment horizontal="right" wrapText="1"/>
    </xf>
    <xf numFmtId="178" fontId="5" fillId="8" borderId="2" xfId="3" applyNumberFormat="1" applyFont="1" applyFill="1" applyBorder="1" applyAlignment="1">
      <alignment wrapText="1"/>
    </xf>
    <xf numFmtId="181" fontId="5" fillId="0" borderId="2" xfId="2" applyNumberFormat="1" applyFont="1" applyFill="1" applyBorder="1" applyAlignment="1">
      <alignment wrapText="1"/>
    </xf>
    <xf numFmtId="11" fontId="5" fillId="8" borderId="2" xfId="4" applyNumberFormat="1" applyFont="1" applyFill="1" applyBorder="1" applyAlignment="1" applyProtection="1">
      <alignment wrapText="1"/>
    </xf>
    <xf numFmtId="0" fontId="5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4" applyFont="1" applyAlignment="1">
      <alignment wrapText="1"/>
    </xf>
    <xf numFmtId="0" fontId="5" fillId="3" borderId="0" xfId="1" applyFont="1" applyFill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wrapText="1"/>
    </xf>
    <xf numFmtId="0" fontId="5" fillId="0" borderId="0" xfId="4" applyFont="1" applyFill="1" applyBorder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4">
    <cellStyle name="Cost_Yellow 2" xfId="8"/>
    <cellStyle name="Normal_Sheet1" xfId="10"/>
    <cellStyle name="常规" xfId="0" builtinId="0"/>
    <cellStyle name="常规 2" xfId="1"/>
    <cellStyle name="常规 2 2" xfId="4"/>
    <cellStyle name="超链接" xfId="5" builtinId="8"/>
    <cellStyle name="好 2" xfId="13"/>
    <cellStyle name="货币 2" xfId="2"/>
    <cellStyle name="千位分隔 2" xfId="3"/>
    <cellStyle name="千位分隔 2 2" xfId="6"/>
    <cellStyle name="千位分隔 2 2 2" xfId="11"/>
    <cellStyle name="千位分隔 3" xfId="7"/>
    <cellStyle name="适中 2" xfId="9"/>
    <cellStyle name="适中 3" xfId="12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19%20cr/&#21442;&#32771;/SFJ/final%20edition/006_Tongji%20University_SFJ_CR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ummary"/>
      <sheetName val="BOM"/>
      <sheetName val="Brake System"/>
      <sheetName val="Brake Disc"/>
      <sheetName val="Front Brake Disc"/>
      <sheetName val="Rear Brake Disc"/>
      <sheetName val="Front Brake Rotor Floating Pin"/>
      <sheetName val="Rear Brake Rotor Floating Pin"/>
      <sheetName val="Brake Calipers"/>
      <sheetName val="Front Caliper"/>
      <sheetName val="Rear Caliper"/>
      <sheetName val="Brake Pads Assembly"/>
      <sheetName val="Brake Pads"/>
      <sheetName val="Brake Fluid Assembly"/>
      <sheetName val="Brake Fluid"/>
      <sheetName val="Brake Lines"/>
      <sheetName val="Brake Hose"/>
      <sheetName val="Hydraulic Fluid Reservoir"/>
      <sheetName val="Brake Sleeve"/>
      <sheetName val="Brake Master Cylinders Assembly"/>
      <sheetName val="Brake Master Cylinders"/>
      <sheetName val="Brake Balance Bar"/>
      <sheetName val="Balance Bar"/>
      <sheetName val="Balance Bar Adjuster"/>
      <sheetName val="Engine and Drivetrain"/>
      <sheetName val="Engine Assembly"/>
      <sheetName val="Engine"/>
      <sheetName val="Oil Pan"/>
      <sheetName val="Oil Strainer"/>
      <sheetName val="Oil Catch Can"/>
      <sheetName val="Oil Pressure Sensor Mount"/>
      <sheetName val="Engine Tension"/>
      <sheetName val="Crankcase Breather Cover"/>
      <sheetName val="Exhaust System"/>
      <sheetName val="Exhaust manifold_1"/>
      <sheetName val="Exhaust manifold_2"/>
      <sheetName val="Exhaust 4 to 2 pipe_1"/>
      <sheetName val="Exhaust 4 to 2 pipe_2"/>
      <sheetName val="Exhaust Mainpipe"/>
      <sheetName val="Exhaust Manifold Flange"/>
      <sheetName val="Titanium Alloy Bracket"/>
      <sheetName val="Muffler"/>
      <sheetName val="Muffler Support Bracket"/>
      <sheetName val="Intake System"/>
      <sheetName val="Air Filter"/>
      <sheetName val="Electronic Throttole"/>
      <sheetName val="Intake Plenum_Upper"/>
      <sheetName val="Intake Plenum_Lower"/>
      <sheetName val="Injector Seat_1"/>
      <sheetName val="Injector Seat_2"/>
      <sheetName val="Gas Pressure Sensor Seat"/>
      <sheetName val="Injector Sealing Seat"/>
      <sheetName val="Intake Support 1a"/>
      <sheetName val="Intake Support 1b"/>
      <sheetName val="Intake Support 2a"/>
      <sheetName val="Intake Support 2b"/>
      <sheetName val="Self-made Gasket"/>
      <sheetName val="Fuel System"/>
      <sheetName val="Fuel Injector"/>
      <sheetName val="Fuel Rail"/>
      <sheetName val="Fuel Filter"/>
      <sheetName val="Fuel Pipe"/>
      <sheetName val="Fuel Pump Assembly"/>
      <sheetName val="Fuel Pressure Sensor Mount"/>
      <sheetName val="Fuel Tank"/>
      <sheetName val="Sight Tube"/>
      <sheetName val="Sight Tube Connector Up"/>
      <sheetName val="Sight Tube Connector Down"/>
      <sheetName val="Fuel Check Valve"/>
      <sheetName val="Fuel Cap"/>
      <sheetName val="Fuel Cap Mount"/>
      <sheetName val="Filler Neck"/>
      <sheetName val="Fuel Tank Front"/>
      <sheetName val="Fuel Tank Rear"/>
      <sheetName val="Fuel Tank Bottom"/>
      <sheetName val="Fuel Tank Lateral"/>
      <sheetName val="Fuel Return Connector"/>
      <sheetName val="Fuel Out Connector"/>
      <sheetName val="Fuel Tank Front Bracket"/>
      <sheetName val="Fuel Tank Rear Bracket"/>
      <sheetName val="Fuel Drain Hole"/>
      <sheetName val="Fuel Drain Plug"/>
      <sheetName val="Bush of Fuel Drain"/>
      <sheetName val="Bush of Fuel Pipe"/>
      <sheetName val="Bush of Sight Tube"/>
      <sheetName val="Bush of Fuel Tank Bracket Bolt"/>
      <sheetName val="Cooling System"/>
      <sheetName val="Left Radiator"/>
      <sheetName val="Right Radiator"/>
      <sheetName val="Coolant Lines"/>
      <sheetName val="Overflow Valve"/>
      <sheetName val="Pump T Pipe"/>
      <sheetName val="Electric Water Pump"/>
      <sheetName val="Outlet T Pipe"/>
      <sheetName val="Catch Can"/>
      <sheetName val="Engine Coolant Outlet Flange"/>
      <sheetName val="Machanical Pump Sealer"/>
      <sheetName val="Fan Assembly"/>
      <sheetName val="Fan"/>
      <sheetName val="Fan Bolt Sleeve"/>
      <sheetName val="Chainwheel Assembly"/>
      <sheetName val="Driven Chainwheel"/>
      <sheetName val="Active Chainwheel"/>
      <sheetName val="Chain"/>
      <sheetName val="Chainwheel Tender"/>
      <sheetName val="Chainwheel Washer"/>
      <sheetName val="Differential Assembly"/>
      <sheetName val="Differential Internals"/>
      <sheetName val="Cuscoshell_L"/>
      <sheetName val="Cuscoshell_R"/>
      <sheetName val="Tripod Shaft_L"/>
      <sheetName val="Tripod Shaft_R"/>
      <sheetName val="Washer sleeve_1"/>
      <sheetName val="Washer sleeve_2"/>
      <sheetName val="Differential_Support_L"/>
      <sheetName val="Differential_Support_R"/>
      <sheetName val="Tensioning_U"/>
      <sheetName val="Tensioning_D"/>
      <sheetName val="Tensioning_W"/>
      <sheetName val="Bracket Plate"/>
      <sheetName val="Axle Assembly"/>
      <sheetName val="Half Alex_L"/>
      <sheetName val="Half Alex_R"/>
      <sheetName val="Tripod"/>
      <sheetName val="Dust Fender"/>
      <sheetName val="Frame&amp;Body"/>
      <sheetName val="Pedals"/>
      <sheetName val="Acceleration Pedal"/>
      <sheetName val="Acc Pedal Bracket"/>
      <sheetName val="Acceleration Axle"/>
      <sheetName val="Acceleration Pushrod"/>
      <sheetName val="Acceleration Pushrod Joint"/>
      <sheetName val="Acceleration Sleeve"/>
      <sheetName val="Acc  Foot Guard P1"/>
      <sheetName val="Acc  Foot Guard P2"/>
      <sheetName val="Brake Pedal"/>
      <sheetName val="Brake Foot Guard P1"/>
      <sheetName val="Brake Foot Guard P2"/>
      <sheetName val="Brake Pedal Axle"/>
      <sheetName val="Overrun Switch Support"/>
      <sheetName val="Clutch"/>
      <sheetName val="Clutch Handle"/>
      <sheetName val="Clutch Cable"/>
      <sheetName val="Clutch Bracket"/>
      <sheetName val="Clutch Rocker"/>
      <sheetName val="Pneumatic Shifter"/>
      <sheetName val="Gas Tank"/>
      <sheetName val="Regulator"/>
      <sheetName val="Shift Double-Action Cylinder"/>
      <sheetName val="Shift Solenoid Valve"/>
      <sheetName val="Gas Hose"/>
      <sheetName val="Shift Crank"/>
      <sheetName val="Three-way Connector"/>
      <sheetName val="Two-way Connector"/>
      <sheetName val="Frame"/>
      <sheetName val="Front Hoop"/>
      <sheetName val="Main Hoop"/>
      <sheetName val="Shoulder Harness Mounting Bar"/>
      <sheetName val="Main Hoop Bracing"/>
      <sheetName val="Main Hoop Bracing Support Up"/>
      <sheetName val="Main Hoop Bracing Support Down"/>
      <sheetName val="Engine Suspension Front_1"/>
      <sheetName val="Engine Suspension Front_2"/>
      <sheetName val="Engine Suspension Front_3"/>
      <sheetName val="Engine Suspension Front_4"/>
      <sheetName val="Engine Suspension Front_5"/>
      <sheetName val="Engine Suspension Front_6"/>
      <sheetName val="Engine Suspension Rear Down"/>
      <sheetName val="Engine Suspension Rear Up_1"/>
      <sheetName val="Engine Suspension Rear Up_2"/>
      <sheetName val="Frame Tail Support"/>
      <sheetName val="Rear Up Arm Mounting Bar"/>
      <sheetName val="Rear Down Arm Mounting Bar_1"/>
      <sheetName val="Rear Down Arm Mounting Bar_2"/>
      <sheetName val="Frame Support_1"/>
      <sheetName val="Frame Support_2"/>
      <sheetName val="Frame Support_3"/>
      <sheetName val="Frame Support_4"/>
      <sheetName val="Frame Support_5"/>
      <sheetName val="Frame Support_6"/>
      <sheetName val="Frame Support_7"/>
      <sheetName val="Frame Support_8"/>
      <sheetName val="Frame Support_9"/>
      <sheetName val="Frame Support_10"/>
      <sheetName val="Frame Support_11"/>
      <sheetName val="Frame Support_12"/>
      <sheetName val="Frame Support_13"/>
      <sheetName val="Frame Support_14"/>
      <sheetName val="Frame Support_15"/>
      <sheetName val="Frame Support_16"/>
      <sheetName val="Frame Support_17"/>
      <sheetName val="Frame Support_18_1"/>
      <sheetName val="Frame Support_18_2"/>
      <sheetName val="Frame Support_19"/>
      <sheetName val="Frame Support_20"/>
      <sheetName val="Anti Intrusion Plate"/>
      <sheetName val="Front Hoop Upper Bracket"/>
      <sheetName val="Front Hoop Lower Bracket"/>
      <sheetName val="Washer of FHLB"/>
      <sheetName val="Anti-Submarine Belt Bracket"/>
      <sheetName val="Lap Belt Bracket"/>
      <sheetName val="Main Hoop Bracket"/>
      <sheetName val="Washer of MHB"/>
      <sheetName val="Jackbar"/>
      <sheetName val="Head Restraint Mounting Bar"/>
      <sheetName val="Head Restraint Fixture"/>
      <sheetName val="Rear Uca FL Bracket"/>
      <sheetName val="Rear Uca FR Bracket"/>
      <sheetName val="Rear Uca RL Bracket"/>
      <sheetName val="Rear Uca RR Bracket"/>
      <sheetName val="Rear Lca FL Bracket"/>
      <sheetName val="Rear Lca FR Bracket"/>
      <sheetName val="Rear Lca RL Bracket"/>
      <sheetName val="Rear Lca RR Bracket"/>
      <sheetName val="Rear BC Bracket"/>
      <sheetName val="Rear ARB Bracket"/>
      <sheetName val="Rear ARB Bracket Add"/>
      <sheetName val="Rear Damper Bracket"/>
      <sheetName val="Rear Toe Left Bracket"/>
      <sheetName val="Rear Toe Right Bracket"/>
      <sheetName val="Oil Catch Can Bracket"/>
      <sheetName val="Coolant Lines Bracket"/>
      <sheetName val="Floor Mid-Bracket"/>
      <sheetName val="Floor Rear-Bracket"/>
      <sheetName val="RWing Bracket_UL"/>
      <sheetName val="RWing Bracket_UR"/>
      <sheetName val="RWing Bracket_LL"/>
      <sheetName val="RWing Bracket_LR"/>
      <sheetName val="Cylinder Bracket"/>
      <sheetName val="Solenoid Valve Bracket"/>
      <sheetName val="Gas Tank Bracket_1"/>
      <sheetName val="Gas Tank Bracket_2"/>
      <sheetName val="Gas Tank Bracket_3"/>
      <sheetName val="Apron Bracket_1"/>
      <sheetName val="Apron Bracket_2"/>
      <sheetName val="Differential Support Bracket_L"/>
      <sheetName val="Differential Support Bracket_R"/>
      <sheetName val="Muffler Support Rod"/>
      <sheetName val="Nose Assembly"/>
      <sheetName val="Nose"/>
      <sheetName val="Front Bracket of Nose"/>
      <sheetName val="Rear Bracket of Nose"/>
      <sheetName val="Monocoque"/>
      <sheetName val="Front Hoops Insert_Up"/>
      <sheetName val="Front Hoops Insert_Down"/>
      <sheetName val="Main Hoops Insert_Up"/>
      <sheetName val="Main Hoops Insert_Down"/>
      <sheetName val="Front Upper CAs Insert_Front"/>
      <sheetName val="Front Upper CAs Insert_Rear"/>
      <sheetName val="Front Lower CAs Insert_Front"/>
      <sheetName val="Front Lower CAs Insert_Rear"/>
      <sheetName val="Front Wings Insert"/>
      <sheetName val="Steering Racks Insert"/>
      <sheetName val="Brake Padels Insert"/>
      <sheetName val="Anti Roll Bars Insert"/>
      <sheetName val="Bell Cranks Insert_Up"/>
      <sheetName val="Bell Cranks Insert_Down"/>
      <sheetName val="Dampers Insert"/>
      <sheetName val="Heavesprings Insert"/>
      <sheetName val="Lap Belts Insert"/>
      <sheetName val="Anti-Submarines Insert"/>
      <sheetName val="Front Bulkheads Insert"/>
      <sheetName val="Front Wing"/>
      <sheetName val="FW_Main_Upper"/>
      <sheetName val="FW_Main_Lower"/>
      <sheetName val="FW_Flap1"/>
      <sheetName val="FW_Flap2_L"/>
      <sheetName val="FW_Flap2_R"/>
      <sheetName val="FW_Strake"/>
      <sheetName val="FW_Connecter"/>
      <sheetName val="FW_Mounting"/>
      <sheetName val="FW_Midplate"/>
      <sheetName val="FW_Endplate_L"/>
      <sheetName val="FW_Endplate_R"/>
      <sheetName val="Spar_FW_Main"/>
      <sheetName val="Rib_FW_Main_Mid_L"/>
      <sheetName val="Rib_FW_Main_Mid_R"/>
      <sheetName val="Rib_FW_Main_End_L"/>
      <sheetName val="Rib_FW_Main_End_R"/>
      <sheetName val="Rib_FW_Flap_R"/>
      <sheetName val="Rib_FW_Flap_L"/>
      <sheetName val="Bush_FW"/>
      <sheetName val="Floor"/>
      <sheetName val="Floor_Main Body"/>
      <sheetName val="Side Spoiler"/>
      <sheetName val="Diffuser Strake"/>
      <sheetName val="Floor_Connecter"/>
      <sheetName val="Floor_Bush_1"/>
      <sheetName val="Floor_Bush_2"/>
      <sheetName val="Floor_Bracket_Front"/>
      <sheetName val="Floor_Bracket_Side"/>
      <sheetName val="Spoiler Support"/>
      <sheetName val="Bush_Floor-Mono"/>
      <sheetName val="Rear Wing"/>
      <sheetName val="RW_Mid_Flap"/>
      <sheetName val="RW_Mid_Main"/>
      <sheetName val="RW_Side_Flap"/>
      <sheetName val="RW_Side_Main"/>
      <sheetName val="RW_Side_Slat"/>
      <sheetName val="RW_Side_Upper"/>
      <sheetName val="RW_Midplate"/>
      <sheetName val="RW_Endplate_L"/>
      <sheetName val="RW_Endplate_R"/>
      <sheetName val="Rib_RW_Mid_Flap_L"/>
      <sheetName val="Rib_RW_Mid_Flap_R"/>
      <sheetName val="Rib_RW_Mid_Main_L"/>
      <sheetName val="Rib_RW_Mid_Main_R"/>
      <sheetName val="Rib_RW_Side_Flap_L"/>
      <sheetName val="Rib_RW_Side_Flap_R"/>
      <sheetName val="Rib_RW_Side_Main_L"/>
      <sheetName val="Rib_RW_Side_Main_R"/>
      <sheetName val="Rib_RW_Side_Slat_L"/>
      <sheetName val="Rib_RW_Side_Slat_R"/>
      <sheetName val="Rib_RW_Side_Upper_L"/>
      <sheetName val="Rib_RW_Side_Upper_R"/>
      <sheetName val="Bush_RW_1"/>
      <sheetName val="Bush_RW_2"/>
      <sheetName val="Sidepod"/>
      <sheetName val="Left Sidepod"/>
      <sheetName val="Right Sidepod"/>
      <sheetName val="Sidepod Upper Bracket"/>
      <sheetName val="Sidepod Lower Bracket"/>
      <sheetName val="Final Assembly of BR to FR"/>
      <sheetName val="Brake Pedal Bracket"/>
      <sheetName val="Final Assembly of BR to SU"/>
      <sheetName val="Final Assembly of BR to ST"/>
      <sheetName val="Final Assembly of FR to EN"/>
      <sheetName val="Final Assembly of BR to WT"/>
      <sheetName val="Final Assembly of BR to EL"/>
      <sheetName val="Final Assembly of MIS to FR"/>
      <sheetName val="Final Assembly of ST to FR"/>
      <sheetName val="Steering Column Bracket Washer"/>
      <sheetName val="Final Assembly of EN to FR"/>
      <sheetName val="Fan Bracket"/>
      <sheetName val="Radiator Sleeve"/>
      <sheetName val="Electric Water Pump Bracket"/>
      <sheetName val="Pump T Pipe Seat"/>
      <sheetName val="Final Assembly of SU to FR"/>
      <sheetName val="Washer for Front Uca_F"/>
      <sheetName val="Washer for Front Uca_R"/>
      <sheetName val="Washer for Front Lca_F"/>
      <sheetName val="Washer for Front Lca_R"/>
      <sheetName val="Washer for Front Damper"/>
      <sheetName val="Washer for Front 3rdSpring"/>
      <sheetName val="Washer for Front ARB"/>
      <sheetName val="Upper Washer for Front BC"/>
      <sheetName val="Lower Washer for Front BC"/>
      <sheetName val="Final Assembly of EL to SU"/>
      <sheetName val="Final Assembly of EL to EN"/>
      <sheetName val="Final Assembly of EL to ST"/>
      <sheetName val="Final Assembly of EL to FR"/>
      <sheetName val="ECU Bracket_1"/>
      <sheetName val="ECU Bracket_2"/>
      <sheetName val="Inertia Switch Bracket"/>
      <sheetName val="Electrical"/>
      <sheetName val="Electronic Control Unit"/>
      <sheetName val="ECU"/>
      <sheetName val="Integrated Control Unit"/>
      <sheetName val="BSPD"/>
      <sheetName val="PDM"/>
      <sheetName val="ICU Box"/>
      <sheetName val="BSPD Box"/>
      <sheetName val="PDM Box"/>
      <sheetName val="Switch"/>
      <sheetName val="Master Switch"/>
      <sheetName val="Shutdown Button"/>
      <sheetName val="Inertia Switch"/>
      <sheetName val="Ignition Switch"/>
      <sheetName val="Brake Over-Travel Switch"/>
      <sheetName val="Self Recovery Button Switch"/>
      <sheetName val="Multi-Gear Knob Switch"/>
      <sheetName val="Power Supply System"/>
      <sheetName val="Lithium Iron Phosphate Battery"/>
      <sheetName val="Battery Case"/>
      <sheetName val="Firewall of Lithium Battery"/>
      <sheetName val="Starter Motor Relay"/>
      <sheetName val="Rectifier"/>
      <sheetName val="Battery Fuse"/>
      <sheetName val="Signal Acquisition System"/>
      <sheetName val="Liquid Crystal Display"/>
      <sheetName val="Wheel Speed Sensor"/>
      <sheetName val="T-MAP Sensor"/>
      <sheetName val="Lambda Sensor"/>
      <sheetName val="Brake Hydraulic Sensor"/>
      <sheetName val="Steering Wheel Angle Sensor"/>
      <sheetName val="Coolant Temperature Sensor"/>
      <sheetName val="Suspension Displacement Sensor"/>
      <sheetName val="Suspension Rocker Angle Sensor"/>
      <sheetName val="Oil Pressure Sensor"/>
      <sheetName val="Oil Temperature Sensor"/>
      <sheetName val="Fuel Pressure Sensor"/>
      <sheetName val="Fuel Temperature Sensor"/>
      <sheetName val="LCD Cushion Block"/>
      <sheetName val="Accelerometer"/>
      <sheetName val="Indicator Light"/>
      <sheetName val="Brake Light"/>
      <sheetName val="Wire Harness"/>
      <sheetName val="Miscellaneous,Finish and Asm"/>
      <sheetName val="Seat Assembly"/>
      <sheetName val="Seat"/>
      <sheetName val="Seat Fixture"/>
      <sheetName val="Harness for Driver Assembly"/>
      <sheetName val="Harness for Driver"/>
      <sheetName val="Head Restraint Assembly"/>
      <sheetName val="Head Restraint"/>
      <sheetName val="Impact Attenuator Assembly"/>
      <sheetName val="Impact Attenuator"/>
      <sheetName val="Safety Shields Assembly"/>
      <sheetName val="Safety Shields"/>
      <sheetName val="Firewall Assembly"/>
      <sheetName val="Firewall"/>
      <sheetName val="Firewall Bracket"/>
      <sheetName val="Paint-Frame"/>
      <sheetName val="Paint-Body"/>
      <sheetName val="Steering System"/>
      <sheetName val="Steering Gear"/>
      <sheetName val="Steering Gear Housing"/>
      <sheetName val="Steering Pinion"/>
      <sheetName val="Steering Rack"/>
      <sheetName val="Rack End Bracket"/>
      <sheetName val="Rack Block"/>
      <sheetName val="Connecting Housing"/>
      <sheetName val="Rack Bearing Support"/>
      <sheetName val="Pinion Cover"/>
      <sheetName val="Steering Gear Lower Bracket"/>
      <sheetName val="Steering Gear Upper Bracket"/>
      <sheetName val="Rack Bearing"/>
      <sheetName val="Rack Protect"/>
      <sheetName val="Steering Column"/>
      <sheetName val="Steering Column Bracket"/>
      <sheetName val="Steel Column"/>
      <sheetName val="Quick Release Column"/>
      <sheetName val="Joint"/>
      <sheetName val="Ti Column"/>
      <sheetName val="Steering Wheel"/>
      <sheetName val="Front Shell"/>
      <sheetName val="Back Shell"/>
      <sheetName val="Shift Paddle Outside Part"/>
      <sheetName val="Shift Paddle Inside Part"/>
      <sheetName val="Shift Paddle Support"/>
      <sheetName val="Shift Paddle Spring"/>
      <sheetName val="Shift Micro Switch Base_1"/>
      <sheetName val="Shift Micro Switch Base_2"/>
      <sheetName val="Self Recovery Button"/>
      <sheetName val="Steering Wheel Quick Release"/>
      <sheetName val="Quick Release"/>
      <sheetName val="Quick Release Presser Plate"/>
      <sheetName val="Quick Release Ball"/>
      <sheetName val="Quick Release Spring"/>
      <sheetName val="Quick Release Snap Ring"/>
      <sheetName val="Tie Rod"/>
      <sheetName val="Carbon Rod"/>
      <sheetName val="Tie Rod End Outer"/>
      <sheetName val="Tie Rod End Inner_1"/>
      <sheetName val="Tie Rod End Inner_2"/>
      <sheetName val="Toe Adjusting Washer"/>
      <sheetName val="Suspension System"/>
      <sheetName val="Front BC Assembly"/>
      <sheetName val="Front BC"/>
      <sheetName val="Front BC Sleeve"/>
      <sheetName val="Front BC Sensor Seat Left"/>
      <sheetName val="Front BC Sensor Seat Right"/>
      <sheetName val="Front BC Sensor Connector"/>
      <sheetName val="Front BC&amp;Pushrod Washer"/>
      <sheetName val="Front BC&amp;Damper Washer"/>
      <sheetName val="Front BC&amp;ARB Washer"/>
      <sheetName val="Front BC Support"/>
      <sheetName val="Rear BC Assembly"/>
      <sheetName val="Rear BC"/>
      <sheetName val="Rear BC Sensor Seat"/>
      <sheetName val="Rear BC Bracket Sensor Seat"/>
      <sheetName val="Rear BC&amp;Pushrod Washer"/>
      <sheetName val="Rear BC&amp;Damper Washer"/>
      <sheetName val="Rear BC&amp;ARB Washer"/>
      <sheetName val="Rear BC&amp;3Rdspring Washer"/>
      <sheetName val="Front Damper&amp;Spring Assembly"/>
      <sheetName val="Front Damper"/>
      <sheetName val="Front Spring"/>
      <sheetName val="Front Spring Extend"/>
      <sheetName val="Front Spring Seat Extend"/>
      <sheetName val="Front Spring Joint"/>
      <sheetName val="Front Damper Bracket"/>
      <sheetName val="Front Damper Washer"/>
      <sheetName val="Rear Damper&amp;Spring Assembly"/>
      <sheetName val="Rear Damper"/>
      <sheetName val="Rear Spring"/>
      <sheetName val="Rear Spring Extend"/>
      <sheetName val="Rear Spring Seat Extend"/>
      <sheetName val="Rear Spring Joint"/>
      <sheetName val="Rear Damper Washer"/>
      <sheetName val="Front Pushrod Assembly"/>
      <sheetName val="Front Pushrod Carbon Tube"/>
      <sheetName val="Front Pushrod Connector LH"/>
      <sheetName val="Front Pushrod Connector"/>
      <sheetName val="Rear Pushrod Assembly"/>
      <sheetName val="Rear Pushrod Carbon Tube"/>
      <sheetName val="Rear Pushrod Connector LH"/>
      <sheetName val="Rear Pushrod Connector"/>
      <sheetName val="Front ARB Assembly"/>
      <sheetName val="Front ARB Torsion Bar"/>
      <sheetName val="Front ARB Lever"/>
      <sheetName val="Front ARB Connector"/>
      <sheetName val="Front ARB Droplink Connector LH"/>
      <sheetName val="Front ARB Droplink Connector"/>
      <sheetName val="Front ARB Droplink Tube"/>
      <sheetName val="Front ARB Inner Sleeve"/>
      <sheetName val="Front ARB Outer Sleeve"/>
      <sheetName val="Front ARB Sleeve"/>
      <sheetName val="Front ARB Support Sleeve"/>
      <sheetName val="Front ARB Bracket"/>
      <sheetName val="Rear ARB Assembly"/>
      <sheetName val="R_ARB Torsionbar"/>
      <sheetName val="R_ARB Connector"/>
      <sheetName val="R_ARB Lever"/>
      <sheetName val="R_ARB Sleeve"/>
      <sheetName val="R_ARB Droplink Connector LH"/>
      <sheetName val="R_ARB Droplink Connector"/>
      <sheetName val="R_ARB Droplink Tube"/>
      <sheetName val="Front 3rd Spring Assembly"/>
      <sheetName val="Front 3rd Spring"/>
      <sheetName val="Front 3rd Spring Extend"/>
      <sheetName val="Front 3rd Spring Guide-Bar"/>
      <sheetName val="Front 3rd Spring Resevoir"/>
      <sheetName val="Front 3rd Spring Seat_1"/>
      <sheetName val="Front 3rd Spring Joint"/>
      <sheetName val="Front 3rd Spring Seat_2"/>
      <sheetName val="Front 3rd Spring Lock Nut"/>
      <sheetName val="Front 3rd Spring Bracket"/>
      <sheetName val="Front 3rd Spring Washer"/>
      <sheetName val="Front 3rd Spring Linear Bushing"/>
      <sheetName val="Rear 3rd Spring Assembly"/>
      <sheetName val="Rear 3rdSpring"/>
      <sheetName val="Rear 3rdSpring Extend"/>
      <sheetName val="Rear 3rdSpring Guide-Bar"/>
      <sheetName val="Rear 3rdSpring Resevoir"/>
      <sheetName val="Rear 3rdSpring Seat_1"/>
      <sheetName val="Rear 3rdSpring Joint"/>
      <sheetName val="Rear 3rdSpring Seat_2"/>
      <sheetName val="Rear 3rdSpring Lock Nut"/>
      <sheetName val="Rear 3rdSpring Connector LH"/>
      <sheetName val="Rear 3rdSpring Connector"/>
      <sheetName val="Rear 3rdSpring Tube"/>
      <sheetName val="Rear 3rd Spring Liner Bushing"/>
      <sheetName val="Front Control Arms Assembly"/>
      <sheetName val="Front Uca_F Tube"/>
      <sheetName val="Front Uca_R Tube"/>
      <sheetName val="Front Lca_F Tube"/>
      <sheetName val="Front Lca_R Tube"/>
      <sheetName val="Front Uca Connector"/>
      <sheetName val="Front Lca Connector"/>
      <sheetName val="Front Uca_L Connector Outer"/>
      <sheetName val="Front Uca_R Connector Outer"/>
      <sheetName val="Front Lca_L Connector Outer"/>
      <sheetName val="Front Lca_R Connector Outer"/>
      <sheetName val="Front Uca_FL Bracket"/>
      <sheetName val="Front Uca_FR Bracket"/>
      <sheetName val="Front Uca_R Bracket"/>
      <sheetName val="Front Lca_F Bracket"/>
      <sheetName val="Front Lca_R Bracket"/>
      <sheetName val="Front Uca_F Washer"/>
      <sheetName val="Front Uca_R Washer"/>
      <sheetName val="Front Lca_F Washer"/>
      <sheetName val="Front Lca_R Washer"/>
      <sheetName val="Front Uca Washer Outer"/>
      <sheetName val="Front Lca Washer Outer"/>
      <sheetName val="Rear Control Arms Assembly"/>
      <sheetName val="Rear Uca_F Tube"/>
      <sheetName val="Rear Uca_R Tube"/>
      <sheetName val="Rear Lca_F Tube"/>
      <sheetName val="Rear Lca_R Tube"/>
      <sheetName val="Rear Uca Connector"/>
      <sheetName val="Rear Lca Connector"/>
      <sheetName val="Rear Uca Connector Outer"/>
      <sheetName val="Rear Lca_L Connector Outer"/>
      <sheetName val="Rear Lca_R Connector Outer"/>
      <sheetName val="Rear Uca Washer Inner"/>
      <sheetName val="Rear Lca Washer Inner"/>
      <sheetName val="Rear Uca Washer Outer"/>
      <sheetName val="Rear Lca Washer Outer"/>
      <sheetName val="Toe Rod Assembly"/>
      <sheetName val="Toe Rod Tube"/>
      <sheetName val="Toe Rod Connector LH"/>
      <sheetName val="Toe Rod Connector"/>
      <sheetName val="Toe Rod Washer Inner"/>
      <sheetName val="Toe Rod Washer Outer"/>
      <sheetName val="Front Upright"/>
      <sheetName val="Front Upright Upper Bracket"/>
      <sheetName val="Front Left Upright"/>
      <sheetName val="Front Right Upright"/>
      <sheetName val="Front Upright Adjusting Washer"/>
      <sheetName val="Rear Upright"/>
      <sheetName val="Rear Upright Upper Bracket"/>
      <sheetName val="Rear Left Upright"/>
      <sheetName val="Rear Right Upright"/>
      <sheetName val="Rear Upright Adjusting Washer"/>
      <sheetName val="Wheels,Wheel Bearings and Tires"/>
      <sheetName val="Front Hubs"/>
      <sheetName val="Front Lock in"/>
      <sheetName val="Front Sendor"/>
      <sheetName val="Front Sendor Sleeve"/>
      <sheetName val="Front Left Lock Out"/>
      <sheetName val="Front Left Spindle"/>
      <sheetName val="Front Right Lock Out"/>
      <sheetName val="Front Right Spindle"/>
      <sheetName val="Rear Hubs"/>
      <sheetName val="Rear Lock in"/>
      <sheetName val="Cage Housing Sleeve"/>
      <sheetName val="Rear Sendor"/>
      <sheetName val="Rear Sendor Sleeve"/>
      <sheetName val="Rear Left Lock Out"/>
      <sheetName val="Rear Left Spindle"/>
      <sheetName val="Rear Right Lock Out"/>
      <sheetName val="Rear Right Spindle"/>
    </sheetNames>
    <sheetDataSet>
      <sheetData sheetId="0"/>
      <sheetData sheetId="1"/>
      <sheetData sheetId="2"/>
      <sheetData sheetId="3">
        <row r="1">
          <cell r="N1">
            <v>671.03346880000004</v>
          </cell>
        </row>
      </sheetData>
      <sheetData sheetId="4">
        <row r="1">
          <cell r="N1">
            <v>162.04912000000002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Normal="100" workbookViewId="0">
      <selection activeCell="L9" sqref="L9"/>
    </sheetView>
  </sheetViews>
  <sheetFormatPr defaultColWidth="9.125" defaultRowHeight="15" x14ac:dyDescent="0.25"/>
  <cols>
    <col min="1" max="1" width="10.5" style="15" customWidth="1"/>
    <col min="2" max="2" width="32.75" style="15" customWidth="1"/>
    <col min="3" max="3" width="47.25" style="15" customWidth="1"/>
    <col min="4" max="4" width="11" style="15" bestFit="1" customWidth="1"/>
    <col min="5" max="5" width="13" style="15" customWidth="1"/>
    <col min="6" max="6" width="14.875" style="15" customWidth="1"/>
    <col min="7" max="7" width="10.25" style="15" customWidth="1"/>
    <col min="8" max="8" width="15.25" style="15" customWidth="1"/>
    <col min="9" max="9" width="16.875" style="15" customWidth="1"/>
    <col min="10" max="10" width="11.375" style="15" customWidth="1"/>
    <col min="11" max="11" width="9.5" style="15" bestFit="1" customWidth="1"/>
    <col min="12" max="12" width="9.375" style="15" bestFit="1" customWidth="1"/>
    <col min="13" max="13" width="14.375" style="15" customWidth="1"/>
    <col min="14" max="14" width="13.5" style="15" customWidth="1"/>
    <col min="15" max="16384" width="9.125" style="15"/>
  </cols>
  <sheetData>
    <row r="1" spans="1:14" s="1" customFormat="1" x14ac:dyDescent="0.25">
      <c r="A1" s="19" t="s">
        <v>0</v>
      </c>
      <c r="B1" s="92" t="s">
        <v>1</v>
      </c>
      <c r="C1" s="92"/>
      <c r="J1" s="23" t="s">
        <v>46</v>
      </c>
      <c r="K1" s="2" t="s">
        <v>217</v>
      </c>
      <c r="M1" s="23" t="s">
        <v>50</v>
      </c>
      <c r="N1" s="3">
        <f>E11+N16+I21+J26+I31</f>
        <v>93.468836967474999</v>
      </c>
    </row>
    <row r="2" spans="1:14" s="1" customFormat="1" x14ac:dyDescent="0.25">
      <c r="A2" s="19" t="s">
        <v>3</v>
      </c>
      <c r="B2" s="93" t="s">
        <v>57</v>
      </c>
      <c r="C2" s="93"/>
      <c r="M2" s="23" t="s">
        <v>51</v>
      </c>
      <c r="N2" s="4">
        <v>1</v>
      </c>
    </row>
    <row r="3" spans="1:14" s="1" customFormat="1" x14ac:dyDescent="0.25">
      <c r="A3" s="19" t="s">
        <v>43</v>
      </c>
      <c r="B3" s="94"/>
      <c r="C3" s="94"/>
      <c r="J3" s="23" t="s">
        <v>47</v>
      </c>
      <c r="K3" s="5"/>
      <c r="L3" s="6"/>
      <c r="N3" s="87"/>
    </row>
    <row r="4" spans="1:14" s="1" customFormat="1" ht="14.45" customHeight="1" x14ac:dyDescent="0.25">
      <c r="A4" s="19" t="s">
        <v>7</v>
      </c>
      <c r="B4" s="92"/>
      <c r="C4" s="92"/>
      <c r="J4" s="23" t="s">
        <v>48</v>
      </c>
      <c r="K4" s="5"/>
      <c r="L4" s="6"/>
      <c r="M4" s="23" t="s">
        <v>52</v>
      </c>
      <c r="N4" s="3">
        <f>N1*N2</f>
        <v>93.468836967474999</v>
      </c>
    </row>
    <row r="5" spans="1:14" s="1" customFormat="1" ht="14.45" x14ac:dyDescent="0.3">
      <c r="A5" s="19" t="s">
        <v>10</v>
      </c>
      <c r="B5" s="92"/>
      <c r="C5" s="95"/>
      <c r="J5" s="23" t="s">
        <v>49</v>
      </c>
      <c r="L5" s="6"/>
      <c r="M5" s="6"/>
    </row>
    <row r="6" spans="1:14" s="1" customFormat="1" ht="14.45" x14ac:dyDescent="0.3"/>
    <row r="7" spans="1:14" s="1" customFormat="1" ht="14.45" x14ac:dyDescent="0.3">
      <c r="A7" s="20" t="s">
        <v>12</v>
      </c>
      <c r="B7" s="20" t="s">
        <v>13</v>
      </c>
      <c r="C7" s="20" t="s">
        <v>14</v>
      </c>
      <c r="D7" s="20" t="s">
        <v>15</v>
      </c>
      <c r="E7" s="20" t="s">
        <v>16</v>
      </c>
    </row>
    <row r="8" spans="1:14" s="1" customFormat="1" ht="14.45" x14ac:dyDescent="0.3">
      <c r="A8" s="7" t="s">
        <v>168</v>
      </c>
      <c r="B8" s="7" t="str">
        <f>'Chainwheel Assembly'!B3:C3</f>
        <v>Chainwheel Assembly</v>
      </c>
      <c r="C8" s="8">
        <f>'Chainwheel Assembly'!N1</f>
        <v>93.468836967474999</v>
      </c>
      <c r="D8" s="9">
        <f>'Chainwheel Assembly'!N2</f>
        <v>1</v>
      </c>
      <c r="E8" s="8">
        <f t="shared" ref="E8" si="0">C8*D8</f>
        <v>93.468836967474999</v>
      </c>
    </row>
    <row r="9" spans="1:14" s="1" customFormat="1" ht="14.45" x14ac:dyDescent="0.3">
      <c r="A9" s="7"/>
      <c r="B9" s="7"/>
      <c r="C9" s="7"/>
      <c r="D9" s="9"/>
      <c r="E9" s="8"/>
    </row>
    <row r="10" spans="1:14" s="1" customFormat="1" ht="14.45" x14ac:dyDescent="0.3">
      <c r="A10" s="7"/>
      <c r="B10" s="7"/>
      <c r="C10" s="7"/>
      <c r="D10" s="9"/>
      <c r="E10" s="8"/>
    </row>
    <row r="11" spans="1:14" s="1" customFormat="1" ht="14.45" x14ac:dyDescent="0.3">
      <c r="D11" s="21" t="s">
        <v>16</v>
      </c>
      <c r="E11" s="22">
        <f>SUM(E8:E10)</f>
        <v>93.468836967474999</v>
      </c>
    </row>
    <row r="12" spans="1:14" s="1" customFormat="1" ht="14.45" x14ac:dyDescent="0.3"/>
    <row r="13" spans="1:14" s="1" customFormat="1" ht="14.45" x14ac:dyDescent="0.3">
      <c r="A13" s="20" t="s">
        <v>12</v>
      </c>
      <c r="B13" s="20" t="s">
        <v>17</v>
      </c>
      <c r="C13" s="20" t="s">
        <v>18</v>
      </c>
      <c r="D13" s="20" t="s">
        <v>19</v>
      </c>
      <c r="E13" s="20" t="s">
        <v>20</v>
      </c>
      <c r="F13" s="20" t="s">
        <v>21</v>
      </c>
      <c r="G13" s="20" t="s">
        <v>22</v>
      </c>
      <c r="H13" s="20" t="s">
        <v>23</v>
      </c>
      <c r="I13" s="20" t="s">
        <v>24</v>
      </c>
      <c r="J13" s="20" t="s">
        <v>25</v>
      </c>
      <c r="K13" s="20" t="s">
        <v>26</v>
      </c>
      <c r="L13" s="20" t="s">
        <v>27</v>
      </c>
      <c r="M13" s="20" t="s">
        <v>15</v>
      </c>
      <c r="N13" s="20" t="s">
        <v>16</v>
      </c>
    </row>
    <row r="14" spans="1:14" s="1" customFormat="1" ht="14.45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0"/>
      <c r="N14" s="86"/>
    </row>
    <row r="15" spans="1:14" s="1" customFormat="1" ht="14.4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0"/>
      <c r="N15" s="8"/>
    </row>
    <row r="16" spans="1:14" s="12" customFormat="1" ht="14.45" x14ac:dyDescent="0.3">
      <c r="M16" s="21" t="s">
        <v>16</v>
      </c>
      <c r="N16" s="22">
        <f>SUM(N14:N15)</f>
        <v>0</v>
      </c>
    </row>
    <row r="17" spans="1:12" s="1" customFormat="1" ht="14.45" x14ac:dyDescent="0.3"/>
    <row r="18" spans="1:12" s="12" customFormat="1" ht="14.45" x14ac:dyDescent="0.3">
      <c r="A18" s="20" t="s">
        <v>12</v>
      </c>
      <c r="B18" s="20" t="s">
        <v>28</v>
      </c>
      <c r="C18" s="20" t="s">
        <v>18</v>
      </c>
      <c r="D18" s="20" t="s">
        <v>19</v>
      </c>
      <c r="E18" s="20" t="s">
        <v>29</v>
      </c>
      <c r="F18" s="20" t="s">
        <v>15</v>
      </c>
      <c r="G18" s="20" t="s">
        <v>30</v>
      </c>
      <c r="H18" s="20" t="s">
        <v>31</v>
      </c>
      <c r="I18" s="20" t="s">
        <v>16</v>
      </c>
    </row>
    <row r="19" spans="1:12" s="1" customFormat="1" ht="14.45" x14ac:dyDescent="0.3">
      <c r="A19" s="7"/>
      <c r="B19" s="7"/>
      <c r="C19" s="7"/>
      <c r="D19" s="7"/>
      <c r="E19" s="7"/>
      <c r="F19" s="7"/>
      <c r="G19" s="7"/>
      <c r="H19" s="10"/>
      <c r="I19" s="86"/>
    </row>
    <row r="20" spans="1:12" s="1" customFormat="1" ht="14.45" x14ac:dyDescent="0.3">
      <c r="A20" s="7"/>
      <c r="B20" s="7"/>
      <c r="C20" s="7"/>
      <c r="D20" s="7"/>
      <c r="E20" s="7"/>
      <c r="F20" s="7"/>
      <c r="G20" s="7"/>
      <c r="H20" s="10"/>
      <c r="I20" s="8"/>
    </row>
    <row r="21" spans="1:12" s="12" customFormat="1" ht="14.45" x14ac:dyDescent="0.3">
      <c r="H21" s="21" t="s">
        <v>16</v>
      </c>
      <c r="I21" s="22">
        <f>SUM(I19:I20)</f>
        <v>0</v>
      </c>
      <c r="J21" s="1"/>
    </row>
    <row r="22" spans="1:12" s="1" customFormat="1" ht="14.45" x14ac:dyDescent="0.3"/>
    <row r="23" spans="1:12" s="12" customFormat="1" ht="14.45" x14ac:dyDescent="0.3">
      <c r="A23" s="20" t="s">
        <v>12</v>
      </c>
      <c r="B23" s="20" t="s">
        <v>32</v>
      </c>
      <c r="C23" s="20" t="s">
        <v>18</v>
      </c>
      <c r="D23" s="20" t="s">
        <v>19</v>
      </c>
      <c r="E23" s="20" t="s">
        <v>20</v>
      </c>
      <c r="F23" s="20" t="s">
        <v>21</v>
      </c>
      <c r="G23" s="20" t="s">
        <v>22</v>
      </c>
      <c r="H23" s="20" t="s">
        <v>23</v>
      </c>
      <c r="I23" s="20" t="s">
        <v>15</v>
      </c>
      <c r="J23" s="20" t="s">
        <v>16</v>
      </c>
    </row>
    <row r="24" spans="1:12" s="1" customFormat="1" ht="14.45" x14ac:dyDescent="0.3">
      <c r="A24" s="7"/>
      <c r="B24" s="7"/>
      <c r="C24" s="7"/>
      <c r="D24" s="7"/>
      <c r="E24" s="7"/>
      <c r="F24" s="7"/>
      <c r="G24" s="7"/>
      <c r="H24" s="7"/>
      <c r="I24" s="11"/>
      <c r="J24" s="86"/>
    </row>
    <row r="25" spans="1:12" s="1" customFormat="1" ht="14.45" x14ac:dyDescent="0.3">
      <c r="A25" s="7"/>
      <c r="B25" s="7"/>
      <c r="C25" s="7"/>
      <c r="D25" s="7"/>
      <c r="E25" s="7"/>
      <c r="F25" s="7"/>
      <c r="G25" s="7"/>
      <c r="H25" s="7"/>
      <c r="I25" s="11"/>
      <c r="J25" s="8"/>
    </row>
    <row r="26" spans="1:12" s="12" customFormat="1" ht="14.45" x14ac:dyDescent="0.3">
      <c r="I26" s="21" t="s">
        <v>16</v>
      </c>
      <c r="J26" s="22">
        <f>SUM(J24:J25)</f>
        <v>0</v>
      </c>
      <c r="L26" s="1"/>
    </row>
    <row r="27" spans="1:12" s="1" customFormat="1" ht="14.45" x14ac:dyDescent="0.3">
      <c r="H27" s="13"/>
      <c r="I27" s="14"/>
    </row>
    <row r="28" spans="1:12" s="12" customFormat="1" ht="14.45" x14ac:dyDescent="0.3">
      <c r="A28" s="20" t="s">
        <v>12</v>
      </c>
      <c r="B28" s="20" t="s">
        <v>33</v>
      </c>
      <c r="C28" s="20" t="s">
        <v>18</v>
      </c>
      <c r="D28" s="20" t="s">
        <v>19</v>
      </c>
      <c r="E28" s="20" t="s">
        <v>29</v>
      </c>
      <c r="F28" s="20" t="s">
        <v>15</v>
      </c>
      <c r="G28" s="20" t="s">
        <v>34</v>
      </c>
      <c r="H28" s="20" t="s">
        <v>35</v>
      </c>
      <c r="I28" s="20" t="s">
        <v>16</v>
      </c>
    </row>
    <row r="29" spans="1:12" s="1" customFormat="1" ht="14.45" x14ac:dyDescent="0.3">
      <c r="A29" s="7"/>
      <c r="B29" s="7"/>
      <c r="C29" s="7"/>
      <c r="D29" s="7"/>
      <c r="E29" s="7"/>
      <c r="F29" s="7"/>
      <c r="G29" s="7"/>
      <c r="H29" s="10"/>
      <c r="I29" s="86"/>
    </row>
    <row r="30" spans="1:12" s="1" customFormat="1" ht="14.45" x14ac:dyDescent="0.3">
      <c r="A30" s="7"/>
      <c r="B30" s="7"/>
      <c r="C30" s="7"/>
      <c r="D30" s="7"/>
      <c r="E30" s="7"/>
      <c r="F30" s="7"/>
      <c r="G30" s="7"/>
      <c r="H30" s="10"/>
      <c r="I30" s="8"/>
    </row>
    <row r="31" spans="1:12" s="12" customFormat="1" ht="14.45" x14ac:dyDescent="0.3">
      <c r="H31" s="21" t="s">
        <v>16</v>
      </c>
      <c r="I31" s="22">
        <f>SUM(I29:I30)</f>
        <v>0</v>
      </c>
    </row>
    <row r="32" spans="1:12" ht="14.45" customHeight="1" x14ac:dyDescent="0.3"/>
  </sheetData>
  <sheetProtection formatCells="0" insertRows="0" insertHyperlinks="0" deleteRows="0"/>
  <protectedRanges>
    <protectedRange sqref="A29:H30 A8:D10 A14:M15 A19:H20 A24:I25" name="区域1"/>
    <protectedRange sqref="B3" name="区域1_1"/>
    <protectedRange sqref="B4" name="区域1_3"/>
    <protectedRange sqref="B5" name="区域1_4"/>
  </protectedRanges>
  <mergeCells count="5">
    <mergeCell ref="B1:C1"/>
    <mergeCell ref="B2:C2"/>
    <mergeCell ref="B3:C3"/>
    <mergeCell ref="B4:C4"/>
    <mergeCell ref="B5:C5"/>
  </mergeCells>
  <phoneticPr fontId="4" type="noConversion"/>
  <pageMargins left="0.5" right="0.5" top="0.75" bottom="0.75" header="0.3" footer="0.3"/>
  <pageSetup paperSize="9"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tabSelected="1" zoomScale="85" zoomScaleNormal="85" workbookViewId="0">
      <selection activeCell="E34" sqref="E34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4" s="31" customFormat="1" x14ac:dyDescent="0.25">
      <c r="A1" s="53" t="s">
        <v>36</v>
      </c>
      <c r="B1" s="92" t="s">
        <v>169</v>
      </c>
      <c r="C1" s="99"/>
      <c r="J1" s="54" t="s">
        <v>2</v>
      </c>
      <c r="K1" s="88" t="s">
        <v>219</v>
      </c>
      <c r="M1" s="53" t="s">
        <v>41</v>
      </c>
      <c r="N1" s="3">
        <f>N11+I19+J23+I27</f>
        <v>8.2517406250000001</v>
      </c>
    </row>
    <row r="2" spans="1:14" s="31" customFormat="1" x14ac:dyDescent="0.25">
      <c r="A2" s="53" t="s">
        <v>3</v>
      </c>
      <c r="B2" s="93" t="s">
        <v>170</v>
      </c>
      <c r="C2" s="93"/>
      <c r="D2" s="53" t="s">
        <v>6</v>
      </c>
      <c r="M2" s="53" t="s">
        <v>4</v>
      </c>
      <c r="N2" s="4">
        <v>3</v>
      </c>
    </row>
    <row r="3" spans="1:14" s="31" customFormat="1" x14ac:dyDescent="0.25">
      <c r="A3" s="53" t="s">
        <v>39</v>
      </c>
      <c r="B3" s="97" t="s">
        <v>174</v>
      </c>
      <c r="C3" s="100"/>
      <c r="D3" s="53" t="s">
        <v>8</v>
      </c>
      <c r="J3" s="53" t="s">
        <v>6</v>
      </c>
      <c r="K3" s="5"/>
      <c r="L3" s="6"/>
    </row>
    <row r="4" spans="1:14" s="31" customFormat="1" x14ac:dyDescent="0.25">
      <c r="A4" s="53" t="s">
        <v>171</v>
      </c>
      <c r="B4" s="93" t="s">
        <v>264</v>
      </c>
      <c r="C4" s="93"/>
      <c r="D4" s="53" t="s">
        <v>11</v>
      </c>
      <c r="J4" s="53" t="s">
        <v>8</v>
      </c>
      <c r="K4" s="5"/>
      <c r="L4" s="6"/>
      <c r="M4" s="53" t="s">
        <v>9</v>
      </c>
      <c r="N4" s="3">
        <f>N1*N2</f>
        <v>24.755221875</v>
      </c>
    </row>
    <row r="5" spans="1:14" s="31" customFormat="1" x14ac:dyDescent="0.25">
      <c r="A5" s="53" t="s">
        <v>5</v>
      </c>
      <c r="B5" s="93"/>
      <c r="C5" s="93"/>
      <c r="J5" s="53" t="s">
        <v>11</v>
      </c>
      <c r="K5" s="5"/>
      <c r="L5" s="6"/>
      <c r="M5" s="6"/>
    </row>
    <row r="6" spans="1:14" s="31" customFormat="1" x14ac:dyDescent="0.25">
      <c r="A6" s="53" t="s">
        <v>7</v>
      </c>
      <c r="B6" s="93" t="s">
        <v>257</v>
      </c>
      <c r="C6" s="93"/>
    </row>
    <row r="7" spans="1:14" s="31" customFormat="1" ht="14.45" customHeight="1" x14ac:dyDescent="0.25">
      <c r="A7" s="53" t="s">
        <v>10</v>
      </c>
      <c r="B7" s="97"/>
      <c r="C7" s="97"/>
    </row>
    <row r="8" spans="1:14" s="31" customFormat="1" ht="14.45" x14ac:dyDescent="0.3"/>
    <row r="9" spans="1:14" s="12" customFormat="1" ht="14.45" x14ac:dyDescent="0.3">
      <c r="A9" s="55" t="s">
        <v>12</v>
      </c>
      <c r="B9" s="55" t="s">
        <v>17</v>
      </c>
      <c r="C9" s="55" t="s">
        <v>18</v>
      </c>
      <c r="D9" s="55" t="s">
        <v>19</v>
      </c>
      <c r="E9" s="55" t="s">
        <v>20</v>
      </c>
      <c r="F9" s="55" t="s">
        <v>21</v>
      </c>
      <c r="G9" s="55" t="s">
        <v>22</v>
      </c>
      <c r="H9" s="55" t="s">
        <v>23</v>
      </c>
      <c r="I9" s="55" t="s">
        <v>24</v>
      </c>
      <c r="J9" s="55" t="s">
        <v>25</v>
      </c>
      <c r="K9" s="55" t="s">
        <v>26</v>
      </c>
      <c r="L9" s="55" t="s">
        <v>27</v>
      </c>
      <c r="M9" s="55" t="s">
        <v>15</v>
      </c>
      <c r="N9" s="55" t="s">
        <v>16</v>
      </c>
    </row>
    <row r="10" spans="1:14" s="31" customFormat="1" x14ac:dyDescent="0.25">
      <c r="A10" s="61" t="s">
        <v>172</v>
      </c>
      <c r="B10" s="48" t="s">
        <v>187</v>
      </c>
      <c r="C10" s="32" t="s">
        <v>265</v>
      </c>
      <c r="D10" s="50">
        <v>2.25</v>
      </c>
      <c r="E10" s="48">
        <v>25</v>
      </c>
      <c r="F10" s="48" t="s">
        <v>173</v>
      </c>
      <c r="G10" s="48">
        <v>30</v>
      </c>
      <c r="H10" s="63" t="s">
        <v>173</v>
      </c>
      <c r="I10" s="91" t="s">
        <v>263</v>
      </c>
      <c r="J10" s="65">
        <f>E10*G10</f>
        <v>750</v>
      </c>
      <c r="K10" s="66">
        <v>3</v>
      </c>
      <c r="L10" s="67">
        <v>7.8499999999999994E-6</v>
      </c>
      <c r="M10" s="68">
        <v>1</v>
      </c>
      <c r="N10" s="40">
        <f>IF(J10="",D10*M10,D10*J10*K10*L10*M10)</f>
        <v>3.9740624999999995E-2</v>
      </c>
    </row>
    <row r="11" spans="1:14" s="12" customFormat="1" ht="14.45" x14ac:dyDescent="0.3">
      <c r="M11" s="56" t="s">
        <v>16</v>
      </c>
      <c r="N11" s="57">
        <f>SUM(N10:N10)</f>
        <v>3.9740624999999995E-2</v>
      </c>
    </row>
    <row r="12" spans="1:14" s="31" customFormat="1" ht="14.45" x14ac:dyDescent="0.3"/>
    <row r="13" spans="1:14" s="12" customFormat="1" ht="14.45" x14ac:dyDescent="0.3">
      <c r="A13" s="55" t="s">
        <v>12</v>
      </c>
      <c r="B13" s="55" t="s">
        <v>28</v>
      </c>
      <c r="C13" s="55" t="s">
        <v>18</v>
      </c>
      <c r="D13" s="55" t="s">
        <v>19</v>
      </c>
      <c r="E13" s="55" t="s">
        <v>29</v>
      </c>
      <c r="F13" s="55" t="s">
        <v>15</v>
      </c>
      <c r="G13" s="55" t="s">
        <v>30</v>
      </c>
      <c r="H13" s="55" t="s">
        <v>31</v>
      </c>
      <c r="I13" s="55" t="s">
        <v>16</v>
      </c>
    </row>
    <row r="14" spans="1:14" s="31" customFormat="1" ht="14.45" x14ac:dyDescent="0.3">
      <c r="A14" s="48" t="s">
        <v>54</v>
      </c>
      <c r="B14" s="49" t="s">
        <v>175</v>
      </c>
      <c r="C14" s="49" t="s">
        <v>176</v>
      </c>
      <c r="D14" s="50">
        <v>0</v>
      </c>
      <c r="E14" s="48" t="s">
        <v>55</v>
      </c>
      <c r="F14" s="48">
        <v>1</v>
      </c>
      <c r="G14" s="48"/>
      <c r="H14" s="48"/>
      <c r="I14" s="33">
        <f>IF(H14&lt;&gt;"",D14*F14*H14,D14*F14)</f>
        <v>0</v>
      </c>
    </row>
    <row r="15" spans="1:14" s="31" customFormat="1" x14ac:dyDescent="0.25">
      <c r="A15" s="48" t="s">
        <v>62</v>
      </c>
      <c r="B15" s="49" t="s">
        <v>177</v>
      </c>
      <c r="C15" s="49" t="s">
        <v>261</v>
      </c>
      <c r="D15" s="50">
        <v>1.3</v>
      </c>
      <c r="E15" s="48" t="s">
        <v>55</v>
      </c>
      <c r="F15" s="48">
        <v>1</v>
      </c>
      <c r="G15" s="48"/>
      <c r="H15" s="48"/>
      <c r="I15" s="33">
        <f>IF(H15&lt;&gt;"",D15*F15*H15,D15*F15)</f>
        <v>1.3</v>
      </c>
    </row>
    <row r="16" spans="1:14" s="31" customFormat="1" ht="28.9" x14ac:dyDescent="0.3">
      <c r="A16" s="48" t="s">
        <v>66</v>
      </c>
      <c r="B16" s="49" t="s">
        <v>178</v>
      </c>
      <c r="C16" s="49" t="s">
        <v>179</v>
      </c>
      <c r="D16" s="50">
        <v>0.2</v>
      </c>
      <c r="E16" s="48" t="s">
        <v>180</v>
      </c>
      <c r="F16" s="48">
        <v>8.77</v>
      </c>
      <c r="G16" s="48" t="s">
        <v>181</v>
      </c>
      <c r="H16" s="48">
        <v>3</v>
      </c>
      <c r="I16" s="33">
        <f>IF(H16&lt;&gt;"",D16*F16*H16,D16*F16)</f>
        <v>5.2620000000000005</v>
      </c>
    </row>
    <row r="17" spans="1:10" s="31" customFormat="1" x14ac:dyDescent="0.25">
      <c r="A17" s="48" t="s">
        <v>68</v>
      </c>
      <c r="B17" s="49" t="s">
        <v>177</v>
      </c>
      <c r="C17" s="49" t="s">
        <v>260</v>
      </c>
      <c r="D17" s="50">
        <v>1.3</v>
      </c>
      <c r="E17" s="48" t="s">
        <v>182</v>
      </c>
      <c r="F17" s="48">
        <v>1</v>
      </c>
      <c r="G17" s="48"/>
      <c r="H17" s="48"/>
      <c r="I17" s="33">
        <f>IF(H17&lt;&gt;"",D17*F17*H17,D17*F17)</f>
        <v>1.3</v>
      </c>
    </row>
    <row r="18" spans="1:10" s="31" customFormat="1" x14ac:dyDescent="0.25">
      <c r="A18" s="48" t="s">
        <v>69</v>
      </c>
      <c r="B18" s="49" t="s">
        <v>183</v>
      </c>
      <c r="C18" s="49" t="s">
        <v>184</v>
      </c>
      <c r="D18" s="50">
        <v>0.35</v>
      </c>
      <c r="E18" s="48" t="s">
        <v>185</v>
      </c>
      <c r="F18" s="48">
        <v>1</v>
      </c>
      <c r="G18" s="48"/>
      <c r="H18" s="83"/>
      <c r="I18" s="33">
        <f>IF(H18&lt;&gt;"",D18*F18*H18,D18*F18)</f>
        <v>0.35</v>
      </c>
    </row>
    <row r="19" spans="1:10" s="12" customFormat="1" ht="14.45" x14ac:dyDescent="0.3">
      <c r="H19" s="56" t="s">
        <v>16</v>
      </c>
      <c r="I19" s="57">
        <f>SUM(I14:I18)</f>
        <v>8.2119999999999997</v>
      </c>
    </row>
    <row r="20" spans="1:10" s="31" customFormat="1" ht="14.45" x14ac:dyDescent="0.3"/>
    <row r="21" spans="1:10" s="12" customFormat="1" ht="14.45" x14ac:dyDescent="0.3">
      <c r="A21" s="55" t="s">
        <v>12</v>
      </c>
      <c r="B21" s="55" t="s">
        <v>32</v>
      </c>
      <c r="C21" s="55" t="s">
        <v>18</v>
      </c>
      <c r="D21" s="55" t="s">
        <v>19</v>
      </c>
      <c r="E21" s="55" t="s">
        <v>20</v>
      </c>
      <c r="F21" s="55" t="s">
        <v>21</v>
      </c>
      <c r="G21" s="55" t="s">
        <v>22</v>
      </c>
      <c r="H21" s="55" t="s">
        <v>23</v>
      </c>
      <c r="I21" s="55" t="s">
        <v>15</v>
      </c>
      <c r="J21" s="55" t="s">
        <v>16</v>
      </c>
    </row>
    <row r="22" spans="1:10" s="31" customFormat="1" ht="14.45" x14ac:dyDescent="0.3">
      <c r="A22" s="48"/>
      <c r="B22" s="48" t="s">
        <v>186</v>
      </c>
      <c r="C22" s="48"/>
      <c r="D22" s="50"/>
      <c r="E22" s="48"/>
      <c r="F22" s="59"/>
      <c r="G22" s="48"/>
      <c r="H22" s="49"/>
      <c r="I22" s="60"/>
      <c r="J22" s="33">
        <f>D22*I22</f>
        <v>0</v>
      </c>
    </row>
    <row r="23" spans="1:10" s="12" customFormat="1" ht="14.45" x14ac:dyDescent="0.3">
      <c r="I23" s="58" t="s">
        <v>16</v>
      </c>
      <c r="J23" s="57">
        <f>SUM(J22:J22)</f>
        <v>0</v>
      </c>
    </row>
    <row r="24" spans="1:10" s="31" customFormat="1" ht="14.45" x14ac:dyDescent="0.3">
      <c r="H24" s="13"/>
      <c r="I24" s="14"/>
    </row>
    <row r="25" spans="1:10" s="12" customFormat="1" ht="28.9" x14ac:dyDescent="0.3">
      <c r="A25" s="55" t="s">
        <v>12</v>
      </c>
      <c r="B25" s="55" t="s">
        <v>33</v>
      </c>
      <c r="C25" s="55" t="s">
        <v>18</v>
      </c>
      <c r="D25" s="55" t="s">
        <v>19</v>
      </c>
      <c r="E25" s="55" t="s">
        <v>29</v>
      </c>
      <c r="F25" s="55" t="s">
        <v>15</v>
      </c>
      <c r="G25" s="55" t="s">
        <v>34</v>
      </c>
      <c r="H25" s="55" t="s">
        <v>35</v>
      </c>
      <c r="I25" s="55" t="s">
        <v>16</v>
      </c>
    </row>
    <row r="26" spans="1:10" s="31" customFormat="1" ht="14.45" x14ac:dyDescent="0.3">
      <c r="A26" s="61"/>
      <c r="B26" s="48" t="s">
        <v>186</v>
      </c>
      <c r="C26" s="61"/>
      <c r="D26" s="62"/>
      <c r="E26" s="48"/>
      <c r="F26" s="48"/>
      <c r="G26" s="48"/>
      <c r="H26" s="48"/>
      <c r="I26" s="33">
        <f>IF(G26="",0,D26*F26/G26*H26)</f>
        <v>0</v>
      </c>
    </row>
    <row r="27" spans="1:10" s="12" customFormat="1" ht="14.45" x14ac:dyDescent="0.3">
      <c r="H27" s="56" t="s">
        <v>16</v>
      </c>
      <c r="I27" s="57">
        <f>SUM(I26:I26)</f>
        <v>0</v>
      </c>
    </row>
    <row r="28" spans="1:10" ht="14.45" x14ac:dyDescent="0.3">
      <c r="H28" s="17"/>
      <c r="I28" s="18"/>
    </row>
  </sheetData>
  <sheetProtection formatCells="0" insertRows="0" insertHyperlinks="0" deleteRows="0"/>
  <protectedRanges>
    <protectedRange sqref="N2" name="区域1"/>
    <protectedRange sqref="B3:B7" name="区域1_1"/>
    <protectedRange sqref="A14:H17 A18:F18 H18" name="区域1_2"/>
    <protectedRange sqref="A22:I22" name="区域1_3"/>
    <protectedRange sqref="A10:B10 D10:M10" name="区域1_6"/>
    <protectedRange sqref="A26:H26" name="区域1_7"/>
    <protectedRange sqref="G18" name="区域1_8_1"/>
    <protectedRange sqref="C10" name="区域1_3_1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1" type="noConversion"/>
  <pageMargins left="0.5" right="0.5" top="0.75" bottom="0.75" header="0.3" footer="0.3"/>
  <pageSetup paperSize="9" scale="6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"/>
  <sheetViews>
    <sheetView zoomScaleNormal="100" workbookViewId="0">
      <selection activeCell="F5" sqref="F5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4" s="31" customFormat="1" x14ac:dyDescent="0.25">
      <c r="A1" s="69" t="s">
        <v>188</v>
      </c>
      <c r="B1" s="92" t="s">
        <v>169</v>
      </c>
      <c r="C1" s="99"/>
      <c r="J1" s="70" t="s">
        <v>2</v>
      </c>
      <c r="K1" s="88" t="s">
        <v>256</v>
      </c>
      <c r="M1" s="71" t="s">
        <v>41</v>
      </c>
      <c r="N1" s="3">
        <f>N11+I20+J24+I28</f>
        <v>30.510659853250004</v>
      </c>
    </row>
    <row r="2" spans="1:14" s="31" customFormat="1" ht="14.45" x14ac:dyDescent="0.3">
      <c r="A2" s="69" t="s">
        <v>189</v>
      </c>
      <c r="B2" s="93" t="s">
        <v>190</v>
      </c>
      <c r="C2" s="93"/>
      <c r="D2" s="71" t="s">
        <v>6</v>
      </c>
      <c r="M2" s="71" t="s">
        <v>4</v>
      </c>
      <c r="N2" s="4">
        <v>2</v>
      </c>
    </row>
    <row r="3" spans="1:14" s="31" customFormat="1" x14ac:dyDescent="0.25">
      <c r="A3" s="69" t="s">
        <v>191</v>
      </c>
      <c r="B3" s="97" t="s">
        <v>212</v>
      </c>
      <c r="C3" s="100"/>
      <c r="D3" s="71" t="s">
        <v>8</v>
      </c>
      <c r="J3" s="71" t="s">
        <v>6</v>
      </c>
      <c r="K3" s="5"/>
      <c r="L3" s="6"/>
    </row>
    <row r="4" spans="1:14" s="31" customFormat="1" x14ac:dyDescent="0.25">
      <c r="A4" s="69" t="s">
        <v>192</v>
      </c>
      <c r="B4" s="93" t="s">
        <v>258</v>
      </c>
      <c r="C4" s="93"/>
      <c r="D4" s="71" t="s">
        <v>11</v>
      </c>
      <c r="J4" s="71" t="s">
        <v>8</v>
      </c>
      <c r="K4" s="5"/>
      <c r="L4" s="6"/>
      <c r="M4" s="71" t="s">
        <v>9</v>
      </c>
      <c r="N4" s="3">
        <f>N1*N2</f>
        <v>61.021319706500009</v>
      </c>
    </row>
    <row r="5" spans="1:14" s="31" customFormat="1" x14ac:dyDescent="0.25">
      <c r="A5" s="69" t="s">
        <v>193</v>
      </c>
      <c r="B5" s="96">
        <v>80028</v>
      </c>
      <c r="C5" s="101"/>
      <c r="J5" s="71" t="s">
        <v>11</v>
      </c>
      <c r="K5" s="5"/>
      <c r="L5" s="6"/>
      <c r="M5" s="6"/>
    </row>
    <row r="6" spans="1:14" s="31" customFormat="1" x14ac:dyDescent="0.25">
      <c r="A6" s="69" t="s">
        <v>194</v>
      </c>
      <c r="B6" s="93" t="s">
        <v>257</v>
      </c>
      <c r="C6" s="93"/>
    </row>
    <row r="7" spans="1:14" s="31" customFormat="1" ht="14.45" customHeight="1" x14ac:dyDescent="0.25">
      <c r="A7" s="69" t="s">
        <v>195</v>
      </c>
      <c r="B7" s="97">
        <v>5</v>
      </c>
      <c r="C7" s="97"/>
    </row>
    <row r="8" spans="1:14" s="31" customFormat="1" ht="14.45" x14ac:dyDescent="0.3"/>
    <row r="9" spans="1:14" s="12" customFormat="1" ht="14.45" x14ac:dyDescent="0.3">
      <c r="A9" s="72" t="s">
        <v>12</v>
      </c>
      <c r="B9" s="72" t="s">
        <v>17</v>
      </c>
      <c r="C9" s="72" t="s">
        <v>18</v>
      </c>
      <c r="D9" s="72" t="s">
        <v>19</v>
      </c>
      <c r="E9" s="72" t="s">
        <v>20</v>
      </c>
      <c r="F9" s="72" t="s">
        <v>21</v>
      </c>
      <c r="G9" s="72" t="s">
        <v>22</v>
      </c>
      <c r="H9" s="72" t="s">
        <v>23</v>
      </c>
      <c r="I9" s="72" t="s">
        <v>24</v>
      </c>
      <c r="J9" s="72" t="s">
        <v>25</v>
      </c>
      <c r="K9" s="72" t="s">
        <v>26</v>
      </c>
      <c r="L9" s="72" t="s">
        <v>27</v>
      </c>
      <c r="M9" s="72" t="s">
        <v>15</v>
      </c>
      <c r="N9" s="72" t="s">
        <v>16</v>
      </c>
    </row>
    <row r="10" spans="1:14" s="31" customFormat="1" x14ac:dyDescent="0.25">
      <c r="A10" s="32" t="s">
        <v>196</v>
      </c>
      <c r="B10" s="76" t="s">
        <v>197</v>
      </c>
      <c r="C10" s="32" t="s">
        <v>255</v>
      </c>
      <c r="D10" s="77">
        <v>2.25</v>
      </c>
      <c r="E10" s="32">
        <v>66</v>
      </c>
      <c r="F10" s="32" t="s">
        <v>198</v>
      </c>
      <c r="G10" s="32">
        <v>33</v>
      </c>
      <c r="H10" s="78" t="s">
        <v>198</v>
      </c>
      <c r="I10" s="64" t="s">
        <v>199</v>
      </c>
      <c r="J10" s="89">
        <f>3.14*E10^2/4</f>
        <v>3419.46</v>
      </c>
      <c r="K10" s="79">
        <v>37</v>
      </c>
      <c r="L10" s="47">
        <v>7.8499999999999994E-6</v>
      </c>
      <c r="M10" s="39">
        <v>1</v>
      </c>
      <c r="N10" s="40">
        <f>IF(J10="",D10*M10,D10*J10*K10*L10*M10)</f>
        <v>2.2346598532499997</v>
      </c>
    </row>
    <row r="11" spans="1:14" s="12" customFormat="1" ht="14.45" x14ac:dyDescent="0.3">
      <c r="M11" s="73" t="s">
        <v>16</v>
      </c>
      <c r="N11" s="74">
        <f>SUM(N10:N10)</f>
        <v>2.2346598532499997</v>
      </c>
    </row>
    <row r="12" spans="1:14" s="31" customFormat="1" ht="14.45" x14ac:dyDescent="0.3"/>
    <row r="13" spans="1:14" s="12" customFormat="1" ht="14.45" x14ac:dyDescent="0.3">
      <c r="A13" s="72" t="s">
        <v>12</v>
      </c>
      <c r="B13" s="72" t="s">
        <v>28</v>
      </c>
      <c r="C13" s="72" t="s">
        <v>18</v>
      </c>
      <c r="D13" s="72" t="s">
        <v>19</v>
      </c>
      <c r="E13" s="72" t="s">
        <v>29</v>
      </c>
      <c r="F13" s="72" t="s">
        <v>15</v>
      </c>
      <c r="G13" s="72" t="s">
        <v>30</v>
      </c>
      <c r="H13" s="72" t="s">
        <v>31</v>
      </c>
      <c r="I13" s="72" t="s">
        <v>16</v>
      </c>
    </row>
    <row r="14" spans="1:14" s="31" customFormat="1" ht="14.45" x14ac:dyDescent="0.3">
      <c r="A14" s="41" t="s">
        <v>54</v>
      </c>
      <c r="B14" s="49" t="s">
        <v>177</v>
      </c>
      <c r="C14" s="49" t="s">
        <v>200</v>
      </c>
      <c r="D14" s="50">
        <v>1.3</v>
      </c>
      <c r="E14" s="48" t="s">
        <v>55</v>
      </c>
      <c r="F14" s="48">
        <v>1</v>
      </c>
      <c r="G14" s="48"/>
      <c r="H14" s="48"/>
      <c r="I14" s="33">
        <f t="shared" ref="I14:I19" si="0">IF(H14&lt;&gt;"",D14*F14*H14,D14*F14)</f>
        <v>1.3</v>
      </c>
    </row>
    <row r="15" spans="1:14" s="31" customFormat="1" ht="28.9" x14ac:dyDescent="0.3">
      <c r="A15" s="41" t="s">
        <v>62</v>
      </c>
      <c r="B15" s="49" t="s">
        <v>201</v>
      </c>
      <c r="C15" s="49" t="s">
        <v>202</v>
      </c>
      <c r="D15" s="50">
        <v>0.2</v>
      </c>
      <c r="E15" s="48" t="s">
        <v>180</v>
      </c>
      <c r="F15" s="83">
        <v>19.25</v>
      </c>
      <c r="G15" s="48" t="s">
        <v>203</v>
      </c>
      <c r="H15" s="48">
        <v>3</v>
      </c>
      <c r="I15" s="33">
        <f t="shared" si="0"/>
        <v>11.55</v>
      </c>
    </row>
    <row r="16" spans="1:14" s="31" customFormat="1" ht="14.45" x14ac:dyDescent="0.3">
      <c r="A16" s="41" t="s">
        <v>204</v>
      </c>
      <c r="B16" s="49" t="s">
        <v>205</v>
      </c>
      <c r="C16" s="49" t="s">
        <v>200</v>
      </c>
      <c r="D16" s="50">
        <v>1.3</v>
      </c>
      <c r="E16" s="48" t="s">
        <v>55</v>
      </c>
      <c r="F16" s="83">
        <v>1</v>
      </c>
      <c r="G16" s="48"/>
      <c r="H16" s="48"/>
      <c r="I16" s="33">
        <f t="shared" si="0"/>
        <v>1.3</v>
      </c>
    </row>
    <row r="17" spans="1:10" s="31" customFormat="1" ht="28.9" x14ac:dyDescent="0.3">
      <c r="A17" s="41" t="s">
        <v>206</v>
      </c>
      <c r="B17" s="49" t="s">
        <v>201</v>
      </c>
      <c r="C17" s="49" t="s">
        <v>207</v>
      </c>
      <c r="D17" s="50">
        <v>0.2</v>
      </c>
      <c r="E17" s="48" t="s">
        <v>180</v>
      </c>
      <c r="F17" s="83">
        <v>17.46</v>
      </c>
      <c r="G17" s="48" t="s">
        <v>203</v>
      </c>
      <c r="H17" s="48">
        <v>3</v>
      </c>
      <c r="I17" s="33">
        <f t="shared" si="0"/>
        <v>10.476000000000001</v>
      </c>
    </row>
    <row r="18" spans="1:10" s="31" customFormat="1" ht="14.45" x14ac:dyDescent="0.3">
      <c r="A18" s="32" t="s">
        <v>208</v>
      </c>
      <c r="B18" s="49" t="s">
        <v>147</v>
      </c>
      <c r="C18" s="49" t="s">
        <v>209</v>
      </c>
      <c r="D18" s="50">
        <v>0.65</v>
      </c>
      <c r="E18" s="48" t="s">
        <v>55</v>
      </c>
      <c r="F18" s="83">
        <v>1</v>
      </c>
      <c r="G18" s="48"/>
      <c r="H18" s="48"/>
      <c r="I18" s="33">
        <f t="shared" si="0"/>
        <v>0.65</v>
      </c>
    </row>
    <row r="19" spans="1:10" s="31" customFormat="1" ht="28.9" x14ac:dyDescent="0.3">
      <c r="A19" s="32" t="s">
        <v>210</v>
      </c>
      <c r="B19" s="49" t="s">
        <v>201</v>
      </c>
      <c r="C19" s="80" t="s">
        <v>211</v>
      </c>
      <c r="D19" s="50">
        <v>0.2</v>
      </c>
      <c r="E19" s="48" t="s">
        <v>180</v>
      </c>
      <c r="F19" s="84">
        <v>5</v>
      </c>
      <c r="G19" s="48" t="s">
        <v>203</v>
      </c>
      <c r="H19" s="61">
        <v>3</v>
      </c>
      <c r="I19" s="33">
        <f t="shared" si="0"/>
        <v>3</v>
      </c>
    </row>
    <row r="20" spans="1:10" s="12" customFormat="1" ht="14.45" x14ac:dyDescent="0.3">
      <c r="H20" s="73" t="s">
        <v>16</v>
      </c>
      <c r="I20" s="74">
        <f>SUM(I14:I19)</f>
        <v>28.276000000000003</v>
      </c>
    </row>
    <row r="21" spans="1:10" s="31" customFormat="1" ht="14.45" x14ac:dyDescent="0.3"/>
    <row r="22" spans="1:10" s="12" customFormat="1" ht="14.45" x14ac:dyDescent="0.3">
      <c r="A22" s="72" t="s">
        <v>12</v>
      </c>
      <c r="B22" s="72" t="s">
        <v>32</v>
      </c>
      <c r="C22" s="72" t="s">
        <v>18</v>
      </c>
      <c r="D22" s="72" t="s">
        <v>19</v>
      </c>
      <c r="E22" s="72" t="s">
        <v>20</v>
      </c>
      <c r="F22" s="72" t="s">
        <v>21</v>
      </c>
      <c r="G22" s="72" t="s">
        <v>22</v>
      </c>
      <c r="H22" s="72" t="s">
        <v>23</v>
      </c>
      <c r="I22" s="72" t="s">
        <v>15</v>
      </c>
      <c r="J22" s="72" t="s">
        <v>16</v>
      </c>
    </row>
    <row r="23" spans="1:10" s="31" customFormat="1" ht="14.45" x14ac:dyDescent="0.3">
      <c r="A23" s="41"/>
      <c r="B23" s="41" t="s">
        <v>186</v>
      </c>
      <c r="C23" s="41"/>
      <c r="D23" s="33"/>
      <c r="E23" s="41"/>
      <c r="F23" s="44"/>
      <c r="G23" s="41"/>
      <c r="H23" s="42"/>
      <c r="I23" s="45"/>
      <c r="J23" s="33">
        <f>D23*I23</f>
        <v>0</v>
      </c>
    </row>
    <row r="24" spans="1:10" s="12" customFormat="1" ht="14.45" x14ac:dyDescent="0.3">
      <c r="I24" s="75" t="s">
        <v>16</v>
      </c>
      <c r="J24" s="74">
        <f>SUM(J23:J23)</f>
        <v>0</v>
      </c>
    </row>
    <row r="25" spans="1:10" s="31" customFormat="1" ht="14.45" x14ac:dyDescent="0.3">
      <c r="H25" s="13"/>
      <c r="I25" s="14"/>
    </row>
    <row r="26" spans="1:10" s="12" customFormat="1" ht="28.9" x14ac:dyDescent="0.3">
      <c r="A26" s="72" t="s">
        <v>12</v>
      </c>
      <c r="B26" s="72" t="s">
        <v>33</v>
      </c>
      <c r="C26" s="72" t="s">
        <v>18</v>
      </c>
      <c r="D26" s="72" t="s">
        <v>19</v>
      </c>
      <c r="E26" s="72" t="s">
        <v>29</v>
      </c>
      <c r="F26" s="72" t="s">
        <v>15</v>
      </c>
      <c r="G26" s="72" t="s">
        <v>34</v>
      </c>
      <c r="H26" s="72" t="s">
        <v>35</v>
      </c>
      <c r="I26" s="72" t="s">
        <v>16</v>
      </c>
    </row>
    <row r="27" spans="1:10" s="31" customFormat="1" ht="14.45" x14ac:dyDescent="0.3">
      <c r="A27" s="32"/>
      <c r="B27" s="41" t="s">
        <v>186</v>
      </c>
      <c r="C27" s="32"/>
      <c r="D27" s="46"/>
      <c r="E27" s="41"/>
      <c r="F27" s="41"/>
      <c r="G27" s="41"/>
      <c r="H27" s="41"/>
      <c r="I27" s="33">
        <f>IF(G27="",0,D27*F27/(G27*H27))</f>
        <v>0</v>
      </c>
    </row>
    <row r="28" spans="1:10" s="12" customFormat="1" ht="14.45" x14ac:dyDescent="0.3">
      <c r="H28" s="73" t="s">
        <v>16</v>
      </c>
      <c r="I28" s="74">
        <f>SUM(I27:I27)</f>
        <v>0</v>
      </c>
    </row>
  </sheetData>
  <sheetProtection formatCells="0" insertRows="0" insertHyperlinks="0" deleteRows="0"/>
  <protectedRanges>
    <protectedRange sqref="N2" name="区域1"/>
    <protectedRange sqref="A10:B10 D10:M10" name="区域1_1"/>
    <protectedRange sqref="A14:H19" name="区域1_3"/>
    <protectedRange sqref="A23:I23" name="区域1_4"/>
    <protectedRange sqref="A27:H27" name="区域1_5"/>
    <protectedRange sqref="B3:B7" name="区域1_6"/>
    <protectedRange sqref="C10" name="区域1_3_1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12" type="noConversion"/>
  <pageMargins left="0.5" right="0.5" top="0.75" bottom="0.75" header="0.3" footer="0.3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zoomScaleNormal="100" workbookViewId="0">
      <selection activeCell="F6" sqref="F6"/>
    </sheetView>
  </sheetViews>
  <sheetFormatPr defaultColWidth="9.125" defaultRowHeight="15" x14ac:dyDescent="0.25"/>
  <cols>
    <col min="1" max="1" width="10.5" style="15" bestFit="1" customWidth="1"/>
    <col min="2" max="2" width="32.625" style="15" customWidth="1"/>
    <col min="3" max="3" width="50.875" style="15" customWidth="1"/>
    <col min="4" max="4" width="11" style="15" bestFit="1" customWidth="1"/>
    <col min="5" max="5" width="10.5" style="15" customWidth="1"/>
    <col min="6" max="6" width="15" style="15" customWidth="1"/>
    <col min="7" max="7" width="10.125" style="15" customWidth="1"/>
    <col min="8" max="8" width="15.375" style="15" customWidth="1"/>
    <col min="9" max="9" width="16" style="15" customWidth="1"/>
    <col min="10" max="10" width="11.375" style="15" customWidth="1"/>
    <col min="11" max="11" width="9.5" style="15" bestFit="1" customWidth="1"/>
    <col min="12" max="12" width="9.375" style="15" bestFit="1" customWidth="1"/>
    <col min="13" max="13" width="13.625" style="15" customWidth="1"/>
    <col min="14" max="14" width="13.5" style="15" customWidth="1"/>
    <col min="15" max="16384" width="9.125" style="15"/>
  </cols>
  <sheetData>
    <row r="1" spans="1:14" s="1" customFormat="1" x14ac:dyDescent="0.25">
      <c r="A1" s="23" t="s">
        <v>36</v>
      </c>
      <c r="B1" s="92" t="s">
        <v>37</v>
      </c>
      <c r="C1" s="92"/>
      <c r="J1" s="23" t="s">
        <v>2</v>
      </c>
      <c r="K1" s="2" t="s">
        <v>217</v>
      </c>
      <c r="M1" s="23" t="s">
        <v>38</v>
      </c>
      <c r="N1" s="3">
        <f>E14+N18+I22+J26+I30</f>
        <v>93.468836967474999</v>
      </c>
    </row>
    <row r="2" spans="1:14" s="1" customFormat="1" ht="14.45" x14ac:dyDescent="0.3">
      <c r="A2" s="23" t="s">
        <v>3</v>
      </c>
      <c r="B2" s="93" t="s">
        <v>56</v>
      </c>
      <c r="C2" s="93"/>
      <c r="M2" s="23" t="s">
        <v>4</v>
      </c>
      <c r="N2" s="4">
        <v>1</v>
      </c>
    </row>
    <row r="3" spans="1:14" s="1" customFormat="1" x14ac:dyDescent="0.25">
      <c r="A3" s="23" t="s">
        <v>44</v>
      </c>
      <c r="B3" s="97" t="s">
        <v>158</v>
      </c>
      <c r="C3" s="97"/>
      <c r="J3" s="23" t="s">
        <v>6</v>
      </c>
      <c r="K3" s="5"/>
      <c r="L3" s="6"/>
    </row>
    <row r="4" spans="1:14" s="1" customFormat="1" x14ac:dyDescent="0.25">
      <c r="A4" s="23" t="s">
        <v>5</v>
      </c>
      <c r="B4" s="98" t="s">
        <v>222</v>
      </c>
      <c r="C4" s="98"/>
      <c r="J4" s="23" t="s">
        <v>8</v>
      </c>
      <c r="K4" s="5"/>
      <c r="L4" s="6"/>
      <c r="M4" s="23" t="s">
        <v>9</v>
      </c>
      <c r="N4" s="3">
        <f>N1*N2</f>
        <v>93.468836967474999</v>
      </c>
    </row>
    <row r="5" spans="1:14" s="1" customFormat="1" x14ac:dyDescent="0.25">
      <c r="A5" s="23" t="s">
        <v>7</v>
      </c>
      <c r="B5" s="97" t="s">
        <v>59</v>
      </c>
      <c r="C5" s="97"/>
      <c r="J5" s="23" t="s">
        <v>11</v>
      </c>
      <c r="L5" s="6"/>
      <c r="M5" s="6"/>
    </row>
    <row r="6" spans="1:14" s="1" customFormat="1" ht="14.45" x14ac:dyDescent="0.3">
      <c r="A6" s="23" t="s">
        <v>10</v>
      </c>
      <c r="B6" s="96" t="s">
        <v>159</v>
      </c>
      <c r="C6" s="96"/>
    </row>
    <row r="7" spans="1:14" s="1" customFormat="1" ht="14.45" x14ac:dyDescent="0.3"/>
    <row r="8" spans="1:14" s="1" customFormat="1" ht="14.45" x14ac:dyDescent="0.3">
      <c r="A8" s="20" t="s">
        <v>12</v>
      </c>
      <c r="B8" s="20" t="s">
        <v>40</v>
      </c>
      <c r="C8" s="20" t="s">
        <v>41</v>
      </c>
      <c r="D8" s="20" t="s">
        <v>15</v>
      </c>
      <c r="E8" s="20" t="s">
        <v>16</v>
      </c>
    </row>
    <row r="9" spans="1:14" s="1" customFormat="1" ht="14.45" x14ac:dyDescent="0.3">
      <c r="A9" s="32" t="s">
        <v>160</v>
      </c>
      <c r="B9" s="32" t="str">
        <f>'Driven Chainwheel'!B4:C4</f>
        <v>Driven Chainwheel</v>
      </c>
      <c r="C9" s="33">
        <f>'Driven Chainwheel'!N1</f>
        <v>30.475030285600003</v>
      </c>
      <c r="D9" s="81">
        <f>'Driven Chainwheel'!N2</f>
        <v>1</v>
      </c>
      <c r="E9" s="8">
        <f>C9*D9</f>
        <v>30.475030285600003</v>
      </c>
    </row>
    <row r="10" spans="1:14" s="30" customFormat="1" ht="14.45" x14ac:dyDescent="0.3">
      <c r="A10" s="32" t="s">
        <v>161</v>
      </c>
      <c r="B10" s="32" t="str">
        <f>'Active Chainwheel'!B4:C4</f>
        <v>Active Chainwheel</v>
      </c>
      <c r="C10" s="33">
        <f>'Active Chainwheel'!N1</f>
        <v>13.456198890625</v>
      </c>
      <c r="D10" s="81">
        <f>'Active Chainwheel'!N2</f>
        <v>1</v>
      </c>
      <c r="E10" s="8">
        <f>C10*D10</f>
        <v>13.456198890625</v>
      </c>
    </row>
    <row r="11" spans="1:14" s="1" customFormat="1" ht="14.45" x14ac:dyDescent="0.3">
      <c r="A11" s="32" t="s">
        <v>162</v>
      </c>
      <c r="B11" s="32" t="str">
        <f>Chain!B4</f>
        <v>Chain</v>
      </c>
      <c r="C11" s="33">
        <f>Chain!N1</f>
        <v>38.1</v>
      </c>
      <c r="D11" s="81">
        <f>Chain!N2</f>
        <v>1</v>
      </c>
      <c r="E11" s="8">
        <f>C11*D11</f>
        <v>38.1</v>
      </c>
    </row>
    <row r="12" spans="1:14" s="30" customFormat="1" ht="14.45" x14ac:dyDescent="0.3">
      <c r="A12" s="32" t="s">
        <v>163</v>
      </c>
      <c r="B12" s="32" t="str">
        <f>'Chainwheel Tender'!B4:C4</f>
        <v>Chainwheel Tender</v>
      </c>
      <c r="C12" s="33">
        <f>'Chainwheel Tender'!N1</f>
        <v>4.6647512839999994</v>
      </c>
      <c r="D12" s="81">
        <f>'Chainwheel Tender'!N2</f>
        <v>1</v>
      </c>
      <c r="E12" s="8">
        <f>C12*D12</f>
        <v>4.6647512839999994</v>
      </c>
    </row>
    <row r="13" spans="1:14" s="1" customFormat="1" ht="14.45" x14ac:dyDescent="0.3">
      <c r="A13" s="32" t="s">
        <v>164</v>
      </c>
      <c r="B13" s="32" t="str">
        <f>'Chainwheel Washer'!B4:C4</f>
        <v>Chainwheel Washer</v>
      </c>
      <c r="C13" s="33">
        <f>'Chainwheel Washer'!N1</f>
        <v>6.7728565072500011</v>
      </c>
      <c r="D13" s="81">
        <f>'Chainwheel Washer'!N2</f>
        <v>1</v>
      </c>
      <c r="E13" s="8">
        <f>C13*D13</f>
        <v>6.7728565072500011</v>
      </c>
    </row>
    <row r="14" spans="1:14" s="1" customFormat="1" x14ac:dyDescent="0.25">
      <c r="C14" s="87"/>
      <c r="D14" s="21" t="s">
        <v>16</v>
      </c>
      <c r="E14" s="22">
        <f>SUM(E9:E13)</f>
        <v>93.468836967474999</v>
      </c>
    </row>
    <row r="15" spans="1:14" s="1" customFormat="1" ht="14.45" x14ac:dyDescent="0.3"/>
    <row r="16" spans="1:14" s="1" customFormat="1" ht="14.45" x14ac:dyDescent="0.3">
      <c r="A16" s="20" t="s">
        <v>12</v>
      </c>
      <c r="B16" s="20" t="s">
        <v>17</v>
      </c>
      <c r="C16" s="20" t="s">
        <v>18</v>
      </c>
      <c r="D16" s="20" t="s">
        <v>19</v>
      </c>
      <c r="E16" s="20" t="s">
        <v>20</v>
      </c>
      <c r="F16" s="20" t="s">
        <v>21</v>
      </c>
      <c r="G16" s="20" t="s">
        <v>22</v>
      </c>
      <c r="H16" s="20" t="s">
        <v>23</v>
      </c>
      <c r="I16" s="20" t="s">
        <v>24</v>
      </c>
      <c r="J16" s="20" t="s">
        <v>25</v>
      </c>
      <c r="K16" s="20" t="s">
        <v>26</v>
      </c>
      <c r="L16" s="20" t="s">
        <v>27</v>
      </c>
      <c r="M16" s="20" t="s">
        <v>15</v>
      </c>
      <c r="N16" s="20" t="s">
        <v>16</v>
      </c>
    </row>
    <row r="17" spans="1:14" s="1" customFormat="1" ht="14.45" x14ac:dyDescent="0.3">
      <c r="A17" s="32"/>
      <c r="B17" s="32" t="s">
        <v>86</v>
      </c>
      <c r="C17" s="32"/>
      <c r="D17" s="33"/>
      <c r="E17" s="32"/>
      <c r="F17" s="32"/>
      <c r="G17" s="32"/>
      <c r="H17" s="51"/>
      <c r="I17" s="35"/>
      <c r="J17" s="36"/>
      <c r="K17" s="37"/>
      <c r="L17" s="37"/>
      <c r="M17" s="52"/>
      <c r="N17" s="40">
        <f>IF(J17="",D17*M17,D17*J17*K17*L17*M17)</f>
        <v>0</v>
      </c>
    </row>
    <row r="18" spans="1:14" s="12" customFormat="1" ht="14.45" x14ac:dyDescent="0.3">
      <c r="M18" s="21" t="s">
        <v>16</v>
      </c>
      <c r="N18" s="24">
        <f>SUM(N17:N17)</f>
        <v>0</v>
      </c>
    </row>
    <row r="19" spans="1:14" s="1" customFormat="1" ht="14.45" x14ac:dyDescent="0.3"/>
    <row r="20" spans="1:14" s="12" customFormat="1" ht="14.45" x14ac:dyDescent="0.3">
      <c r="A20" s="20" t="s">
        <v>12</v>
      </c>
      <c r="B20" s="20" t="s">
        <v>28</v>
      </c>
      <c r="C20" s="20" t="s">
        <v>18</v>
      </c>
      <c r="D20" s="20" t="s">
        <v>19</v>
      </c>
      <c r="E20" s="20" t="s">
        <v>29</v>
      </c>
      <c r="F20" s="20" t="s">
        <v>15</v>
      </c>
      <c r="G20" s="20" t="s">
        <v>30</v>
      </c>
      <c r="H20" s="20" t="s">
        <v>31</v>
      </c>
      <c r="I20" s="20" t="s">
        <v>16</v>
      </c>
    </row>
    <row r="21" spans="1:14" s="1" customFormat="1" ht="14.45" x14ac:dyDescent="0.3">
      <c r="A21" s="41"/>
      <c r="B21" s="42" t="s">
        <v>165</v>
      </c>
      <c r="C21" s="42"/>
      <c r="D21" s="33"/>
      <c r="E21" s="41"/>
      <c r="F21" s="41"/>
      <c r="G21" s="41"/>
      <c r="H21" s="41"/>
      <c r="I21" s="8">
        <f>IF(H21&lt;&gt;"",D21*F21*H21,D21*F21)</f>
        <v>0</v>
      </c>
    </row>
    <row r="22" spans="1:14" s="12" customFormat="1" ht="14.45" x14ac:dyDescent="0.3">
      <c r="H22" s="25" t="s">
        <v>16</v>
      </c>
      <c r="I22" s="26">
        <f>SUM(I21:I21)</f>
        <v>0</v>
      </c>
      <c r="J22" s="1"/>
    </row>
    <row r="23" spans="1:14" s="1" customFormat="1" ht="14.45" x14ac:dyDescent="0.3"/>
    <row r="24" spans="1:14" s="12" customFormat="1" ht="14.45" x14ac:dyDescent="0.3">
      <c r="A24" s="27" t="s">
        <v>12</v>
      </c>
      <c r="B24" s="27" t="s">
        <v>32</v>
      </c>
      <c r="C24" s="27" t="s">
        <v>18</v>
      </c>
      <c r="D24" s="27" t="s">
        <v>19</v>
      </c>
      <c r="E24" s="27" t="s">
        <v>20</v>
      </c>
      <c r="F24" s="27" t="s">
        <v>21</v>
      </c>
      <c r="G24" s="27" t="s">
        <v>22</v>
      </c>
      <c r="H24" s="27" t="s">
        <v>23</v>
      </c>
      <c r="I24" s="27" t="s">
        <v>15</v>
      </c>
      <c r="J24" s="27" t="s">
        <v>16</v>
      </c>
    </row>
    <row r="25" spans="1:14" s="1" customFormat="1" ht="14.45" x14ac:dyDescent="0.3">
      <c r="A25" s="41"/>
      <c r="B25" s="41" t="s">
        <v>166</v>
      </c>
      <c r="C25" s="41"/>
      <c r="D25" s="33"/>
      <c r="E25" s="41"/>
      <c r="F25" s="44"/>
      <c r="G25" s="41"/>
      <c r="H25" s="42"/>
      <c r="I25" s="45"/>
      <c r="J25" s="33">
        <f>D25*I25</f>
        <v>0</v>
      </c>
    </row>
    <row r="26" spans="1:14" s="12" customFormat="1" ht="14.45" x14ac:dyDescent="0.3">
      <c r="I26" s="25" t="s">
        <v>16</v>
      </c>
      <c r="J26" s="26">
        <f>SUM(J25:J25)</f>
        <v>0</v>
      </c>
    </row>
    <row r="27" spans="1:14" s="1" customFormat="1" ht="14.45" x14ac:dyDescent="0.3">
      <c r="H27" s="13"/>
      <c r="I27" s="14"/>
    </row>
    <row r="28" spans="1:14" s="12" customFormat="1" ht="14.45" x14ac:dyDescent="0.3">
      <c r="A28" s="27" t="s">
        <v>12</v>
      </c>
      <c r="B28" s="27" t="s">
        <v>33</v>
      </c>
      <c r="C28" s="27" t="s">
        <v>18</v>
      </c>
      <c r="D28" s="27" t="s">
        <v>19</v>
      </c>
      <c r="E28" s="27" t="s">
        <v>29</v>
      </c>
      <c r="F28" s="27" t="s">
        <v>15</v>
      </c>
      <c r="G28" s="27" t="s">
        <v>34</v>
      </c>
      <c r="H28" s="27" t="s">
        <v>35</v>
      </c>
      <c r="I28" s="27" t="s">
        <v>16</v>
      </c>
    </row>
    <row r="29" spans="1:14" s="1" customFormat="1" ht="14.45" x14ac:dyDescent="0.3">
      <c r="A29" s="32"/>
      <c r="B29" s="41" t="s">
        <v>167</v>
      </c>
      <c r="C29" s="32"/>
      <c r="D29" s="46"/>
      <c r="E29" s="41"/>
      <c r="F29" s="41"/>
      <c r="G29" s="41"/>
      <c r="H29" s="41"/>
      <c r="I29" s="40">
        <f>IF(G29="",0,D29*F29/(G29*H29))</f>
        <v>0</v>
      </c>
    </row>
    <row r="30" spans="1:14" s="12" customFormat="1" ht="14.45" x14ac:dyDescent="0.3">
      <c r="H30" s="25" t="s">
        <v>16</v>
      </c>
      <c r="I30" s="26">
        <f>SUM(I29:I29)</f>
        <v>0</v>
      </c>
    </row>
  </sheetData>
  <sheetProtection formatCells="0" insertRows="0" insertHyperlinks="0" deleteRows="0"/>
  <protectedRanges>
    <protectedRange sqref="N2" name="区域1"/>
    <protectedRange sqref="B3 B5:B6" name="区域1_1"/>
    <protectedRange sqref="C9:C13" name="区域1_1_5"/>
    <protectedRange sqref="D9:D13" name="区域1_1_6"/>
    <protectedRange sqref="A9:B13" name="区域1_1_7"/>
    <protectedRange sqref="A17:M17" name="区域1_1_8"/>
    <protectedRange sqref="A21:H21" name="区域1_1_9"/>
    <protectedRange sqref="A25:I25" name="区域1_1_10"/>
    <protectedRange sqref="A29:H29" name="区域1_1_11"/>
    <protectedRange sqref="B4" name="区域1_1_2"/>
  </protectedRanges>
  <mergeCells count="6">
    <mergeCell ref="B6:C6"/>
    <mergeCell ref="B1:C1"/>
    <mergeCell ref="B2:C2"/>
    <mergeCell ref="B3:C3"/>
    <mergeCell ref="B4:C4"/>
    <mergeCell ref="B5:C5"/>
  </mergeCells>
  <phoneticPr fontId="4" type="noConversion"/>
  <pageMargins left="0.5" right="0.5" top="0.75" bottom="0.75" header="0.3" footer="0.3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8"/>
  <sheetViews>
    <sheetView zoomScale="85" zoomScaleNormal="85" workbookViewId="0">
      <selection activeCell="G32" sqref="G32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5" s="1" customFormat="1" x14ac:dyDescent="0.25">
      <c r="A1" s="23" t="s">
        <v>36</v>
      </c>
      <c r="B1" s="92" t="s">
        <v>42</v>
      </c>
      <c r="C1" s="92"/>
      <c r="D1" s="30"/>
      <c r="E1" s="30"/>
      <c r="F1" s="30"/>
      <c r="G1" s="30"/>
      <c r="H1" s="30"/>
      <c r="I1" s="30"/>
      <c r="J1" s="28" t="s">
        <v>2</v>
      </c>
      <c r="K1" s="2" t="s">
        <v>217</v>
      </c>
      <c r="L1" s="30"/>
      <c r="M1" s="23" t="s">
        <v>41</v>
      </c>
      <c r="N1" s="3">
        <f>N11+I19+J23+I27</f>
        <v>30.475030285600003</v>
      </c>
      <c r="O1" s="30"/>
    </row>
    <row r="2" spans="1:15" s="1" customFormat="1" ht="14.45" x14ac:dyDescent="0.3">
      <c r="A2" s="23" t="s">
        <v>3</v>
      </c>
      <c r="B2" s="93" t="s">
        <v>53</v>
      </c>
      <c r="C2" s="93"/>
      <c r="D2" s="23" t="s">
        <v>6</v>
      </c>
      <c r="E2" s="30"/>
      <c r="F2" s="30"/>
      <c r="G2" s="30"/>
      <c r="H2" s="30"/>
      <c r="I2" s="30"/>
      <c r="J2" s="30"/>
      <c r="K2" s="30"/>
      <c r="L2" s="30"/>
      <c r="M2" s="23" t="s">
        <v>4</v>
      </c>
      <c r="N2" s="4">
        <v>1</v>
      </c>
      <c r="O2" s="30"/>
    </row>
    <row r="3" spans="1:15" s="1" customFormat="1" x14ac:dyDescent="0.3">
      <c r="A3" s="23" t="s">
        <v>39</v>
      </c>
      <c r="B3" s="97" t="s">
        <v>58</v>
      </c>
      <c r="C3" s="97"/>
      <c r="D3" s="23" t="s">
        <v>8</v>
      </c>
      <c r="E3" s="30"/>
      <c r="F3" s="30"/>
      <c r="G3" s="30"/>
      <c r="H3" s="30"/>
      <c r="I3" s="30"/>
      <c r="J3" s="23" t="s">
        <v>6</v>
      </c>
      <c r="K3" s="5"/>
      <c r="L3" s="6"/>
      <c r="M3" s="30"/>
      <c r="N3" s="30"/>
      <c r="O3" s="30"/>
    </row>
    <row r="4" spans="1:15" s="1" customFormat="1" x14ac:dyDescent="0.25">
      <c r="A4" s="23" t="s">
        <v>45</v>
      </c>
      <c r="B4" s="96" t="s">
        <v>223</v>
      </c>
      <c r="C4" s="96"/>
      <c r="D4" s="23" t="s">
        <v>11</v>
      </c>
      <c r="E4" s="30"/>
      <c r="F4" s="30"/>
      <c r="G4" s="30"/>
      <c r="H4" s="30"/>
      <c r="I4" s="30"/>
      <c r="J4" s="23" t="s">
        <v>8</v>
      </c>
      <c r="K4" s="5"/>
      <c r="L4" s="6"/>
      <c r="M4" s="23" t="s">
        <v>9</v>
      </c>
      <c r="N4" s="3">
        <f>N1*N2</f>
        <v>30.475030285600003</v>
      </c>
      <c r="O4" s="30"/>
    </row>
    <row r="5" spans="1:15" s="1" customFormat="1" x14ac:dyDescent="0.25">
      <c r="A5" s="23" t="s">
        <v>5</v>
      </c>
      <c r="B5" s="96">
        <v>20091</v>
      </c>
      <c r="C5" s="96"/>
      <c r="D5" s="30"/>
      <c r="E5" s="30"/>
      <c r="F5" s="30"/>
      <c r="G5" s="30"/>
      <c r="H5" s="30"/>
      <c r="I5" s="30"/>
      <c r="J5" s="23" t="s">
        <v>11</v>
      </c>
      <c r="K5" s="5"/>
      <c r="L5" s="6"/>
      <c r="M5" s="6"/>
      <c r="N5" s="30"/>
      <c r="O5" s="30"/>
    </row>
    <row r="6" spans="1:15" s="1" customFormat="1" x14ac:dyDescent="0.25">
      <c r="A6" s="23" t="s">
        <v>7</v>
      </c>
      <c r="B6" s="97" t="s">
        <v>59</v>
      </c>
      <c r="C6" s="97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s="1" customFormat="1" ht="14.45" customHeight="1" x14ac:dyDescent="0.3">
      <c r="A7" s="23" t="s">
        <v>10</v>
      </c>
      <c r="B7" s="97" t="s">
        <v>60</v>
      </c>
      <c r="C7" s="97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s="1" customFormat="1" ht="14.45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1" customFormat="1" x14ac:dyDescent="0.25">
      <c r="A10" s="32" t="s">
        <v>61</v>
      </c>
      <c r="B10" s="32" t="s">
        <v>215</v>
      </c>
      <c r="C10" s="32" t="s">
        <v>224</v>
      </c>
      <c r="D10" s="90">
        <v>4.2</v>
      </c>
      <c r="E10" s="32">
        <v>202</v>
      </c>
      <c r="F10" s="32" t="s">
        <v>75</v>
      </c>
      <c r="G10" s="7"/>
      <c r="H10" s="16"/>
      <c r="I10" s="35" t="s">
        <v>76</v>
      </c>
      <c r="J10" s="36">
        <f>3.14*E10^2/4</f>
        <v>32031.140000000003</v>
      </c>
      <c r="K10" s="37">
        <v>20</v>
      </c>
      <c r="L10" s="38">
        <v>2.8100000000000002E-6</v>
      </c>
      <c r="M10" s="39">
        <v>1</v>
      </c>
      <c r="N10" s="40">
        <f>IF(J10="",D10*M10,D10*J10*K10*L10*M10)</f>
        <v>7.5606302856000029</v>
      </c>
      <c r="O10" s="30"/>
    </row>
    <row r="11" spans="1:15" s="1" customFormat="1" ht="14.45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21" t="s">
        <v>16</v>
      </c>
      <c r="N11" s="24">
        <f>SUM(N10:N10)</f>
        <v>7.5606302856000029</v>
      </c>
      <c r="O11" s="30"/>
    </row>
    <row r="12" spans="1:15" s="1" customFormat="1" ht="14.45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87" customFormat="1" ht="14.45" x14ac:dyDescent="0.3">
      <c r="A14" s="41" t="s">
        <v>54</v>
      </c>
      <c r="B14" s="42" t="s">
        <v>229</v>
      </c>
      <c r="C14" s="42" t="s">
        <v>238</v>
      </c>
      <c r="D14" s="33">
        <v>1.3</v>
      </c>
      <c r="E14" s="41" t="s">
        <v>55</v>
      </c>
      <c r="F14" s="41">
        <v>1</v>
      </c>
      <c r="G14" s="41"/>
      <c r="H14" s="41"/>
      <c r="I14" s="33">
        <f>IF(H14&lt;&gt;"",D14*F14*H14,D14*F14)</f>
        <v>1.3</v>
      </c>
    </row>
    <row r="15" spans="1:15" s="30" customFormat="1" ht="28.9" x14ac:dyDescent="0.3">
      <c r="A15" s="41" t="s">
        <v>62</v>
      </c>
      <c r="B15" s="42" t="s">
        <v>63</v>
      </c>
      <c r="C15" s="42" t="s">
        <v>79</v>
      </c>
      <c r="D15" s="33">
        <v>0.04</v>
      </c>
      <c r="E15" s="41" t="s">
        <v>64</v>
      </c>
      <c r="F15" s="41">
        <v>200.96</v>
      </c>
      <c r="G15" s="41" t="s">
        <v>80</v>
      </c>
      <c r="H15" s="41">
        <v>1</v>
      </c>
      <c r="I15" s="33">
        <f t="shared" ref="I15:I18" si="0">IF(H15&lt;&gt;"",D15*F15*H15,D15*F15)</f>
        <v>8.0384000000000011</v>
      </c>
    </row>
    <row r="16" spans="1:15" s="30" customFormat="1" ht="14.45" x14ac:dyDescent="0.3">
      <c r="A16" s="41" t="s">
        <v>66</v>
      </c>
      <c r="B16" s="42" t="s">
        <v>81</v>
      </c>
      <c r="C16" s="42" t="s">
        <v>82</v>
      </c>
      <c r="D16" s="33">
        <v>0.65</v>
      </c>
      <c r="E16" s="41" t="s">
        <v>55</v>
      </c>
      <c r="F16" s="41">
        <v>1</v>
      </c>
      <c r="G16" s="41"/>
      <c r="H16" s="41"/>
      <c r="I16" s="33">
        <f t="shared" si="0"/>
        <v>0.65</v>
      </c>
    </row>
    <row r="17" spans="1:15" s="30" customFormat="1" ht="28.9" x14ac:dyDescent="0.3">
      <c r="A17" s="41" t="s">
        <v>68</v>
      </c>
      <c r="B17" s="42" t="s">
        <v>63</v>
      </c>
      <c r="C17" s="42" t="s">
        <v>83</v>
      </c>
      <c r="D17" s="33">
        <v>0.04</v>
      </c>
      <c r="E17" s="41" t="s">
        <v>64</v>
      </c>
      <c r="F17" s="41">
        <v>323.14999999999998</v>
      </c>
      <c r="G17" s="41" t="s">
        <v>80</v>
      </c>
      <c r="H17" s="41">
        <v>1</v>
      </c>
      <c r="I17" s="33">
        <f t="shared" si="0"/>
        <v>12.926</v>
      </c>
    </row>
    <row r="18" spans="1:15" s="30" customFormat="1" ht="14.45" x14ac:dyDescent="0.3">
      <c r="A18" s="32" t="s">
        <v>84</v>
      </c>
      <c r="B18" s="43" t="s">
        <v>85</v>
      </c>
      <c r="C18" s="43" t="s">
        <v>74</v>
      </c>
      <c r="D18" s="33">
        <v>0</v>
      </c>
      <c r="E18" s="32" t="s">
        <v>70</v>
      </c>
      <c r="F18" s="32"/>
      <c r="G18" s="32"/>
      <c r="H18" s="32"/>
      <c r="I18" s="33">
        <f t="shared" si="0"/>
        <v>0</v>
      </c>
    </row>
    <row r="19" spans="1:15" s="12" customFormat="1" ht="14.45" x14ac:dyDescent="0.3">
      <c r="H19" s="21" t="s">
        <v>16</v>
      </c>
      <c r="I19" s="22">
        <f>SUM(I14:I18)</f>
        <v>22.914400000000001</v>
      </c>
      <c r="O19" s="30"/>
    </row>
    <row r="20" spans="1:15" s="1" customFormat="1" ht="14.45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s="12" customFormat="1" ht="14.45" x14ac:dyDescent="0.3">
      <c r="A21" s="20" t="s">
        <v>12</v>
      </c>
      <c r="B21" s="20" t="s">
        <v>32</v>
      </c>
      <c r="C21" s="20" t="s">
        <v>18</v>
      </c>
      <c r="D21" s="20" t="s">
        <v>19</v>
      </c>
      <c r="E21" s="20" t="s">
        <v>20</v>
      </c>
      <c r="F21" s="20" t="s">
        <v>21</v>
      </c>
      <c r="G21" s="20" t="s">
        <v>22</v>
      </c>
      <c r="H21" s="20" t="s">
        <v>23</v>
      </c>
      <c r="I21" s="20" t="s">
        <v>15</v>
      </c>
      <c r="J21" s="20" t="s">
        <v>16</v>
      </c>
    </row>
    <row r="22" spans="1:15" s="1" customFormat="1" ht="14.45" x14ac:dyDescent="0.3">
      <c r="A22" s="41"/>
      <c r="B22" s="41" t="s">
        <v>87</v>
      </c>
      <c r="C22" s="41"/>
      <c r="D22" s="33"/>
      <c r="E22" s="41"/>
      <c r="F22" s="44"/>
      <c r="G22" s="41"/>
      <c r="H22" s="42"/>
      <c r="I22" s="45"/>
      <c r="J22" s="33">
        <f>D22*I22</f>
        <v>0</v>
      </c>
      <c r="K22" s="30"/>
      <c r="L22" s="30"/>
      <c r="M22" s="30"/>
      <c r="N22" s="30"/>
      <c r="O22" s="30"/>
    </row>
    <row r="23" spans="1:15" s="12" customFormat="1" ht="14.45" x14ac:dyDescent="0.3">
      <c r="I23" s="29" t="s">
        <v>16</v>
      </c>
      <c r="J23" s="22">
        <f>SUM(J22:J22)</f>
        <v>0</v>
      </c>
    </row>
    <row r="24" spans="1:15" s="1" customFormat="1" ht="14.45" x14ac:dyDescent="0.3">
      <c r="A24" s="30"/>
      <c r="B24" s="30"/>
      <c r="C24" s="30"/>
      <c r="D24" s="30"/>
      <c r="E24" s="30"/>
      <c r="F24" s="30"/>
      <c r="G24" s="30"/>
      <c r="H24" s="13"/>
      <c r="I24" s="14"/>
      <c r="J24" s="30"/>
      <c r="K24" s="30"/>
      <c r="L24" s="30"/>
      <c r="M24" s="30"/>
      <c r="N24" s="30"/>
      <c r="O24" s="30"/>
    </row>
    <row r="25" spans="1:15" s="12" customFormat="1" ht="28.9" x14ac:dyDescent="0.3">
      <c r="A25" s="20" t="s">
        <v>12</v>
      </c>
      <c r="B25" s="20" t="s">
        <v>33</v>
      </c>
      <c r="C25" s="20" t="s">
        <v>18</v>
      </c>
      <c r="D25" s="20" t="s">
        <v>19</v>
      </c>
      <c r="E25" s="20" t="s">
        <v>29</v>
      </c>
      <c r="F25" s="20" t="s">
        <v>15</v>
      </c>
      <c r="G25" s="20" t="s">
        <v>34</v>
      </c>
      <c r="H25" s="20" t="s">
        <v>35</v>
      </c>
      <c r="I25" s="20" t="s">
        <v>16</v>
      </c>
    </row>
    <row r="26" spans="1:15" s="1" customFormat="1" ht="14.45" x14ac:dyDescent="0.3">
      <c r="A26" s="32"/>
      <c r="B26" s="41" t="s">
        <v>86</v>
      </c>
      <c r="C26" s="32"/>
      <c r="D26" s="46"/>
      <c r="E26" s="41"/>
      <c r="F26" s="41"/>
      <c r="G26" s="41"/>
      <c r="H26" s="41"/>
      <c r="I26" s="33">
        <f>IF(G26="",0,D26*F26/(G26*H26))</f>
        <v>0</v>
      </c>
      <c r="J26" s="30"/>
      <c r="K26" s="30"/>
      <c r="L26" s="30"/>
      <c r="M26" s="30"/>
      <c r="N26" s="30"/>
      <c r="O26" s="30"/>
    </row>
    <row r="27" spans="1:15" s="12" customFormat="1" ht="14.45" x14ac:dyDescent="0.3">
      <c r="H27" s="21" t="s">
        <v>16</v>
      </c>
      <c r="I27" s="22">
        <f>SUM(I26:I26)</f>
        <v>0</v>
      </c>
    </row>
    <row r="28" spans="1:15" ht="14.45" x14ac:dyDescent="0.3">
      <c r="H28" s="17"/>
      <c r="I28" s="18"/>
    </row>
  </sheetData>
  <sheetProtection formatCells="0" insertRows="0" insertHyperlinks="0" deleteRows="0"/>
  <protectedRanges>
    <protectedRange sqref="D10 N2 G10:H10" name="区域1"/>
    <protectedRange sqref="B3:B4 B6:B7" name="区域1_1"/>
    <protectedRange sqref="A10:C10" name="区域1_3"/>
    <protectedRange sqref="E10:F10" name="区域1_4"/>
    <protectedRange sqref="I10:M10" name="区域1_5"/>
    <protectedRange sqref="A14:H18" name="区域1_7"/>
    <protectedRange sqref="A22:I22" name="区域1_9"/>
    <protectedRange sqref="A26:H26" name="区域1_10"/>
    <protectedRange sqref="B5" name="区域1_1_1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4" type="noConversion"/>
  <pageMargins left="0.5" right="0.5" top="0.75" bottom="0.75" header="0.3" footer="0.3"/>
  <pageSetup paperSize="9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L19" sqref="L19"/>
    </sheetView>
  </sheetViews>
  <sheetFormatPr defaultColWidth="9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" style="15"/>
  </cols>
  <sheetData>
    <row r="1" spans="1:15" s="30" customFormat="1" x14ac:dyDescent="0.25">
      <c r="A1" s="23" t="s">
        <v>36</v>
      </c>
      <c r="B1" s="92" t="s">
        <v>42</v>
      </c>
      <c r="C1" s="99"/>
      <c r="J1" s="28" t="s">
        <v>2</v>
      </c>
      <c r="K1" s="2" t="s">
        <v>218</v>
      </c>
      <c r="M1" s="23" t="s">
        <v>41</v>
      </c>
      <c r="N1" s="3">
        <f>N11+I23+J27+I31</f>
        <v>13.456198890625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25">
      <c r="A3" s="23" t="s">
        <v>39</v>
      </c>
      <c r="B3" s="97" t="s">
        <v>243</v>
      </c>
      <c r="C3" s="100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245</v>
      </c>
      <c r="C4" s="100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13.456198890625</v>
      </c>
    </row>
    <row r="5" spans="1:15" s="30" customFormat="1" x14ac:dyDescent="0.25">
      <c r="A5" s="23" t="s">
        <v>5</v>
      </c>
      <c r="B5" s="96">
        <v>20092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7" t="s">
        <v>89</v>
      </c>
      <c r="C6" s="97"/>
    </row>
    <row r="7" spans="1:15" s="30" customFormat="1" ht="14.45" customHeight="1" x14ac:dyDescent="0.3">
      <c r="A7" s="23" t="s">
        <v>10</v>
      </c>
      <c r="B7" s="97" t="s">
        <v>90</v>
      </c>
      <c r="C7" s="97"/>
    </row>
    <row r="8" spans="1:15" s="30" customFormat="1" ht="14.45" x14ac:dyDescent="0.3"/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x14ac:dyDescent="0.25">
      <c r="A10" s="32" t="s">
        <v>61</v>
      </c>
      <c r="B10" s="32" t="s">
        <v>93</v>
      </c>
      <c r="C10" s="32" t="s">
        <v>246</v>
      </c>
      <c r="D10" s="33">
        <v>2.25</v>
      </c>
      <c r="E10" s="32">
        <v>65</v>
      </c>
      <c r="F10" s="32" t="s">
        <v>92</v>
      </c>
      <c r="G10" s="32"/>
      <c r="H10" s="34"/>
      <c r="I10" s="35" t="s">
        <v>214</v>
      </c>
      <c r="J10" s="36">
        <f>3.14*E10^2/4</f>
        <v>3316.625</v>
      </c>
      <c r="K10" s="37">
        <v>10</v>
      </c>
      <c r="L10" s="47">
        <v>7.8499999999999994E-6</v>
      </c>
      <c r="M10" s="39">
        <v>1</v>
      </c>
      <c r="N10" s="40">
        <f>IF(J10="",D10*M10,D10*J10*K10*L10*M10)</f>
        <v>0.5857988906249999</v>
      </c>
    </row>
    <row r="11" spans="1:15" s="30" customFormat="1" ht="14.45" x14ac:dyDescent="0.3">
      <c r="M11" s="21" t="s">
        <v>16</v>
      </c>
      <c r="N11" s="24">
        <f>SUM(N10:N10)</f>
        <v>0.5857988906249999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30" customFormat="1" ht="14.45" x14ac:dyDescent="0.3">
      <c r="A14" s="41" t="s">
        <v>54</v>
      </c>
      <c r="B14" s="42" t="s">
        <v>94</v>
      </c>
      <c r="C14" s="42" t="s">
        <v>95</v>
      </c>
      <c r="D14" s="33">
        <v>0</v>
      </c>
      <c r="E14" s="41" t="s">
        <v>55</v>
      </c>
      <c r="F14" s="41">
        <v>1</v>
      </c>
      <c r="G14" s="41"/>
      <c r="H14" s="41"/>
      <c r="I14" s="33">
        <f>IF(H14&lt;&gt;"",D14*F14*H14,D14*F14)</f>
        <v>0</v>
      </c>
    </row>
    <row r="15" spans="1:15" s="87" customFormat="1" ht="14.45" x14ac:dyDescent="0.3">
      <c r="A15" s="41" t="s">
        <v>232</v>
      </c>
      <c r="B15" s="42" t="s">
        <v>233</v>
      </c>
      <c r="C15" s="42" t="s">
        <v>236</v>
      </c>
      <c r="D15" s="33">
        <v>1.3</v>
      </c>
      <c r="E15" s="41" t="s">
        <v>237</v>
      </c>
      <c r="F15" s="41">
        <v>1</v>
      </c>
      <c r="G15" s="41"/>
      <c r="H15" s="41"/>
      <c r="I15" s="33">
        <f t="shared" ref="I15:I22" si="0">IF(H15&lt;&gt;"",D15*F15*H15,D15*F15)</f>
        <v>1.3</v>
      </c>
    </row>
    <row r="16" spans="1:15" s="30" customFormat="1" ht="28.9" x14ac:dyDescent="0.3">
      <c r="A16" s="41" t="s">
        <v>66</v>
      </c>
      <c r="B16" s="42" t="s">
        <v>99</v>
      </c>
      <c r="C16" s="42" t="s">
        <v>100</v>
      </c>
      <c r="D16" s="33">
        <v>0.04</v>
      </c>
      <c r="E16" s="41" t="s">
        <v>101</v>
      </c>
      <c r="F16" s="41">
        <v>13.05</v>
      </c>
      <c r="G16" s="41" t="s">
        <v>102</v>
      </c>
      <c r="H16" s="41">
        <v>3</v>
      </c>
      <c r="I16" s="33">
        <f t="shared" si="0"/>
        <v>1.5660000000000001</v>
      </c>
    </row>
    <row r="17" spans="1:15" s="30" customFormat="1" x14ac:dyDescent="0.25">
      <c r="A17" s="41" t="s">
        <v>68</v>
      </c>
      <c r="B17" s="42" t="s">
        <v>77</v>
      </c>
      <c r="C17" s="42" t="s">
        <v>103</v>
      </c>
      <c r="D17" s="33">
        <v>0.65</v>
      </c>
      <c r="E17" s="41" t="s">
        <v>98</v>
      </c>
      <c r="F17" s="41">
        <v>1</v>
      </c>
      <c r="G17" s="41"/>
      <c r="H17" s="41"/>
      <c r="I17" s="33">
        <f t="shared" si="0"/>
        <v>0.65</v>
      </c>
    </row>
    <row r="18" spans="1:15" s="30" customFormat="1" ht="30" x14ac:dyDescent="0.25">
      <c r="A18" s="41" t="s">
        <v>69</v>
      </c>
      <c r="B18" s="42" t="s">
        <v>104</v>
      </c>
      <c r="C18" s="42" t="s">
        <v>100</v>
      </c>
      <c r="D18" s="33">
        <v>0.04</v>
      </c>
      <c r="E18" s="41" t="s">
        <v>101</v>
      </c>
      <c r="F18" s="41">
        <v>7.47</v>
      </c>
      <c r="G18" s="41" t="s">
        <v>105</v>
      </c>
      <c r="H18" s="41">
        <v>3</v>
      </c>
      <c r="I18" s="33">
        <f t="shared" si="0"/>
        <v>0.89640000000000009</v>
      </c>
    </row>
    <row r="19" spans="1:15" s="87" customFormat="1" x14ac:dyDescent="0.25">
      <c r="A19" s="41" t="s">
        <v>137</v>
      </c>
      <c r="B19" s="42" t="s">
        <v>229</v>
      </c>
      <c r="C19" s="42" t="s">
        <v>230</v>
      </c>
      <c r="D19" s="33">
        <v>1.3</v>
      </c>
      <c r="E19" s="41" t="s">
        <v>231</v>
      </c>
      <c r="F19" s="41">
        <v>1</v>
      </c>
      <c r="G19" s="41"/>
      <c r="H19" s="41"/>
      <c r="I19" s="33">
        <f t="shared" si="0"/>
        <v>1.3</v>
      </c>
    </row>
    <row r="20" spans="1:15" s="30" customFormat="1" x14ac:dyDescent="0.25">
      <c r="A20" s="41" t="s">
        <v>138</v>
      </c>
      <c r="B20" s="43" t="s">
        <v>106</v>
      </c>
      <c r="C20" s="43" t="s">
        <v>107</v>
      </c>
      <c r="D20" s="33">
        <v>0.35</v>
      </c>
      <c r="E20" s="32" t="s">
        <v>108</v>
      </c>
      <c r="F20" s="32">
        <v>1</v>
      </c>
      <c r="G20" s="82"/>
      <c r="H20" s="32"/>
      <c r="I20" s="33">
        <f t="shared" si="0"/>
        <v>0.35</v>
      </c>
    </row>
    <row r="21" spans="1:15" s="87" customFormat="1" x14ac:dyDescent="0.25">
      <c r="A21" s="41" t="s">
        <v>139</v>
      </c>
      <c r="B21" s="43" t="s">
        <v>233</v>
      </c>
      <c r="C21" s="43" t="s">
        <v>239</v>
      </c>
      <c r="D21" s="33">
        <v>1.3</v>
      </c>
      <c r="E21" s="32" t="s">
        <v>235</v>
      </c>
      <c r="F21" s="32">
        <v>1</v>
      </c>
      <c r="G21" s="85"/>
      <c r="H21" s="32"/>
      <c r="I21" s="33">
        <f t="shared" si="0"/>
        <v>1.3</v>
      </c>
    </row>
    <row r="22" spans="1:15" s="30" customFormat="1" ht="30" x14ac:dyDescent="0.25">
      <c r="A22" s="41" t="s">
        <v>141</v>
      </c>
      <c r="B22" s="43" t="s">
        <v>109</v>
      </c>
      <c r="C22" s="43" t="s">
        <v>110</v>
      </c>
      <c r="D22" s="33">
        <v>0.2</v>
      </c>
      <c r="E22" s="32" t="s">
        <v>111</v>
      </c>
      <c r="F22" s="32">
        <v>9.18</v>
      </c>
      <c r="G22" s="32" t="s">
        <v>105</v>
      </c>
      <c r="H22" s="32">
        <v>3</v>
      </c>
      <c r="I22" s="33">
        <f t="shared" si="0"/>
        <v>5.508</v>
      </c>
    </row>
    <row r="23" spans="1:15" s="12" customFormat="1" ht="14.45" x14ac:dyDescent="0.3">
      <c r="H23" s="21" t="s">
        <v>16</v>
      </c>
      <c r="I23" s="22">
        <f>SUM(I14:I22)</f>
        <v>12.8704</v>
      </c>
      <c r="O23" s="30"/>
    </row>
    <row r="24" spans="1:15" s="30" customFormat="1" ht="14.45" x14ac:dyDescent="0.3"/>
    <row r="25" spans="1:15" s="12" customFormat="1" ht="14.45" x14ac:dyDescent="0.3">
      <c r="A25" s="20" t="s">
        <v>12</v>
      </c>
      <c r="B25" s="20" t="s">
        <v>32</v>
      </c>
      <c r="C25" s="20" t="s">
        <v>18</v>
      </c>
      <c r="D25" s="20" t="s">
        <v>19</v>
      </c>
      <c r="E25" s="20" t="s">
        <v>20</v>
      </c>
      <c r="F25" s="20" t="s">
        <v>21</v>
      </c>
      <c r="G25" s="20" t="s">
        <v>22</v>
      </c>
      <c r="H25" s="20" t="s">
        <v>23</v>
      </c>
      <c r="I25" s="20" t="s">
        <v>15</v>
      </c>
      <c r="J25" s="20" t="s">
        <v>16</v>
      </c>
    </row>
    <row r="26" spans="1:15" s="30" customFormat="1" ht="14.45" x14ac:dyDescent="0.3">
      <c r="A26" s="41"/>
      <c r="B26" s="41" t="s">
        <v>112</v>
      </c>
      <c r="C26" s="41"/>
      <c r="D26" s="33"/>
      <c r="E26" s="41"/>
      <c r="F26" s="44"/>
      <c r="G26" s="41"/>
      <c r="H26" s="42"/>
      <c r="I26" s="45"/>
      <c r="J26" s="33">
        <f>D26*I26</f>
        <v>0</v>
      </c>
    </row>
    <row r="27" spans="1:15" s="12" customFormat="1" ht="14.45" x14ac:dyDescent="0.3">
      <c r="I27" s="29" t="s">
        <v>16</v>
      </c>
      <c r="J27" s="22">
        <f>SUM(J26:J26)</f>
        <v>0</v>
      </c>
    </row>
    <row r="28" spans="1:15" s="30" customFormat="1" ht="14.45" x14ac:dyDescent="0.3">
      <c r="H28" s="13"/>
      <c r="I28" s="14"/>
    </row>
    <row r="29" spans="1:15" s="12" customFormat="1" ht="28.9" x14ac:dyDescent="0.3">
      <c r="A29" s="20" t="s">
        <v>12</v>
      </c>
      <c r="B29" s="20" t="s">
        <v>33</v>
      </c>
      <c r="C29" s="20" t="s">
        <v>18</v>
      </c>
      <c r="D29" s="20" t="s">
        <v>19</v>
      </c>
      <c r="E29" s="20" t="s">
        <v>29</v>
      </c>
      <c r="F29" s="20" t="s">
        <v>15</v>
      </c>
      <c r="G29" s="20" t="s">
        <v>34</v>
      </c>
      <c r="H29" s="20" t="s">
        <v>35</v>
      </c>
      <c r="I29" s="20" t="s">
        <v>16</v>
      </c>
    </row>
    <row r="30" spans="1:15" s="30" customFormat="1" ht="14.45" x14ac:dyDescent="0.3">
      <c r="A30" s="32"/>
      <c r="B30" s="41" t="s">
        <v>113</v>
      </c>
      <c r="C30" s="32"/>
      <c r="D30" s="46"/>
      <c r="E30" s="41"/>
      <c r="F30" s="41"/>
      <c r="G30" s="41"/>
      <c r="H30" s="41"/>
      <c r="I30" s="33">
        <f>IF(G30="",0,D30*F30/(G30*H30))</f>
        <v>0</v>
      </c>
    </row>
    <row r="31" spans="1:15" s="12" customFormat="1" x14ac:dyDescent="0.25">
      <c r="H31" s="21" t="s">
        <v>16</v>
      </c>
      <c r="I31" s="22">
        <f>SUM(I30:I30)</f>
        <v>0</v>
      </c>
    </row>
    <row r="32" spans="1:15" x14ac:dyDescent="0.25">
      <c r="H32" s="17"/>
      <c r="I32" s="18"/>
    </row>
  </sheetData>
  <sheetProtection formatCells="0" insertRows="0" insertHyperlinks="0" deleteRows="0"/>
  <protectedRanges>
    <protectedRange sqref="N2" name="区域1"/>
    <protectedRange sqref="B3:B4 B6:B7" name="区域1_1"/>
    <protectedRange sqref="A10:B10 D10:M10" name="区域1_2"/>
    <protectedRange sqref="A14:H18 B20:H22 A19:A22" name="区域1_3"/>
    <protectedRange sqref="A26:I26" name="区域1_4"/>
    <protectedRange sqref="A30:H30" name="区域1_5"/>
    <protectedRange sqref="C10" name="区域1_3_1"/>
    <protectedRange sqref="B5" name="区域1_1_1"/>
    <protectedRange sqref="B19:H19" name="区域1_3_6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12" type="noConversion"/>
  <pageMargins left="0.5" right="0.5" top="0.75" bottom="0.75" header="0.3" footer="0.3"/>
  <pageSetup paperSize="9" scale="6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zoomScaleNormal="100" workbookViewId="0">
      <selection activeCell="B5" sqref="B5:C5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5" s="30" customFormat="1" x14ac:dyDescent="0.25">
      <c r="A1" s="23" t="s">
        <v>36</v>
      </c>
      <c r="B1" s="92" t="s">
        <v>42</v>
      </c>
      <c r="C1" s="99"/>
      <c r="J1" s="28" t="s">
        <v>2</v>
      </c>
      <c r="K1" s="88" t="s">
        <v>219</v>
      </c>
      <c r="M1" s="23" t="s">
        <v>41</v>
      </c>
      <c r="N1" s="3">
        <f>N11+I15+J19+I23</f>
        <v>38.1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3">
      <c r="A3" s="23" t="s">
        <v>39</v>
      </c>
      <c r="B3" s="97" t="s">
        <v>114</v>
      </c>
      <c r="C3" s="100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115</v>
      </c>
      <c r="C4" s="100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38.1</v>
      </c>
    </row>
    <row r="5" spans="1:15" s="30" customFormat="1" x14ac:dyDescent="0.25">
      <c r="A5" s="23" t="s">
        <v>5</v>
      </c>
      <c r="B5" s="96">
        <v>20093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7" t="s">
        <v>116</v>
      </c>
      <c r="C6" s="97"/>
    </row>
    <row r="7" spans="1:15" s="30" customFormat="1" ht="14.45" customHeight="1" x14ac:dyDescent="0.25">
      <c r="A7" s="23" t="s">
        <v>10</v>
      </c>
      <c r="B7" s="97" t="s">
        <v>244</v>
      </c>
      <c r="C7" s="97"/>
    </row>
    <row r="8" spans="1:15" s="30" customFormat="1" ht="14.45" x14ac:dyDescent="0.3"/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ht="14.45" x14ac:dyDescent="0.3">
      <c r="A10" s="32" t="s">
        <v>117</v>
      </c>
      <c r="B10" s="32" t="s">
        <v>118</v>
      </c>
      <c r="C10" s="32" t="s">
        <v>119</v>
      </c>
      <c r="D10" s="33">
        <v>0.05</v>
      </c>
      <c r="E10" s="32"/>
      <c r="F10" s="32" t="s">
        <v>120</v>
      </c>
      <c r="G10" s="32"/>
      <c r="H10" s="34"/>
      <c r="I10" s="35"/>
      <c r="J10" s="36"/>
      <c r="K10" s="37"/>
      <c r="L10" s="47"/>
      <c r="M10" s="39">
        <v>762</v>
      </c>
      <c r="N10" s="40">
        <f>IF(J10="",D10*M10,D10*J10*K10*L10*M10)</f>
        <v>38.1</v>
      </c>
    </row>
    <row r="11" spans="1:15" s="30" customFormat="1" ht="14.45" x14ac:dyDescent="0.3">
      <c r="M11" s="21" t="s">
        <v>16</v>
      </c>
      <c r="N11" s="24">
        <f>SUM(N10:N10)</f>
        <v>38.1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30" customFormat="1" ht="14.45" x14ac:dyDescent="0.3">
      <c r="A14" s="41"/>
      <c r="B14" s="42" t="s">
        <v>112</v>
      </c>
      <c r="C14" s="42"/>
      <c r="D14" s="33"/>
      <c r="E14" s="41"/>
      <c r="F14" s="41"/>
      <c r="G14" s="41"/>
      <c r="H14" s="41"/>
      <c r="I14" s="33">
        <f>IF(H14&lt;&gt;"",D14*F14*H14,D14*F14)</f>
        <v>0</v>
      </c>
    </row>
    <row r="15" spans="1:15" s="12" customFormat="1" ht="14.45" x14ac:dyDescent="0.3">
      <c r="H15" s="21" t="s">
        <v>16</v>
      </c>
      <c r="I15" s="22">
        <f>SUM(I14:I14)</f>
        <v>0</v>
      </c>
      <c r="O15" s="30"/>
    </row>
    <row r="16" spans="1:15" s="30" customFormat="1" ht="14.45" x14ac:dyDescent="0.3"/>
    <row r="17" spans="1:10" s="12" customFormat="1" ht="14.45" x14ac:dyDescent="0.3">
      <c r="A17" s="20" t="s">
        <v>12</v>
      </c>
      <c r="B17" s="20" t="s">
        <v>32</v>
      </c>
      <c r="C17" s="20" t="s">
        <v>18</v>
      </c>
      <c r="D17" s="20" t="s">
        <v>19</v>
      </c>
      <c r="E17" s="20" t="s">
        <v>20</v>
      </c>
      <c r="F17" s="20" t="s">
        <v>21</v>
      </c>
      <c r="G17" s="20" t="s">
        <v>22</v>
      </c>
      <c r="H17" s="20" t="s">
        <v>23</v>
      </c>
      <c r="I17" s="20" t="s">
        <v>15</v>
      </c>
      <c r="J17" s="20" t="s">
        <v>16</v>
      </c>
    </row>
    <row r="18" spans="1:10" s="30" customFormat="1" ht="14.45" x14ac:dyDescent="0.3">
      <c r="A18" s="41"/>
      <c r="B18" s="41" t="s">
        <v>121</v>
      </c>
      <c r="C18" s="41"/>
      <c r="D18" s="33"/>
      <c r="E18" s="41"/>
      <c r="F18" s="44"/>
      <c r="G18" s="41"/>
      <c r="H18" s="42"/>
      <c r="I18" s="45"/>
      <c r="J18" s="33">
        <f>D18*I18</f>
        <v>0</v>
      </c>
    </row>
    <row r="19" spans="1:10" s="12" customFormat="1" ht="14.45" x14ac:dyDescent="0.3">
      <c r="I19" s="29" t="s">
        <v>16</v>
      </c>
      <c r="J19" s="22">
        <f>SUM(J18:J18)</f>
        <v>0</v>
      </c>
    </row>
    <row r="20" spans="1:10" s="30" customFormat="1" ht="14.45" x14ac:dyDescent="0.3">
      <c r="H20" s="13"/>
      <c r="I20" s="14"/>
    </row>
    <row r="21" spans="1:10" s="12" customFormat="1" ht="28.9" x14ac:dyDescent="0.3">
      <c r="A21" s="20" t="s">
        <v>12</v>
      </c>
      <c r="B21" s="20" t="s">
        <v>33</v>
      </c>
      <c r="C21" s="20" t="s">
        <v>18</v>
      </c>
      <c r="D21" s="20" t="s">
        <v>19</v>
      </c>
      <c r="E21" s="20" t="s">
        <v>29</v>
      </c>
      <c r="F21" s="20" t="s">
        <v>15</v>
      </c>
      <c r="G21" s="20" t="s">
        <v>34</v>
      </c>
      <c r="H21" s="20" t="s">
        <v>35</v>
      </c>
      <c r="I21" s="20" t="s">
        <v>16</v>
      </c>
    </row>
    <row r="22" spans="1:10" s="30" customFormat="1" ht="14.45" x14ac:dyDescent="0.3">
      <c r="A22" s="32"/>
      <c r="B22" s="41" t="s">
        <v>112</v>
      </c>
      <c r="C22" s="32"/>
      <c r="D22" s="46"/>
      <c r="E22" s="41"/>
      <c r="F22" s="41"/>
      <c r="G22" s="41"/>
      <c r="H22" s="41"/>
      <c r="I22" s="33">
        <f>IF(G22="",0,D22*F22/(G22*H22))</f>
        <v>0</v>
      </c>
    </row>
    <row r="23" spans="1:10" s="12" customFormat="1" ht="14.45" x14ac:dyDescent="0.3">
      <c r="H23" s="21" t="s">
        <v>16</v>
      </c>
      <c r="I23" s="22">
        <f>SUM(I22:I22)</f>
        <v>0</v>
      </c>
    </row>
    <row r="24" spans="1:10" ht="14.45" x14ac:dyDescent="0.3">
      <c r="H24" s="17"/>
      <c r="I24" s="18"/>
    </row>
  </sheetData>
  <sheetProtection formatCells="0" insertRows="0" insertHyperlinks="0" deleteRows="0"/>
  <protectedRanges>
    <protectedRange sqref="N2" name="区域1"/>
    <protectedRange sqref="B3:B4 B6:B7" name="区域1_1"/>
    <protectedRange sqref="A10:M10" name="区域1_2"/>
    <protectedRange sqref="A14:H14" name="区域1_3"/>
    <protectedRange sqref="A22:H22" name="区域1_4"/>
    <protectedRange sqref="A18:I18" name="区域1_5"/>
    <protectedRange sqref="B5" name="区域1_1_2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3" type="noConversion"/>
  <pageMargins left="0.5" right="0.5" top="0.75" bottom="0.75" header="0.3" footer="0.3"/>
  <pageSetup paperSize="9" scale="6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zoomScaleNormal="100" workbookViewId="0">
      <selection activeCell="A15" sqref="A15:XFD15"/>
    </sheetView>
  </sheetViews>
  <sheetFormatPr defaultColWidth="9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" style="15"/>
  </cols>
  <sheetData>
    <row r="1" spans="1:15" s="30" customFormat="1" x14ac:dyDescent="0.25">
      <c r="A1" s="23" t="s">
        <v>36</v>
      </c>
      <c r="B1" s="92" t="s">
        <v>42</v>
      </c>
      <c r="C1" s="92"/>
      <c r="J1" s="28" t="s">
        <v>2</v>
      </c>
      <c r="K1" s="88" t="s">
        <v>219</v>
      </c>
      <c r="M1" s="23" t="s">
        <v>41</v>
      </c>
      <c r="N1" s="3">
        <f>N11+I18+J22+I26</f>
        <v>4.6647512839999994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3">
      <c r="A3" s="23" t="s">
        <v>39</v>
      </c>
      <c r="B3" s="97" t="s">
        <v>58</v>
      </c>
      <c r="C3" s="97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247</v>
      </c>
      <c r="C4" s="100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4.6647512839999994</v>
      </c>
    </row>
    <row r="5" spans="1:15" s="30" customFormat="1" x14ac:dyDescent="0.25">
      <c r="A5" s="23" t="s">
        <v>5</v>
      </c>
      <c r="B5" s="96">
        <v>20094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7" t="s">
        <v>89</v>
      </c>
      <c r="C6" s="97"/>
    </row>
    <row r="7" spans="1:15" s="30" customFormat="1" ht="14.45" customHeight="1" x14ac:dyDescent="0.3">
      <c r="A7" s="23" t="s">
        <v>10</v>
      </c>
      <c r="B7" s="97" t="s">
        <v>122</v>
      </c>
      <c r="C7" s="97"/>
    </row>
    <row r="8" spans="1:15" s="30" customFormat="1" ht="14.45" x14ac:dyDescent="0.3"/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x14ac:dyDescent="0.25">
      <c r="A10" s="32" t="s">
        <v>61</v>
      </c>
      <c r="B10" s="32" t="s">
        <v>91</v>
      </c>
      <c r="C10" s="32" t="s">
        <v>248</v>
      </c>
      <c r="D10" s="33">
        <v>2.25</v>
      </c>
      <c r="E10" s="32">
        <v>66</v>
      </c>
      <c r="F10" s="32" t="s">
        <v>92</v>
      </c>
      <c r="G10" s="32">
        <v>424</v>
      </c>
      <c r="H10" s="34" t="s">
        <v>92</v>
      </c>
      <c r="I10" s="35" t="s">
        <v>216</v>
      </c>
      <c r="J10" s="36">
        <f>E10*G10</f>
        <v>27984</v>
      </c>
      <c r="K10" s="37">
        <v>2.66</v>
      </c>
      <c r="L10" s="47">
        <v>7.8499999999999994E-6</v>
      </c>
      <c r="M10" s="39">
        <v>1</v>
      </c>
      <c r="N10" s="40">
        <f>IF(J10="",D10*M10,D10*J10*K10*L10*M10)</f>
        <v>1.314751284</v>
      </c>
    </row>
    <row r="11" spans="1:15" s="30" customFormat="1" ht="14.45" x14ac:dyDescent="0.3">
      <c r="M11" s="21" t="s">
        <v>16</v>
      </c>
      <c r="N11" s="24">
        <f>SUM(N10:N10)</f>
        <v>1.314751284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30" customFormat="1" ht="14.45" x14ac:dyDescent="0.3">
      <c r="A14" s="41" t="s">
        <v>54</v>
      </c>
      <c r="B14" s="42" t="s">
        <v>123</v>
      </c>
      <c r="C14" s="42" t="s">
        <v>124</v>
      </c>
      <c r="D14" s="33">
        <v>0.25</v>
      </c>
      <c r="E14" s="41" t="s">
        <v>125</v>
      </c>
      <c r="F14" s="41">
        <v>3</v>
      </c>
      <c r="G14" s="41"/>
      <c r="H14" s="41"/>
      <c r="I14" s="33">
        <f>IF(H14&lt;&gt;"",D14*F14*H14,D14*F14)</f>
        <v>0.75</v>
      </c>
    </row>
    <row r="15" spans="1:15" s="87" customFormat="1" ht="14.45" x14ac:dyDescent="0.3">
      <c r="A15" s="41" t="s">
        <v>62</v>
      </c>
      <c r="B15" s="42" t="s">
        <v>229</v>
      </c>
      <c r="C15" s="42" t="s">
        <v>230</v>
      </c>
      <c r="D15" s="33">
        <v>1.3</v>
      </c>
      <c r="E15" s="41" t="s">
        <v>231</v>
      </c>
      <c r="F15" s="41">
        <v>1</v>
      </c>
      <c r="G15" s="41"/>
      <c r="H15" s="41"/>
      <c r="I15" s="33">
        <f t="shared" ref="I15" si="0">IF(H15&lt;&gt;"",D15*F15*H15,D15*F15)</f>
        <v>1.3</v>
      </c>
    </row>
    <row r="16" spans="1:15" s="87" customFormat="1" x14ac:dyDescent="0.25">
      <c r="A16" s="41" t="s">
        <v>62</v>
      </c>
      <c r="B16" s="42" t="s">
        <v>226</v>
      </c>
      <c r="C16" s="42" t="s">
        <v>227</v>
      </c>
      <c r="D16" s="33">
        <v>0.35</v>
      </c>
      <c r="E16" s="41" t="s">
        <v>228</v>
      </c>
      <c r="F16" s="41">
        <v>3</v>
      </c>
      <c r="G16" s="41"/>
      <c r="H16" s="41"/>
      <c r="I16" s="33">
        <f>IF(H16&lt;&gt;"",D16*F16*H16,D16*F16)</f>
        <v>1.0499999999999998</v>
      </c>
    </row>
    <row r="17" spans="1:15" s="30" customFormat="1" ht="14.45" x14ac:dyDescent="0.3">
      <c r="A17" s="41" t="s">
        <v>66</v>
      </c>
      <c r="B17" s="42" t="s">
        <v>126</v>
      </c>
      <c r="C17" s="42" t="s">
        <v>127</v>
      </c>
      <c r="D17" s="33">
        <v>0.25</v>
      </c>
      <c r="E17" s="41" t="s">
        <v>128</v>
      </c>
      <c r="F17" s="41">
        <v>1</v>
      </c>
      <c r="G17" s="41"/>
      <c r="H17" s="41"/>
      <c r="I17" s="33">
        <f>IF(H17&lt;&gt;"",D17*F17*H17,D17*F17)</f>
        <v>0.25</v>
      </c>
    </row>
    <row r="18" spans="1:15" s="12" customFormat="1" ht="14.45" x14ac:dyDescent="0.3">
      <c r="H18" s="21" t="s">
        <v>16</v>
      </c>
      <c r="I18" s="22">
        <f>SUM(I14:I17)</f>
        <v>3.3499999999999996</v>
      </c>
      <c r="O18" s="30"/>
    </row>
    <row r="19" spans="1:15" s="30" customFormat="1" ht="14.45" x14ac:dyDescent="0.3"/>
    <row r="20" spans="1:15" s="12" customFormat="1" ht="14.45" x14ac:dyDescent="0.3">
      <c r="A20" s="20" t="s">
        <v>12</v>
      </c>
      <c r="B20" s="20" t="s">
        <v>32</v>
      </c>
      <c r="C20" s="20" t="s">
        <v>18</v>
      </c>
      <c r="D20" s="20" t="s">
        <v>19</v>
      </c>
      <c r="E20" s="20" t="s">
        <v>20</v>
      </c>
      <c r="F20" s="20" t="s">
        <v>21</v>
      </c>
      <c r="G20" s="20" t="s">
        <v>22</v>
      </c>
      <c r="H20" s="20" t="s">
        <v>23</v>
      </c>
      <c r="I20" s="20" t="s">
        <v>15</v>
      </c>
      <c r="J20" s="20" t="s">
        <v>16</v>
      </c>
    </row>
    <row r="21" spans="1:15" s="30" customFormat="1" ht="14.45" x14ac:dyDescent="0.3">
      <c r="A21" s="41"/>
      <c r="B21" s="41" t="s">
        <v>87</v>
      </c>
      <c r="C21" s="41"/>
      <c r="D21" s="33"/>
      <c r="E21" s="41"/>
      <c r="F21" s="44"/>
      <c r="G21" s="41"/>
      <c r="H21" s="42"/>
      <c r="I21" s="45"/>
      <c r="J21" s="33">
        <f>D21*I21</f>
        <v>0</v>
      </c>
    </row>
    <row r="22" spans="1:15" s="12" customFormat="1" ht="14.45" x14ac:dyDescent="0.3">
      <c r="I22" s="29" t="s">
        <v>16</v>
      </c>
      <c r="J22" s="22">
        <f>SUM(J21:J21)</f>
        <v>0</v>
      </c>
    </row>
    <row r="23" spans="1:15" s="30" customFormat="1" ht="14.45" x14ac:dyDescent="0.3">
      <c r="H23" s="13"/>
      <c r="I23" s="14"/>
    </row>
    <row r="24" spans="1:15" s="12" customFormat="1" ht="28.9" x14ac:dyDescent="0.3">
      <c r="A24" s="20" t="s">
        <v>12</v>
      </c>
      <c r="B24" s="20" t="s">
        <v>33</v>
      </c>
      <c r="C24" s="20" t="s">
        <v>18</v>
      </c>
      <c r="D24" s="20" t="s">
        <v>19</v>
      </c>
      <c r="E24" s="20" t="s">
        <v>29</v>
      </c>
      <c r="F24" s="20" t="s">
        <v>15</v>
      </c>
      <c r="G24" s="20" t="s">
        <v>34</v>
      </c>
      <c r="H24" s="20" t="s">
        <v>35</v>
      </c>
      <c r="I24" s="20" t="s">
        <v>16</v>
      </c>
    </row>
    <row r="25" spans="1:15" s="30" customFormat="1" ht="14.45" x14ac:dyDescent="0.3">
      <c r="A25" s="32"/>
      <c r="B25" s="41" t="s">
        <v>86</v>
      </c>
      <c r="C25" s="32"/>
      <c r="D25" s="46"/>
      <c r="E25" s="41"/>
      <c r="F25" s="41"/>
      <c r="G25" s="41"/>
      <c r="H25" s="41"/>
      <c r="I25" s="33">
        <f>IF(G25="",0,D25*F25/(G25*H25))</f>
        <v>0</v>
      </c>
    </row>
    <row r="26" spans="1:15" s="12" customFormat="1" ht="14.45" x14ac:dyDescent="0.3">
      <c r="H26" s="21" t="s">
        <v>16</v>
      </c>
      <c r="I26" s="22">
        <f>SUM(I25:I25)</f>
        <v>0</v>
      </c>
    </row>
    <row r="27" spans="1:15" ht="14.45" x14ac:dyDescent="0.3">
      <c r="H27" s="17"/>
      <c r="I27" s="18"/>
    </row>
  </sheetData>
  <sheetProtection formatCells="0" insertRows="0" insertHyperlinks="0" deleteRows="0"/>
  <protectedRanges>
    <protectedRange sqref="N2" name="区域1"/>
    <protectedRange sqref="B3" name="区域1_1"/>
    <protectedRange sqref="A21:I21" name="区域1_9"/>
    <protectedRange sqref="A25:H25" name="区域1_10"/>
    <protectedRange sqref="B4 B6:B7" name="区域1_2"/>
    <protectedRange sqref="A10:B10 D10:M10" name="区域1_6"/>
    <protectedRange sqref="A14:H14 A16:H17" name="区域1_8"/>
    <protectedRange sqref="A15:H15" name="区域1_3"/>
    <protectedRange sqref="C10" name="区域1_3_1"/>
    <protectedRange sqref="B5" name="区域1_2_1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3" type="noConversion"/>
  <pageMargins left="0.5" right="0.5" top="0.75" bottom="0.75" header="0.3" footer="0.3"/>
  <pageSetup paperSize="9" scale="6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"/>
  <sheetViews>
    <sheetView zoomScale="85" zoomScaleNormal="85" workbookViewId="0">
      <selection activeCell="D10" sqref="D10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5" s="30" customFormat="1" x14ac:dyDescent="0.25">
      <c r="A1" s="23" t="s">
        <v>36</v>
      </c>
      <c r="B1" s="92" t="s">
        <v>42</v>
      </c>
      <c r="C1" s="99"/>
      <c r="J1" s="28" t="s">
        <v>2</v>
      </c>
      <c r="K1" s="88" t="s">
        <v>219</v>
      </c>
      <c r="M1" s="23" t="s">
        <v>41</v>
      </c>
      <c r="N1" s="3">
        <f>N11+I24+J28+I32</f>
        <v>6.7728565072500011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3">
      <c r="A3" s="23" t="s">
        <v>39</v>
      </c>
      <c r="B3" s="97" t="s">
        <v>88</v>
      </c>
      <c r="C3" s="100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249</v>
      </c>
      <c r="C4" s="96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6.7728565072500011</v>
      </c>
    </row>
    <row r="5" spans="1:15" s="30" customFormat="1" x14ac:dyDescent="0.25">
      <c r="A5" s="23" t="s">
        <v>5</v>
      </c>
      <c r="B5" s="96">
        <v>20095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6" t="s">
        <v>59</v>
      </c>
      <c r="C6" s="96"/>
    </row>
    <row r="7" spans="1:15" s="30" customFormat="1" ht="14.45" customHeight="1" x14ac:dyDescent="0.3">
      <c r="A7" s="23" t="s">
        <v>10</v>
      </c>
      <c r="B7" s="97" t="s">
        <v>129</v>
      </c>
      <c r="C7" s="97"/>
    </row>
    <row r="8" spans="1:15" s="30" customFormat="1" ht="14.45" x14ac:dyDescent="0.3"/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x14ac:dyDescent="0.25">
      <c r="A10" s="32" t="s">
        <v>61</v>
      </c>
      <c r="B10" s="32" t="s">
        <v>130</v>
      </c>
      <c r="C10" s="32" t="s">
        <v>250</v>
      </c>
      <c r="D10" s="90">
        <v>4.2</v>
      </c>
      <c r="E10" s="32">
        <v>65</v>
      </c>
      <c r="F10" s="32" t="s">
        <v>131</v>
      </c>
      <c r="G10" s="32"/>
      <c r="H10" s="34"/>
      <c r="I10" s="35" t="s">
        <v>132</v>
      </c>
      <c r="J10" s="36">
        <f>3.14*E10^2/4</f>
        <v>3316.625</v>
      </c>
      <c r="K10" s="37">
        <v>13</v>
      </c>
      <c r="L10" s="38">
        <v>2.8100000000000002E-6</v>
      </c>
      <c r="M10" s="39">
        <v>1</v>
      </c>
      <c r="N10" s="40">
        <f>IF(J10="",D10*M10,D10*J10*K10*L10*M10)</f>
        <v>0.50885650725000009</v>
      </c>
    </row>
    <row r="11" spans="1:15" s="30" customFormat="1" ht="14.45" x14ac:dyDescent="0.3">
      <c r="M11" s="21" t="s">
        <v>16</v>
      </c>
      <c r="N11" s="24">
        <f>SUM(N10:N10)</f>
        <v>0.50885650725000009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87" customFormat="1" x14ac:dyDescent="0.25">
      <c r="A14" s="41" t="s">
        <v>54</v>
      </c>
      <c r="B14" s="42" t="s">
        <v>229</v>
      </c>
      <c r="C14" s="42" t="s">
        <v>262</v>
      </c>
      <c r="D14" s="33">
        <v>1.3</v>
      </c>
      <c r="E14" s="41" t="s">
        <v>240</v>
      </c>
      <c r="F14" s="41">
        <v>1</v>
      </c>
      <c r="G14" s="41"/>
      <c r="H14" s="41"/>
      <c r="I14" s="33">
        <f>IF(H14&lt;&gt;"",D14*F14*H14,D14*F14)</f>
        <v>1.3</v>
      </c>
    </row>
    <row r="15" spans="1:15" s="30" customFormat="1" ht="28.9" x14ac:dyDescent="0.3">
      <c r="A15" s="41" t="s">
        <v>62</v>
      </c>
      <c r="B15" s="42" t="s">
        <v>99</v>
      </c>
      <c r="C15" s="42" t="s">
        <v>133</v>
      </c>
      <c r="D15" s="33">
        <v>0.04</v>
      </c>
      <c r="E15" s="41" t="s">
        <v>134</v>
      </c>
      <c r="F15" s="41">
        <v>0.18</v>
      </c>
      <c r="G15" s="41" t="s">
        <v>65</v>
      </c>
      <c r="H15" s="41">
        <v>1</v>
      </c>
      <c r="I15" s="33">
        <f t="shared" ref="I15:I23" si="0">IF(H15&lt;&gt;"",D15*F15*H15,D15*F15)</f>
        <v>7.1999999999999998E-3</v>
      </c>
    </row>
    <row r="16" spans="1:15" s="30" customFormat="1" ht="14.45" x14ac:dyDescent="0.3">
      <c r="A16" s="41" t="s">
        <v>66</v>
      </c>
      <c r="B16" s="42" t="s">
        <v>77</v>
      </c>
      <c r="C16" s="42" t="s">
        <v>103</v>
      </c>
      <c r="D16" s="33">
        <v>0.65</v>
      </c>
      <c r="E16" s="41" t="s">
        <v>98</v>
      </c>
      <c r="F16" s="41">
        <v>1</v>
      </c>
      <c r="G16" s="41"/>
      <c r="H16" s="41"/>
      <c r="I16" s="33">
        <f t="shared" si="0"/>
        <v>0.65</v>
      </c>
    </row>
    <row r="17" spans="1:15" s="30" customFormat="1" ht="30" x14ac:dyDescent="0.25">
      <c r="A17" s="41" t="s">
        <v>68</v>
      </c>
      <c r="B17" s="42" t="s">
        <v>99</v>
      </c>
      <c r="C17" s="42" t="s">
        <v>135</v>
      </c>
      <c r="D17" s="33">
        <v>0.04</v>
      </c>
      <c r="E17" s="41" t="s">
        <v>134</v>
      </c>
      <c r="F17" s="41">
        <v>0.17</v>
      </c>
      <c r="G17" s="41" t="s">
        <v>136</v>
      </c>
      <c r="H17" s="41">
        <v>1</v>
      </c>
      <c r="I17" s="33">
        <f t="shared" si="0"/>
        <v>6.8000000000000005E-3</v>
      </c>
    </row>
    <row r="18" spans="1:15" s="87" customFormat="1" x14ac:dyDescent="0.25">
      <c r="A18" s="41" t="s">
        <v>69</v>
      </c>
      <c r="B18" s="42" t="s">
        <v>229</v>
      </c>
      <c r="C18" s="42" t="s">
        <v>230</v>
      </c>
      <c r="D18" s="33">
        <v>1.3</v>
      </c>
      <c r="E18" s="41" t="s">
        <v>231</v>
      </c>
      <c r="F18" s="41">
        <v>1</v>
      </c>
      <c r="G18" s="41"/>
      <c r="H18" s="41"/>
      <c r="I18" s="33">
        <f t="shared" si="0"/>
        <v>1.3</v>
      </c>
    </row>
    <row r="19" spans="1:15" s="87" customFormat="1" x14ac:dyDescent="0.25">
      <c r="A19" s="41" t="s">
        <v>137</v>
      </c>
      <c r="B19" s="42" t="s">
        <v>241</v>
      </c>
      <c r="C19" s="42" t="s">
        <v>242</v>
      </c>
      <c r="D19" s="33">
        <v>0.35</v>
      </c>
      <c r="E19" s="41" t="s">
        <v>228</v>
      </c>
      <c r="F19" s="41">
        <v>1</v>
      </c>
      <c r="G19" s="41"/>
      <c r="H19" s="41"/>
      <c r="I19" s="33">
        <f t="shared" si="0"/>
        <v>0.35</v>
      </c>
    </row>
    <row r="20" spans="1:15" s="87" customFormat="1" x14ac:dyDescent="0.25">
      <c r="A20" s="41" t="s">
        <v>138</v>
      </c>
      <c r="B20" s="42" t="s">
        <v>233</v>
      </c>
      <c r="C20" s="42" t="s">
        <v>225</v>
      </c>
      <c r="D20" s="33">
        <v>1.3</v>
      </c>
      <c r="E20" s="41" t="s">
        <v>235</v>
      </c>
      <c r="F20" s="41">
        <v>1</v>
      </c>
      <c r="G20" s="41"/>
      <c r="H20" s="41"/>
      <c r="I20" s="33">
        <f t="shared" si="0"/>
        <v>1.3</v>
      </c>
    </row>
    <row r="21" spans="1:15" s="30" customFormat="1" ht="30" x14ac:dyDescent="0.25">
      <c r="A21" s="41" t="s">
        <v>139</v>
      </c>
      <c r="B21" s="42" t="s">
        <v>71</v>
      </c>
      <c r="C21" s="42" t="s">
        <v>72</v>
      </c>
      <c r="D21" s="33">
        <v>0.2</v>
      </c>
      <c r="E21" s="41" t="s">
        <v>73</v>
      </c>
      <c r="F21" s="41">
        <v>1.56</v>
      </c>
      <c r="G21" s="41" t="s">
        <v>136</v>
      </c>
      <c r="H21" s="41">
        <v>1</v>
      </c>
      <c r="I21" s="33">
        <f t="shared" si="0"/>
        <v>0.31200000000000006</v>
      </c>
    </row>
    <row r="22" spans="1:15" s="30" customFormat="1" x14ac:dyDescent="0.25">
      <c r="A22" s="41" t="s">
        <v>141</v>
      </c>
      <c r="B22" s="43" t="s">
        <v>140</v>
      </c>
      <c r="C22" s="43" t="s">
        <v>67</v>
      </c>
      <c r="D22" s="33">
        <v>0.65</v>
      </c>
      <c r="E22" s="32" t="s">
        <v>70</v>
      </c>
      <c r="F22" s="32">
        <v>1</v>
      </c>
      <c r="G22" s="32"/>
      <c r="H22" s="32"/>
      <c r="I22" s="33">
        <f t="shared" si="0"/>
        <v>0.65</v>
      </c>
    </row>
    <row r="23" spans="1:15" s="30" customFormat="1" ht="30" x14ac:dyDescent="0.25">
      <c r="A23" s="41" t="s">
        <v>259</v>
      </c>
      <c r="B23" s="43" t="s">
        <v>71</v>
      </c>
      <c r="C23" s="43" t="s">
        <v>142</v>
      </c>
      <c r="D23" s="33">
        <v>0.2</v>
      </c>
      <c r="E23" s="32" t="s">
        <v>73</v>
      </c>
      <c r="F23" s="32">
        <v>1.94</v>
      </c>
      <c r="G23" s="32" t="s">
        <v>78</v>
      </c>
      <c r="H23" s="32">
        <v>1</v>
      </c>
      <c r="I23" s="33">
        <f t="shared" si="0"/>
        <v>0.38800000000000001</v>
      </c>
    </row>
    <row r="24" spans="1:15" s="12" customFormat="1" ht="14.45" x14ac:dyDescent="0.3">
      <c r="H24" s="21" t="s">
        <v>16</v>
      </c>
      <c r="I24" s="22">
        <f>SUM(I14:I23)</f>
        <v>6.2640000000000011</v>
      </c>
      <c r="O24" s="30"/>
    </row>
    <row r="25" spans="1:15" s="30" customFormat="1" ht="14.45" x14ac:dyDescent="0.3"/>
    <row r="26" spans="1:15" s="12" customFormat="1" ht="14.45" x14ac:dyDescent="0.3">
      <c r="A26" s="20" t="s">
        <v>12</v>
      </c>
      <c r="B26" s="20" t="s">
        <v>32</v>
      </c>
      <c r="C26" s="20" t="s">
        <v>18</v>
      </c>
      <c r="D26" s="20" t="s">
        <v>19</v>
      </c>
      <c r="E26" s="20" t="s">
        <v>20</v>
      </c>
      <c r="F26" s="20" t="s">
        <v>21</v>
      </c>
      <c r="G26" s="20" t="s">
        <v>22</v>
      </c>
      <c r="H26" s="20" t="s">
        <v>23</v>
      </c>
      <c r="I26" s="20" t="s">
        <v>15</v>
      </c>
      <c r="J26" s="20" t="s">
        <v>16</v>
      </c>
    </row>
    <row r="27" spans="1:15" s="30" customFormat="1" ht="14.45" x14ac:dyDescent="0.3">
      <c r="A27" s="41"/>
      <c r="B27" s="41" t="s">
        <v>112</v>
      </c>
      <c r="C27" s="41"/>
      <c r="D27" s="33"/>
      <c r="E27" s="41"/>
      <c r="F27" s="44"/>
      <c r="G27" s="41"/>
      <c r="H27" s="42"/>
      <c r="I27" s="45"/>
      <c r="J27" s="33">
        <f>D27*I27</f>
        <v>0</v>
      </c>
    </row>
    <row r="28" spans="1:15" s="12" customFormat="1" ht="14.45" x14ac:dyDescent="0.3">
      <c r="I28" s="29" t="s">
        <v>16</v>
      </c>
      <c r="J28" s="22">
        <f>SUM(J27:J27)</f>
        <v>0</v>
      </c>
    </row>
    <row r="29" spans="1:15" s="30" customFormat="1" ht="14.45" x14ac:dyDescent="0.3">
      <c r="H29" s="13"/>
      <c r="I29" s="14"/>
    </row>
    <row r="30" spans="1:15" s="12" customFormat="1" ht="28.9" x14ac:dyDescent="0.3">
      <c r="A30" s="20" t="s">
        <v>12</v>
      </c>
      <c r="B30" s="20" t="s">
        <v>213</v>
      </c>
      <c r="C30" s="20" t="s">
        <v>18</v>
      </c>
      <c r="D30" s="20" t="s">
        <v>19</v>
      </c>
      <c r="E30" s="20" t="s">
        <v>29</v>
      </c>
      <c r="F30" s="20" t="s">
        <v>15</v>
      </c>
      <c r="G30" s="20" t="s">
        <v>34</v>
      </c>
      <c r="H30" s="20" t="s">
        <v>35</v>
      </c>
      <c r="I30" s="20" t="s">
        <v>16</v>
      </c>
    </row>
    <row r="31" spans="1:15" s="30" customFormat="1" ht="14.45" x14ac:dyDescent="0.3">
      <c r="A31" s="32"/>
      <c r="B31" s="41" t="s">
        <v>113</v>
      </c>
      <c r="C31" s="32"/>
      <c r="D31" s="46"/>
      <c r="E31" s="41"/>
      <c r="F31" s="41"/>
      <c r="G31" s="41"/>
      <c r="H31" s="41"/>
      <c r="I31" s="33">
        <f>IF(G31="",0,D31*F31/(G31*H31))</f>
        <v>0</v>
      </c>
    </row>
    <row r="32" spans="1:15" s="12" customFormat="1" ht="14.45" x14ac:dyDescent="0.3">
      <c r="H32" s="21" t="s">
        <v>16</v>
      </c>
      <c r="I32" s="22">
        <f>SUM(I31:I31)</f>
        <v>0</v>
      </c>
    </row>
    <row r="33" spans="8:9" ht="14.45" x14ac:dyDescent="0.3">
      <c r="H33" s="17"/>
      <c r="I33" s="18"/>
    </row>
  </sheetData>
  <sheetProtection formatCells="0" insertRows="0" insertHyperlinks="0" deleteRows="0"/>
  <protectedRanges>
    <protectedRange sqref="N2" name="区域1"/>
    <protectedRange sqref="B3" name="区域1_1"/>
    <protectedRange sqref="A27:I27" name="区域1_4"/>
    <protectedRange sqref="A31:H31" name="区域1_5"/>
    <protectedRange sqref="B4 B6:B7" name="区域1_6"/>
    <protectedRange sqref="A10:B10 D10:M10" name="区域1_7"/>
    <protectedRange sqref="A15:H17 B21:H23 B19:F19 H19 A18:A23 A14:B14 D14:H14 B20 D20:H20" name="区域1_8"/>
    <protectedRange sqref="G19" name="区域1_8_1"/>
    <protectedRange sqref="C10" name="区域1_3_1"/>
    <protectedRange sqref="B5" name="区域1_6_1"/>
    <protectedRange sqref="B18:H18" name="区域1_3"/>
    <protectedRange sqref="C14" name="区域1_9_1"/>
    <protectedRange sqref="C20" name="区域1_9_2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3" type="noConversion"/>
  <pageMargins left="0.5" right="0.5" top="0.75" bottom="0.75" header="0.3" footer="0.3"/>
  <pageSetup paperSize="9" scale="6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="85" zoomScaleNormal="85" workbookViewId="0">
      <selection activeCell="C19" sqref="C19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5" s="30" customFormat="1" x14ac:dyDescent="0.25">
      <c r="A1" s="23" t="s">
        <v>36</v>
      </c>
      <c r="B1" s="92" t="s">
        <v>42</v>
      </c>
      <c r="C1" s="99"/>
      <c r="J1" s="28" t="s">
        <v>2</v>
      </c>
      <c r="K1" s="88" t="s">
        <v>220</v>
      </c>
      <c r="M1" s="23" t="s">
        <v>41</v>
      </c>
      <c r="N1" s="3">
        <f>N11+I23+J27+I31</f>
        <v>57.679968429499993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3">
      <c r="A3" s="23" t="s">
        <v>39</v>
      </c>
      <c r="B3" s="97" t="s">
        <v>88</v>
      </c>
      <c r="C3" s="100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251</v>
      </c>
      <c r="C4" s="100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57.679968429499993</v>
      </c>
    </row>
    <row r="5" spans="1:15" s="30" customFormat="1" x14ac:dyDescent="0.25">
      <c r="A5" s="23" t="s">
        <v>5</v>
      </c>
      <c r="B5" s="96">
        <v>200712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7" t="s">
        <v>89</v>
      </c>
      <c r="C6" s="97"/>
    </row>
    <row r="7" spans="1:15" s="30" customFormat="1" ht="14.45" customHeight="1" x14ac:dyDescent="0.3">
      <c r="A7" s="23" t="s">
        <v>10</v>
      </c>
      <c r="B7" s="97" t="s">
        <v>148</v>
      </c>
      <c r="C7" s="97"/>
    </row>
    <row r="8" spans="1:15" s="30" customFormat="1" ht="14.45" x14ac:dyDescent="0.3"/>
    <row r="9" spans="1:15" s="12" customFormat="1" x14ac:dyDescent="0.25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x14ac:dyDescent="0.25">
      <c r="A10" s="32" t="s">
        <v>61</v>
      </c>
      <c r="B10" s="32" t="s">
        <v>149</v>
      </c>
      <c r="C10" s="32" t="s">
        <v>252</v>
      </c>
      <c r="D10" s="33">
        <v>2.25</v>
      </c>
      <c r="E10" s="32">
        <v>61</v>
      </c>
      <c r="F10" s="32" t="s">
        <v>92</v>
      </c>
      <c r="G10" s="32"/>
      <c r="H10" s="34"/>
      <c r="I10" s="35" t="s">
        <v>157</v>
      </c>
      <c r="J10" s="36">
        <f>3.14*E10^2/4</f>
        <v>2920.9850000000001</v>
      </c>
      <c r="K10" s="37">
        <v>152</v>
      </c>
      <c r="L10" s="47">
        <v>7.8499999999999994E-6</v>
      </c>
      <c r="M10" s="39">
        <v>1</v>
      </c>
      <c r="N10" s="40">
        <f>IF(J10="",D10*M10,D10*J10*K10*L10*M10)</f>
        <v>7.8419684295000005</v>
      </c>
    </row>
    <row r="11" spans="1:15" s="30" customFormat="1" x14ac:dyDescent="0.25">
      <c r="M11" s="21" t="s">
        <v>16</v>
      </c>
      <c r="N11" s="24">
        <f>SUM(N10:N10)</f>
        <v>7.8419684295000005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30" customFormat="1" ht="14.45" x14ac:dyDescent="0.3">
      <c r="A14" s="48" t="s">
        <v>150</v>
      </c>
      <c r="B14" s="49" t="s">
        <v>144</v>
      </c>
      <c r="C14" s="49" t="s">
        <v>145</v>
      </c>
      <c r="D14" s="50">
        <v>0</v>
      </c>
      <c r="E14" s="48" t="s">
        <v>55</v>
      </c>
      <c r="F14" s="48">
        <v>1</v>
      </c>
      <c r="G14" s="48"/>
      <c r="H14" s="48"/>
      <c r="I14" s="33">
        <f>IF(H14&lt;&gt;"",D14*F14*H14,D14*F14)</f>
        <v>0</v>
      </c>
    </row>
    <row r="15" spans="1:15" s="87" customFormat="1" x14ac:dyDescent="0.25">
      <c r="A15" s="41" t="s">
        <v>62</v>
      </c>
      <c r="B15" s="42" t="s">
        <v>96</v>
      </c>
      <c r="C15" s="42" t="s">
        <v>262</v>
      </c>
      <c r="D15" s="33">
        <v>1.3</v>
      </c>
      <c r="E15" s="41" t="s">
        <v>98</v>
      </c>
      <c r="F15" s="41">
        <v>1</v>
      </c>
      <c r="G15" s="41"/>
      <c r="H15" s="41"/>
      <c r="I15" s="33">
        <f t="shared" ref="I15:I22" si="0">IF(H15&lt;&gt;"",D15*F15*H15,D15*F15)</f>
        <v>1.3</v>
      </c>
    </row>
    <row r="16" spans="1:15" s="30" customFormat="1" ht="28.9" x14ac:dyDescent="0.3">
      <c r="A16" s="48" t="s">
        <v>66</v>
      </c>
      <c r="B16" s="49" t="s">
        <v>63</v>
      </c>
      <c r="C16" s="49" t="s">
        <v>151</v>
      </c>
      <c r="D16" s="50">
        <v>0.04</v>
      </c>
      <c r="E16" s="48" t="s">
        <v>64</v>
      </c>
      <c r="F16" s="48">
        <v>288.77</v>
      </c>
      <c r="G16" s="48" t="s">
        <v>146</v>
      </c>
      <c r="H16" s="48">
        <v>3</v>
      </c>
      <c r="I16" s="33">
        <f t="shared" si="0"/>
        <v>34.6524</v>
      </c>
    </row>
    <row r="17" spans="1:15" s="30" customFormat="1" ht="14.45" x14ac:dyDescent="0.3">
      <c r="A17" s="48" t="s">
        <v>68</v>
      </c>
      <c r="B17" s="49" t="s">
        <v>147</v>
      </c>
      <c r="C17" s="49" t="s">
        <v>152</v>
      </c>
      <c r="D17" s="50">
        <v>0.65</v>
      </c>
      <c r="E17" s="48" t="s">
        <v>55</v>
      </c>
      <c r="F17" s="48">
        <v>1</v>
      </c>
      <c r="G17" s="48"/>
      <c r="H17" s="48"/>
      <c r="I17" s="33">
        <f t="shared" si="0"/>
        <v>0.65</v>
      </c>
    </row>
    <row r="18" spans="1:15" s="30" customFormat="1" ht="28.9" x14ac:dyDescent="0.3">
      <c r="A18" s="48" t="s">
        <v>69</v>
      </c>
      <c r="B18" s="49" t="s">
        <v>63</v>
      </c>
      <c r="C18" s="49" t="s">
        <v>153</v>
      </c>
      <c r="D18" s="50">
        <v>0.04</v>
      </c>
      <c r="E18" s="48" t="s">
        <v>64</v>
      </c>
      <c r="F18" s="48">
        <v>38.29</v>
      </c>
      <c r="G18" s="48" t="s">
        <v>146</v>
      </c>
      <c r="H18" s="48">
        <v>3</v>
      </c>
      <c r="I18" s="33">
        <f t="shared" si="0"/>
        <v>4.5948000000000002</v>
      </c>
    </row>
    <row r="19" spans="1:15" s="87" customFormat="1" x14ac:dyDescent="0.25">
      <c r="A19" s="41" t="s">
        <v>137</v>
      </c>
      <c r="B19" s="42" t="s">
        <v>233</v>
      </c>
      <c r="C19" s="42" t="s">
        <v>225</v>
      </c>
      <c r="D19" s="33">
        <v>1.3</v>
      </c>
      <c r="E19" s="41" t="s">
        <v>98</v>
      </c>
      <c r="F19" s="41">
        <v>1</v>
      </c>
      <c r="G19" s="41"/>
      <c r="H19" s="41"/>
      <c r="I19" s="33">
        <f t="shared" si="0"/>
        <v>1.3</v>
      </c>
    </row>
    <row r="20" spans="1:15" s="30" customFormat="1" ht="28.9" x14ac:dyDescent="0.3">
      <c r="A20" s="48" t="s">
        <v>138</v>
      </c>
      <c r="B20" s="49" t="s">
        <v>154</v>
      </c>
      <c r="C20" s="49" t="s">
        <v>155</v>
      </c>
      <c r="D20" s="50">
        <v>0.3</v>
      </c>
      <c r="E20" s="48" t="s">
        <v>64</v>
      </c>
      <c r="F20" s="48">
        <v>1.72</v>
      </c>
      <c r="G20" s="48" t="s">
        <v>146</v>
      </c>
      <c r="H20" s="48">
        <v>3</v>
      </c>
      <c r="I20" s="33">
        <f t="shared" si="0"/>
        <v>1.548</v>
      </c>
    </row>
    <row r="21" spans="1:15" s="87" customFormat="1" ht="14.45" x14ac:dyDescent="0.3">
      <c r="A21" s="41" t="s">
        <v>139</v>
      </c>
      <c r="B21" s="42" t="s">
        <v>233</v>
      </c>
      <c r="C21" s="42" t="s">
        <v>234</v>
      </c>
      <c r="D21" s="33">
        <v>1.3</v>
      </c>
      <c r="E21" s="41" t="s">
        <v>98</v>
      </c>
      <c r="F21" s="41">
        <v>1</v>
      </c>
      <c r="G21" s="41"/>
      <c r="H21" s="41"/>
      <c r="I21" s="33">
        <f t="shared" si="0"/>
        <v>1.3</v>
      </c>
    </row>
    <row r="22" spans="1:15" s="30" customFormat="1" ht="28.9" x14ac:dyDescent="0.3">
      <c r="A22" s="48" t="s">
        <v>141</v>
      </c>
      <c r="B22" s="49" t="s">
        <v>63</v>
      </c>
      <c r="C22" s="49" t="s">
        <v>156</v>
      </c>
      <c r="D22" s="50">
        <v>0.04</v>
      </c>
      <c r="E22" s="48" t="s">
        <v>64</v>
      </c>
      <c r="F22" s="48">
        <v>37.44</v>
      </c>
      <c r="G22" s="48" t="s">
        <v>146</v>
      </c>
      <c r="H22" s="48">
        <v>3</v>
      </c>
      <c r="I22" s="33">
        <f t="shared" si="0"/>
        <v>4.4927999999999999</v>
      </c>
    </row>
    <row r="23" spans="1:15" s="12" customFormat="1" ht="14.45" x14ac:dyDescent="0.3">
      <c r="H23" s="21" t="s">
        <v>16</v>
      </c>
      <c r="I23" s="22">
        <f>SUM(I14:I22)</f>
        <v>49.837999999999994</v>
      </c>
      <c r="O23" s="30"/>
    </row>
    <row r="24" spans="1:15" s="30" customFormat="1" ht="14.45" x14ac:dyDescent="0.3"/>
    <row r="25" spans="1:15" s="12" customFormat="1" ht="14.45" x14ac:dyDescent="0.3">
      <c r="A25" s="20" t="s">
        <v>12</v>
      </c>
      <c r="B25" s="20" t="s">
        <v>32</v>
      </c>
      <c r="C25" s="20" t="s">
        <v>18</v>
      </c>
      <c r="D25" s="20" t="s">
        <v>19</v>
      </c>
      <c r="E25" s="20" t="s">
        <v>20</v>
      </c>
      <c r="F25" s="20" t="s">
        <v>21</v>
      </c>
      <c r="G25" s="20" t="s">
        <v>22</v>
      </c>
      <c r="H25" s="20" t="s">
        <v>23</v>
      </c>
      <c r="I25" s="20" t="s">
        <v>15</v>
      </c>
      <c r="J25" s="20" t="s">
        <v>16</v>
      </c>
    </row>
    <row r="26" spans="1:15" s="30" customFormat="1" ht="14.45" x14ac:dyDescent="0.3">
      <c r="A26" s="41"/>
      <c r="B26" s="41" t="s">
        <v>112</v>
      </c>
      <c r="C26" s="41"/>
      <c r="D26" s="33"/>
      <c r="E26" s="41"/>
      <c r="F26" s="44"/>
      <c r="G26" s="41"/>
      <c r="H26" s="42"/>
      <c r="I26" s="45"/>
      <c r="J26" s="33">
        <f>D26*I26</f>
        <v>0</v>
      </c>
    </row>
    <row r="27" spans="1:15" s="12" customFormat="1" ht="14.45" x14ac:dyDescent="0.3">
      <c r="I27" s="29" t="s">
        <v>16</v>
      </c>
      <c r="J27" s="22">
        <f>SUM(J26:J26)</f>
        <v>0</v>
      </c>
    </row>
    <row r="28" spans="1:15" s="30" customFormat="1" ht="14.45" x14ac:dyDescent="0.3">
      <c r="H28" s="13"/>
      <c r="I28" s="14"/>
    </row>
    <row r="29" spans="1:15" s="12" customFormat="1" ht="28.9" x14ac:dyDescent="0.3">
      <c r="A29" s="20" t="s">
        <v>12</v>
      </c>
      <c r="B29" s="20" t="s">
        <v>33</v>
      </c>
      <c r="C29" s="20" t="s">
        <v>18</v>
      </c>
      <c r="D29" s="20" t="s">
        <v>19</v>
      </c>
      <c r="E29" s="20" t="s">
        <v>29</v>
      </c>
      <c r="F29" s="20" t="s">
        <v>15</v>
      </c>
      <c r="G29" s="20" t="s">
        <v>34</v>
      </c>
      <c r="H29" s="20" t="s">
        <v>35</v>
      </c>
      <c r="I29" s="20" t="s">
        <v>16</v>
      </c>
    </row>
    <row r="30" spans="1:15" s="30" customFormat="1" ht="14.45" x14ac:dyDescent="0.3">
      <c r="A30" s="32"/>
      <c r="B30" s="41" t="s">
        <v>113</v>
      </c>
      <c r="C30" s="32"/>
      <c r="D30" s="46"/>
      <c r="E30" s="41"/>
      <c r="F30" s="41"/>
      <c r="G30" s="41"/>
      <c r="H30" s="41"/>
      <c r="I30" s="33">
        <f>IF(G30="",0,D30*F30/(G30*H30))</f>
        <v>0</v>
      </c>
    </row>
    <row r="31" spans="1:15" s="12" customFormat="1" ht="14.45" x14ac:dyDescent="0.3">
      <c r="H31" s="21" t="s">
        <v>16</v>
      </c>
      <c r="I31" s="22">
        <f>SUM(I30:I30)</f>
        <v>0</v>
      </c>
    </row>
    <row r="32" spans="1:15" ht="14.45" x14ac:dyDescent="0.3">
      <c r="H32" s="17"/>
      <c r="I32" s="18"/>
    </row>
  </sheetData>
  <sheetProtection formatCells="0" insertRows="0" insertHyperlinks="0" deleteRows="0"/>
  <protectedRanges>
    <protectedRange sqref="N2" name="区域1"/>
    <protectedRange sqref="B3" name="区域1_1"/>
    <protectedRange sqref="A26:I26" name="区域1_4"/>
    <protectedRange sqref="A30:H30" name="区域1_5"/>
    <protectedRange sqref="B4 B6:B7" name="区域1_2"/>
    <protectedRange sqref="A10:B10 D10:M10" name="区域1_3"/>
    <protectedRange sqref="A14:H14 A16:H18 A15:B15 D15:H15 A20:H22 A19:B19 D19:H19" name="区域1_9"/>
    <protectedRange sqref="C10" name="区域1_3_1"/>
    <protectedRange sqref="B5" name="区域1_2_1"/>
    <protectedRange sqref="C15" name="区域1_9_1"/>
    <protectedRange sqref="C19" name="区域1_9_2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3" type="noConversion"/>
  <pageMargins left="0.5" right="0.5" top="0.75" bottom="0.75" header="0.3" footer="0.3"/>
  <pageSetup paperSize="9" scale="6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zoomScaleNormal="100" workbookViewId="0">
      <selection activeCell="C19" sqref="C19"/>
    </sheetView>
  </sheetViews>
  <sheetFormatPr defaultColWidth="9.125" defaultRowHeight="15" x14ac:dyDescent="0.25"/>
  <cols>
    <col min="1" max="1" width="15" style="15" bestFit="1" customWidth="1"/>
    <col min="2" max="2" width="31.5" style="15" customWidth="1"/>
    <col min="3" max="3" width="48.5" style="15" customWidth="1"/>
    <col min="4" max="4" width="13.5" style="15" customWidth="1"/>
    <col min="5" max="5" width="9.875" style="15" customWidth="1"/>
    <col min="6" max="6" width="9" style="15" customWidth="1"/>
    <col min="7" max="7" width="10.125" style="15" bestFit="1" customWidth="1"/>
    <col min="8" max="8" width="10.25" style="15" customWidth="1"/>
    <col min="9" max="9" width="16.5" style="15" customWidth="1"/>
    <col min="10" max="10" width="13.875" style="15" bestFit="1" customWidth="1"/>
    <col min="11" max="11" width="10.5" style="15" bestFit="1" customWidth="1"/>
    <col min="12" max="12" width="11.375" style="15" bestFit="1" customWidth="1"/>
    <col min="13" max="13" width="13.875" style="15" bestFit="1" customWidth="1"/>
    <col min="14" max="14" width="15" style="15" bestFit="1" customWidth="1"/>
    <col min="15" max="15" width="9.125" style="15"/>
    <col min="16" max="16" width="9.5" style="15" bestFit="1" customWidth="1"/>
    <col min="17" max="18" width="9.125" style="15"/>
    <col min="19" max="19" width="10.5" style="15" bestFit="1" customWidth="1"/>
    <col min="20" max="20" width="9.5" style="15" bestFit="1" customWidth="1"/>
    <col min="21" max="21" width="9.125" style="15"/>
    <col min="22" max="22" width="9.5" style="15" bestFit="1" customWidth="1"/>
    <col min="23" max="23" width="9.125" style="15"/>
    <col min="24" max="25" width="10.125" style="15" bestFit="1" customWidth="1"/>
    <col min="26" max="28" width="9.375" style="15" bestFit="1" customWidth="1"/>
    <col min="29" max="16384" width="9.125" style="15"/>
  </cols>
  <sheetData>
    <row r="1" spans="1:15" s="30" customFormat="1" x14ac:dyDescent="0.25">
      <c r="A1" s="23" t="s">
        <v>36</v>
      </c>
      <c r="B1" s="92" t="s">
        <v>42</v>
      </c>
      <c r="C1" s="99"/>
      <c r="J1" s="28" t="s">
        <v>2</v>
      </c>
      <c r="K1" s="88" t="s">
        <v>221</v>
      </c>
      <c r="M1" s="23" t="s">
        <v>41</v>
      </c>
      <c r="N1" s="3">
        <f>N11+I23+J27+I31</f>
        <v>51.602106170937489</v>
      </c>
    </row>
    <row r="2" spans="1:15" s="30" customFormat="1" ht="14.45" x14ac:dyDescent="0.3">
      <c r="A2" s="23" t="s">
        <v>3</v>
      </c>
      <c r="B2" s="93" t="s">
        <v>53</v>
      </c>
      <c r="C2" s="93"/>
      <c r="D2" s="23" t="s">
        <v>6</v>
      </c>
      <c r="M2" s="23" t="s">
        <v>4</v>
      </c>
      <c r="N2" s="4">
        <v>1</v>
      </c>
    </row>
    <row r="3" spans="1:15" s="30" customFormat="1" x14ac:dyDescent="0.3">
      <c r="A3" s="23" t="s">
        <v>39</v>
      </c>
      <c r="B3" s="97" t="s">
        <v>88</v>
      </c>
      <c r="C3" s="100"/>
      <c r="D3" s="23" t="s">
        <v>8</v>
      </c>
      <c r="J3" s="23" t="s">
        <v>6</v>
      </c>
      <c r="K3" s="5"/>
      <c r="L3" s="6"/>
    </row>
    <row r="4" spans="1:15" s="30" customFormat="1" x14ac:dyDescent="0.25">
      <c r="A4" s="23" t="s">
        <v>45</v>
      </c>
      <c r="B4" s="96" t="s">
        <v>253</v>
      </c>
      <c r="C4" s="100"/>
      <c r="D4" s="23" t="s">
        <v>11</v>
      </c>
      <c r="J4" s="23" t="s">
        <v>8</v>
      </c>
      <c r="K4" s="5"/>
      <c r="L4" s="6"/>
      <c r="M4" s="23" t="s">
        <v>9</v>
      </c>
      <c r="N4" s="3">
        <f>N1*N2</f>
        <v>51.602106170937489</v>
      </c>
    </row>
    <row r="5" spans="1:15" s="30" customFormat="1" x14ac:dyDescent="0.25">
      <c r="A5" s="23" t="s">
        <v>5</v>
      </c>
      <c r="B5" s="96">
        <v>200713</v>
      </c>
      <c r="C5" s="96"/>
      <c r="J5" s="23" t="s">
        <v>11</v>
      </c>
      <c r="K5" s="5"/>
      <c r="L5" s="6"/>
      <c r="M5" s="6"/>
    </row>
    <row r="6" spans="1:15" s="30" customFormat="1" x14ac:dyDescent="0.25">
      <c r="A6" s="23" t="s">
        <v>7</v>
      </c>
      <c r="B6" s="97" t="s">
        <v>89</v>
      </c>
      <c r="C6" s="97"/>
    </row>
    <row r="7" spans="1:15" s="30" customFormat="1" ht="14.45" customHeight="1" x14ac:dyDescent="0.3">
      <c r="A7" s="23" t="s">
        <v>10</v>
      </c>
      <c r="B7" s="97" t="s">
        <v>143</v>
      </c>
      <c r="C7" s="97"/>
    </row>
    <row r="8" spans="1:15" s="30" customFormat="1" ht="14.45" x14ac:dyDescent="0.3"/>
    <row r="9" spans="1:15" s="12" customFormat="1" ht="14.45" x14ac:dyDescent="0.3">
      <c r="A9" s="20" t="s">
        <v>12</v>
      </c>
      <c r="B9" s="20" t="s">
        <v>17</v>
      </c>
      <c r="C9" s="20" t="s">
        <v>18</v>
      </c>
      <c r="D9" s="20" t="s">
        <v>19</v>
      </c>
      <c r="E9" s="20" t="s">
        <v>20</v>
      </c>
      <c r="F9" s="20" t="s">
        <v>21</v>
      </c>
      <c r="G9" s="20" t="s">
        <v>22</v>
      </c>
      <c r="H9" s="20" t="s">
        <v>23</v>
      </c>
      <c r="I9" s="20" t="s">
        <v>24</v>
      </c>
      <c r="J9" s="20" t="s">
        <v>25</v>
      </c>
      <c r="K9" s="20" t="s">
        <v>26</v>
      </c>
      <c r="L9" s="20" t="s">
        <v>27</v>
      </c>
      <c r="M9" s="20" t="s">
        <v>15</v>
      </c>
      <c r="N9" s="20" t="s">
        <v>16</v>
      </c>
    </row>
    <row r="10" spans="1:15" s="30" customFormat="1" x14ac:dyDescent="0.25">
      <c r="A10" s="32" t="s">
        <v>61</v>
      </c>
      <c r="B10" s="32" t="s">
        <v>149</v>
      </c>
      <c r="C10" s="32" t="s">
        <v>254</v>
      </c>
      <c r="D10" s="33">
        <v>2.25</v>
      </c>
      <c r="E10" s="32">
        <v>61</v>
      </c>
      <c r="F10" s="32" t="s">
        <v>92</v>
      </c>
      <c r="G10" s="32"/>
      <c r="H10" s="34"/>
      <c r="I10" s="35" t="s">
        <v>157</v>
      </c>
      <c r="J10" s="36">
        <f>3.14*E10^2/4</f>
        <v>2920.9850000000001</v>
      </c>
      <c r="K10" s="37">
        <v>135</v>
      </c>
      <c r="L10" s="47">
        <v>7.8499999999999994E-6</v>
      </c>
      <c r="M10" s="39">
        <v>1</v>
      </c>
      <c r="N10" s="40">
        <f>IF(J10="",D10*M10,D10*J10*K10*L10*M10)</f>
        <v>6.9649061709374998</v>
      </c>
    </row>
    <row r="11" spans="1:15" s="30" customFormat="1" ht="14.45" x14ac:dyDescent="0.3">
      <c r="M11" s="21" t="s">
        <v>16</v>
      </c>
      <c r="N11" s="24">
        <f>SUM(N10:N10)</f>
        <v>6.9649061709374998</v>
      </c>
    </row>
    <row r="12" spans="1:15" s="30" customFormat="1" ht="14.45" x14ac:dyDescent="0.3"/>
    <row r="13" spans="1:15" s="12" customFormat="1" ht="14.45" x14ac:dyDescent="0.3">
      <c r="A13" s="20" t="s">
        <v>12</v>
      </c>
      <c r="B13" s="20" t="s">
        <v>28</v>
      </c>
      <c r="C13" s="20" t="s">
        <v>18</v>
      </c>
      <c r="D13" s="20" t="s">
        <v>19</v>
      </c>
      <c r="E13" s="20" t="s">
        <v>29</v>
      </c>
      <c r="F13" s="20" t="s">
        <v>15</v>
      </c>
      <c r="G13" s="20" t="s">
        <v>30</v>
      </c>
      <c r="H13" s="20" t="s">
        <v>31</v>
      </c>
      <c r="I13" s="20" t="s">
        <v>16</v>
      </c>
      <c r="O13" s="30"/>
    </row>
    <row r="14" spans="1:15" s="30" customFormat="1" ht="14.45" x14ac:dyDescent="0.3">
      <c r="A14" s="48" t="s">
        <v>150</v>
      </c>
      <c r="B14" s="49" t="s">
        <v>144</v>
      </c>
      <c r="C14" s="49" t="s">
        <v>145</v>
      </c>
      <c r="D14" s="50">
        <v>0</v>
      </c>
      <c r="E14" s="48" t="s">
        <v>55</v>
      </c>
      <c r="F14" s="48">
        <v>1</v>
      </c>
      <c r="G14" s="48"/>
      <c r="H14" s="48"/>
      <c r="I14" s="33">
        <f>IF(H14&lt;&gt;"",D14*F14*H14,D14*F14)</f>
        <v>0</v>
      </c>
    </row>
    <row r="15" spans="1:15" s="87" customFormat="1" x14ac:dyDescent="0.25">
      <c r="A15" s="41" t="s">
        <v>62</v>
      </c>
      <c r="B15" s="42" t="s">
        <v>96</v>
      </c>
      <c r="C15" s="42" t="s">
        <v>262</v>
      </c>
      <c r="D15" s="33">
        <v>1.3</v>
      </c>
      <c r="E15" s="41" t="s">
        <v>98</v>
      </c>
      <c r="F15" s="41">
        <v>1</v>
      </c>
      <c r="G15" s="41"/>
      <c r="H15" s="41"/>
      <c r="I15" s="33">
        <f t="shared" ref="I15:I22" si="0">IF(H15&lt;&gt;"",D15*F15*H15,D15*F15)</f>
        <v>1.3</v>
      </c>
    </row>
    <row r="16" spans="1:15" s="30" customFormat="1" ht="28.9" x14ac:dyDescent="0.3">
      <c r="A16" s="48" t="s">
        <v>66</v>
      </c>
      <c r="B16" s="49" t="s">
        <v>63</v>
      </c>
      <c r="C16" s="49" t="s">
        <v>151</v>
      </c>
      <c r="D16" s="50">
        <v>0.04</v>
      </c>
      <c r="E16" s="48" t="s">
        <v>64</v>
      </c>
      <c r="F16" s="48">
        <v>246.4</v>
      </c>
      <c r="G16" s="48" t="s">
        <v>146</v>
      </c>
      <c r="H16" s="48">
        <v>3</v>
      </c>
      <c r="I16" s="33">
        <f t="shared" si="0"/>
        <v>29.567999999999998</v>
      </c>
    </row>
    <row r="17" spans="1:15" s="30" customFormat="1" ht="14.45" x14ac:dyDescent="0.3">
      <c r="A17" s="48" t="s">
        <v>68</v>
      </c>
      <c r="B17" s="49" t="s">
        <v>147</v>
      </c>
      <c r="C17" s="49" t="s">
        <v>152</v>
      </c>
      <c r="D17" s="50">
        <v>0.65</v>
      </c>
      <c r="E17" s="48" t="s">
        <v>55</v>
      </c>
      <c r="F17" s="48">
        <v>1</v>
      </c>
      <c r="G17" s="48"/>
      <c r="H17" s="48"/>
      <c r="I17" s="33">
        <f t="shared" si="0"/>
        <v>0.65</v>
      </c>
    </row>
    <row r="18" spans="1:15" s="30" customFormat="1" ht="28.9" x14ac:dyDescent="0.3">
      <c r="A18" s="48" t="s">
        <v>69</v>
      </c>
      <c r="B18" s="49" t="s">
        <v>63</v>
      </c>
      <c r="C18" s="49" t="s">
        <v>153</v>
      </c>
      <c r="D18" s="50">
        <v>0.04</v>
      </c>
      <c r="E18" s="48" t="s">
        <v>64</v>
      </c>
      <c r="F18" s="48">
        <v>37.32</v>
      </c>
      <c r="G18" s="48" t="s">
        <v>146</v>
      </c>
      <c r="H18" s="48">
        <v>3</v>
      </c>
      <c r="I18" s="33">
        <f t="shared" si="0"/>
        <v>4.4784000000000006</v>
      </c>
    </row>
    <row r="19" spans="1:15" s="87" customFormat="1" x14ac:dyDescent="0.25">
      <c r="A19" s="41" t="s">
        <v>137</v>
      </c>
      <c r="B19" s="42" t="s">
        <v>233</v>
      </c>
      <c r="C19" s="42" t="s">
        <v>225</v>
      </c>
      <c r="D19" s="33">
        <v>1.3</v>
      </c>
      <c r="E19" s="41" t="s">
        <v>98</v>
      </c>
      <c r="F19" s="41">
        <v>1</v>
      </c>
      <c r="G19" s="41"/>
      <c r="H19" s="41"/>
      <c r="I19" s="33">
        <f t="shared" si="0"/>
        <v>1.3</v>
      </c>
    </row>
    <row r="20" spans="1:15" s="30" customFormat="1" ht="28.9" x14ac:dyDescent="0.3">
      <c r="A20" s="48" t="s">
        <v>138</v>
      </c>
      <c r="B20" s="49" t="s">
        <v>154</v>
      </c>
      <c r="C20" s="49" t="s">
        <v>155</v>
      </c>
      <c r="D20" s="50">
        <v>0.3</v>
      </c>
      <c r="E20" s="48" t="s">
        <v>64</v>
      </c>
      <c r="F20" s="48">
        <v>1.72</v>
      </c>
      <c r="G20" s="48" t="s">
        <v>146</v>
      </c>
      <c r="H20" s="48">
        <v>3</v>
      </c>
      <c r="I20" s="33">
        <f t="shared" si="0"/>
        <v>1.548</v>
      </c>
    </row>
    <row r="21" spans="1:15" s="87" customFormat="1" ht="14.45" x14ac:dyDescent="0.3">
      <c r="A21" s="41" t="s">
        <v>139</v>
      </c>
      <c r="B21" s="42" t="s">
        <v>233</v>
      </c>
      <c r="C21" s="42" t="s">
        <v>97</v>
      </c>
      <c r="D21" s="33">
        <v>1.3</v>
      </c>
      <c r="E21" s="41" t="s">
        <v>98</v>
      </c>
      <c r="F21" s="41">
        <v>1</v>
      </c>
      <c r="G21" s="41"/>
      <c r="H21" s="41"/>
      <c r="I21" s="33">
        <f t="shared" si="0"/>
        <v>1.3</v>
      </c>
    </row>
    <row r="22" spans="1:15" s="30" customFormat="1" ht="28.9" x14ac:dyDescent="0.3">
      <c r="A22" s="48" t="s">
        <v>141</v>
      </c>
      <c r="B22" s="49" t="s">
        <v>63</v>
      </c>
      <c r="C22" s="49" t="s">
        <v>156</v>
      </c>
      <c r="D22" s="50">
        <v>0.04</v>
      </c>
      <c r="E22" s="48" t="s">
        <v>64</v>
      </c>
      <c r="F22" s="48">
        <v>37.44</v>
      </c>
      <c r="G22" s="48" t="s">
        <v>146</v>
      </c>
      <c r="H22" s="48">
        <v>3</v>
      </c>
      <c r="I22" s="33">
        <f t="shared" si="0"/>
        <v>4.4927999999999999</v>
      </c>
    </row>
    <row r="23" spans="1:15" s="12" customFormat="1" ht="14.45" x14ac:dyDescent="0.3">
      <c r="H23" s="21" t="s">
        <v>16</v>
      </c>
      <c r="I23" s="22">
        <f>SUM(I14:I22)</f>
        <v>44.637199999999993</v>
      </c>
      <c r="O23" s="30"/>
    </row>
    <row r="24" spans="1:15" s="30" customFormat="1" ht="14.45" x14ac:dyDescent="0.3"/>
    <row r="25" spans="1:15" s="12" customFormat="1" ht="14.45" x14ac:dyDescent="0.3">
      <c r="A25" s="20" t="s">
        <v>12</v>
      </c>
      <c r="B25" s="20" t="s">
        <v>32</v>
      </c>
      <c r="C25" s="20" t="s">
        <v>18</v>
      </c>
      <c r="D25" s="20" t="s">
        <v>19</v>
      </c>
      <c r="E25" s="20" t="s">
        <v>20</v>
      </c>
      <c r="F25" s="20" t="s">
        <v>21</v>
      </c>
      <c r="G25" s="20" t="s">
        <v>22</v>
      </c>
      <c r="H25" s="20" t="s">
        <v>23</v>
      </c>
      <c r="I25" s="20" t="s">
        <v>15</v>
      </c>
      <c r="J25" s="20" t="s">
        <v>16</v>
      </c>
    </row>
    <row r="26" spans="1:15" s="30" customFormat="1" ht="14.45" x14ac:dyDescent="0.3">
      <c r="A26" s="41"/>
      <c r="B26" s="41" t="s">
        <v>112</v>
      </c>
      <c r="C26" s="41"/>
      <c r="D26" s="33"/>
      <c r="E26" s="41"/>
      <c r="F26" s="44"/>
      <c r="G26" s="41"/>
      <c r="H26" s="42"/>
      <c r="I26" s="45"/>
      <c r="J26" s="33">
        <f>D26*I26</f>
        <v>0</v>
      </c>
    </row>
    <row r="27" spans="1:15" s="12" customFormat="1" ht="14.45" x14ac:dyDescent="0.3">
      <c r="I27" s="29" t="s">
        <v>16</v>
      </c>
      <c r="J27" s="22">
        <f>SUM(J26:J26)</f>
        <v>0</v>
      </c>
    </row>
    <row r="28" spans="1:15" s="30" customFormat="1" ht="14.45" x14ac:dyDescent="0.3">
      <c r="H28" s="13"/>
      <c r="I28" s="14"/>
    </row>
    <row r="29" spans="1:15" s="12" customFormat="1" ht="28.9" x14ac:dyDescent="0.3">
      <c r="A29" s="20" t="s">
        <v>12</v>
      </c>
      <c r="B29" s="20" t="s">
        <v>33</v>
      </c>
      <c r="C29" s="20" t="s">
        <v>18</v>
      </c>
      <c r="D29" s="20" t="s">
        <v>19</v>
      </c>
      <c r="E29" s="20" t="s">
        <v>29</v>
      </c>
      <c r="F29" s="20" t="s">
        <v>15</v>
      </c>
      <c r="G29" s="20" t="s">
        <v>34</v>
      </c>
      <c r="H29" s="20" t="s">
        <v>35</v>
      </c>
      <c r="I29" s="20" t="s">
        <v>16</v>
      </c>
    </row>
    <row r="30" spans="1:15" s="30" customFormat="1" x14ac:dyDescent="0.25">
      <c r="A30" s="32"/>
      <c r="B30" s="41" t="s">
        <v>113</v>
      </c>
      <c r="C30" s="32"/>
      <c r="D30" s="46"/>
      <c r="E30" s="41"/>
      <c r="F30" s="41"/>
      <c r="G30" s="41"/>
      <c r="H30" s="41"/>
      <c r="I30" s="33">
        <f>IF(G30="",0,D30*F30/(G30*H30))</f>
        <v>0</v>
      </c>
    </row>
    <row r="31" spans="1:15" s="12" customFormat="1" x14ac:dyDescent="0.25">
      <c r="H31" s="21" t="s">
        <v>16</v>
      </c>
      <c r="I31" s="22">
        <f>SUM(I30:I30)</f>
        <v>0</v>
      </c>
    </row>
    <row r="32" spans="1:15" x14ac:dyDescent="0.25">
      <c r="H32" s="17"/>
      <c r="I32" s="18"/>
    </row>
  </sheetData>
  <sheetProtection formatCells="0" insertRows="0" insertHyperlinks="0" deleteRows="0"/>
  <protectedRanges>
    <protectedRange sqref="N2" name="区域1"/>
    <protectedRange sqref="B3" name="区域1_1"/>
    <protectedRange sqref="A26:I26" name="区域1_4"/>
    <protectedRange sqref="A30:H30" name="区域1_5"/>
    <protectedRange sqref="A10:B10 D10:M10" name="区域1_3"/>
    <protectedRange sqref="A14:H22" name="区域1_9"/>
    <protectedRange sqref="B4 B6:B7" name="区域1_6"/>
    <protectedRange sqref="C10" name="区域1_3_1"/>
    <protectedRange sqref="B5" name="区域1_2"/>
  </protectedRanges>
  <mergeCells count="7">
    <mergeCell ref="B7:C7"/>
    <mergeCell ref="B1:C1"/>
    <mergeCell ref="B2:C2"/>
    <mergeCell ref="B3:C3"/>
    <mergeCell ref="B4:C4"/>
    <mergeCell ref="B5:C5"/>
    <mergeCell ref="B6:C6"/>
  </mergeCells>
  <phoneticPr fontId="3" type="noConversion"/>
  <pageMargins left="0.5" right="0.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20</vt:i4>
      </vt:variant>
    </vt:vector>
  </HeadingPairs>
  <TitlesOfParts>
    <vt:vector size="31" baseType="lpstr">
      <vt:lpstr>Engine&amp;Drivetrain </vt:lpstr>
      <vt:lpstr>Chainwheel Assembly</vt:lpstr>
      <vt:lpstr>Driven Chainwheel</vt:lpstr>
      <vt:lpstr>Active Chainwheel</vt:lpstr>
      <vt:lpstr>Chain</vt:lpstr>
      <vt:lpstr>Chainwheel Tender</vt:lpstr>
      <vt:lpstr>Chainwheel Washer</vt:lpstr>
      <vt:lpstr>Tripod Shaft_L</vt:lpstr>
      <vt:lpstr>Tripod Shaft_R</vt:lpstr>
      <vt:lpstr>Apron Bracket</vt:lpstr>
      <vt:lpstr>Cage Housing Sleeve</vt:lpstr>
      <vt:lpstr>'Active Chainwheel'!Print_Area</vt:lpstr>
      <vt:lpstr>'Apron Bracket'!Print_Area</vt:lpstr>
      <vt:lpstr>'Cage Housing Sleeve'!Print_Area</vt:lpstr>
      <vt:lpstr>Chain!Print_Area</vt:lpstr>
      <vt:lpstr>'Chainwheel Assembly'!Print_Area</vt:lpstr>
      <vt:lpstr>'Chainwheel Tender'!Print_Area</vt:lpstr>
      <vt:lpstr>'Chainwheel Washer'!Print_Area</vt:lpstr>
      <vt:lpstr>'Driven Chainwheel'!Print_Area</vt:lpstr>
      <vt:lpstr>'Engine&amp;Drivetrain '!Print_Area</vt:lpstr>
      <vt:lpstr>'Tripod Shaft_L'!Print_Area</vt:lpstr>
      <vt:lpstr>'Tripod Shaft_R'!Print_Area</vt:lpstr>
      <vt:lpstr>'Active Chainwheel'!Process_P1</vt:lpstr>
      <vt:lpstr>'Apron Bracket'!Process_P1</vt:lpstr>
      <vt:lpstr>'Cage Housing Sleeve'!Process_P1</vt:lpstr>
      <vt:lpstr>Chain!Process_P1</vt:lpstr>
      <vt:lpstr>'Chainwheel Tender'!Process_P1</vt:lpstr>
      <vt:lpstr>'Chainwheel Washer'!Process_P1</vt:lpstr>
      <vt:lpstr>'Driven Chainwheel'!Process_P1</vt:lpstr>
      <vt:lpstr>'Tripod Shaft_L'!Process_P1</vt:lpstr>
      <vt:lpstr>'Tripod Shaft_R'!Process_P1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asus</cp:lastModifiedBy>
  <dcterms:created xsi:type="dcterms:W3CDTF">2019-03-18T09:12:57Z</dcterms:created>
  <dcterms:modified xsi:type="dcterms:W3CDTF">2019-05-30T11:49:38Z</dcterms:modified>
</cp:coreProperties>
</file>