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7czerwca2018r\"/>
    </mc:Choice>
  </mc:AlternateContent>
  <xr:revisionPtr revIDLastSave="0" documentId="13_ncr:1_{62C7F0D2-1290-435F-BF28-045F09DEF5B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omiary" sheetId="2" r:id="rId1"/>
    <sheet name="zadanie1" sheetId="3" r:id="rId2"/>
    <sheet name="zadanie2" sheetId="7" r:id="rId3"/>
    <sheet name="zadanie3" sheetId="8" r:id="rId4"/>
    <sheet name="zadanie4" sheetId="10" r:id="rId5"/>
    <sheet name="Arkusz3" sheetId="11" r:id="rId6"/>
  </sheets>
  <definedNames>
    <definedName name="ExternalData_1" localSheetId="5" hidden="1">Arkusz3!$A$1:$F$201</definedName>
    <definedName name="ExternalData_1" localSheetId="0" hidden="1">pomiary!$A$1:$L$201</definedName>
    <definedName name="ExternalData_1" localSheetId="2" hidden="1">zadanie2!$A$1:$L$201</definedName>
    <definedName name="ExternalData_1" localSheetId="3" hidden="1">zadanie3!$A$1:$C$201</definedName>
    <definedName name="ExternalData_2" localSheetId="5" hidden="1">Arkusz3!$H$1:$M$201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1" l="1"/>
  <c r="K9" i="11"/>
  <c r="L9" i="11"/>
  <c r="M9" i="11"/>
  <c r="S3" i="11"/>
  <c r="R3" i="11"/>
  <c r="Q3" i="11"/>
  <c r="P3" i="11"/>
  <c r="L3" i="11"/>
  <c r="L4" i="11"/>
  <c r="L5" i="11"/>
  <c r="L6" i="11"/>
  <c r="L7" i="11"/>
  <c r="L8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" i="11"/>
  <c r="M3" i="11"/>
  <c r="M4" i="11"/>
  <c r="M5" i="11"/>
  <c r="M6" i="11"/>
  <c r="M7" i="11"/>
  <c r="M8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" i="11"/>
  <c r="K3" i="11"/>
  <c r="K4" i="11"/>
  <c r="K5" i="11"/>
  <c r="K6" i="11"/>
  <c r="K7" i="11"/>
  <c r="K8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" i="11"/>
  <c r="J3" i="11"/>
  <c r="J4" i="11"/>
  <c r="J5" i="11"/>
  <c r="J6" i="11"/>
  <c r="J7" i="11"/>
  <c r="J8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" i="11"/>
  <c r="N2" i="10"/>
  <c r="M2" i="10"/>
  <c r="Q2" i="8"/>
  <c r="P2" i="8"/>
  <c r="O2" i="8"/>
  <c r="N2" i="8"/>
  <c r="M2" i="8"/>
  <c r="L2" i="8"/>
  <c r="K2" i="8"/>
  <c r="J2" i="8"/>
  <c r="I2" i="8"/>
  <c r="H2" i="8"/>
  <c r="G2" i="8"/>
  <c r="P1" i="8"/>
  <c r="Q1" i="8"/>
  <c r="H1" i="8"/>
  <c r="I1" i="8"/>
  <c r="J1" i="8"/>
  <c r="K1" i="8" s="1"/>
  <c r="L1" i="8" s="1"/>
  <c r="M1" i="8" s="1"/>
  <c r="N1" i="8" s="1"/>
  <c r="O1" i="8" s="1"/>
  <c r="G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" i="8"/>
  <c r="O2" i="7"/>
  <c r="P2" i="7"/>
  <c r="Q2" i="7"/>
  <c r="R2" i="7"/>
  <c r="S2" i="7"/>
  <c r="T2" i="7"/>
  <c r="U2" i="7"/>
  <c r="V2" i="7"/>
  <c r="W2" i="7"/>
  <c r="V1" i="7"/>
  <c r="W1" i="7"/>
  <c r="P1" i="7"/>
  <c r="Q1" i="7"/>
  <c r="R1" i="7"/>
  <c r="S1" i="7" s="1"/>
  <c r="T1" i="7" s="1"/>
  <c r="U1" i="7" s="1"/>
  <c r="O1" i="7"/>
  <c r="N2" i="7"/>
  <c r="C2" i="7"/>
  <c r="D2" i="7"/>
  <c r="E2" i="7"/>
  <c r="F2" i="7"/>
  <c r="G2" i="7"/>
  <c r="H2" i="7"/>
  <c r="I2" i="7"/>
  <c r="J2" i="7"/>
  <c r="K2" i="7"/>
  <c r="C3" i="7"/>
  <c r="D3" i="7"/>
  <c r="E3" i="7"/>
  <c r="F3" i="7"/>
  <c r="G3" i="7"/>
  <c r="H3" i="7"/>
  <c r="I3" i="7"/>
  <c r="J3" i="7"/>
  <c r="K3" i="7"/>
  <c r="C4" i="7"/>
  <c r="D4" i="7"/>
  <c r="E4" i="7"/>
  <c r="F4" i="7"/>
  <c r="G4" i="7"/>
  <c r="H4" i="7"/>
  <c r="I4" i="7"/>
  <c r="J4" i="7"/>
  <c r="K4" i="7"/>
  <c r="C5" i="7"/>
  <c r="D5" i="7"/>
  <c r="E5" i="7"/>
  <c r="F5" i="7"/>
  <c r="G5" i="7"/>
  <c r="H5" i="7"/>
  <c r="I5" i="7"/>
  <c r="J5" i="7"/>
  <c r="K5" i="7"/>
  <c r="C6" i="7"/>
  <c r="D6" i="7"/>
  <c r="E6" i="7"/>
  <c r="F6" i="7"/>
  <c r="G6" i="7"/>
  <c r="H6" i="7"/>
  <c r="I6" i="7"/>
  <c r="J6" i="7"/>
  <c r="K6" i="7"/>
  <c r="C7" i="7"/>
  <c r="D7" i="7"/>
  <c r="E7" i="7"/>
  <c r="F7" i="7"/>
  <c r="G7" i="7"/>
  <c r="H7" i="7"/>
  <c r="I7" i="7"/>
  <c r="J7" i="7"/>
  <c r="K7" i="7"/>
  <c r="C8" i="7"/>
  <c r="D8" i="7"/>
  <c r="E8" i="7"/>
  <c r="F8" i="7"/>
  <c r="G8" i="7"/>
  <c r="H8" i="7"/>
  <c r="I8" i="7"/>
  <c r="J8" i="7"/>
  <c r="K8" i="7"/>
  <c r="C9" i="7"/>
  <c r="D9" i="7"/>
  <c r="E9" i="7"/>
  <c r="F9" i="7"/>
  <c r="G9" i="7"/>
  <c r="H9" i="7"/>
  <c r="I9" i="7"/>
  <c r="J9" i="7"/>
  <c r="K9" i="7"/>
  <c r="C10" i="7"/>
  <c r="D10" i="7"/>
  <c r="E10" i="7"/>
  <c r="F10" i="7"/>
  <c r="G10" i="7"/>
  <c r="H10" i="7"/>
  <c r="I10" i="7"/>
  <c r="J10" i="7"/>
  <c r="K10" i="7"/>
  <c r="C11" i="7"/>
  <c r="D11" i="7"/>
  <c r="E11" i="7"/>
  <c r="F11" i="7"/>
  <c r="G11" i="7"/>
  <c r="H11" i="7"/>
  <c r="I11" i="7"/>
  <c r="J11" i="7"/>
  <c r="K11" i="7"/>
  <c r="C12" i="7"/>
  <c r="D12" i="7"/>
  <c r="E12" i="7"/>
  <c r="F12" i="7"/>
  <c r="G12" i="7"/>
  <c r="H12" i="7"/>
  <c r="I12" i="7"/>
  <c r="J12" i="7"/>
  <c r="K12" i="7"/>
  <c r="C13" i="7"/>
  <c r="D13" i="7"/>
  <c r="E13" i="7"/>
  <c r="F13" i="7"/>
  <c r="G13" i="7"/>
  <c r="H13" i="7"/>
  <c r="I13" i="7"/>
  <c r="J13" i="7"/>
  <c r="K13" i="7"/>
  <c r="C14" i="7"/>
  <c r="D14" i="7"/>
  <c r="E14" i="7"/>
  <c r="F14" i="7"/>
  <c r="G14" i="7"/>
  <c r="H14" i="7"/>
  <c r="I14" i="7"/>
  <c r="J14" i="7"/>
  <c r="K14" i="7"/>
  <c r="C15" i="7"/>
  <c r="D15" i="7"/>
  <c r="E15" i="7"/>
  <c r="F15" i="7"/>
  <c r="G15" i="7"/>
  <c r="H15" i="7"/>
  <c r="I15" i="7"/>
  <c r="J15" i="7"/>
  <c r="K15" i="7"/>
  <c r="C16" i="7"/>
  <c r="D16" i="7"/>
  <c r="E16" i="7"/>
  <c r="F16" i="7"/>
  <c r="G16" i="7"/>
  <c r="H16" i="7"/>
  <c r="I16" i="7"/>
  <c r="J16" i="7"/>
  <c r="K16" i="7"/>
  <c r="C17" i="7"/>
  <c r="D17" i="7"/>
  <c r="E17" i="7"/>
  <c r="F17" i="7"/>
  <c r="G17" i="7"/>
  <c r="H17" i="7"/>
  <c r="I17" i="7"/>
  <c r="J17" i="7"/>
  <c r="K17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C25" i="7"/>
  <c r="D25" i="7"/>
  <c r="E25" i="7"/>
  <c r="F25" i="7"/>
  <c r="G25" i="7"/>
  <c r="H25" i="7"/>
  <c r="I25" i="7"/>
  <c r="J25" i="7"/>
  <c r="K25" i="7"/>
  <c r="C26" i="7"/>
  <c r="D26" i="7"/>
  <c r="E26" i="7"/>
  <c r="F26" i="7"/>
  <c r="G26" i="7"/>
  <c r="H26" i="7"/>
  <c r="I26" i="7"/>
  <c r="J26" i="7"/>
  <c r="K26" i="7"/>
  <c r="C27" i="7"/>
  <c r="D27" i="7"/>
  <c r="E27" i="7"/>
  <c r="F27" i="7"/>
  <c r="G27" i="7"/>
  <c r="H27" i="7"/>
  <c r="I27" i="7"/>
  <c r="J27" i="7"/>
  <c r="K27" i="7"/>
  <c r="C28" i="7"/>
  <c r="D28" i="7"/>
  <c r="E28" i="7"/>
  <c r="F28" i="7"/>
  <c r="G28" i="7"/>
  <c r="H28" i="7"/>
  <c r="I28" i="7"/>
  <c r="J28" i="7"/>
  <c r="K28" i="7"/>
  <c r="C29" i="7"/>
  <c r="D29" i="7"/>
  <c r="E29" i="7"/>
  <c r="F29" i="7"/>
  <c r="G29" i="7"/>
  <c r="H29" i="7"/>
  <c r="I29" i="7"/>
  <c r="J29" i="7"/>
  <c r="K29" i="7"/>
  <c r="C30" i="7"/>
  <c r="D30" i="7"/>
  <c r="E30" i="7"/>
  <c r="F30" i="7"/>
  <c r="G30" i="7"/>
  <c r="H30" i="7"/>
  <c r="I30" i="7"/>
  <c r="J30" i="7"/>
  <c r="K30" i="7"/>
  <c r="C31" i="7"/>
  <c r="D31" i="7"/>
  <c r="E31" i="7"/>
  <c r="F31" i="7"/>
  <c r="G31" i="7"/>
  <c r="H31" i="7"/>
  <c r="I31" i="7"/>
  <c r="J31" i="7"/>
  <c r="K31" i="7"/>
  <c r="C32" i="7"/>
  <c r="D32" i="7"/>
  <c r="E32" i="7"/>
  <c r="F32" i="7"/>
  <c r="G32" i="7"/>
  <c r="H32" i="7"/>
  <c r="I32" i="7"/>
  <c r="J32" i="7"/>
  <c r="K32" i="7"/>
  <c r="C33" i="7"/>
  <c r="D33" i="7"/>
  <c r="E33" i="7"/>
  <c r="F33" i="7"/>
  <c r="G33" i="7"/>
  <c r="H33" i="7"/>
  <c r="I33" i="7"/>
  <c r="J33" i="7"/>
  <c r="K33" i="7"/>
  <c r="C34" i="7"/>
  <c r="D34" i="7"/>
  <c r="E34" i="7"/>
  <c r="F34" i="7"/>
  <c r="G34" i="7"/>
  <c r="H34" i="7"/>
  <c r="I34" i="7"/>
  <c r="J34" i="7"/>
  <c r="K34" i="7"/>
  <c r="C35" i="7"/>
  <c r="D35" i="7"/>
  <c r="E35" i="7"/>
  <c r="F35" i="7"/>
  <c r="G35" i="7"/>
  <c r="H35" i="7"/>
  <c r="I35" i="7"/>
  <c r="J35" i="7"/>
  <c r="K35" i="7"/>
  <c r="C36" i="7"/>
  <c r="D36" i="7"/>
  <c r="E36" i="7"/>
  <c r="F36" i="7"/>
  <c r="G36" i="7"/>
  <c r="H36" i="7"/>
  <c r="I36" i="7"/>
  <c r="J36" i="7"/>
  <c r="K36" i="7"/>
  <c r="C37" i="7"/>
  <c r="D37" i="7"/>
  <c r="E37" i="7"/>
  <c r="F37" i="7"/>
  <c r="G37" i="7"/>
  <c r="H37" i="7"/>
  <c r="I37" i="7"/>
  <c r="J37" i="7"/>
  <c r="K37" i="7"/>
  <c r="C38" i="7"/>
  <c r="D38" i="7"/>
  <c r="E38" i="7"/>
  <c r="F38" i="7"/>
  <c r="G38" i="7"/>
  <c r="H38" i="7"/>
  <c r="I38" i="7"/>
  <c r="J38" i="7"/>
  <c r="K38" i="7"/>
  <c r="C39" i="7"/>
  <c r="D39" i="7"/>
  <c r="E39" i="7"/>
  <c r="F39" i="7"/>
  <c r="G39" i="7"/>
  <c r="H39" i="7"/>
  <c r="I39" i="7"/>
  <c r="J39" i="7"/>
  <c r="K39" i="7"/>
  <c r="C40" i="7"/>
  <c r="D40" i="7"/>
  <c r="E40" i="7"/>
  <c r="F40" i="7"/>
  <c r="G40" i="7"/>
  <c r="H40" i="7"/>
  <c r="I40" i="7"/>
  <c r="J40" i="7"/>
  <c r="K40" i="7"/>
  <c r="C41" i="7"/>
  <c r="D41" i="7"/>
  <c r="E41" i="7"/>
  <c r="F41" i="7"/>
  <c r="G41" i="7"/>
  <c r="H41" i="7"/>
  <c r="I41" i="7"/>
  <c r="J41" i="7"/>
  <c r="K41" i="7"/>
  <c r="C42" i="7"/>
  <c r="D42" i="7"/>
  <c r="E42" i="7"/>
  <c r="F42" i="7"/>
  <c r="G42" i="7"/>
  <c r="H42" i="7"/>
  <c r="I42" i="7"/>
  <c r="J42" i="7"/>
  <c r="K42" i="7"/>
  <c r="C43" i="7"/>
  <c r="D43" i="7"/>
  <c r="E43" i="7"/>
  <c r="F43" i="7"/>
  <c r="G43" i="7"/>
  <c r="H43" i="7"/>
  <c r="I43" i="7"/>
  <c r="J43" i="7"/>
  <c r="K43" i="7"/>
  <c r="C44" i="7"/>
  <c r="D44" i="7"/>
  <c r="E44" i="7"/>
  <c r="F44" i="7"/>
  <c r="G44" i="7"/>
  <c r="H44" i="7"/>
  <c r="I44" i="7"/>
  <c r="J44" i="7"/>
  <c r="K44" i="7"/>
  <c r="C45" i="7"/>
  <c r="D45" i="7"/>
  <c r="E45" i="7"/>
  <c r="F45" i="7"/>
  <c r="G45" i="7"/>
  <c r="H45" i="7"/>
  <c r="I45" i="7"/>
  <c r="J45" i="7"/>
  <c r="K45" i="7"/>
  <c r="C46" i="7"/>
  <c r="D46" i="7"/>
  <c r="E46" i="7"/>
  <c r="F46" i="7"/>
  <c r="G46" i="7"/>
  <c r="H46" i="7"/>
  <c r="I46" i="7"/>
  <c r="J46" i="7"/>
  <c r="K46" i="7"/>
  <c r="C47" i="7"/>
  <c r="D47" i="7"/>
  <c r="E47" i="7"/>
  <c r="F47" i="7"/>
  <c r="G47" i="7"/>
  <c r="H47" i="7"/>
  <c r="I47" i="7"/>
  <c r="J47" i="7"/>
  <c r="K47" i="7"/>
  <c r="C48" i="7"/>
  <c r="D48" i="7"/>
  <c r="E48" i="7"/>
  <c r="F48" i="7"/>
  <c r="G48" i="7"/>
  <c r="H48" i="7"/>
  <c r="I48" i="7"/>
  <c r="J48" i="7"/>
  <c r="K48" i="7"/>
  <c r="C49" i="7"/>
  <c r="D49" i="7"/>
  <c r="E49" i="7"/>
  <c r="F49" i="7"/>
  <c r="G49" i="7"/>
  <c r="H49" i="7"/>
  <c r="I49" i="7"/>
  <c r="J49" i="7"/>
  <c r="K49" i="7"/>
  <c r="C50" i="7"/>
  <c r="D50" i="7"/>
  <c r="E50" i="7"/>
  <c r="F50" i="7"/>
  <c r="G50" i="7"/>
  <c r="H50" i="7"/>
  <c r="I50" i="7"/>
  <c r="J50" i="7"/>
  <c r="K50" i="7"/>
  <c r="C51" i="7"/>
  <c r="D51" i="7"/>
  <c r="E51" i="7"/>
  <c r="F51" i="7"/>
  <c r="G51" i="7"/>
  <c r="H51" i="7"/>
  <c r="I51" i="7"/>
  <c r="J51" i="7"/>
  <c r="K51" i="7"/>
  <c r="C52" i="7"/>
  <c r="D52" i="7"/>
  <c r="E52" i="7"/>
  <c r="F52" i="7"/>
  <c r="G52" i="7"/>
  <c r="H52" i="7"/>
  <c r="I52" i="7"/>
  <c r="J52" i="7"/>
  <c r="K52" i="7"/>
  <c r="C53" i="7"/>
  <c r="D53" i="7"/>
  <c r="E53" i="7"/>
  <c r="F53" i="7"/>
  <c r="G53" i="7"/>
  <c r="H53" i="7"/>
  <c r="I53" i="7"/>
  <c r="J53" i="7"/>
  <c r="K53" i="7"/>
  <c r="C54" i="7"/>
  <c r="D54" i="7"/>
  <c r="E54" i="7"/>
  <c r="F54" i="7"/>
  <c r="G54" i="7"/>
  <c r="H54" i="7"/>
  <c r="I54" i="7"/>
  <c r="J54" i="7"/>
  <c r="K54" i="7"/>
  <c r="C55" i="7"/>
  <c r="D55" i="7"/>
  <c r="E55" i="7"/>
  <c r="F55" i="7"/>
  <c r="G55" i="7"/>
  <c r="H55" i="7"/>
  <c r="I55" i="7"/>
  <c r="J55" i="7"/>
  <c r="K55" i="7"/>
  <c r="C56" i="7"/>
  <c r="D56" i="7"/>
  <c r="E56" i="7"/>
  <c r="F56" i="7"/>
  <c r="G56" i="7"/>
  <c r="H56" i="7"/>
  <c r="I56" i="7"/>
  <c r="J56" i="7"/>
  <c r="K56" i="7"/>
  <c r="C57" i="7"/>
  <c r="D57" i="7"/>
  <c r="E57" i="7"/>
  <c r="F57" i="7"/>
  <c r="G57" i="7"/>
  <c r="H57" i="7"/>
  <c r="I57" i="7"/>
  <c r="J57" i="7"/>
  <c r="K57" i="7"/>
  <c r="C58" i="7"/>
  <c r="D58" i="7"/>
  <c r="E58" i="7"/>
  <c r="F58" i="7"/>
  <c r="G58" i="7"/>
  <c r="H58" i="7"/>
  <c r="I58" i="7"/>
  <c r="J58" i="7"/>
  <c r="K58" i="7"/>
  <c r="C59" i="7"/>
  <c r="D59" i="7"/>
  <c r="E59" i="7"/>
  <c r="F59" i="7"/>
  <c r="G59" i="7"/>
  <c r="H59" i="7"/>
  <c r="I59" i="7"/>
  <c r="J59" i="7"/>
  <c r="K59" i="7"/>
  <c r="C60" i="7"/>
  <c r="D60" i="7"/>
  <c r="E60" i="7"/>
  <c r="F60" i="7"/>
  <c r="G60" i="7"/>
  <c r="H60" i="7"/>
  <c r="I60" i="7"/>
  <c r="J60" i="7"/>
  <c r="K60" i="7"/>
  <c r="C61" i="7"/>
  <c r="D61" i="7"/>
  <c r="E61" i="7"/>
  <c r="F61" i="7"/>
  <c r="G61" i="7"/>
  <c r="H61" i="7"/>
  <c r="I61" i="7"/>
  <c r="J61" i="7"/>
  <c r="K61" i="7"/>
  <c r="C62" i="7"/>
  <c r="D62" i="7"/>
  <c r="E62" i="7"/>
  <c r="F62" i="7"/>
  <c r="G62" i="7"/>
  <c r="H62" i="7"/>
  <c r="I62" i="7"/>
  <c r="J62" i="7"/>
  <c r="K62" i="7"/>
  <c r="C63" i="7"/>
  <c r="D63" i="7"/>
  <c r="E63" i="7"/>
  <c r="F63" i="7"/>
  <c r="G63" i="7"/>
  <c r="H63" i="7"/>
  <c r="I63" i="7"/>
  <c r="J63" i="7"/>
  <c r="K63" i="7"/>
  <c r="C64" i="7"/>
  <c r="D64" i="7"/>
  <c r="E64" i="7"/>
  <c r="F64" i="7"/>
  <c r="G64" i="7"/>
  <c r="H64" i="7"/>
  <c r="I64" i="7"/>
  <c r="J64" i="7"/>
  <c r="K64" i="7"/>
  <c r="C65" i="7"/>
  <c r="D65" i="7"/>
  <c r="E65" i="7"/>
  <c r="F65" i="7"/>
  <c r="G65" i="7"/>
  <c r="H65" i="7"/>
  <c r="I65" i="7"/>
  <c r="J65" i="7"/>
  <c r="K65" i="7"/>
  <c r="C66" i="7"/>
  <c r="D66" i="7"/>
  <c r="E66" i="7"/>
  <c r="F66" i="7"/>
  <c r="G66" i="7"/>
  <c r="H66" i="7"/>
  <c r="I66" i="7"/>
  <c r="J66" i="7"/>
  <c r="K66" i="7"/>
  <c r="C67" i="7"/>
  <c r="D67" i="7"/>
  <c r="E67" i="7"/>
  <c r="F67" i="7"/>
  <c r="G67" i="7"/>
  <c r="H67" i="7"/>
  <c r="I67" i="7"/>
  <c r="J67" i="7"/>
  <c r="K67" i="7"/>
  <c r="C68" i="7"/>
  <c r="D68" i="7"/>
  <c r="E68" i="7"/>
  <c r="F68" i="7"/>
  <c r="G68" i="7"/>
  <c r="H68" i="7"/>
  <c r="I68" i="7"/>
  <c r="J68" i="7"/>
  <c r="K68" i="7"/>
  <c r="C69" i="7"/>
  <c r="D69" i="7"/>
  <c r="E69" i="7"/>
  <c r="F69" i="7"/>
  <c r="G69" i="7"/>
  <c r="H69" i="7"/>
  <c r="I69" i="7"/>
  <c r="J69" i="7"/>
  <c r="K69" i="7"/>
  <c r="C70" i="7"/>
  <c r="D70" i="7"/>
  <c r="E70" i="7"/>
  <c r="F70" i="7"/>
  <c r="G70" i="7"/>
  <c r="H70" i="7"/>
  <c r="I70" i="7"/>
  <c r="J70" i="7"/>
  <c r="K70" i="7"/>
  <c r="C71" i="7"/>
  <c r="D71" i="7"/>
  <c r="E71" i="7"/>
  <c r="F71" i="7"/>
  <c r="G71" i="7"/>
  <c r="H71" i="7"/>
  <c r="I71" i="7"/>
  <c r="J71" i="7"/>
  <c r="K71" i="7"/>
  <c r="C72" i="7"/>
  <c r="D72" i="7"/>
  <c r="E72" i="7"/>
  <c r="F72" i="7"/>
  <c r="G72" i="7"/>
  <c r="H72" i="7"/>
  <c r="I72" i="7"/>
  <c r="J72" i="7"/>
  <c r="K72" i="7"/>
  <c r="C73" i="7"/>
  <c r="D73" i="7"/>
  <c r="E73" i="7"/>
  <c r="F73" i="7"/>
  <c r="G73" i="7"/>
  <c r="H73" i="7"/>
  <c r="I73" i="7"/>
  <c r="J73" i="7"/>
  <c r="K73" i="7"/>
  <c r="C74" i="7"/>
  <c r="D74" i="7"/>
  <c r="E74" i="7"/>
  <c r="F74" i="7"/>
  <c r="G74" i="7"/>
  <c r="H74" i="7"/>
  <c r="I74" i="7"/>
  <c r="J74" i="7"/>
  <c r="K74" i="7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C77" i="7"/>
  <c r="D77" i="7"/>
  <c r="E77" i="7"/>
  <c r="F77" i="7"/>
  <c r="G77" i="7"/>
  <c r="H77" i="7"/>
  <c r="I77" i="7"/>
  <c r="J77" i="7"/>
  <c r="K77" i="7"/>
  <c r="C78" i="7"/>
  <c r="D78" i="7"/>
  <c r="E78" i="7"/>
  <c r="F78" i="7"/>
  <c r="G78" i="7"/>
  <c r="H78" i="7"/>
  <c r="I78" i="7"/>
  <c r="J78" i="7"/>
  <c r="K78" i="7"/>
  <c r="C79" i="7"/>
  <c r="D79" i="7"/>
  <c r="E79" i="7"/>
  <c r="F79" i="7"/>
  <c r="G79" i="7"/>
  <c r="H79" i="7"/>
  <c r="I79" i="7"/>
  <c r="J79" i="7"/>
  <c r="K79" i="7"/>
  <c r="C80" i="7"/>
  <c r="D80" i="7"/>
  <c r="E80" i="7"/>
  <c r="F80" i="7"/>
  <c r="G80" i="7"/>
  <c r="H80" i="7"/>
  <c r="I80" i="7"/>
  <c r="J80" i="7"/>
  <c r="K80" i="7"/>
  <c r="C81" i="7"/>
  <c r="D81" i="7"/>
  <c r="E81" i="7"/>
  <c r="F81" i="7"/>
  <c r="G81" i="7"/>
  <c r="H81" i="7"/>
  <c r="I81" i="7"/>
  <c r="J81" i="7"/>
  <c r="K81" i="7"/>
  <c r="C82" i="7"/>
  <c r="D82" i="7"/>
  <c r="E82" i="7"/>
  <c r="F82" i="7"/>
  <c r="G82" i="7"/>
  <c r="H82" i="7"/>
  <c r="I82" i="7"/>
  <c r="J82" i="7"/>
  <c r="K82" i="7"/>
  <c r="C83" i="7"/>
  <c r="D83" i="7"/>
  <c r="E83" i="7"/>
  <c r="F83" i="7"/>
  <c r="G83" i="7"/>
  <c r="H83" i="7"/>
  <c r="I83" i="7"/>
  <c r="J83" i="7"/>
  <c r="K83" i="7"/>
  <c r="C84" i="7"/>
  <c r="D84" i="7"/>
  <c r="E84" i="7"/>
  <c r="F84" i="7"/>
  <c r="G84" i="7"/>
  <c r="H84" i="7"/>
  <c r="I84" i="7"/>
  <c r="J84" i="7"/>
  <c r="K84" i="7"/>
  <c r="C85" i="7"/>
  <c r="D85" i="7"/>
  <c r="E85" i="7"/>
  <c r="F85" i="7"/>
  <c r="G85" i="7"/>
  <c r="H85" i="7"/>
  <c r="I85" i="7"/>
  <c r="J85" i="7"/>
  <c r="K85" i="7"/>
  <c r="C86" i="7"/>
  <c r="D86" i="7"/>
  <c r="E86" i="7"/>
  <c r="F86" i="7"/>
  <c r="G86" i="7"/>
  <c r="H86" i="7"/>
  <c r="I86" i="7"/>
  <c r="J86" i="7"/>
  <c r="K86" i="7"/>
  <c r="C87" i="7"/>
  <c r="D87" i="7"/>
  <c r="E87" i="7"/>
  <c r="F87" i="7"/>
  <c r="G87" i="7"/>
  <c r="H87" i="7"/>
  <c r="I87" i="7"/>
  <c r="J87" i="7"/>
  <c r="K87" i="7"/>
  <c r="C88" i="7"/>
  <c r="D88" i="7"/>
  <c r="E88" i="7"/>
  <c r="F88" i="7"/>
  <c r="G88" i="7"/>
  <c r="H88" i="7"/>
  <c r="I88" i="7"/>
  <c r="J88" i="7"/>
  <c r="K88" i="7"/>
  <c r="C89" i="7"/>
  <c r="D89" i="7"/>
  <c r="E89" i="7"/>
  <c r="F89" i="7"/>
  <c r="G89" i="7"/>
  <c r="H89" i="7"/>
  <c r="I89" i="7"/>
  <c r="J89" i="7"/>
  <c r="K89" i="7"/>
  <c r="C90" i="7"/>
  <c r="D90" i="7"/>
  <c r="E90" i="7"/>
  <c r="F90" i="7"/>
  <c r="G90" i="7"/>
  <c r="H90" i="7"/>
  <c r="I90" i="7"/>
  <c r="J90" i="7"/>
  <c r="K90" i="7"/>
  <c r="C91" i="7"/>
  <c r="D91" i="7"/>
  <c r="E91" i="7"/>
  <c r="F91" i="7"/>
  <c r="G91" i="7"/>
  <c r="H91" i="7"/>
  <c r="I91" i="7"/>
  <c r="J91" i="7"/>
  <c r="K91" i="7"/>
  <c r="C92" i="7"/>
  <c r="D92" i="7"/>
  <c r="E92" i="7"/>
  <c r="F92" i="7"/>
  <c r="G92" i="7"/>
  <c r="H92" i="7"/>
  <c r="I92" i="7"/>
  <c r="J92" i="7"/>
  <c r="K92" i="7"/>
  <c r="C93" i="7"/>
  <c r="D93" i="7"/>
  <c r="E93" i="7"/>
  <c r="F93" i="7"/>
  <c r="G93" i="7"/>
  <c r="H93" i="7"/>
  <c r="I93" i="7"/>
  <c r="J93" i="7"/>
  <c r="K93" i="7"/>
  <c r="C94" i="7"/>
  <c r="D94" i="7"/>
  <c r="E94" i="7"/>
  <c r="F94" i="7"/>
  <c r="G94" i="7"/>
  <c r="H94" i="7"/>
  <c r="I94" i="7"/>
  <c r="J94" i="7"/>
  <c r="K94" i="7"/>
  <c r="C95" i="7"/>
  <c r="D95" i="7"/>
  <c r="E95" i="7"/>
  <c r="F95" i="7"/>
  <c r="G95" i="7"/>
  <c r="H95" i="7"/>
  <c r="I95" i="7"/>
  <c r="J95" i="7"/>
  <c r="K95" i="7"/>
  <c r="C96" i="7"/>
  <c r="D96" i="7"/>
  <c r="E96" i="7"/>
  <c r="F96" i="7"/>
  <c r="G96" i="7"/>
  <c r="H96" i="7"/>
  <c r="I96" i="7"/>
  <c r="J96" i="7"/>
  <c r="K96" i="7"/>
  <c r="C97" i="7"/>
  <c r="D97" i="7"/>
  <c r="E97" i="7"/>
  <c r="F97" i="7"/>
  <c r="G97" i="7"/>
  <c r="H97" i="7"/>
  <c r="I97" i="7"/>
  <c r="J97" i="7"/>
  <c r="K97" i="7"/>
  <c r="C98" i="7"/>
  <c r="D98" i="7"/>
  <c r="E98" i="7"/>
  <c r="F98" i="7"/>
  <c r="G98" i="7"/>
  <c r="H98" i="7"/>
  <c r="I98" i="7"/>
  <c r="J98" i="7"/>
  <c r="K98" i="7"/>
  <c r="C99" i="7"/>
  <c r="D99" i="7"/>
  <c r="E99" i="7"/>
  <c r="F99" i="7"/>
  <c r="G99" i="7"/>
  <c r="H99" i="7"/>
  <c r="I99" i="7"/>
  <c r="J99" i="7"/>
  <c r="K99" i="7"/>
  <c r="C100" i="7"/>
  <c r="D100" i="7"/>
  <c r="E100" i="7"/>
  <c r="F100" i="7"/>
  <c r="G100" i="7"/>
  <c r="H100" i="7"/>
  <c r="I100" i="7"/>
  <c r="J100" i="7"/>
  <c r="K100" i="7"/>
  <c r="C101" i="7"/>
  <c r="D101" i="7"/>
  <c r="E101" i="7"/>
  <c r="F101" i="7"/>
  <c r="G101" i="7"/>
  <c r="H101" i="7"/>
  <c r="I101" i="7"/>
  <c r="J101" i="7"/>
  <c r="K101" i="7"/>
  <c r="C102" i="7"/>
  <c r="D102" i="7"/>
  <c r="E102" i="7"/>
  <c r="F102" i="7"/>
  <c r="G102" i="7"/>
  <c r="H102" i="7"/>
  <c r="I102" i="7"/>
  <c r="J102" i="7"/>
  <c r="K102" i="7"/>
  <c r="C103" i="7"/>
  <c r="D103" i="7"/>
  <c r="E103" i="7"/>
  <c r="F103" i="7"/>
  <c r="G103" i="7"/>
  <c r="H103" i="7"/>
  <c r="I103" i="7"/>
  <c r="J103" i="7"/>
  <c r="K103" i="7"/>
  <c r="C104" i="7"/>
  <c r="D104" i="7"/>
  <c r="E104" i="7"/>
  <c r="F104" i="7"/>
  <c r="G104" i="7"/>
  <c r="H104" i="7"/>
  <c r="I104" i="7"/>
  <c r="J104" i="7"/>
  <c r="K104" i="7"/>
  <c r="C105" i="7"/>
  <c r="D105" i="7"/>
  <c r="E105" i="7"/>
  <c r="F105" i="7"/>
  <c r="G105" i="7"/>
  <c r="H105" i="7"/>
  <c r="I105" i="7"/>
  <c r="J105" i="7"/>
  <c r="K105" i="7"/>
  <c r="C106" i="7"/>
  <c r="D106" i="7"/>
  <c r="E106" i="7"/>
  <c r="F106" i="7"/>
  <c r="G106" i="7"/>
  <c r="H106" i="7"/>
  <c r="I106" i="7"/>
  <c r="J106" i="7"/>
  <c r="K106" i="7"/>
  <c r="C107" i="7"/>
  <c r="D107" i="7"/>
  <c r="E107" i="7"/>
  <c r="F107" i="7"/>
  <c r="G107" i="7"/>
  <c r="H107" i="7"/>
  <c r="I107" i="7"/>
  <c r="J107" i="7"/>
  <c r="K107" i="7"/>
  <c r="C108" i="7"/>
  <c r="D108" i="7"/>
  <c r="E108" i="7"/>
  <c r="F108" i="7"/>
  <c r="G108" i="7"/>
  <c r="H108" i="7"/>
  <c r="I108" i="7"/>
  <c r="J108" i="7"/>
  <c r="K108" i="7"/>
  <c r="C109" i="7"/>
  <c r="D109" i="7"/>
  <c r="E109" i="7"/>
  <c r="F109" i="7"/>
  <c r="G109" i="7"/>
  <c r="H109" i="7"/>
  <c r="I109" i="7"/>
  <c r="J109" i="7"/>
  <c r="K109" i="7"/>
  <c r="C110" i="7"/>
  <c r="D110" i="7"/>
  <c r="E110" i="7"/>
  <c r="F110" i="7"/>
  <c r="G110" i="7"/>
  <c r="H110" i="7"/>
  <c r="I110" i="7"/>
  <c r="J110" i="7"/>
  <c r="K110" i="7"/>
  <c r="C111" i="7"/>
  <c r="D111" i="7"/>
  <c r="E111" i="7"/>
  <c r="F111" i="7"/>
  <c r="G111" i="7"/>
  <c r="H111" i="7"/>
  <c r="I111" i="7"/>
  <c r="J111" i="7"/>
  <c r="K111" i="7"/>
  <c r="C112" i="7"/>
  <c r="D112" i="7"/>
  <c r="E112" i="7"/>
  <c r="F112" i="7"/>
  <c r="G112" i="7"/>
  <c r="H112" i="7"/>
  <c r="I112" i="7"/>
  <c r="J112" i="7"/>
  <c r="K112" i="7"/>
  <c r="C113" i="7"/>
  <c r="D113" i="7"/>
  <c r="E113" i="7"/>
  <c r="F113" i="7"/>
  <c r="G113" i="7"/>
  <c r="H113" i="7"/>
  <c r="I113" i="7"/>
  <c r="J113" i="7"/>
  <c r="K113" i="7"/>
  <c r="C114" i="7"/>
  <c r="D114" i="7"/>
  <c r="E114" i="7"/>
  <c r="F114" i="7"/>
  <c r="G114" i="7"/>
  <c r="H114" i="7"/>
  <c r="I114" i="7"/>
  <c r="J114" i="7"/>
  <c r="K114" i="7"/>
  <c r="C115" i="7"/>
  <c r="D115" i="7"/>
  <c r="E115" i="7"/>
  <c r="F115" i="7"/>
  <c r="G115" i="7"/>
  <c r="H115" i="7"/>
  <c r="I115" i="7"/>
  <c r="J115" i="7"/>
  <c r="K115" i="7"/>
  <c r="C116" i="7"/>
  <c r="D116" i="7"/>
  <c r="E116" i="7"/>
  <c r="F116" i="7"/>
  <c r="G116" i="7"/>
  <c r="H116" i="7"/>
  <c r="I116" i="7"/>
  <c r="J116" i="7"/>
  <c r="K116" i="7"/>
  <c r="C117" i="7"/>
  <c r="D117" i="7"/>
  <c r="E117" i="7"/>
  <c r="F117" i="7"/>
  <c r="G117" i="7"/>
  <c r="H117" i="7"/>
  <c r="I117" i="7"/>
  <c r="J117" i="7"/>
  <c r="K117" i="7"/>
  <c r="C118" i="7"/>
  <c r="D118" i="7"/>
  <c r="E118" i="7"/>
  <c r="F118" i="7"/>
  <c r="G118" i="7"/>
  <c r="H118" i="7"/>
  <c r="I118" i="7"/>
  <c r="J118" i="7"/>
  <c r="K118" i="7"/>
  <c r="C119" i="7"/>
  <c r="D119" i="7"/>
  <c r="E119" i="7"/>
  <c r="F119" i="7"/>
  <c r="G119" i="7"/>
  <c r="H119" i="7"/>
  <c r="I119" i="7"/>
  <c r="J119" i="7"/>
  <c r="K119" i="7"/>
  <c r="C120" i="7"/>
  <c r="D120" i="7"/>
  <c r="E120" i="7"/>
  <c r="F120" i="7"/>
  <c r="G120" i="7"/>
  <c r="H120" i="7"/>
  <c r="I120" i="7"/>
  <c r="J120" i="7"/>
  <c r="K120" i="7"/>
  <c r="C121" i="7"/>
  <c r="D121" i="7"/>
  <c r="E121" i="7"/>
  <c r="F121" i="7"/>
  <c r="G121" i="7"/>
  <c r="H121" i="7"/>
  <c r="I121" i="7"/>
  <c r="J121" i="7"/>
  <c r="K121" i="7"/>
  <c r="C122" i="7"/>
  <c r="D122" i="7"/>
  <c r="E122" i="7"/>
  <c r="F122" i="7"/>
  <c r="G122" i="7"/>
  <c r="H122" i="7"/>
  <c r="I122" i="7"/>
  <c r="J122" i="7"/>
  <c r="K122" i="7"/>
  <c r="C123" i="7"/>
  <c r="D123" i="7"/>
  <c r="E123" i="7"/>
  <c r="F123" i="7"/>
  <c r="G123" i="7"/>
  <c r="H123" i="7"/>
  <c r="I123" i="7"/>
  <c r="J123" i="7"/>
  <c r="K123" i="7"/>
  <c r="C124" i="7"/>
  <c r="D124" i="7"/>
  <c r="E124" i="7"/>
  <c r="F124" i="7"/>
  <c r="G124" i="7"/>
  <c r="H124" i="7"/>
  <c r="I124" i="7"/>
  <c r="J124" i="7"/>
  <c r="K124" i="7"/>
  <c r="C125" i="7"/>
  <c r="D125" i="7"/>
  <c r="E125" i="7"/>
  <c r="F125" i="7"/>
  <c r="G125" i="7"/>
  <c r="H125" i="7"/>
  <c r="I125" i="7"/>
  <c r="J125" i="7"/>
  <c r="K125" i="7"/>
  <c r="C126" i="7"/>
  <c r="D126" i="7"/>
  <c r="E126" i="7"/>
  <c r="F126" i="7"/>
  <c r="G126" i="7"/>
  <c r="H126" i="7"/>
  <c r="I126" i="7"/>
  <c r="J126" i="7"/>
  <c r="K126" i="7"/>
  <c r="C127" i="7"/>
  <c r="D127" i="7"/>
  <c r="E127" i="7"/>
  <c r="F127" i="7"/>
  <c r="G127" i="7"/>
  <c r="H127" i="7"/>
  <c r="I127" i="7"/>
  <c r="J127" i="7"/>
  <c r="K127" i="7"/>
  <c r="C128" i="7"/>
  <c r="D128" i="7"/>
  <c r="E128" i="7"/>
  <c r="F128" i="7"/>
  <c r="G128" i="7"/>
  <c r="H128" i="7"/>
  <c r="I128" i="7"/>
  <c r="J128" i="7"/>
  <c r="K128" i="7"/>
  <c r="C129" i="7"/>
  <c r="D129" i="7"/>
  <c r="E129" i="7"/>
  <c r="F129" i="7"/>
  <c r="G129" i="7"/>
  <c r="H129" i="7"/>
  <c r="I129" i="7"/>
  <c r="J129" i="7"/>
  <c r="K129" i="7"/>
  <c r="C130" i="7"/>
  <c r="D130" i="7"/>
  <c r="E130" i="7"/>
  <c r="F130" i="7"/>
  <c r="G130" i="7"/>
  <c r="H130" i="7"/>
  <c r="I130" i="7"/>
  <c r="J130" i="7"/>
  <c r="K130" i="7"/>
  <c r="C131" i="7"/>
  <c r="D131" i="7"/>
  <c r="E131" i="7"/>
  <c r="F131" i="7"/>
  <c r="G131" i="7"/>
  <c r="H131" i="7"/>
  <c r="I131" i="7"/>
  <c r="J131" i="7"/>
  <c r="K131" i="7"/>
  <c r="C132" i="7"/>
  <c r="D132" i="7"/>
  <c r="E132" i="7"/>
  <c r="F132" i="7"/>
  <c r="G132" i="7"/>
  <c r="H132" i="7"/>
  <c r="I132" i="7"/>
  <c r="J132" i="7"/>
  <c r="K132" i="7"/>
  <c r="C133" i="7"/>
  <c r="D133" i="7"/>
  <c r="E133" i="7"/>
  <c r="F133" i="7"/>
  <c r="G133" i="7"/>
  <c r="H133" i="7"/>
  <c r="I133" i="7"/>
  <c r="J133" i="7"/>
  <c r="K133" i="7"/>
  <c r="C134" i="7"/>
  <c r="D134" i="7"/>
  <c r="E134" i="7"/>
  <c r="F134" i="7"/>
  <c r="G134" i="7"/>
  <c r="H134" i="7"/>
  <c r="I134" i="7"/>
  <c r="J134" i="7"/>
  <c r="K134" i="7"/>
  <c r="C135" i="7"/>
  <c r="D135" i="7"/>
  <c r="E135" i="7"/>
  <c r="F135" i="7"/>
  <c r="G135" i="7"/>
  <c r="H135" i="7"/>
  <c r="I135" i="7"/>
  <c r="J135" i="7"/>
  <c r="K135" i="7"/>
  <c r="C136" i="7"/>
  <c r="D136" i="7"/>
  <c r="E136" i="7"/>
  <c r="F136" i="7"/>
  <c r="G136" i="7"/>
  <c r="H136" i="7"/>
  <c r="I136" i="7"/>
  <c r="J136" i="7"/>
  <c r="K136" i="7"/>
  <c r="C137" i="7"/>
  <c r="D137" i="7"/>
  <c r="E137" i="7"/>
  <c r="F137" i="7"/>
  <c r="G137" i="7"/>
  <c r="H137" i="7"/>
  <c r="I137" i="7"/>
  <c r="J137" i="7"/>
  <c r="K137" i="7"/>
  <c r="C138" i="7"/>
  <c r="D138" i="7"/>
  <c r="E138" i="7"/>
  <c r="F138" i="7"/>
  <c r="G138" i="7"/>
  <c r="H138" i="7"/>
  <c r="I138" i="7"/>
  <c r="J138" i="7"/>
  <c r="K138" i="7"/>
  <c r="C139" i="7"/>
  <c r="D139" i="7"/>
  <c r="E139" i="7"/>
  <c r="F139" i="7"/>
  <c r="G139" i="7"/>
  <c r="H139" i="7"/>
  <c r="I139" i="7"/>
  <c r="J139" i="7"/>
  <c r="K139" i="7"/>
  <c r="C140" i="7"/>
  <c r="D140" i="7"/>
  <c r="E140" i="7"/>
  <c r="F140" i="7"/>
  <c r="G140" i="7"/>
  <c r="H140" i="7"/>
  <c r="I140" i="7"/>
  <c r="J140" i="7"/>
  <c r="K140" i="7"/>
  <c r="C141" i="7"/>
  <c r="D141" i="7"/>
  <c r="E141" i="7"/>
  <c r="F141" i="7"/>
  <c r="G141" i="7"/>
  <c r="H141" i="7"/>
  <c r="I141" i="7"/>
  <c r="J141" i="7"/>
  <c r="K141" i="7"/>
  <c r="C142" i="7"/>
  <c r="D142" i="7"/>
  <c r="E142" i="7"/>
  <c r="F142" i="7"/>
  <c r="G142" i="7"/>
  <c r="H142" i="7"/>
  <c r="I142" i="7"/>
  <c r="J142" i="7"/>
  <c r="K142" i="7"/>
  <c r="C143" i="7"/>
  <c r="D143" i="7"/>
  <c r="E143" i="7"/>
  <c r="F143" i="7"/>
  <c r="G143" i="7"/>
  <c r="H143" i="7"/>
  <c r="I143" i="7"/>
  <c r="J143" i="7"/>
  <c r="K143" i="7"/>
  <c r="C144" i="7"/>
  <c r="D144" i="7"/>
  <c r="E144" i="7"/>
  <c r="F144" i="7"/>
  <c r="G144" i="7"/>
  <c r="H144" i="7"/>
  <c r="I144" i="7"/>
  <c r="J144" i="7"/>
  <c r="K144" i="7"/>
  <c r="C145" i="7"/>
  <c r="D145" i="7"/>
  <c r="E145" i="7"/>
  <c r="F145" i="7"/>
  <c r="G145" i="7"/>
  <c r="H145" i="7"/>
  <c r="I145" i="7"/>
  <c r="J145" i="7"/>
  <c r="K145" i="7"/>
  <c r="C146" i="7"/>
  <c r="D146" i="7"/>
  <c r="E146" i="7"/>
  <c r="F146" i="7"/>
  <c r="G146" i="7"/>
  <c r="H146" i="7"/>
  <c r="I146" i="7"/>
  <c r="J146" i="7"/>
  <c r="K146" i="7"/>
  <c r="C147" i="7"/>
  <c r="D147" i="7"/>
  <c r="E147" i="7"/>
  <c r="F147" i="7"/>
  <c r="G147" i="7"/>
  <c r="H147" i="7"/>
  <c r="I147" i="7"/>
  <c r="J147" i="7"/>
  <c r="K147" i="7"/>
  <c r="C148" i="7"/>
  <c r="D148" i="7"/>
  <c r="E148" i="7"/>
  <c r="F148" i="7"/>
  <c r="G148" i="7"/>
  <c r="H148" i="7"/>
  <c r="I148" i="7"/>
  <c r="J148" i="7"/>
  <c r="K148" i="7"/>
  <c r="C149" i="7"/>
  <c r="D149" i="7"/>
  <c r="E149" i="7"/>
  <c r="F149" i="7"/>
  <c r="G149" i="7"/>
  <c r="H149" i="7"/>
  <c r="I149" i="7"/>
  <c r="J149" i="7"/>
  <c r="K149" i="7"/>
  <c r="C150" i="7"/>
  <c r="D150" i="7"/>
  <c r="E150" i="7"/>
  <c r="F150" i="7"/>
  <c r="G150" i="7"/>
  <c r="H150" i="7"/>
  <c r="I150" i="7"/>
  <c r="J150" i="7"/>
  <c r="K150" i="7"/>
  <c r="C151" i="7"/>
  <c r="D151" i="7"/>
  <c r="E151" i="7"/>
  <c r="F151" i="7"/>
  <c r="G151" i="7"/>
  <c r="H151" i="7"/>
  <c r="I151" i="7"/>
  <c r="J151" i="7"/>
  <c r="K151" i="7"/>
  <c r="C152" i="7"/>
  <c r="D152" i="7"/>
  <c r="E152" i="7"/>
  <c r="F152" i="7"/>
  <c r="G152" i="7"/>
  <c r="H152" i="7"/>
  <c r="I152" i="7"/>
  <c r="J152" i="7"/>
  <c r="K152" i="7"/>
  <c r="C153" i="7"/>
  <c r="D153" i="7"/>
  <c r="E153" i="7"/>
  <c r="F153" i="7"/>
  <c r="G153" i="7"/>
  <c r="H153" i="7"/>
  <c r="I153" i="7"/>
  <c r="J153" i="7"/>
  <c r="K153" i="7"/>
  <c r="C154" i="7"/>
  <c r="D154" i="7"/>
  <c r="E154" i="7"/>
  <c r="F154" i="7"/>
  <c r="G154" i="7"/>
  <c r="H154" i="7"/>
  <c r="I154" i="7"/>
  <c r="J154" i="7"/>
  <c r="K154" i="7"/>
  <c r="C155" i="7"/>
  <c r="D155" i="7"/>
  <c r="E155" i="7"/>
  <c r="F155" i="7"/>
  <c r="G155" i="7"/>
  <c r="H155" i="7"/>
  <c r="I155" i="7"/>
  <c r="J155" i="7"/>
  <c r="K155" i="7"/>
  <c r="C156" i="7"/>
  <c r="D156" i="7"/>
  <c r="E156" i="7"/>
  <c r="F156" i="7"/>
  <c r="G156" i="7"/>
  <c r="H156" i="7"/>
  <c r="I156" i="7"/>
  <c r="J156" i="7"/>
  <c r="K156" i="7"/>
  <c r="C157" i="7"/>
  <c r="D157" i="7"/>
  <c r="E157" i="7"/>
  <c r="F157" i="7"/>
  <c r="G157" i="7"/>
  <c r="H157" i="7"/>
  <c r="I157" i="7"/>
  <c r="J157" i="7"/>
  <c r="K157" i="7"/>
  <c r="C158" i="7"/>
  <c r="D158" i="7"/>
  <c r="E158" i="7"/>
  <c r="F158" i="7"/>
  <c r="G158" i="7"/>
  <c r="H158" i="7"/>
  <c r="I158" i="7"/>
  <c r="J158" i="7"/>
  <c r="K158" i="7"/>
  <c r="C159" i="7"/>
  <c r="D159" i="7"/>
  <c r="E159" i="7"/>
  <c r="F159" i="7"/>
  <c r="G159" i="7"/>
  <c r="H159" i="7"/>
  <c r="I159" i="7"/>
  <c r="J159" i="7"/>
  <c r="K159" i="7"/>
  <c r="C160" i="7"/>
  <c r="D160" i="7"/>
  <c r="E160" i="7"/>
  <c r="F160" i="7"/>
  <c r="G160" i="7"/>
  <c r="H160" i="7"/>
  <c r="I160" i="7"/>
  <c r="J160" i="7"/>
  <c r="K160" i="7"/>
  <c r="C161" i="7"/>
  <c r="D161" i="7"/>
  <c r="E161" i="7"/>
  <c r="F161" i="7"/>
  <c r="G161" i="7"/>
  <c r="H161" i="7"/>
  <c r="I161" i="7"/>
  <c r="J161" i="7"/>
  <c r="K161" i="7"/>
  <c r="C162" i="7"/>
  <c r="D162" i="7"/>
  <c r="E162" i="7"/>
  <c r="F162" i="7"/>
  <c r="G162" i="7"/>
  <c r="H162" i="7"/>
  <c r="I162" i="7"/>
  <c r="J162" i="7"/>
  <c r="K162" i="7"/>
  <c r="C163" i="7"/>
  <c r="D163" i="7"/>
  <c r="E163" i="7"/>
  <c r="F163" i="7"/>
  <c r="G163" i="7"/>
  <c r="H163" i="7"/>
  <c r="I163" i="7"/>
  <c r="J163" i="7"/>
  <c r="K163" i="7"/>
  <c r="C164" i="7"/>
  <c r="D164" i="7"/>
  <c r="E164" i="7"/>
  <c r="F164" i="7"/>
  <c r="G164" i="7"/>
  <c r="H164" i="7"/>
  <c r="I164" i="7"/>
  <c r="J164" i="7"/>
  <c r="K164" i="7"/>
  <c r="C165" i="7"/>
  <c r="D165" i="7"/>
  <c r="E165" i="7"/>
  <c r="F165" i="7"/>
  <c r="G165" i="7"/>
  <c r="H165" i="7"/>
  <c r="I165" i="7"/>
  <c r="J165" i="7"/>
  <c r="K165" i="7"/>
  <c r="C166" i="7"/>
  <c r="D166" i="7"/>
  <c r="E166" i="7"/>
  <c r="F166" i="7"/>
  <c r="G166" i="7"/>
  <c r="H166" i="7"/>
  <c r="I166" i="7"/>
  <c r="J166" i="7"/>
  <c r="K166" i="7"/>
  <c r="C167" i="7"/>
  <c r="D167" i="7"/>
  <c r="E167" i="7"/>
  <c r="F167" i="7"/>
  <c r="G167" i="7"/>
  <c r="H167" i="7"/>
  <c r="I167" i="7"/>
  <c r="J167" i="7"/>
  <c r="K167" i="7"/>
  <c r="C168" i="7"/>
  <c r="D168" i="7"/>
  <c r="E168" i="7"/>
  <c r="F168" i="7"/>
  <c r="G168" i="7"/>
  <c r="H168" i="7"/>
  <c r="I168" i="7"/>
  <c r="J168" i="7"/>
  <c r="K168" i="7"/>
  <c r="C169" i="7"/>
  <c r="D169" i="7"/>
  <c r="E169" i="7"/>
  <c r="F169" i="7"/>
  <c r="G169" i="7"/>
  <c r="H169" i="7"/>
  <c r="I169" i="7"/>
  <c r="J169" i="7"/>
  <c r="K169" i="7"/>
  <c r="C170" i="7"/>
  <c r="D170" i="7"/>
  <c r="E170" i="7"/>
  <c r="F170" i="7"/>
  <c r="G170" i="7"/>
  <c r="H170" i="7"/>
  <c r="I170" i="7"/>
  <c r="J170" i="7"/>
  <c r="K170" i="7"/>
  <c r="C171" i="7"/>
  <c r="D171" i="7"/>
  <c r="E171" i="7"/>
  <c r="F171" i="7"/>
  <c r="G171" i="7"/>
  <c r="H171" i="7"/>
  <c r="I171" i="7"/>
  <c r="J171" i="7"/>
  <c r="K171" i="7"/>
  <c r="C172" i="7"/>
  <c r="D172" i="7"/>
  <c r="E172" i="7"/>
  <c r="F172" i="7"/>
  <c r="G172" i="7"/>
  <c r="H172" i="7"/>
  <c r="I172" i="7"/>
  <c r="J172" i="7"/>
  <c r="K172" i="7"/>
  <c r="C173" i="7"/>
  <c r="D173" i="7"/>
  <c r="E173" i="7"/>
  <c r="F173" i="7"/>
  <c r="G173" i="7"/>
  <c r="H173" i="7"/>
  <c r="I173" i="7"/>
  <c r="J173" i="7"/>
  <c r="K173" i="7"/>
  <c r="C174" i="7"/>
  <c r="D174" i="7"/>
  <c r="E174" i="7"/>
  <c r="F174" i="7"/>
  <c r="G174" i="7"/>
  <c r="H174" i="7"/>
  <c r="I174" i="7"/>
  <c r="J174" i="7"/>
  <c r="K174" i="7"/>
  <c r="C175" i="7"/>
  <c r="D175" i="7"/>
  <c r="E175" i="7"/>
  <c r="F175" i="7"/>
  <c r="G175" i="7"/>
  <c r="H175" i="7"/>
  <c r="I175" i="7"/>
  <c r="J175" i="7"/>
  <c r="K175" i="7"/>
  <c r="C176" i="7"/>
  <c r="D176" i="7"/>
  <c r="E176" i="7"/>
  <c r="F176" i="7"/>
  <c r="G176" i="7"/>
  <c r="H176" i="7"/>
  <c r="I176" i="7"/>
  <c r="J176" i="7"/>
  <c r="K176" i="7"/>
  <c r="C177" i="7"/>
  <c r="D177" i="7"/>
  <c r="E177" i="7"/>
  <c r="F177" i="7"/>
  <c r="G177" i="7"/>
  <c r="H177" i="7"/>
  <c r="I177" i="7"/>
  <c r="J177" i="7"/>
  <c r="K177" i="7"/>
  <c r="C178" i="7"/>
  <c r="D178" i="7"/>
  <c r="E178" i="7"/>
  <c r="F178" i="7"/>
  <c r="G178" i="7"/>
  <c r="H178" i="7"/>
  <c r="I178" i="7"/>
  <c r="J178" i="7"/>
  <c r="K178" i="7"/>
  <c r="C179" i="7"/>
  <c r="D179" i="7"/>
  <c r="E179" i="7"/>
  <c r="F179" i="7"/>
  <c r="G179" i="7"/>
  <c r="H179" i="7"/>
  <c r="I179" i="7"/>
  <c r="J179" i="7"/>
  <c r="K179" i="7"/>
  <c r="C180" i="7"/>
  <c r="D180" i="7"/>
  <c r="E180" i="7"/>
  <c r="F180" i="7"/>
  <c r="G180" i="7"/>
  <c r="H180" i="7"/>
  <c r="I180" i="7"/>
  <c r="J180" i="7"/>
  <c r="K180" i="7"/>
  <c r="C181" i="7"/>
  <c r="D181" i="7"/>
  <c r="E181" i="7"/>
  <c r="F181" i="7"/>
  <c r="G181" i="7"/>
  <c r="H181" i="7"/>
  <c r="I181" i="7"/>
  <c r="J181" i="7"/>
  <c r="K181" i="7"/>
  <c r="C182" i="7"/>
  <c r="D182" i="7"/>
  <c r="E182" i="7"/>
  <c r="F182" i="7"/>
  <c r="G182" i="7"/>
  <c r="H182" i="7"/>
  <c r="I182" i="7"/>
  <c r="J182" i="7"/>
  <c r="K182" i="7"/>
  <c r="C183" i="7"/>
  <c r="D183" i="7"/>
  <c r="E183" i="7"/>
  <c r="F183" i="7"/>
  <c r="G183" i="7"/>
  <c r="H183" i="7"/>
  <c r="I183" i="7"/>
  <c r="J183" i="7"/>
  <c r="K183" i="7"/>
  <c r="C184" i="7"/>
  <c r="D184" i="7"/>
  <c r="E184" i="7"/>
  <c r="F184" i="7"/>
  <c r="G184" i="7"/>
  <c r="H184" i="7"/>
  <c r="I184" i="7"/>
  <c r="J184" i="7"/>
  <c r="K184" i="7"/>
  <c r="C185" i="7"/>
  <c r="D185" i="7"/>
  <c r="E185" i="7"/>
  <c r="F185" i="7"/>
  <c r="G185" i="7"/>
  <c r="H185" i="7"/>
  <c r="I185" i="7"/>
  <c r="J185" i="7"/>
  <c r="K185" i="7"/>
  <c r="C186" i="7"/>
  <c r="D186" i="7"/>
  <c r="E186" i="7"/>
  <c r="F186" i="7"/>
  <c r="G186" i="7"/>
  <c r="H186" i="7"/>
  <c r="I186" i="7"/>
  <c r="J186" i="7"/>
  <c r="K186" i="7"/>
  <c r="C187" i="7"/>
  <c r="D187" i="7"/>
  <c r="E187" i="7"/>
  <c r="F187" i="7"/>
  <c r="G187" i="7"/>
  <c r="H187" i="7"/>
  <c r="I187" i="7"/>
  <c r="J187" i="7"/>
  <c r="K187" i="7"/>
  <c r="C188" i="7"/>
  <c r="D188" i="7"/>
  <c r="E188" i="7"/>
  <c r="F188" i="7"/>
  <c r="G188" i="7"/>
  <c r="H188" i="7"/>
  <c r="I188" i="7"/>
  <c r="J188" i="7"/>
  <c r="K188" i="7"/>
  <c r="C189" i="7"/>
  <c r="D189" i="7"/>
  <c r="E189" i="7"/>
  <c r="F189" i="7"/>
  <c r="G189" i="7"/>
  <c r="H189" i="7"/>
  <c r="I189" i="7"/>
  <c r="J189" i="7"/>
  <c r="K189" i="7"/>
  <c r="C190" i="7"/>
  <c r="D190" i="7"/>
  <c r="E190" i="7"/>
  <c r="F190" i="7"/>
  <c r="G190" i="7"/>
  <c r="H190" i="7"/>
  <c r="I190" i="7"/>
  <c r="J190" i="7"/>
  <c r="K190" i="7"/>
  <c r="C191" i="7"/>
  <c r="D191" i="7"/>
  <c r="E191" i="7"/>
  <c r="F191" i="7"/>
  <c r="G191" i="7"/>
  <c r="H191" i="7"/>
  <c r="I191" i="7"/>
  <c r="J191" i="7"/>
  <c r="K191" i="7"/>
  <c r="C192" i="7"/>
  <c r="D192" i="7"/>
  <c r="E192" i="7"/>
  <c r="F192" i="7"/>
  <c r="G192" i="7"/>
  <c r="H192" i="7"/>
  <c r="I192" i="7"/>
  <c r="J192" i="7"/>
  <c r="K192" i="7"/>
  <c r="C193" i="7"/>
  <c r="D193" i="7"/>
  <c r="E193" i="7"/>
  <c r="F193" i="7"/>
  <c r="G193" i="7"/>
  <c r="H193" i="7"/>
  <c r="I193" i="7"/>
  <c r="J193" i="7"/>
  <c r="K193" i="7"/>
  <c r="C194" i="7"/>
  <c r="D194" i="7"/>
  <c r="E194" i="7"/>
  <c r="F194" i="7"/>
  <c r="G194" i="7"/>
  <c r="H194" i="7"/>
  <c r="I194" i="7"/>
  <c r="J194" i="7"/>
  <c r="K194" i="7"/>
  <c r="C195" i="7"/>
  <c r="D195" i="7"/>
  <c r="E195" i="7"/>
  <c r="F195" i="7"/>
  <c r="G195" i="7"/>
  <c r="H195" i="7"/>
  <c r="I195" i="7"/>
  <c r="J195" i="7"/>
  <c r="K195" i="7"/>
  <c r="C196" i="7"/>
  <c r="D196" i="7"/>
  <c r="E196" i="7"/>
  <c r="F196" i="7"/>
  <c r="G196" i="7"/>
  <c r="H196" i="7"/>
  <c r="I196" i="7"/>
  <c r="J196" i="7"/>
  <c r="K196" i="7"/>
  <c r="C197" i="7"/>
  <c r="D197" i="7"/>
  <c r="E197" i="7"/>
  <c r="F197" i="7"/>
  <c r="G197" i="7"/>
  <c r="H197" i="7"/>
  <c r="I197" i="7"/>
  <c r="J197" i="7"/>
  <c r="K197" i="7"/>
  <c r="C198" i="7"/>
  <c r="D198" i="7"/>
  <c r="E198" i="7"/>
  <c r="F198" i="7"/>
  <c r="G198" i="7"/>
  <c r="H198" i="7"/>
  <c r="I198" i="7"/>
  <c r="J198" i="7"/>
  <c r="K198" i="7"/>
  <c r="C199" i="7"/>
  <c r="D199" i="7"/>
  <c r="E199" i="7"/>
  <c r="F199" i="7"/>
  <c r="G199" i="7"/>
  <c r="H199" i="7"/>
  <c r="I199" i="7"/>
  <c r="J199" i="7"/>
  <c r="K199" i="7"/>
  <c r="C200" i="7"/>
  <c r="D200" i="7"/>
  <c r="E200" i="7"/>
  <c r="F200" i="7"/>
  <c r="G200" i="7"/>
  <c r="H200" i="7"/>
  <c r="I200" i="7"/>
  <c r="J200" i="7"/>
  <c r="K200" i="7"/>
  <c r="C201" i="7"/>
  <c r="D201" i="7"/>
  <c r="E201" i="7"/>
  <c r="F201" i="7"/>
  <c r="G201" i="7"/>
  <c r="H201" i="7"/>
  <c r="I201" i="7"/>
  <c r="J201" i="7"/>
  <c r="K20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3" i="7"/>
  <c r="L2" i="7"/>
  <c r="D202" i="3"/>
  <c r="F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EB489-0923-4634-A251-108E417AA021}" keepAlive="1" name="Zapytanie — pomiary" description="Połączenie z zapytaniem „pomiary” w skoroszycie." type="5" refreshedVersion="8" background="1" saveData="1">
    <dbPr connection="Provider=Microsoft.Mashup.OleDb.1;Data Source=$Workbook$;Location=pomiary;Extended Properties=&quot;&quot;" command="SELECT * FROM [pomiary]"/>
  </connection>
  <connection id="2" xr16:uid="{77EF9DAD-7775-4235-B5B5-B5A2AB10250D}" keepAlive="1" name="Zapytanie — pomiary (2)" description="Połączenie z zapytaniem „pomiary (2)” w skoroszycie." type="5" refreshedVersion="8" background="1" saveData="1">
    <dbPr connection="Provider=Microsoft.Mashup.OleDb.1;Data Source=$Workbook$;Location=&quot;pomiary (2)&quot;;Extended Properties=&quot;&quot;" command="SELECT * FROM [pomiary (2)]"/>
  </connection>
  <connection id="3" xr16:uid="{F9053699-C74C-4BDE-82B3-B403297C1B8F}" keepAlive="1" name="Zapytanie — pomiary (3)" description="Połączenie z zapytaniem „pomiary (3)” w skoroszycie." type="5" refreshedVersion="8" background="1" saveData="1">
    <dbPr connection="Provider=Microsoft.Mashup.OleDb.1;Data Source=$Workbook$;Location=&quot;pomiary (3)&quot;;Extended Properties=&quot;&quot;" command="SELECT * FROM [pomiary (3)]"/>
  </connection>
  <connection id="4" xr16:uid="{0F73F996-3D9F-4E5B-A276-D88A9A8F8E39}" keepAlive="1" name="Zapytanie — pomiary (4)" description="Połączenie z zapytaniem „pomiary (4)” w skoroszycie." type="5" refreshedVersion="8" background="1" saveData="1">
    <dbPr connection="Provider=Microsoft.Mashup.OleDb.1;Data Source=$Workbook$;Location=&quot;pomiary (4)&quot;;Extended Properties=&quot;&quot;" command="SELECT * FROM [pomiary (4)]"/>
  </connection>
  <connection id="5" xr16:uid="{3320784C-BC3D-4951-9C06-5AEC4557DECA}" keepAlive="1" name="Zapytanie — pomiary (5)" description="Połączenie z zapytaniem „pomiary (5)” w skoroszycie." type="5" refreshedVersion="8" background="1" saveData="1">
    <dbPr connection="Provider=Microsoft.Mashup.OleDb.1;Data Source=$Workbook$;Location=&quot;pomiary (5)&quot;;Extended Properties=&quot;&quot;" command="SELECT * FROM [pomiary (5)]"/>
  </connection>
</connections>
</file>

<file path=xl/sharedStrings.xml><?xml version="1.0" encoding="utf-8"?>
<sst xmlns="http://schemas.openxmlformats.org/spreadsheetml/2006/main" count="55" uniqueCount="17">
  <si>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</si>
  <si>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</si>
  <si>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</si>
  <si>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</si>
  <si>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</si>
  <si>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</si>
  <si>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</si>
  <si>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</si>
  <si>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</si>
  <si>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</si>
  <si>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</si>
  <si>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</si>
  <si>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czujnik11</t>
  </si>
  <si>
    <t>(-10, 15&gt;</t>
  </si>
  <si>
    <t>(15, 20&gt;</t>
  </si>
  <si>
    <t>a,b</t>
  </si>
  <si>
    <t>a,b,c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</si>
</sst>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164" fontId="0" fillId="3" borderId="1" xfId="0" applyNumberFormat="1" applyFill="1" applyBorder="1"/>
    <xf numFmtId="164" fontId="0" fillId="0" borderId="1" xfId="0" applyNumberFormat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2" xfId="0" applyFont="1" applyFill="1" applyBorder="1"/>
    <xf numFmtId="14" fontId="0" fillId="3" borderId="3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2" fontId="2" fillId="4" borderId="0" xfId="0" applyNumberFormat="1" applyFont="1" applyFill="1"/>
    <xf numFmtId="0" fontId="0" fillId="6" borderId="4" xfId="0" applyFill="1" applyBorder="1"/>
    <xf numFmtId="0" fontId="0" fillId="5" borderId="4" xfId="0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0" fillId="3" borderId="1" xfId="0" applyFont="1" applyFill="1" applyBorder="1"/>
    <xf numFmtId="0" fontId="0" fillId="3" borderId="5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4" fillId="7" borderId="0" xfId="0" applyFont="1" applyFill="1"/>
    <xf numFmtId="0" fontId="4" fillId="4" borderId="0" xfId="0" applyFont="1" applyFill="1"/>
    <xf numFmtId="0" fontId="0" fillId="8" borderId="0" xfId="0" applyFill="1"/>
    <xf numFmtId="2" fontId="0" fillId="5" borderId="0" xfId="0" applyNumberFormat="1" applyFill="1"/>
    <xf numFmtId="0" fontId="0" fillId="0" borderId="2" xfId="0" applyBorder="1" applyAlignment="1">
      <alignment horizontal="center"/>
    </xf>
    <xf numFmtId="0" fontId="0" fillId="5" borderId="0" xfId="0" applyFill="1"/>
    <xf numFmtId="0" fontId="0" fillId="9" borderId="0" xfId="0" applyFill="1"/>
    <xf numFmtId="14" fontId="0" fillId="6" borderId="0" xfId="0" applyNumberFormat="1" applyFill="1"/>
  </cellXfs>
  <cellStyles count="1">
    <cellStyle name="Normalny" xfId="0" builtinId="0"/>
  </cellStyles>
  <dxfs count="17"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E1AA45-A46E-49CB-B041-80E742DD56CF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63A6CF-BFD8-4D74-8259-7EAF9BC9BDFF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DDBC76-95B5-483F-B2FA-893C1CA826A5}" autoFormatId="16" applyNumberFormats="0" applyBorderFormats="0" applyFontFormats="0" applyPatternFormats="0" applyAlignmentFormats="0" applyWidthHeightFormats="0">
  <queryTableRefresh nextId="14" unboundColumnsRight="1">
    <queryTableFields count="4">
      <queryTableField id="1" name="data" tableColumnId="1"/>
      <queryTableField id="2" name="godzina" tableColumnId="2"/>
      <queryTableField id="12" name="czujnik10" tableColumnId="12"/>
      <queryTableField id="13" dataBound="0" tableColumnId="13"/>
    </queryTableFields>
    <queryTableDeletedFields count="9">
      <deletedField name="czujnik1"/>
      <deletedField name="czujnik2"/>
      <deletedField name="czujnik3"/>
      <deletedField name="czujnik4"/>
      <deletedField name="czujnik5"/>
      <deletedField name="czujnik6"/>
      <deletedField name="czujnik7"/>
      <deletedField name="czujnik8"/>
      <deletedField name="czujnik9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40DB64A-C0BC-4C77-89FB-9F5DA823223B}" autoFormatId="16" applyNumberFormats="0" applyBorderFormats="0" applyFontFormats="0" applyPatternFormats="0" applyAlignmentFormats="0" applyWidthHeightFormats="0">
  <queryTableRefresh nextId="13">
    <queryTableFields count="6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10" name="czujnik8" tableColumnId="10"/>
      <queryTableField id="11" name="czujnik9" tableColumnId="11"/>
    </queryTableFields>
    <queryTableDeletedFields count="6">
      <deletedField name="czujnik3"/>
      <deletedField name="czujnik4"/>
      <deletedField name="czujnik5"/>
      <deletedField name="czujnik6"/>
      <deletedField name="czujnik7"/>
      <deletedField name="czujnik10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F4843CA-33DF-42F6-AF06-9AECEA66FB92}" autoFormatId="16" applyNumberFormats="0" applyBorderFormats="0" applyFontFormats="0" applyPatternFormats="0" applyAlignmentFormats="0" applyWidthHeightFormats="0">
  <queryTableRefresh nextId="13">
    <queryTableFields count="6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10" name="czujnik8" tableColumnId="10"/>
      <queryTableField id="11" name="czujnik9" tableColumnId="11"/>
    </queryTableFields>
    <queryTableDeletedFields count="6">
      <deletedField name="czujnik3"/>
      <deletedField name="czujnik4"/>
      <deletedField name="czujnik5"/>
      <deletedField name="czujnik6"/>
      <deletedField name="czujnik7"/>
      <deletedField name="czujnik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31343-6E62-42A1-812F-22A17B533775}" name="pomiary" displayName="pomiary" ref="A1:L201" tableType="queryTable" totalsRowShown="0">
  <autoFilter ref="A1:L201" xr:uid="{28C31343-6E62-42A1-812F-22A17B533775}"/>
  <tableColumns count="12">
    <tableColumn id="1" xr3:uid="{428E839B-5E50-4DB7-A981-05D84E2A49D4}" uniqueName="1" name="data" queryTableFieldId="1" dataDxfId="16"/>
    <tableColumn id="2" xr3:uid="{EFDF1138-1171-4F03-BEA7-D15A467DF812}" uniqueName="2" name="godzina" queryTableFieldId="2" dataDxfId="15"/>
    <tableColumn id="3" xr3:uid="{C8F615D3-9BD3-4866-8053-3E2AF10A3304}" uniqueName="3" name="czujnik1" queryTableFieldId="3"/>
    <tableColumn id="4" xr3:uid="{FAA1BA36-F33A-4381-A9FC-D9962BFAC933}" uniqueName="4" name="czujnik2" queryTableFieldId="4"/>
    <tableColumn id="5" xr3:uid="{00A1E5B5-5ACC-4440-9589-E4C581752EDF}" uniqueName="5" name="czujnik3" queryTableFieldId="5"/>
    <tableColumn id="6" xr3:uid="{4C64F8EA-DBAA-4A52-9C7A-90E99333FD90}" uniqueName="6" name="czujnik4" queryTableFieldId="6"/>
    <tableColumn id="7" xr3:uid="{A8FEF800-3770-457B-9F8A-BAFE80E64F64}" uniqueName="7" name="czujnik5" queryTableFieldId="7"/>
    <tableColumn id="8" xr3:uid="{97E68CE2-5706-4DC8-9AFA-D6257B687E10}" uniqueName="8" name="czujnik6" queryTableFieldId="8"/>
    <tableColumn id="9" xr3:uid="{B6786EF8-9570-4384-B218-C5CA35E99630}" uniqueName="9" name="czujnik7" queryTableFieldId="9"/>
    <tableColumn id="10" xr3:uid="{64CAEF94-14F8-4D3A-841C-2C97E4702B38}" uniqueName="10" name="czujnik8" queryTableFieldId="10"/>
    <tableColumn id="11" xr3:uid="{D7918F27-5D2E-4A13-BEF0-0F86D54D63A4}" uniqueName="11" name="czujnik9" queryTableFieldId="11"/>
    <tableColumn id="12" xr3:uid="{17675E5E-F55D-4302-AEC2-95BC1031CF01}" uniqueName="12" name="czujnik10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E174C2-511D-4BAF-AA6E-645F0ADCF78A}" name="Tabela3" displayName="Tabela3" ref="A1:C201" totalsRowShown="0" headerRowDxfId="14" headerRowBorderDxfId="13" tableBorderDxfId="12" totalsRowBorderDxfId="11">
  <autoFilter ref="A1:C201" xr:uid="{0FE174C2-511D-4BAF-AA6E-645F0ADCF78A}"/>
  <sortState xmlns:xlrd2="http://schemas.microsoft.com/office/spreadsheetml/2017/richdata2" ref="A2:C201">
    <sortCondition ref="B1:B201"/>
  </sortState>
  <tableColumns count="3">
    <tableColumn id="1" xr3:uid="{C7BCA102-30C5-45A0-89A3-B2BE272EBB69}" name="data" dataDxfId="10"/>
    <tableColumn id="2" xr3:uid="{28703038-141C-4934-844C-6B43009DF340}" name="godzina" dataDxfId="9"/>
    <tableColumn id="3" xr3:uid="{273440E4-4369-4F82-8B51-1ED9A39F760B}" name="czujnik5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815EDC-CF87-4439-B46C-CCCE9B86E3B9}" name="pomiary5" displayName="pomiary5" ref="A1:L201" tableType="queryTable" totalsRowShown="0">
  <autoFilter ref="A1:L201" xr:uid="{2B815EDC-CF87-4439-B46C-CCCE9B86E3B9}"/>
  <tableColumns count="12">
    <tableColumn id="1" xr3:uid="{F859056D-13AB-44D2-8AEE-5332B0820777}" uniqueName="1" name="data" queryTableFieldId="1" dataDxfId="7"/>
    <tableColumn id="2" xr3:uid="{DC88F219-9CD9-4795-A45F-A354CE118935}" uniqueName="2" name="godzina" queryTableFieldId="2" dataDxfId="6"/>
    <tableColumn id="3" xr3:uid="{85377329-96AB-4827-8787-1649AC38486A}" uniqueName="3" name="czujnik1" queryTableFieldId="3"/>
    <tableColumn id="4" xr3:uid="{1EF0C584-891E-4E31-93A3-953B5A71CE5E}" uniqueName="4" name="czujnik2" queryTableFieldId="4"/>
    <tableColumn id="5" xr3:uid="{6CD83FCE-2E0B-4917-A2A8-AF7F5AA7F6F7}" uniqueName="5" name="czujnik3" queryTableFieldId="5"/>
    <tableColumn id="6" xr3:uid="{34EC7579-7304-446D-91E6-CB7DEB2DBB14}" uniqueName="6" name="czujnik4" queryTableFieldId="6"/>
    <tableColumn id="7" xr3:uid="{E745E8CE-C72A-4E6D-9A04-2BDAB51853C2}" uniqueName="7" name="czujnik5" queryTableFieldId="7"/>
    <tableColumn id="8" xr3:uid="{B4FD6EFE-2AD4-4301-8C70-791E36A3D0AA}" uniqueName="8" name="czujnik6" queryTableFieldId="8"/>
    <tableColumn id="9" xr3:uid="{82B6A337-32F3-424D-8F53-84D64EC4BF0F}" uniqueName="9" name="czujnik7" queryTableFieldId="9"/>
    <tableColumn id="10" xr3:uid="{DBF5A35E-3B8D-4554-9F2F-30CB4B5D7CE4}" uniqueName="10" name="czujnik8" queryTableFieldId="10"/>
    <tableColumn id="11" xr3:uid="{62C3FF8A-38BA-4B8D-9013-055AEC741811}" uniqueName="11" name="czujnik9" queryTableFieldId="11"/>
    <tableColumn id="12" xr3:uid="{5F2D69C6-D961-4029-97A9-BEBAB2B31277}" uniqueName="12" name="czujnik10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23A0D5-DE88-4DD2-B6BD-BEEBDE032187}" name="pomiary6" displayName="pomiary6" ref="A1:D201" tableType="queryTable" totalsRowShown="0">
  <autoFilter ref="A1:D201" xr:uid="{BA23A0D5-DE88-4DD2-B6BD-BEEBDE032187}"/>
  <sortState xmlns:xlrd2="http://schemas.microsoft.com/office/spreadsheetml/2017/richdata2" ref="A2:C201">
    <sortCondition ref="A1:A201"/>
  </sortState>
  <tableColumns count="4">
    <tableColumn id="1" xr3:uid="{582BA101-9688-4D59-BAE6-47759A85CC81}" uniqueName="1" name="data" queryTableFieldId="1" dataDxfId="5"/>
    <tableColumn id="2" xr3:uid="{F9E24918-7F20-4475-BD6A-66296CDFB437}" uniqueName="2" name="godzina" queryTableFieldId="2" dataDxfId="4"/>
    <tableColumn id="12" xr3:uid="{BDB89E34-3903-44EA-AB23-B555E7BE5500}" uniqueName="12" name="czujnik10" queryTableFieldId="12"/>
    <tableColumn id="13" xr3:uid="{2F8648E1-D119-49CC-AF8D-765C74DF4A39}" uniqueName="13" name="czujnik11" queryTableFieldId="13">
      <calculatedColumnFormula>MONTH(pomiary6[[#This Row],[data]])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81FDA8-C0F9-438D-8807-8B8216559FD3}" name="pomiary3" displayName="pomiary3" ref="A1:F201" tableType="queryTable" totalsRowShown="0">
  <autoFilter ref="A1:F201" xr:uid="{2F81FDA8-C0F9-438D-8807-8B8216559FD3}"/>
  <tableColumns count="6">
    <tableColumn id="1" xr3:uid="{EB220841-4421-4FD1-A115-3C6C6122097C}" uniqueName="1" name="data" queryTableFieldId="1" dataDxfId="3"/>
    <tableColumn id="2" xr3:uid="{E49C128B-686C-483A-A44A-E0EE7204AE89}" uniqueName="2" name="godzina" queryTableFieldId="2" dataDxfId="2"/>
    <tableColumn id="3" xr3:uid="{C8533541-9CF7-4D81-A1E7-09BFDD9543D4}" uniqueName="3" name="czujnik1" queryTableFieldId="3"/>
    <tableColumn id="4" xr3:uid="{D7AB6D16-A302-4624-9FD6-E756AF1D408F}" uniqueName="4" name="czujnik2" queryTableFieldId="4"/>
    <tableColumn id="10" xr3:uid="{F5F97688-5818-4A4A-8056-061931337E5B}" uniqueName="10" name="czujnik8" queryTableFieldId="10"/>
    <tableColumn id="11" xr3:uid="{BCEF9E71-3300-48D0-914F-1E869161C50A}" uniqueName="11" name="czujnik9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3E2034-029F-488B-9BC0-B6A63D83AA86}" name="pomiary37" displayName="pomiary37" ref="H1:M201" tableType="queryTable" totalsRowShown="0">
  <autoFilter ref="H1:M201" xr:uid="{DA3E2034-029F-488B-9BC0-B6A63D83AA86}"/>
  <tableColumns count="6">
    <tableColumn id="1" xr3:uid="{3F4D6E65-14F9-4166-8532-FD259608D1A3}" uniqueName="1" name="data" queryTableFieldId="1" dataDxfId="1"/>
    <tableColumn id="2" xr3:uid="{2EC5875A-995E-4963-9388-3ED291467C46}" uniqueName="2" name="godzina" queryTableFieldId="2" dataDxfId="0"/>
    <tableColumn id="3" xr3:uid="{7A360FD2-8E2C-46F6-91E3-8FD30148FB30}" uniqueName="3" name="czujnik1" queryTableFieldId="3"/>
    <tableColumn id="4" xr3:uid="{38AD0FD6-1FFA-4ACD-AD9A-0FEF1192246B}" uniqueName="4" name="czujnik2" queryTableFieldId="4"/>
    <tableColumn id="10" xr3:uid="{B9195E5A-0654-44B9-B7CA-AA4824D90C88}" uniqueName="10" name="czujnik8" queryTableFieldId="10"/>
    <tableColumn id="11" xr3:uid="{A177D8E3-51D1-49F0-AD30-D858195BC076}" uniqueName="11" name="czujnik9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A38-777C-4C40-A21B-428D1A942890}">
  <dimension ref="A1:L201"/>
  <sheetViews>
    <sheetView topLeftCell="A200" workbookViewId="0">
      <selection sqref="A1:L201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45E1-AE0A-4654-9C08-F77BDDA4E813}">
  <dimension ref="A1:D202"/>
  <sheetViews>
    <sheetView topLeftCell="A175" workbookViewId="0">
      <selection activeCell="D202" sqref="D202"/>
    </sheetView>
  </sheetViews>
  <sheetFormatPr defaultRowHeight="15" x14ac:dyDescent="0.25"/>
  <cols>
    <col min="1" max="2" width="10.140625" bestFit="1" customWidth="1"/>
    <col min="3" max="3" width="10.42578125" bestFit="1" customWidth="1"/>
    <col min="4" max="4" width="9.5703125" bestFit="1" customWidth="1"/>
  </cols>
  <sheetData>
    <row r="1" spans="1:3" x14ac:dyDescent="0.25">
      <c r="A1" s="9" t="s">
        <v>0</v>
      </c>
      <c r="B1" s="9" t="s">
        <v>1</v>
      </c>
      <c r="C1" s="9" t="s">
        <v>6</v>
      </c>
    </row>
    <row r="2" spans="1:3" x14ac:dyDescent="0.25">
      <c r="A2" s="7">
        <v>42430</v>
      </c>
      <c r="B2" s="5">
        <v>0</v>
      </c>
      <c r="C2" s="3">
        <v>1.89</v>
      </c>
    </row>
    <row r="3" spans="1:3" x14ac:dyDescent="0.25">
      <c r="A3" s="8">
        <v>42413</v>
      </c>
      <c r="B3" s="6">
        <v>1.3888888888888889E-3</v>
      </c>
      <c r="C3" s="4">
        <v>6.6</v>
      </c>
    </row>
    <row r="4" spans="1:3" x14ac:dyDescent="0.25">
      <c r="A4" s="7">
        <v>42479</v>
      </c>
      <c r="B4" s="5">
        <v>2.0833333333333333E-3</v>
      </c>
      <c r="C4" s="3">
        <v>12.47</v>
      </c>
    </row>
    <row r="5" spans="1:3" x14ac:dyDescent="0.25">
      <c r="A5" s="7">
        <v>42541</v>
      </c>
      <c r="B5" s="5">
        <v>2.0833333333333333E-3</v>
      </c>
      <c r="C5" s="3">
        <v>13.96</v>
      </c>
    </row>
    <row r="6" spans="1:3" x14ac:dyDescent="0.25">
      <c r="A6" s="8">
        <v>42581</v>
      </c>
      <c r="B6" s="6">
        <v>2.0833333333333333E-3</v>
      </c>
      <c r="C6" s="4">
        <v>23.14</v>
      </c>
    </row>
    <row r="7" spans="1:3" x14ac:dyDescent="0.25">
      <c r="A7" s="7">
        <v>42558</v>
      </c>
      <c r="B7" s="5">
        <v>2.7777777777777779E-3</v>
      </c>
      <c r="C7" s="3">
        <v>21.85</v>
      </c>
    </row>
    <row r="8" spans="1:3" x14ac:dyDescent="0.25">
      <c r="A8" s="8">
        <v>42603</v>
      </c>
      <c r="B8" s="6">
        <v>3.472222222222222E-3</v>
      </c>
      <c r="C8" s="4">
        <v>24.61</v>
      </c>
    </row>
    <row r="9" spans="1:3" x14ac:dyDescent="0.25">
      <c r="A9" s="7">
        <v>42657</v>
      </c>
      <c r="B9" s="5">
        <v>3.472222222222222E-3</v>
      </c>
      <c r="C9" s="3">
        <v>19.87</v>
      </c>
    </row>
    <row r="10" spans="1:3" x14ac:dyDescent="0.25">
      <c r="A10" s="7">
        <v>42554</v>
      </c>
      <c r="B10" s="5">
        <v>4.1666666666666666E-3</v>
      </c>
      <c r="C10" s="3">
        <v>24.18</v>
      </c>
    </row>
    <row r="11" spans="1:3" x14ac:dyDescent="0.25">
      <c r="A11" s="8">
        <v>42389</v>
      </c>
      <c r="B11" s="6">
        <v>5.5555555555555558E-3</v>
      </c>
      <c r="C11" s="4">
        <v>6.46</v>
      </c>
    </row>
    <row r="12" spans="1:3" x14ac:dyDescent="0.25">
      <c r="A12" s="8">
        <v>42558</v>
      </c>
      <c r="B12" s="6">
        <v>5.5555555555555558E-3</v>
      </c>
      <c r="C12" s="4">
        <v>20.56</v>
      </c>
    </row>
    <row r="13" spans="1:3" x14ac:dyDescent="0.25">
      <c r="A13" s="8">
        <v>42609</v>
      </c>
      <c r="B13" s="6">
        <v>6.2500000000000003E-3</v>
      </c>
      <c r="C13" s="4">
        <v>22.32</v>
      </c>
    </row>
    <row r="14" spans="1:3" x14ac:dyDescent="0.25">
      <c r="A14" s="7">
        <v>42611</v>
      </c>
      <c r="B14" s="5">
        <v>7.6388888888888886E-3</v>
      </c>
      <c r="C14" s="3">
        <v>23</v>
      </c>
    </row>
    <row r="15" spans="1:3" x14ac:dyDescent="0.25">
      <c r="A15" s="7">
        <v>42447</v>
      </c>
      <c r="B15" s="5">
        <v>8.3333333333333332E-3</v>
      </c>
      <c r="C15" s="3">
        <v>4.62</v>
      </c>
    </row>
    <row r="16" spans="1:3" x14ac:dyDescent="0.25">
      <c r="A16" s="7">
        <v>42715</v>
      </c>
      <c r="B16" s="5">
        <v>8.3333333333333332E-3</v>
      </c>
      <c r="C16" s="3">
        <v>-1.87</v>
      </c>
    </row>
    <row r="17" spans="1:3" x14ac:dyDescent="0.25">
      <c r="A17" s="8">
        <v>42565</v>
      </c>
      <c r="B17" s="6">
        <v>4.1666666666666664E-2</v>
      </c>
      <c r="C17" s="4">
        <v>20.25</v>
      </c>
    </row>
    <row r="18" spans="1:3" x14ac:dyDescent="0.25">
      <c r="A18" s="7">
        <v>42720</v>
      </c>
      <c r="B18" s="5">
        <v>4.1666666666666664E-2</v>
      </c>
      <c r="C18" s="3">
        <v>6.51</v>
      </c>
    </row>
    <row r="19" spans="1:3" x14ac:dyDescent="0.25">
      <c r="A19" s="8">
        <v>42698</v>
      </c>
      <c r="B19" s="6">
        <v>4.3055555555555555E-2</v>
      </c>
      <c r="C19" s="4">
        <v>19.440000000000001</v>
      </c>
    </row>
    <row r="20" spans="1:3" x14ac:dyDescent="0.25">
      <c r="A20" s="7">
        <v>42596</v>
      </c>
      <c r="B20" s="5">
        <v>4.3749999999999997E-2</v>
      </c>
      <c r="C20" s="3">
        <v>24.22</v>
      </c>
    </row>
    <row r="21" spans="1:3" x14ac:dyDescent="0.25">
      <c r="A21" s="8">
        <v>42732</v>
      </c>
      <c r="B21" s="6">
        <v>4.3749999999999997E-2</v>
      </c>
      <c r="C21" s="4">
        <v>-3.18</v>
      </c>
    </row>
    <row r="22" spans="1:3" x14ac:dyDescent="0.25">
      <c r="A22" s="7">
        <v>42731</v>
      </c>
      <c r="B22" s="5">
        <v>4.4444444444444446E-2</v>
      </c>
      <c r="C22" s="3">
        <v>1.52</v>
      </c>
    </row>
    <row r="23" spans="1:3" x14ac:dyDescent="0.25">
      <c r="A23" s="8">
        <v>42472</v>
      </c>
      <c r="B23" s="6">
        <v>4.5138888888888888E-2</v>
      </c>
      <c r="C23" s="4">
        <v>15.09</v>
      </c>
    </row>
    <row r="24" spans="1:3" x14ac:dyDescent="0.25">
      <c r="A24" s="7">
        <v>42530</v>
      </c>
      <c r="B24" s="5">
        <v>4.5138888888888888E-2</v>
      </c>
      <c r="C24" s="3">
        <v>10.87</v>
      </c>
    </row>
    <row r="25" spans="1:3" x14ac:dyDescent="0.25">
      <c r="A25" s="7">
        <v>42558</v>
      </c>
      <c r="B25" s="5">
        <v>4.5138888888888888E-2</v>
      </c>
      <c r="C25" s="3">
        <v>20.16</v>
      </c>
    </row>
    <row r="26" spans="1:3" x14ac:dyDescent="0.25">
      <c r="A26" s="7">
        <v>42571</v>
      </c>
      <c r="B26" s="5">
        <v>4.5138888888888888E-2</v>
      </c>
      <c r="C26" s="3">
        <v>22.4</v>
      </c>
    </row>
    <row r="27" spans="1:3" x14ac:dyDescent="0.25">
      <c r="A27" s="7">
        <v>42399</v>
      </c>
      <c r="B27" s="5">
        <v>4.583333333333333E-2</v>
      </c>
      <c r="C27" s="3">
        <v>2.64</v>
      </c>
    </row>
    <row r="28" spans="1:3" x14ac:dyDescent="0.25">
      <c r="A28" s="7">
        <v>42551</v>
      </c>
      <c r="B28" s="5">
        <v>4.583333333333333E-2</v>
      </c>
      <c r="C28" s="3">
        <v>13.52</v>
      </c>
    </row>
    <row r="29" spans="1:3" x14ac:dyDescent="0.25">
      <c r="A29" s="8">
        <v>42639</v>
      </c>
      <c r="B29" s="6">
        <v>4.583333333333333E-2</v>
      </c>
      <c r="C29" s="4">
        <v>12.5</v>
      </c>
    </row>
    <row r="30" spans="1:3" x14ac:dyDescent="0.25">
      <c r="A30" s="8">
        <v>42568</v>
      </c>
      <c r="B30" s="6">
        <v>4.6527777777777779E-2</v>
      </c>
      <c r="C30" s="4">
        <v>23.6</v>
      </c>
    </row>
    <row r="31" spans="1:3" x14ac:dyDescent="0.25">
      <c r="A31" s="8">
        <v>42571</v>
      </c>
      <c r="B31" s="6">
        <v>4.6527777777777779E-2</v>
      </c>
      <c r="C31" s="4">
        <v>23.58</v>
      </c>
    </row>
    <row r="32" spans="1:3" x14ac:dyDescent="0.25">
      <c r="A32" s="7">
        <v>42557</v>
      </c>
      <c r="B32" s="5">
        <v>4.7222222222222221E-2</v>
      </c>
      <c r="C32" s="3">
        <v>23.33</v>
      </c>
    </row>
    <row r="33" spans="1:3" x14ac:dyDescent="0.25">
      <c r="A33" s="7">
        <v>42606</v>
      </c>
      <c r="B33" s="5">
        <v>4.7222222222222221E-2</v>
      </c>
      <c r="C33" s="3">
        <v>21.52</v>
      </c>
    </row>
    <row r="34" spans="1:3" x14ac:dyDescent="0.25">
      <c r="A34" s="7">
        <v>42686</v>
      </c>
      <c r="B34" s="5">
        <v>4.7222222222222221E-2</v>
      </c>
      <c r="C34" s="3">
        <v>19</v>
      </c>
    </row>
    <row r="35" spans="1:3" x14ac:dyDescent="0.25">
      <c r="A35" s="7">
        <v>42669</v>
      </c>
      <c r="B35" s="5">
        <v>4.791666666666667E-2</v>
      </c>
      <c r="C35" s="3">
        <v>11.07</v>
      </c>
    </row>
    <row r="36" spans="1:3" x14ac:dyDescent="0.25">
      <c r="A36" s="7">
        <v>42654</v>
      </c>
      <c r="B36" s="5">
        <v>4.9305555555555554E-2</v>
      </c>
      <c r="C36" s="3">
        <v>10.46</v>
      </c>
    </row>
    <row r="37" spans="1:3" x14ac:dyDescent="0.25">
      <c r="A37" s="7">
        <v>42485</v>
      </c>
      <c r="B37" s="5">
        <v>8.4027777777777785E-2</v>
      </c>
      <c r="C37" s="3">
        <v>10.59</v>
      </c>
    </row>
    <row r="38" spans="1:3" x14ac:dyDescent="0.25">
      <c r="A38" s="8">
        <v>42485</v>
      </c>
      <c r="B38" s="6">
        <v>8.4722222222222227E-2</v>
      </c>
      <c r="C38" s="4">
        <v>11.65</v>
      </c>
    </row>
    <row r="39" spans="1:3" x14ac:dyDescent="0.25">
      <c r="A39" s="8">
        <v>42547</v>
      </c>
      <c r="B39" s="6">
        <v>8.4722222222222227E-2</v>
      </c>
      <c r="C39" s="4">
        <v>15.34</v>
      </c>
    </row>
    <row r="40" spans="1:3" x14ac:dyDescent="0.25">
      <c r="A40" s="7">
        <v>42647</v>
      </c>
      <c r="B40" s="5">
        <v>8.4722222222222227E-2</v>
      </c>
      <c r="C40" s="3">
        <v>17.399999999999999</v>
      </c>
    </row>
    <row r="41" spans="1:3" x14ac:dyDescent="0.25">
      <c r="A41" s="8">
        <v>42654</v>
      </c>
      <c r="B41" s="6">
        <v>8.4722222222222227E-2</v>
      </c>
      <c r="C41" s="4">
        <v>19.989999999999998</v>
      </c>
    </row>
    <row r="42" spans="1:3" x14ac:dyDescent="0.25">
      <c r="A42" s="7">
        <v>42682</v>
      </c>
      <c r="B42" s="5">
        <v>8.4722222222222227E-2</v>
      </c>
      <c r="C42" s="3">
        <v>11.95</v>
      </c>
    </row>
    <row r="43" spans="1:3" x14ac:dyDescent="0.25">
      <c r="A43" s="7">
        <v>42526</v>
      </c>
      <c r="B43" s="5">
        <v>8.5416666666666669E-2</v>
      </c>
      <c r="C43" s="3">
        <v>18.100000000000001</v>
      </c>
    </row>
    <row r="44" spans="1:3" x14ac:dyDescent="0.25">
      <c r="A44" s="7">
        <v>42668</v>
      </c>
      <c r="B44" s="5">
        <v>8.5416666666666669E-2</v>
      </c>
      <c r="C44" s="3">
        <v>10.76</v>
      </c>
    </row>
    <row r="45" spans="1:3" x14ac:dyDescent="0.25">
      <c r="A45" s="7">
        <v>42594</v>
      </c>
      <c r="B45" s="5">
        <v>8.611111111111111E-2</v>
      </c>
      <c r="C45" s="3">
        <v>22.25</v>
      </c>
    </row>
    <row r="46" spans="1:3" x14ac:dyDescent="0.25">
      <c r="A46" s="8">
        <v>42556</v>
      </c>
      <c r="B46" s="6">
        <v>8.6805555555555552E-2</v>
      </c>
      <c r="C46" s="4">
        <v>21.27</v>
      </c>
    </row>
    <row r="47" spans="1:3" x14ac:dyDescent="0.25">
      <c r="A47" s="7">
        <v>42406</v>
      </c>
      <c r="B47" s="5">
        <v>8.7499999999999994E-2</v>
      </c>
      <c r="C47" s="3">
        <v>2.11</v>
      </c>
    </row>
    <row r="48" spans="1:3" x14ac:dyDescent="0.25">
      <c r="A48" s="7">
        <v>42590</v>
      </c>
      <c r="B48" s="5">
        <v>8.8888888888888892E-2</v>
      </c>
      <c r="C48" s="3">
        <v>21.05</v>
      </c>
    </row>
    <row r="49" spans="1:3" x14ac:dyDescent="0.25">
      <c r="A49" s="7">
        <v>42518</v>
      </c>
      <c r="B49" s="5">
        <v>8.9583333333333334E-2</v>
      </c>
      <c r="C49" s="3">
        <v>15.48</v>
      </c>
    </row>
    <row r="50" spans="1:3" x14ac:dyDescent="0.25">
      <c r="A50" s="8">
        <v>42537</v>
      </c>
      <c r="B50" s="6">
        <v>8.9583333333333334E-2</v>
      </c>
      <c r="C50" s="4">
        <v>19.93</v>
      </c>
    </row>
    <row r="51" spans="1:3" x14ac:dyDescent="0.25">
      <c r="A51" s="7">
        <v>42583</v>
      </c>
      <c r="B51" s="5">
        <v>9.166666666666666E-2</v>
      </c>
      <c r="C51" s="3">
        <v>21.06</v>
      </c>
    </row>
    <row r="52" spans="1:3" x14ac:dyDescent="0.25">
      <c r="A52" s="8">
        <v>42450</v>
      </c>
      <c r="B52" s="6">
        <v>0.12569444444444444</v>
      </c>
      <c r="C52" s="4">
        <v>-7.0000000000000007E-2</v>
      </c>
    </row>
    <row r="53" spans="1:3" x14ac:dyDescent="0.25">
      <c r="A53" s="8">
        <v>42405</v>
      </c>
      <c r="B53" s="6">
        <v>0.12638888888888888</v>
      </c>
      <c r="C53" s="4">
        <v>6.44</v>
      </c>
    </row>
    <row r="54" spans="1:3" x14ac:dyDescent="0.25">
      <c r="A54" s="8">
        <v>42444</v>
      </c>
      <c r="B54" s="6">
        <v>0.12638888888888888</v>
      </c>
      <c r="C54" s="4">
        <v>-2.5</v>
      </c>
    </row>
    <row r="55" spans="1:3" x14ac:dyDescent="0.25">
      <c r="A55" s="8">
        <v>42529</v>
      </c>
      <c r="B55" s="6">
        <v>0.12638888888888888</v>
      </c>
      <c r="C55" s="4">
        <v>10.9</v>
      </c>
    </row>
    <row r="56" spans="1:3" x14ac:dyDescent="0.25">
      <c r="A56" s="7">
        <v>42704</v>
      </c>
      <c r="B56" s="5">
        <v>0.12638888888888888</v>
      </c>
      <c r="C56" s="3">
        <v>15.14</v>
      </c>
    </row>
    <row r="57" spans="1:3" x14ac:dyDescent="0.25">
      <c r="A57" s="8">
        <v>42713</v>
      </c>
      <c r="B57" s="6">
        <v>0.12638888888888888</v>
      </c>
      <c r="C57" s="4">
        <v>-1.63</v>
      </c>
    </row>
    <row r="58" spans="1:3" x14ac:dyDescent="0.25">
      <c r="A58" s="8">
        <v>42594</v>
      </c>
      <c r="B58" s="6">
        <v>0.12708333333333333</v>
      </c>
      <c r="C58" s="4">
        <v>22.55</v>
      </c>
    </row>
    <row r="59" spans="1:3" x14ac:dyDescent="0.25">
      <c r="A59" s="7">
        <v>42603</v>
      </c>
      <c r="B59" s="5">
        <v>0.12847222222222221</v>
      </c>
      <c r="C59" s="3">
        <v>21.78</v>
      </c>
    </row>
    <row r="60" spans="1:3" x14ac:dyDescent="0.25">
      <c r="A60" s="7">
        <v>42498</v>
      </c>
      <c r="B60" s="5">
        <v>0.12916666666666668</v>
      </c>
      <c r="C60" s="3">
        <v>13.23</v>
      </c>
    </row>
    <row r="61" spans="1:3" x14ac:dyDescent="0.25">
      <c r="A61" s="8">
        <v>42634</v>
      </c>
      <c r="B61" s="6">
        <v>0.12916666666666668</v>
      </c>
      <c r="C61" s="4">
        <v>18.739999999999998</v>
      </c>
    </row>
    <row r="62" spans="1:3" x14ac:dyDescent="0.25">
      <c r="A62" s="8">
        <v>42454</v>
      </c>
      <c r="B62" s="6">
        <v>0.12986111111111112</v>
      </c>
      <c r="C62" s="4">
        <v>1.19</v>
      </c>
    </row>
    <row r="63" spans="1:3" x14ac:dyDescent="0.25">
      <c r="A63" s="8">
        <v>42687</v>
      </c>
      <c r="B63" s="6">
        <v>0.13194444444444445</v>
      </c>
      <c r="C63" s="4">
        <v>18.2</v>
      </c>
    </row>
    <row r="64" spans="1:3" x14ac:dyDescent="0.25">
      <c r="A64" s="8">
        <v>42391</v>
      </c>
      <c r="B64" s="6">
        <v>0.13263888888888889</v>
      </c>
      <c r="C64" s="4">
        <v>3.55</v>
      </c>
    </row>
    <row r="65" spans="1:3" x14ac:dyDescent="0.25">
      <c r="A65" s="8">
        <v>42511</v>
      </c>
      <c r="B65" s="6">
        <v>0.1673611111111111</v>
      </c>
      <c r="C65" s="4">
        <v>10.56</v>
      </c>
    </row>
    <row r="66" spans="1:3" x14ac:dyDescent="0.25">
      <c r="A66" s="7">
        <v>42609</v>
      </c>
      <c r="B66" s="5">
        <v>0.1673611111111111</v>
      </c>
      <c r="C66" s="3">
        <v>22.83</v>
      </c>
    </row>
    <row r="67" spans="1:3" x14ac:dyDescent="0.25">
      <c r="A67" s="7">
        <v>42627</v>
      </c>
      <c r="B67" s="5">
        <v>0.1673611111111111</v>
      </c>
      <c r="C67" s="3">
        <v>18.46</v>
      </c>
    </row>
    <row r="68" spans="1:3" x14ac:dyDescent="0.25">
      <c r="A68" s="8">
        <v>42655</v>
      </c>
      <c r="B68" s="6">
        <v>0.1673611111111111</v>
      </c>
      <c r="C68" s="4">
        <v>12.08</v>
      </c>
    </row>
    <row r="69" spans="1:3" x14ac:dyDescent="0.25">
      <c r="A69" s="7">
        <v>42572</v>
      </c>
      <c r="B69" s="5">
        <v>0.16805555555555557</v>
      </c>
      <c r="C69" s="3">
        <v>24.33</v>
      </c>
    </row>
    <row r="70" spans="1:3" x14ac:dyDescent="0.25">
      <c r="A70" s="8">
        <v>42431</v>
      </c>
      <c r="B70" s="6">
        <v>0.16875000000000001</v>
      </c>
      <c r="C70" s="4">
        <v>-4.1900000000000004</v>
      </c>
    </row>
    <row r="71" spans="1:3" x14ac:dyDescent="0.25">
      <c r="A71" s="8">
        <v>42452</v>
      </c>
      <c r="B71" s="6">
        <v>0.16875000000000001</v>
      </c>
      <c r="C71" s="4">
        <v>-0.56000000000000005</v>
      </c>
    </row>
    <row r="72" spans="1:3" x14ac:dyDescent="0.25">
      <c r="A72" s="7">
        <v>42547</v>
      </c>
      <c r="B72" s="5">
        <v>0.16875000000000001</v>
      </c>
      <c r="C72" s="3">
        <v>13.33</v>
      </c>
    </row>
    <row r="73" spans="1:3" x14ac:dyDescent="0.25">
      <c r="A73" s="7">
        <v>42727</v>
      </c>
      <c r="B73" s="5">
        <v>0.16944444444444445</v>
      </c>
      <c r="C73" s="3">
        <v>-6.83</v>
      </c>
    </row>
    <row r="74" spans="1:3" x14ac:dyDescent="0.25">
      <c r="A74" s="8">
        <v>42542</v>
      </c>
      <c r="B74" s="6">
        <v>0.1701388888888889</v>
      </c>
      <c r="C74" s="4">
        <v>16.440000000000001</v>
      </c>
    </row>
    <row r="75" spans="1:3" x14ac:dyDescent="0.25">
      <c r="A75" s="7">
        <v>42650</v>
      </c>
      <c r="B75" s="5">
        <v>0.1701388888888889</v>
      </c>
      <c r="C75" s="3">
        <v>17.57</v>
      </c>
    </row>
    <row r="76" spans="1:3" x14ac:dyDescent="0.25">
      <c r="A76" s="8">
        <v>42666</v>
      </c>
      <c r="B76" s="6">
        <v>0.1701388888888889</v>
      </c>
      <c r="C76" s="4">
        <v>18.489999999999998</v>
      </c>
    </row>
    <row r="77" spans="1:3" x14ac:dyDescent="0.25">
      <c r="A77" s="7">
        <v>42415</v>
      </c>
      <c r="B77" s="5">
        <v>0.17083333333333334</v>
      </c>
      <c r="C77" s="3">
        <v>-7.25</v>
      </c>
    </row>
    <row r="78" spans="1:3" x14ac:dyDescent="0.25">
      <c r="A78" s="7">
        <v>42418</v>
      </c>
      <c r="B78" s="5">
        <v>0.17083333333333334</v>
      </c>
      <c r="C78" s="3">
        <v>3.66</v>
      </c>
    </row>
    <row r="79" spans="1:3" x14ac:dyDescent="0.25">
      <c r="A79" s="8">
        <v>42424</v>
      </c>
      <c r="B79" s="6">
        <v>0.17083333333333334</v>
      </c>
      <c r="C79" s="4">
        <v>-3.48</v>
      </c>
    </row>
    <row r="80" spans="1:3" x14ac:dyDescent="0.25">
      <c r="A80" s="8">
        <v>42585</v>
      </c>
      <c r="B80" s="6">
        <v>0.17083333333333334</v>
      </c>
      <c r="C80" s="4">
        <v>23.27</v>
      </c>
    </row>
    <row r="81" spans="1:3" x14ac:dyDescent="0.25">
      <c r="A81" s="8">
        <v>42457</v>
      </c>
      <c r="B81" s="6">
        <v>0.17222222222222222</v>
      </c>
      <c r="C81" s="4">
        <v>7.46</v>
      </c>
    </row>
    <row r="82" spans="1:3" x14ac:dyDescent="0.25">
      <c r="A82" s="8">
        <v>42532</v>
      </c>
      <c r="B82" s="6">
        <v>0.17222222222222222</v>
      </c>
      <c r="C82" s="4">
        <v>16.18</v>
      </c>
    </row>
    <row r="83" spans="1:3" x14ac:dyDescent="0.25">
      <c r="A83" s="8">
        <v>42534</v>
      </c>
      <c r="B83" s="6">
        <v>0.17291666666666666</v>
      </c>
      <c r="C83" s="4">
        <v>12.21</v>
      </c>
    </row>
    <row r="84" spans="1:3" x14ac:dyDescent="0.25">
      <c r="A84" s="7">
        <v>42576</v>
      </c>
      <c r="B84" s="5">
        <v>0.17430555555555555</v>
      </c>
      <c r="C84" s="3">
        <v>24.59</v>
      </c>
    </row>
    <row r="85" spans="1:3" x14ac:dyDescent="0.25">
      <c r="A85" s="8">
        <v>42420</v>
      </c>
      <c r="B85" s="6">
        <v>0.21041666666666667</v>
      </c>
      <c r="C85" s="4">
        <v>1.06</v>
      </c>
    </row>
    <row r="86" spans="1:3" x14ac:dyDescent="0.25">
      <c r="A86" s="8">
        <v>42406</v>
      </c>
      <c r="B86" s="6">
        <v>0.21111111111111111</v>
      </c>
      <c r="C86" s="4">
        <v>8.82</v>
      </c>
    </row>
    <row r="87" spans="1:3" x14ac:dyDescent="0.25">
      <c r="A87" s="8">
        <v>42468</v>
      </c>
      <c r="B87" s="6">
        <v>0.21180555555555555</v>
      </c>
      <c r="C87" s="4">
        <v>10.67</v>
      </c>
    </row>
    <row r="88" spans="1:3" x14ac:dyDescent="0.25">
      <c r="A88" s="8">
        <v>42498</v>
      </c>
      <c r="B88" s="6">
        <v>0.21180555555555555</v>
      </c>
      <c r="C88" s="4">
        <v>11.99</v>
      </c>
    </row>
    <row r="89" spans="1:3" x14ac:dyDescent="0.25">
      <c r="A89" s="7">
        <v>42499</v>
      </c>
      <c r="B89" s="5">
        <v>0.21180555555555555</v>
      </c>
      <c r="C89" s="3">
        <v>15.72</v>
      </c>
    </row>
    <row r="90" spans="1:3" x14ac:dyDescent="0.25">
      <c r="A90" s="8">
        <v>42502</v>
      </c>
      <c r="B90" s="6">
        <v>0.21249999999999999</v>
      </c>
      <c r="C90" s="4">
        <v>14.26</v>
      </c>
    </row>
    <row r="91" spans="1:3" x14ac:dyDescent="0.25">
      <c r="A91" s="8">
        <v>42660</v>
      </c>
      <c r="B91" s="6">
        <v>0.21249999999999999</v>
      </c>
      <c r="C91" s="4">
        <v>12.61</v>
      </c>
    </row>
    <row r="92" spans="1:3" x14ac:dyDescent="0.25">
      <c r="A92" s="8">
        <v>42667</v>
      </c>
      <c r="B92" s="6">
        <v>0.21319444444444444</v>
      </c>
      <c r="C92" s="4">
        <v>13.41</v>
      </c>
    </row>
    <row r="93" spans="1:3" x14ac:dyDescent="0.25">
      <c r="A93" s="7">
        <v>42441</v>
      </c>
      <c r="B93" s="5">
        <v>0.21388888888888888</v>
      </c>
      <c r="C93" s="3">
        <v>-7.58</v>
      </c>
    </row>
    <row r="94" spans="1:3" x14ac:dyDescent="0.25">
      <c r="A94" s="7">
        <v>42456</v>
      </c>
      <c r="B94" s="5">
        <v>0.21388888888888888</v>
      </c>
      <c r="C94" s="3">
        <v>6.37</v>
      </c>
    </row>
    <row r="95" spans="1:3" x14ac:dyDescent="0.25">
      <c r="A95" s="7">
        <v>42601</v>
      </c>
      <c r="B95" s="5">
        <v>0.21388888888888888</v>
      </c>
      <c r="C95" s="3">
        <v>21.36</v>
      </c>
    </row>
    <row r="96" spans="1:3" x14ac:dyDescent="0.25">
      <c r="A96" s="7">
        <v>42664</v>
      </c>
      <c r="B96" s="5">
        <v>0.21388888888888888</v>
      </c>
      <c r="C96" s="3">
        <v>18.649999999999999</v>
      </c>
    </row>
    <row r="97" spans="1:3" x14ac:dyDescent="0.25">
      <c r="A97" s="8">
        <v>42695</v>
      </c>
      <c r="B97" s="6">
        <v>0.21388888888888888</v>
      </c>
      <c r="C97" s="4">
        <v>18.579999999999998</v>
      </c>
    </row>
    <row r="98" spans="1:3" x14ac:dyDescent="0.25">
      <c r="A98" s="8">
        <v>42611</v>
      </c>
      <c r="B98" s="6">
        <v>0.21527777777777779</v>
      </c>
      <c r="C98" s="4">
        <v>23.07</v>
      </c>
    </row>
    <row r="99" spans="1:3" x14ac:dyDescent="0.25">
      <c r="A99" s="8">
        <v>42553</v>
      </c>
      <c r="B99" s="6">
        <v>0.21597222222222223</v>
      </c>
      <c r="C99" s="4">
        <v>22.95</v>
      </c>
    </row>
    <row r="100" spans="1:3" x14ac:dyDescent="0.25">
      <c r="A100" s="8">
        <v>42685</v>
      </c>
      <c r="B100" s="6">
        <v>0.21597222222222223</v>
      </c>
      <c r="C100" s="4">
        <v>14.32</v>
      </c>
    </row>
    <row r="101" spans="1:3" x14ac:dyDescent="0.25">
      <c r="A101" s="8">
        <v>42505</v>
      </c>
      <c r="B101" s="6">
        <v>0.21666666666666667</v>
      </c>
      <c r="C101" s="4">
        <v>11.65</v>
      </c>
    </row>
    <row r="102" spans="1:3" x14ac:dyDescent="0.25">
      <c r="A102" s="8">
        <v>42668</v>
      </c>
      <c r="B102" s="6">
        <v>0.25069444444444444</v>
      </c>
      <c r="C102" s="4">
        <v>19.05</v>
      </c>
    </row>
    <row r="103" spans="1:3" x14ac:dyDescent="0.25">
      <c r="A103" s="7">
        <v>42452</v>
      </c>
      <c r="B103" s="5">
        <v>0.25138888888888888</v>
      </c>
      <c r="C103" s="3">
        <v>4.1500000000000004</v>
      </c>
    </row>
    <row r="104" spans="1:3" x14ac:dyDescent="0.25">
      <c r="A104" s="8">
        <v>42573</v>
      </c>
      <c r="B104" s="6">
        <v>0.25138888888888888</v>
      </c>
      <c r="C104" s="4">
        <v>22.22</v>
      </c>
    </row>
    <row r="105" spans="1:3" x14ac:dyDescent="0.25">
      <c r="A105" s="8">
        <v>42606</v>
      </c>
      <c r="B105" s="6">
        <v>0.25208333333333333</v>
      </c>
      <c r="C105" s="4">
        <v>23.42</v>
      </c>
    </row>
    <row r="106" spans="1:3" x14ac:dyDescent="0.25">
      <c r="A106" s="7">
        <v>42504</v>
      </c>
      <c r="B106" s="5">
        <v>0.25277777777777777</v>
      </c>
      <c r="C106" s="3">
        <v>15.06</v>
      </c>
    </row>
    <row r="107" spans="1:3" x14ac:dyDescent="0.25">
      <c r="A107" s="7">
        <v>42546</v>
      </c>
      <c r="B107" s="5">
        <v>0.25347222222222221</v>
      </c>
      <c r="C107" s="3">
        <v>17.54</v>
      </c>
    </row>
    <row r="108" spans="1:3" x14ac:dyDescent="0.25">
      <c r="A108" s="8">
        <v>42484</v>
      </c>
      <c r="B108" s="6">
        <v>0.25416666666666665</v>
      </c>
      <c r="C108" s="4">
        <v>11.07</v>
      </c>
    </row>
    <row r="109" spans="1:3" x14ac:dyDescent="0.25">
      <c r="A109" s="8">
        <v>42410</v>
      </c>
      <c r="B109" s="6">
        <v>0.25486111111111109</v>
      </c>
      <c r="C109" s="4">
        <v>7.35</v>
      </c>
    </row>
    <row r="110" spans="1:3" x14ac:dyDescent="0.25">
      <c r="A110" s="8">
        <v>42628</v>
      </c>
      <c r="B110" s="6">
        <v>0.25486111111111109</v>
      </c>
      <c r="C110" s="4">
        <v>11.14</v>
      </c>
    </row>
    <row r="111" spans="1:3" x14ac:dyDescent="0.25">
      <c r="A111" s="8">
        <v>42536</v>
      </c>
      <c r="B111" s="6">
        <v>0.25624999999999998</v>
      </c>
      <c r="C111" s="4">
        <v>17.61</v>
      </c>
    </row>
    <row r="112" spans="1:3" x14ac:dyDescent="0.25">
      <c r="A112" s="7">
        <v>42654</v>
      </c>
      <c r="B112" s="5">
        <v>0.25624999999999998</v>
      </c>
      <c r="C112" s="3">
        <v>13.63</v>
      </c>
    </row>
    <row r="113" spans="1:3" x14ac:dyDescent="0.25">
      <c r="A113" s="8">
        <v>42377</v>
      </c>
      <c r="B113" s="6">
        <v>0.29166666666666669</v>
      </c>
      <c r="C113" s="4">
        <v>-5.78</v>
      </c>
    </row>
    <row r="114" spans="1:3" x14ac:dyDescent="0.25">
      <c r="A114" s="8">
        <v>42418</v>
      </c>
      <c r="B114" s="6">
        <v>0.29166666666666669</v>
      </c>
      <c r="C114" s="4">
        <v>1.63</v>
      </c>
    </row>
    <row r="115" spans="1:3" x14ac:dyDescent="0.25">
      <c r="A115" s="7">
        <v>42433</v>
      </c>
      <c r="B115" s="5">
        <v>0.29166666666666669</v>
      </c>
      <c r="C115" s="3">
        <v>-1.0900000000000001</v>
      </c>
    </row>
    <row r="116" spans="1:3" x14ac:dyDescent="0.25">
      <c r="A116" s="7">
        <v>42501</v>
      </c>
      <c r="B116" s="5">
        <v>0.29166666666666669</v>
      </c>
      <c r="C116" s="3">
        <v>14.2</v>
      </c>
    </row>
    <row r="117" spans="1:3" x14ac:dyDescent="0.25">
      <c r="A117" s="8">
        <v>42653</v>
      </c>
      <c r="B117" s="6">
        <v>0.29236111111111113</v>
      </c>
      <c r="C117" s="4">
        <v>11.62</v>
      </c>
    </row>
    <row r="118" spans="1:3" x14ac:dyDescent="0.25">
      <c r="A118" s="8">
        <v>42415</v>
      </c>
      <c r="B118" s="6">
        <v>0.29305555555555557</v>
      </c>
      <c r="C118" s="4">
        <v>-6.75</v>
      </c>
    </row>
    <row r="119" spans="1:3" x14ac:dyDescent="0.25">
      <c r="A119" s="8">
        <v>42478</v>
      </c>
      <c r="B119" s="6">
        <v>0.2951388888888889</v>
      </c>
      <c r="C119" s="4">
        <v>15.57</v>
      </c>
    </row>
    <row r="120" spans="1:3" x14ac:dyDescent="0.25">
      <c r="A120" s="7">
        <v>42495</v>
      </c>
      <c r="B120" s="5">
        <v>0.2951388888888889</v>
      </c>
      <c r="C120" s="3">
        <v>11.47</v>
      </c>
    </row>
    <row r="121" spans="1:3" x14ac:dyDescent="0.25">
      <c r="A121" s="8">
        <v>42691</v>
      </c>
      <c r="B121" s="6">
        <v>0.29583333333333334</v>
      </c>
      <c r="C121" s="4">
        <v>15.22</v>
      </c>
    </row>
    <row r="122" spans="1:3" x14ac:dyDescent="0.25">
      <c r="A122" s="8">
        <v>42728</v>
      </c>
      <c r="B122" s="6">
        <v>0.29583333333333334</v>
      </c>
      <c r="C122" s="4">
        <v>-3.3</v>
      </c>
    </row>
    <row r="123" spans="1:3" x14ac:dyDescent="0.25">
      <c r="A123" s="7">
        <v>42512</v>
      </c>
      <c r="B123" s="5">
        <v>0.29722222222222222</v>
      </c>
      <c r="C123" s="3">
        <v>11.48</v>
      </c>
    </row>
    <row r="124" spans="1:3" x14ac:dyDescent="0.25">
      <c r="A124" s="7">
        <v>42458</v>
      </c>
      <c r="B124" s="5">
        <v>0.29791666666666666</v>
      </c>
      <c r="C124" s="3">
        <v>3.19</v>
      </c>
    </row>
    <row r="125" spans="1:3" x14ac:dyDescent="0.25">
      <c r="A125" s="8">
        <v>42601</v>
      </c>
      <c r="B125" s="6">
        <v>0.29791666666666666</v>
      </c>
      <c r="C125" s="4">
        <v>23.02</v>
      </c>
    </row>
    <row r="126" spans="1:3" x14ac:dyDescent="0.25">
      <c r="A126" s="7">
        <v>42631</v>
      </c>
      <c r="B126" s="5">
        <v>0.29791666666666666</v>
      </c>
      <c r="C126" s="3">
        <v>12.37</v>
      </c>
    </row>
    <row r="127" spans="1:3" x14ac:dyDescent="0.25">
      <c r="A127" s="7">
        <v>42666</v>
      </c>
      <c r="B127" s="5">
        <v>0.29791666666666666</v>
      </c>
      <c r="C127" s="3">
        <v>17.16</v>
      </c>
    </row>
    <row r="128" spans="1:3" x14ac:dyDescent="0.25">
      <c r="A128" s="7">
        <v>42676</v>
      </c>
      <c r="B128" s="5">
        <v>0.29791666666666666</v>
      </c>
      <c r="C128" s="3">
        <v>16.13</v>
      </c>
    </row>
    <row r="129" spans="1:3" x14ac:dyDescent="0.25">
      <c r="A129" s="7">
        <v>42545</v>
      </c>
      <c r="B129" s="5">
        <v>0.2986111111111111</v>
      </c>
      <c r="C129" s="3">
        <v>10.98</v>
      </c>
    </row>
    <row r="130" spans="1:3" x14ac:dyDescent="0.25">
      <c r="A130" s="8">
        <v>42716</v>
      </c>
      <c r="B130" s="6">
        <v>0.29930555555555555</v>
      </c>
      <c r="C130" s="4">
        <v>-1.64</v>
      </c>
    </row>
    <row r="131" spans="1:3" x14ac:dyDescent="0.25">
      <c r="A131" s="8">
        <v>42489</v>
      </c>
      <c r="B131" s="6">
        <v>0.33333333333333331</v>
      </c>
      <c r="C131" s="4">
        <v>10.89</v>
      </c>
    </row>
    <row r="132" spans="1:3" x14ac:dyDescent="0.25">
      <c r="A132" s="8">
        <v>42619</v>
      </c>
      <c r="B132" s="6">
        <v>0.3347222222222222</v>
      </c>
      <c r="C132" s="4">
        <v>10.85</v>
      </c>
    </row>
    <row r="133" spans="1:3" x14ac:dyDescent="0.25">
      <c r="A133" s="7">
        <v>42409</v>
      </c>
      <c r="B133" s="5">
        <v>0.33541666666666664</v>
      </c>
      <c r="C133" s="3">
        <v>-3.87</v>
      </c>
    </row>
    <row r="134" spans="1:3" x14ac:dyDescent="0.25">
      <c r="A134" s="8">
        <v>42493</v>
      </c>
      <c r="B134" s="6">
        <v>0.33541666666666664</v>
      </c>
      <c r="C134" s="4">
        <v>10.82</v>
      </c>
    </row>
    <row r="135" spans="1:3" x14ac:dyDescent="0.25">
      <c r="A135" s="7">
        <v>42548</v>
      </c>
      <c r="B135" s="5">
        <v>0.33541666666666664</v>
      </c>
      <c r="C135" s="3">
        <v>11.63</v>
      </c>
    </row>
    <row r="136" spans="1:3" x14ac:dyDescent="0.25">
      <c r="A136" s="7">
        <v>42675</v>
      </c>
      <c r="B136" s="5">
        <v>0.33541666666666664</v>
      </c>
      <c r="C136" s="3">
        <v>13.47</v>
      </c>
    </row>
    <row r="137" spans="1:3" x14ac:dyDescent="0.25">
      <c r="A137" s="8">
        <v>42500</v>
      </c>
      <c r="B137" s="6">
        <v>0.33611111111111114</v>
      </c>
      <c r="C137" s="4">
        <v>12.33</v>
      </c>
    </row>
    <row r="138" spans="1:3" x14ac:dyDescent="0.25">
      <c r="A138" s="7">
        <v>42616</v>
      </c>
      <c r="B138" s="5">
        <v>0.33611111111111114</v>
      </c>
      <c r="C138" s="3">
        <v>19.38</v>
      </c>
    </row>
    <row r="139" spans="1:3" x14ac:dyDescent="0.25">
      <c r="A139" s="7">
        <v>42635</v>
      </c>
      <c r="B139" s="5">
        <v>0.33750000000000002</v>
      </c>
      <c r="C139" s="3">
        <v>12.22</v>
      </c>
    </row>
    <row r="140" spans="1:3" x14ac:dyDescent="0.25">
      <c r="A140" s="7">
        <v>42410</v>
      </c>
      <c r="B140" s="5">
        <v>0.33819444444444446</v>
      </c>
      <c r="C140" s="3">
        <v>8.43</v>
      </c>
    </row>
    <row r="141" spans="1:3" x14ac:dyDescent="0.25">
      <c r="A141" s="8">
        <v>42679</v>
      </c>
      <c r="B141" s="6">
        <v>0.33819444444444446</v>
      </c>
      <c r="C141" s="4">
        <v>10.42</v>
      </c>
    </row>
    <row r="142" spans="1:3" x14ac:dyDescent="0.25">
      <c r="A142" s="7">
        <v>42455</v>
      </c>
      <c r="B142" s="5">
        <v>0.33888888888888891</v>
      </c>
      <c r="C142" s="3">
        <v>7.27</v>
      </c>
    </row>
    <row r="143" spans="1:3" x14ac:dyDescent="0.25">
      <c r="A143" s="8">
        <v>42645</v>
      </c>
      <c r="B143" s="6">
        <v>0.33888888888888891</v>
      </c>
      <c r="C143" s="4">
        <v>11.19</v>
      </c>
    </row>
    <row r="144" spans="1:3" x14ac:dyDescent="0.25">
      <c r="A144" s="8">
        <v>42435</v>
      </c>
      <c r="B144" s="6">
        <v>0.33958333333333335</v>
      </c>
      <c r="C144" s="4">
        <v>-1.99</v>
      </c>
    </row>
    <row r="145" spans="1:3" x14ac:dyDescent="0.25">
      <c r="A145" s="8">
        <v>42616</v>
      </c>
      <c r="B145" s="6">
        <v>0.34027777777777779</v>
      </c>
      <c r="C145" s="4">
        <v>17</v>
      </c>
    </row>
    <row r="146" spans="1:3" x14ac:dyDescent="0.25">
      <c r="A146" s="8">
        <v>42547</v>
      </c>
      <c r="B146" s="6">
        <v>0.34166666666666667</v>
      </c>
      <c r="C146" s="4">
        <v>18.2</v>
      </c>
    </row>
    <row r="147" spans="1:3" x14ac:dyDescent="0.25">
      <c r="A147" s="8">
        <v>42675</v>
      </c>
      <c r="B147" s="6">
        <v>0.34166666666666667</v>
      </c>
      <c r="C147" s="4">
        <v>18.2</v>
      </c>
    </row>
    <row r="148" spans="1:3" x14ac:dyDescent="0.25">
      <c r="A148" s="7">
        <v>42687</v>
      </c>
      <c r="B148" s="5">
        <v>0.34166666666666667</v>
      </c>
      <c r="C148" s="3">
        <v>13.79</v>
      </c>
    </row>
    <row r="149" spans="1:3" x14ac:dyDescent="0.25">
      <c r="A149" s="8">
        <v>42669</v>
      </c>
      <c r="B149" s="6">
        <v>0.375</v>
      </c>
      <c r="C149" s="4">
        <v>16.09</v>
      </c>
    </row>
    <row r="150" spans="1:3" x14ac:dyDescent="0.25">
      <c r="A150" s="7">
        <v>42702</v>
      </c>
      <c r="B150" s="5">
        <v>0.37638888888888888</v>
      </c>
      <c r="C150" s="3">
        <v>11.06</v>
      </c>
    </row>
    <row r="151" spans="1:3" x14ac:dyDescent="0.25">
      <c r="A151" s="8">
        <v>42722</v>
      </c>
      <c r="B151" s="6">
        <v>0.37638888888888888</v>
      </c>
      <c r="C151" s="4">
        <v>-0.68</v>
      </c>
    </row>
    <row r="152" spans="1:3" x14ac:dyDescent="0.25">
      <c r="A152" s="7">
        <v>42540</v>
      </c>
      <c r="B152" s="5">
        <v>0.37708333333333333</v>
      </c>
      <c r="C152" s="3">
        <v>11.3</v>
      </c>
    </row>
    <row r="153" spans="1:3" x14ac:dyDescent="0.25">
      <c r="A153" s="7">
        <v>42641</v>
      </c>
      <c r="B153" s="5">
        <v>0.37708333333333333</v>
      </c>
      <c r="C153" s="3">
        <v>14.88</v>
      </c>
    </row>
    <row r="154" spans="1:3" x14ac:dyDescent="0.25">
      <c r="A154" s="8">
        <v>42545</v>
      </c>
      <c r="B154" s="6">
        <v>0.37777777777777777</v>
      </c>
      <c r="C154" s="4">
        <v>12.83</v>
      </c>
    </row>
    <row r="155" spans="1:3" x14ac:dyDescent="0.25">
      <c r="A155" s="8">
        <v>42455</v>
      </c>
      <c r="B155" s="6">
        <v>0.37847222222222221</v>
      </c>
      <c r="C155" s="4">
        <v>4.05</v>
      </c>
    </row>
    <row r="156" spans="1:3" x14ac:dyDescent="0.25">
      <c r="A156" s="7">
        <v>42470</v>
      </c>
      <c r="B156" s="5">
        <v>0.38055555555555554</v>
      </c>
      <c r="C156" s="3">
        <v>13.18</v>
      </c>
    </row>
    <row r="157" spans="1:3" x14ac:dyDescent="0.25">
      <c r="A157" s="8">
        <v>42517</v>
      </c>
      <c r="B157" s="6">
        <v>0.38055555555555554</v>
      </c>
      <c r="C157" s="4">
        <v>10.78</v>
      </c>
    </row>
    <row r="158" spans="1:3" x14ac:dyDescent="0.25">
      <c r="A158" s="7">
        <v>42567</v>
      </c>
      <c r="B158" s="5">
        <v>0.38055555555555554</v>
      </c>
      <c r="C158" s="3">
        <v>21.08</v>
      </c>
    </row>
    <row r="159" spans="1:3" x14ac:dyDescent="0.25">
      <c r="A159" s="8">
        <v>42480</v>
      </c>
      <c r="B159" s="6">
        <v>0.38124999999999998</v>
      </c>
      <c r="C159" s="4">
        <v>10.08</v>
      </c>
    </row>
    <row r="160" spans="1:3" x14ac:dyDescent="0.25">
      <c r="A160" s="8">
        <v>42588</v>
      </c>
      <c r="B160" s="6">
        <v>0.38263888888888886</v>
      </c>
      <c r="C160" s="4">
        <v>22.16</v>
      </c>
    </row>
    <row r="161" spans="1:3" x14ac:dyDescent="0.25">
      <c r="A161" s="8">
        <v>42599</v>
      </c>
      <c r="B161" s="6">
        <v>0.41736111111111113</v>
      </c>
      <c r="C161" s="4">
        <v>22.07</v>
      </c>
    </row>
    <row r="162" spans="1:3" x14ac:dyDescent="0.25">
      <c r="A162" s="7">
        <v>42390</v>
      </c>
      <c r="B162" s="5">
        <v>0.41805555555555557</v>
      </c>
      <c r="C162" s="3">
        <v>8.14</v>
      </c>
    </row>
    <row r="163" spans="1:3" x14ac:dyDescent="0.25">
      <c r="A163" s="7">
        <v>42532</v>
      </c>
      <c r="B163" s="5">
        <v>0.41875000000000001</v>
      </c>
      <c r="C163" s="3">
        <v>16.309999999999999</v>
      </c>
    </row>
    <row r="164" spans="1:3" x14ac:dyDescent="0.25">
      <c r="A164" s="7">
        <v>42475</v>
      </c>
      <c r="B164" s="5">
        <v>0.41944444444444445</v>
      </c>
      <c r="C164" s="3">
        <v>15.76</v>
      </c>
    </row>
    <row r="165" spans="1:3" x14ac:dyDescent="0.25">
      <c r="A165" s="7">
        <v>42492</v>
      </c>
      <c r="B165" s="5">
        <v>0.41944444444444445</v>
      </c>
      <c r="C165" s="3">
        <v>14.3</v>
      </c>
    </row>
    <row r="166" spans="1:3" x14ac:dyDescent="0.25">
      <c r="A166" s="8">
        <v>42523</v>
      </c>
      <c r="B166" s="6">
        <v>0.4201388888888889</v>
      </c>
      <c r="C166" s="4">
        <v>15.35</v>
      </c>
    </row>
    <row r="167" spans="1:3" x14ac:dyDescent="0.25">
      <c r="A167" s="8">
        <v>42647</v>
      </c>
      <c r="B167" s="6">
        <v>0.4201388888888889</v>
      </c>
      <c r="C167" s="4">
        <v>11.24</v>
      </c>
    </row>
    <row r="168" spans="1:3" x14ac:dyDescent="0.25">
      <c r="A168" s="8">
        <v>42496</v>
      </c>
      <c r="B168" s="6">
        <v>0.42083333333333334</v>
      </c>
      <c r="C168" s="4">
        <v>11.29</v>
      </c>
    </row>
    <row r="169" spans="1:3" x14ac:dyDescent="0.25">
      <c r="A169" s="7">
        <v>42587</v>
      </c>
      <c r="B169" s="5">
        <v>0.42083333333333334</v>
      </c>
      <c r="C169" s="3">
        <v>20.75</v>
      </c>
    </row>
    <row r="170" spans="1:3" x14ac:dyDescent="0.25">
      <c r="A170" s="8">
        <v>42635</v>
      </c>
      <c r="B170" s="6">
        <v>0.42083333333333334</v>
      </c>
      <c r="C170" s="4">
        <v>18.29</v>
      </c>
    </row>
    <row r="171" spans="1:3" x14ac:dyDescent="0.25">
      <c r="A171" s="7">
        <v>42487</v>
      </c>
      <c r="B171" s="5">
        <v>0.42152777777777778</v>
      </c>
      <c r="C171" s="3">
        <v>13.4</v>
      </c>
    </row>
    <row r="172" spans="1:3" x14ac:dyDescent="0.25">
      <c r="A172" s="8">
        <v>42495</v>
      </c>
      <c r="B172" s="6">
        <v>0.42152777777777778</v>
      </c>
      <c r="C172" s="4">
        <v>15.02</v>
      </c>
    </row>
    <row r="173" spans="1:3" x14ac:dyDescent="0.25">
      <c r="A173" s="7">
        <v>42508</v>
      </c>
      <c r="B173" s="5">
        <v>0.42152777777777778</v>
      </c>
      <c r="C173" s="3">
        <v>13.12</v>
      </c>
    </row>
    <row r="174" spans="1:3" x14ac:dyDescent="0.25">
      <c r="A174" s="7">
        <v>42561</v>
      </c>
      <c r="B174" s="5">
        <v>0.42152777777777778</v>
      </c>
      <c r="C174" s="3">
        <v>20.260000000000002</v>
      </c>
    </row>
    <row r="175" spans="1:3" x14ac:dyDescent="0.25">
      <c r="A175" s="8">
        <v>42591</v>
      </c>
      <c r="B175" s="6">
        <v>0.42222222222222222</v>
      </c>
      <c r="C175" s="4">
        <v>24.34</v>
      </c>
    </row>
    <row r="176" spans="1:3" x14ac:dyDescent="0.25">
      <c r="A176" s="7">
        <v>42619</v>
      </c>
      <c r="B176" s="5">
        <v>0.42222222222222222</v>
      </c>
      <c r="C176" s="3">
        <v>14.86</v>
      </c>
    </row>
    <row r="177" spans="1:3" x14ac:dyDescent="0.25">
      <c r="A177" s="7">
        <v>42601</v>
      </c>
      <c r="B177" s="5">
        <v>0.42291666666666666</v>
      </c>
      <c r="C177" s="3">
        <v>20.13</v>
      </c>
    </row>
    <row r="178" spans="1:3" x14ac:dyDescent="0.25">
      <c r="A178" s="8">
        <v>42610</v>
      </c>
      <c r="B178" s="6">
        <v>0.42291666666666666</v>
      </c>
      <c r="C178" s="4">
        <v>23.35</v>
      </c>
    </row>
    <row r="179" spans="1:3" x14ac:dyDescent="0.25">
      <c r="A179" s="8">
        <v>42626</v>
      </c>
      <c r="B179" s="6">
        <v>0.42291666666666666</v>
      </c>
      <c r="C179" s="4">
        <v>16.45</v>
      </c>
    </row>
    <row r="180" spans="1:3" x14ac:dyDescent="0.25">
      <c r="A180" s="7">
        <v>42636</v>
      </c>
      <c r="B180" s="5">
        <v>0.4236111111111111</v>
      </c>
      <c r="C180" s="3">
        <v>15</v>
      </c>
    </row>
    <row r="181" spans="1:3" x14ac:dyDescent="0.25">
      <c r="A181" s="7">
        <v>42387</v>
      </c>
      <c r="B181" s="5">
        <v>0.42499999999999999</v>
      </c>
      <c r="C181" s="3">
        <v>3.87</v>
      </c>
    </row>
    <row r="182" spans="1:3" x14ac:dyDescent="0.25">
      <c r="A182" s="7">
        <v>42534</v>
      </c>
      <c r="B182" s="5">
        <v>0.45833333333333331</v>
      </c>
      <c r="C182" s="3">
        <v>17.190000000000001</v>
      </c>
    </row>
    <row r="183" spans="1:3" x14ac:dyDescent="0.25">
      <c r="A183" s="7">
        <v>42480</v>
      </c>
      <c r="B183" s="5">
        <v>0.45902777777777776</v>
      </c>
      <c r="C183" s="3">
        <v>12.18</v>
      </c>
    </row>
    <row r="184" spans="1:3" x14ac:dyDescent="0.25">
      <c r="A184" s="7">
        <v>42696</v>
      </c>
      <c r="B184" s="5">
        <v>0.4597222222222222</v>
      </c>
      <c r="C184" s="3">
        <v>11.33</v>
      </c>
    </row>
    <row r="185" spans="1:3" x14ac:dyDescent="0.25">
      <c r="A185" s="7">
        <v>42436</v>
      </c>
      <c r="B185" s="5">
        <v>0.46041666666666664</v>
      </c>
      <c r="C185" s="3">
        <v>-3.83</v>
      </c>
    </row>
    <row r="186" spans="1:3" x14ac:dyDescent="0.25">
      <c r="A186" s="8">
        <v>42557</v>
      </c>
      <c r="B186" s="6">
        <v>0.46041666666666664</v>
      </c>
      <c r="C186" s="4">
        <v>23.59</v>
      </c>
    </row>
    <row r="187" spans="1:3" x14ac:dyDescent="0.25">
      <c r="A187" s="7">
        <v>42536</v>
      </c>
      <c r="B187" s="5">
        <v>0.46111111111111114</v>
      </c>
      <c r="C187" s="3">
        <v>17.45</v>
      </c>
    </row>
    <row r="188" spans="1:3" x14ac:dyDescent="0.25">
      <c r="A188" s="7">
        <v>42418</v>
      </c>
      <c r="B188" s="5">
        <v>0.46180555555555558</v>
      </c>
      <c r="C188" s="3">
        <v>5.61</v>
      </c>
    </row>
    <row r="189" spans="1:3" x14ac:dyDescent="0.25">
      <c r="A189" s="7">
        <v>42607</v>
      </c>
      <c r="B189" s="5">
        <v>0.46250000000000002</v>
      </c>
      <c r="C189" s="3">
        <v>22.45</v>
      </c>
    </row>
    <row r="190" spans="1:3" x14ac:dyDescent="0.25">
      <c r="A190" s="7">
        <v>42421</v>
      </c>
      <c r="B190" s="5">
        <v>0.46319444444444446</v>
      </c>
      <c r="C190" s="3">
        <v>-2.92</v>
      </c>
    </row>
    <row r="191" spans="1:3" x14ac:dyDescent="0.25">
      <c r="A191" s="7">
        <v>42693</v>
      </c>
      <c r="B191" s="5">
        <v>0.46319444444444446</v>
      </c>
      <c r="C191" s="3">
        <v>14.51</v>
      </c>
    </row>
    <row r="192" spans="1:3" x14ac:dyDescent="0.25">
      <c r="A192" s="7">
        <v>42617</v>
      </c>
      <c r="B192" s="5">
        <v>0.46458333333333335</v>
      </c>
      <c r="C192" s="3">
        <v>16.059999999999999</v>
      </c>
    </row>
    <row r="193" spans="1:4" x14ac:dyDescent="0.25">
      <c r="A193" s="7">
        <v>42495</v>
      </c>
      <c r="B193" s="5">
        <v>0.46527777777777779</v>
      </c>
      <c r="C193" s="3">
        <v>10.1</v>
      </c>
    </row>
    <row r="194" spans="1:4" x14ac:dyDescent="0.25">
      <c r="A194" s="8">
        <v>42540</v>
      </c>
      <c r="B194" s="6">
        <v>0.46527777777777779</v>
      </c>
      <c r="C194" s="4">
        <v>19.510000000000002</v>
      </c>
    </row>
    <row r="195" spans="1:4" x14ac:dyDescent="0.25">
      <c r="A195" s="7">
        <v>42374</v>
      </c>
      <c r="B195" s="5">
        <v>0.46597222222222223</v>
      </c>
      <c r="C195" s="3">
        <v>-2.8</v>
      </c>
    </row>
    <row r="196" spans="1:4" x14ac:dyDescent="0.25">
      <c r="A196" s="8">
        <v>42558</v>
      </c>
      <c r="B196" s="6">
        <v>0.46597222222222223</v>
      </c>
      <c r="C196" s="4">
        <v>24.31</v>
      </c>
    </row>
    <row r="197" spans="1:4" x14ac:dyDescent="0.25">
      <c r="A197" s="8">
        <v>42605</v>
      </c>
      <c r="B197" s="6">
        <v>0.46597222222222223</v>
      </c>
      <c r="C197" s="4">
        <v>22.23</v>
      </c>
    </row>
    <row r="198" spans="1:4" x14ac:dyDescent="0.25">
      <c r="A198" s="8">
        <v>42439</v>
      </c>
      <c r="B198" s="6">
        <v>0.50277777777777777</v>
      </c>
      <c r="C198" s="4">
        <v>-3.8</v>
      </c>
    </row>
    <row r="199" spans="1:4" x14ac:dyDescent="0.25">
      <c r="A199" s="8">
        <v>42703</v>
      </c>
      <c r="B199" s="6">
        <v>0.50277777777777777</v>
      </c>
      <c r="C199" s="4">
        <v>19.04</v>
      </c>
    </row>
    <row r="200" spans="1:4" x14ac:dyDescent="0.25">
      <c r="A200" s="8">
        <v>42549</v>
      </c>
      <c r="B200" s="6">
        <v>0.50624999999999998</v>
      </c>
      <c r="C200" s="4">
        <v>16.27</v>
      </c>
    </row>
    <row r="201" spans="1:4" x14ac:dyDescent="0.25">
      <c r="A201" s="10">
        <v>42451</v>
      </c>
      <c r="B201" s="11">
        <v>0.50694444444444442</v>
      </c>
      <c r="C201" s="12">
        <v>4.26</v>
      </c>
    </row>
    <row r="202" spans="1:4" x14ac:dyDescent="0.25">
      <c r="D202" s="13">
        <f>AVERAGE(C85:C197)</f>
        <v>12.503893805309733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4DFD-F00B-49B3-B1E1-102D485864EA}">
  <dimension ref="A1:W201"/>
  <sheetViews>
    <sheetView workbookViewId="0">
      <selection activeCell="N2" sqref="N2"/>
    </sheetView>
  </sheetViews>
  <sheetFormatPr defaultRowHeight="15" x14ac:dyDescent="0.25"/>
  <cols>
    <col min="1" max="1" width="16.28515625" customWidth="1"/>
    <col min="12" max="12" width="11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14">
        <v>1</v>
      </c>
      <c r="O1" s="14">
        <f>N1+1</f>
        <v>2</v>
      </c>
      <c r="P1" s="14">
        <f t="shared" ref="P1:W1" si="0">O1+1</f>
        <v>3</v>
      </c>
      <c r="Q1" s="14">
        <f t="shared" si="0"/>
        <v>4</v>
      </c>
      <c r="R1" s="14">
        <f t="shared" si="0"/>
        <v>5</v>
      </c>
      <c r="S1" s="14">
        <f t="shared" si="0"/>
        <v>6</v>
      </c>
      <c r="T1" s="14">
        <f t="shared" si="0"/>
        <v>7</v>
      </c>
      <c r="U1" s="14">
        <f t="shared" si="0"/>
        <v>8</v>
      </c>
      <c r="V1" s="14">
        <f>U1+1</f>
        <v>9</v>
      </c>
      <c r="W1" s="14">
        <f t="shared" si="0"/>
        <v>10</v>
      </c>
    </row>
    <row r="2" spans="1:23" x14ac:dyDescent="0.25">
      <c r="A2" s="1">
        <v>42374</v>
      </c>
      <c r="B2" s="2">
        <v>0.46597222222222223</v>
      </c>
      <c r="C2">
        <f>ROUNDDOWN(273.15+pomiary[[#This Row],[czujnik1]],0)</f>
        <v>273</v>
      </c>
      <c r="D2">
        <f>ROUNDDOWN(273.15+pomiary[[#This Row],[czujnik2]],0)</f>
        <v>268</v>
      </c>
      <c r="E2">
        <f>ROUNDDOWN(273.15+pomiary[[#This Row],[czujnik3]],0)</f>
        <v>271</v>
      </c>
      <c r="F2">
        <f>ROUNDDOWN(273.15+pomiary[[#This Row],[czujnik4]],0)</f>
        <v>267</v>
      </c>
      <c r="G2">
        <f>ROUNDDOWN(273.15+pomiary[[#This Row],[czujnik5]],0)</f>
        <v>270</v>
      </c>
      <c r="H2">
        <f>ROUNDDOWN(273.15+pomiary[[#This Row],[czujnik6]],0)</f>
        <v>276</v>
      </c>
      <c r="I2">
        <f>ROUNDDOWN(273.15+pomiary[[#This Row],[czujnik7]],0)</f>
        <v>275</v>
      </c>
      <c r="J2">
        <f>ROUNDDOWN(273.15+pomiary[[#This Row],[czujnik8]],0)</f>
        <v>271</v>
      </c>
      <c r="K2">
        <f>ROUNDDOWN(273.15+pomiary[[#This Row],[czujnik9]],0)</f>
        <v>274</v>
      </c>
      <c r="L2">
        <f>ROUNDDOWN(273.15+pomiary[[#This Row],[czujnik10]],0)</f>
        <v>277</v>
      </c>
      <c r="N2" s="15">
        <f>MODE(pomiary5[czujnik1])</f>
        <v>287</v>
      </c>
      <c r="O2" s="15">
        <f>MODE(pomiary5[czujnik2])</f>
        <v>288</v>
      </c>
      <c r="P2" s="15">
        <f>MODE(pomiary5[czujnik3])</f>
        <v>283</v>
      </c>
      <c r="Q2" s="15">
        <f>MODE(pomiary5[czujnik4])</f>
        <v>284</v>
      </c>
      <c r="R2" s="15">
        <f>MODE(pomiary5[czujnik5])</f>
        <v>284</v>
      </c>
      <c r="S2" s="15">
        <f>MODE(pomiary5[czujnik6])</f>
        <v>287</v>
      </c>
      <c r="T2" s="15">
        <f>MODE(pomiary5[czujnik7])</f>
        <v>286</v>
      </c>
      <c r="U2" s="15">
        <f>MODE(pomiary5[czujnik8])</f>
        <v>288</v>
      </c>
      <c r="V2" s="15">
        <f>MODE(pomiary5[czujnik9])</f>
        <v>285</v>
      </c>
      <c r="W2" s="15">
        <f>MODE(pomiary5[czujnik10])</f>
        <v>286</v>
      </c>
    </row>
    <row r="3" spans="1:23" x14ac:dyDescent="0.25">
      <c r="A3" s="1">
        <v>42377</v>
      </c>
      <c r="B3" s="2">
        <v>0.29166666666666669</v>
      </c>
      <c r="C3">
        <f>ROUNDDOWN(273.15+pomiary[[#This Row],[czujnik1]],0)</f>
        <v>268</v>
      </c>
      <c r="D3">
        <f>ROUNDDOWN(273.15+pomiary[[#This Row],[czujnik2]],0)</f>
        <v>275</v>
      </c>
      <c r="E3">
        <f>ROUNDDOWN(273.15+pomiary[[#This Row],[czujnik3]],0)</f>
        <v>267</v>
      </c>
      <c r="F3">
        <f>ROUNDDOWN(273.15+pomiary[[#This Row],[czujnik4]],0)</f>
        <v>267</v>
      </c>
      <c r="G3">
        <f>ROUNDDOWN(273.15+pomiary[[#This Row],[czujnik5]],0)</f>
        <v>267</v>
      </c>
      <c r="H3">
        <f>ROUNDDOWN(273.15+pomiary[[#This Row],[czujnik6]],0)</f>
        <v>265</v>
      </c>
      <c r="I3">
        <f>ROUNDDOWN(273.15+pomiary[[#This Row],[czujnik7]],0)</f>
        <v>270</v>
      </c>
      <c r="J3">
        <f>ROUNDDOWN(273.15+pomiary[[#This Row],[czujnik8]],0)</f>
        <v>276</v>
      </c>
      <c r="K3">
        <f>ROUNDDOWN(273.15+pomiary[[#This Row],[czujnik9]],0)</f>
        <v>267</v>
      </c>
      <c r="L3">
        <f>ROUNDDOWN(273.15+pomiary[[#This Row],[czujnik10]],0)</f>
        <v>273</v>
      </c>
    </row>
    <row r="4" spans="1:23" x14ac:dyDescent="0.25">
      <c r="A4" s="1">
        <v>42387</v>
      </c>
      <c r="B4" s="2">
        <v>0.42499999999999999</v>
      </c>
      <c r="C4">
        <f>ROUNDDOWN(273.15+pomiary[[#This Row],[czujnik1]],0)</f>
        <v>275</v>
      </c>
      <c r="D4">
        <f>ROUNDDOWN(273.15+pomiary[[#This Row],[czujnik2]],0)</f>
        <v>265</v>
      </c>
      <c r="E4">
        <f>ROUNDDOWN(273.15+pomiary[[#This Row],[czujnik3]],0)</f>
        <v>274</v>
      </c>
      <c r="F4">
        <f>ROUNDDOWN(273.15+pomiary[[#This Row],[czujnik4]],0)</f>
        <v>279</v>
      </c>
      <c r="G4">
        <f>ROUNDDOWN(273.15+pomiary[[#This Row],[czujnik5]],0)</f>
        <v>277</v>
      </c>
      <c r="H4">
        <f>ROUNDDOWN(273.15+pomiary[[#This Row],[czujnik6]],0)</f>
        <v>265</v>
      </c>
      <c r="I4">
        <f>ROUNDDOWN(273.15+pomiary[[#This Row],[czujnik7]],0)</f>
        <v>277</v>
      </c>
      <c r="J4">
        <f>ROUNDDOWN(273.15+pomiary[[#This Row],[czujnik8]],0)</f>
        <v>268</v>
      </c>
      <c r="K4">
        <f>ROUNDDOWN(273.15+pomiary[[#This Row],[czujnik9]],0)</f>
        <v>269</v>
      </c>
      <c r="L4">
        <f>ROUNDDOWN(273.15+pomiary[[#This Row],[czujnik10]],0)</f>
        <v>268</v>
      </c>
    </row>
    <row r="5" spans="1:23" x14ac:dyDescent="0.25">
      <c r="A5" s="1">
        <v>42389</v>
      </c>
      <c r="B5" s="2">
        <v>5.5555555555555558E-3</v>
      </c>
      <c r="C5">
        <f>ROUNDDOWN(273.15+pomiary[[#This Row],[czujnik1]],0)</f>
        <v>280</v>
      </c>
      <c r="D5">
        <f>ROUNDDOWN(273.15+pomiary[[#This Row],[czujnik2]],0)</f>
        <v>265</v>
      </c>
      <c r="E5">
        <f>ROUNDDOWN(273.15+pomiary[[#This Row],[czujnik3]],0)</f>
        <v>272</v>
      </c>
      <c r="F5">
        <f>ROUNDDOWN(273.15+pomiary[[#This Row],[czujnik4]],0)</f>
        <v>270</v>
      </c>
      <c r="G5">
        <f>ROUNDDOWN(273.15+pomiary[[#This Row],[czujnik5]],0)</f>
        <v>279</v>
      </c>
      <c r="H5">
        <f>ROUNDDOWN(273.15+pomiary[[#This Row],[czujnik6]],0)</f>
        <v>276</v>
      </c>
      <c r="I5">
        <f>ROUNDDOWN(273.15+pomiary[[#This Row],[czujnik7]],0)</f>
        <v>272</v>
      </c>
      <c r="J5">
        <f>ROUNDDOWN(273.15+pomiary[[#This Row],[czujnik8]],0)</f>
        <v>270</v>
      </c>
      <c r="K5">
        <f>ROUNDDOWN(273.15+pomiary[[#This Row],[czujnik9]],0)</f>
        <v>271</v>
      </c>
      <c r="L5">
        <f>ROUNDDOWN(273.15+pomiary[[#This Row],[czujnik10]],0)</f>
        <v>270</v>
      </c>
    </row>
    <row r="6" spans="1:23" x14ac:dyDescent="0.25">
      <c r="A6" s="1">
        <v>42390</v>
      </c>
      <c r="B6" s="2">
        <v>0.41805555555555557</v>
      </c>
      <c r="C6">
        <f>ROUNDDOWN(273.15+pomiary[[#This Row],[czujnik1]],0)</f>
        <v>280</v>
      </c>
      <c r="D6">
        <f>ROUNDDOWN(273.15+pomiary[[#This Row],[czujnik2]],0)</f>
        <v>278</v>
      </c>
      <c r="E6">
        <f>ROUNDDOWN(273.15+pomiary[[#This Row],[czujnik3]],0)</f>
        <v>269</v>
      </c>
      <c r="F6">
        <f>ROUNDDOWN(273.15+pomiary[[#This Row],[czujnik4]],0)</f>
        <v>269</v>
      </c>
      <c r="G6">
        <f>ROUNDDOWN(273.15+pomiary[[#This Row],[czujnik5]],0)</f>
        <v>281</v>
      </c>
      <c r="H6">
        <f>ROUNDDOWN(273.15+pomiary[[#This Row],[czujnik6]],0)</f>
        <v>267</v>
      </c>
      <c r="I6">
        <f>ROUNDDOWN(273.15+pomiary[[#This Row],[czujnik7]],0)</f>
        <v>272</v>
      </c>
      <c r="J6">
        <f>ROUNDDOWN(273.15+pomiary[[#This Row],[czujnik8]],0)</f>
        <v>274</v>
      </c>
      <c r="K6">
        <f>ROUNDDOWN(273.15+pomiary[[#This Row],[czujnik9]],0)</f>
        <v>267</v>
      </c>
      <c r="L6">
        <f>ROUNDDOWN(273.15+pomiary[[#This Row],[czujnik10]],0)</f>
        <v>269</v>
      </c>
    </row>
    <row r="7" spans="1:23" x14ac:dyDescent="0.25">
      <c r="A7" s="1">
        <v>42391</v>
      </c>
      <c r="B7" s="2">
        <v>0.13263888888888889</v>
      </c>
      <c r="C7">
        <f>ROUNDDOWN(273.15+pomiary[[#This Row],[czujnik1]],0)</f>
        <v>277</v>
      </c>
      <c r="D7">
        <f>ROUNDDOWN(273.15+pomiary[[#This Row],[czujnik2]],0)</f>
        <v>274</v>
      </c>
      <c r="E7">
        <f>ROUNDDOWN(273.15+pomiary[[#This Row],[czujnik3]],0)</f>
        <v>269</v>
      </c>
      <c r="F7">
        <f>ROUNDDOWN(273.15+pomiary[[#This Row],[czujnik4]],0)</f>
        <v>265</v>
      </c>
      <c r="G7">
        <f>ROUNDDOWN(273.15+pomiary[[#This Row],[czujnik5]],0)</f>
        <v>276</v>
      </c>
      <c r="H7">
        <f>ROUNDDOWN(273.15+pomiary[[#This Row],[czujnik6]],0)</f>
        <v>269</v>
      </c>
      <c r="I7">
        <f>ROUNDDOWN(273.15+pomiary[[#This Row],[czujnik7]],0)</f>
        <v>269</v>
      </c>
      <c r="J7">
        <f>ROUNDDOWN(273.15+pomiary[[#This Row],[czujnik8]],0)</f>
        <v>274</v>
      </c>
      <c r="K7">
        <f>ROUNDDOWN(273.15+pomiary[[#This Row],[czujnik9]],0)</f>
        <v>269</v>
      </c>
      <c r="L7">
        <f>ROUNDDOWN(273.15+pomiary[[#This Row],[czujnik10]],0)</f>
        <v>277</v>
      </c>
    </row>
    <row r="8" spans="1:23" x14ac:dyDescent="0.25">
      <c r="A8" s="1">
        <v>42399</v>
      </c>
      <c r="B8" s="2">
        <v>4.583333333333333E-2</v>
      </c>
      <c r="C8">
        <f>ROUNDDOWN(273.15+pomiary[[#This Row],[czujnik1]],0)</f>
        <v>267</v>
      </c>
      <c r="D8">
        <f>ROUNDDOWN(273.15+pomiary[[#This Row],[czujnik2]],0)</f>
        <v>279</v>
      </c>
      <c r="E8">
        <f>ROUNDDOWN(273.15+pomiary[[#This Row],[czujnik3]],0)</f>
        <v>265</v>
      </c>
      <c r="F8">
        <f>ROUNDDOWN(273.15+pomiary[[#This Row],[czujnik4]],0)</f>
        <v>277</v>
      </c>
      <c r="G8">
        <f>ROUNDDOWN(273.15+pomiary[[#This Row],[czujnik5]],0)</f>
        <v>275</v>
      </c>
      <c r="H8">
        <f>ROUNDDOWN(273.15+pomiary[[#This Row],[czujnik6]],0)</f>
        <v>280</v>
      </c>
      <c r="I8">
        <f>ROUNDDOWN(273.15+pomiary[[#This Row],[czujnik7]],0)</f>
        <v>268</v>
      </c>
      <c r="J8">
        <f>ROUNDDOWN(273.15+pomiary[[#This Row],[czujnik8]],0)</f>
        <v>266</v>
      </c>
      <c r="K8">
        <f>ROUNDDOWN(273.15+pomiary[[#This Row],[czujnik9]],0)</f>
        <v>265</v>
      </c>
      <c r="L8">
        <f>ROUNDDOWN(273.15+pomiary[[#This Row],[czujnik10]],0)</f>
        <v>280</v>
      </c>
    </row>
    <row r="9" spans="1:23" x14ac:dyDescent="0.25">
      <c r="A9" s="1">
        <v>42405</v>
      </c>
      <c r="B9" s="2">
        <v>0.12638888888888888</v>
      </c>
      <c r="C9">
        <f>ROUNDDOWN(273.15+pomiary[[#This Row],[czujnik1]],0)</f>
        <v>276</v>
      </c>
      <c r="D9">
        <f>ROUNDDOWN(273.15+pomiary[[#This Row],[czujnik2]],0)</f>
        <v>266</v>
      </c>
      <c r="E9">
        <f>ROUNDDOWN(273.15+pomiary[[#This Row],[czujnik3]],0)</f>
        <v>266</v>
      </c>
      <c r="F9">
        <f>ROUNDDOWN(273.15+pomiary[[#This Row],[czujnik4]],0)</f>
        <v>270</v>
      </c>
      <c r="G9">
        <f>ROUNDDOWN(273.15+pomiary[[#This Row],[czujnik5]],0)</f>
        <v>279</v>
      </c>
      <c r="H9">
        <f>ROUNDDOWN(273.15+pomiary[[#This Row],[czujnik6]],0)</f>
        <v>274</v>
      </c>
      <c r="I9">
        <f>ROUNDDOWN(273.15+pomiary[[#This Row],[czujnik7]],0)</f>
        <v>280</v>
      </c>
      <c r="J9">
        <f>ROUNDDOWN(273.15+pomiary[[#This Row],[czujnik8]],0)</f>
        <v>280</v>
      </c>
      <c r="K9">
        <f>ROUNDDOWN(273.15+pomiary[[#This Row],[czujnik9]],0)</f>
        <v>275</v>
      </c>
      <c r="L9">
        <f>ROUNDDOWN(273.15+pomiary[[#This Row],[czujnik10]],0)</f>
        <v>270</v>
      </c>
    </row>
    <row r="10" spans="1:23" x14ac:dyDescent="0.25">
      <c r="A10" s="1">
        <v>42406</v>
      </c>
      <c r="B10" s="2">
        <v>8.7499999999999994E-2</v>
      </c>
      <c r="C10">
        <f>ROUNDDOWN(273.15+pomiary[[#This Row],[czujnik1]],0)</f>
        <v>275</v>
      </c>
      <c r="D10">
        <f>ROUNDDOWN(273.15+pomiary[[#This Row],[czujnik2]],0)</f>
        <v>274</v>
      </c>
      <c r="E10">
        <f>ROUNDDOWN(273.15+pomiary[[#This Row],[czujnik3]],0)</f>
        <v>271</v>
      </c>
      <c r="F10">
        <f>ROUNDDOWN(273.15+pomiary[[#This Row],[czujnik4]],0)</f>
        <v>267</v>
      </c>
      <c r="G10">
        <f>ROUNDDOWN(273.15+pomiary[[#This Row],[czujnik5]],0)</f>
        <v>275</v>
      </c>
      <c r="H10">
        <f>ROUNDDOWN(273.15+pomiary[[#This Row],[czujnik6]],0)</f>
        <v>270</v>
      </c>
      <c r="I10">
        <f>ROUNDDOWN(273.15+pomiary[[#This Row],[czujnik7]],0)</f>
        <v>269</v>
      </c>
      <c r="J10">
        <f>ROUNDDOWN(273.15+pomiary[[#This Row],[czujnik8]],0)</f>
        <v>266</v>
      </c>
      <c r="K10">
        <f>ROUNDDOWN(273.15+pomiary[[#This Row],[czujnik9]],0)</f>
        <v>275</v>
      </c>
      <c r="L10">
        <f>ROUNDDOWN(273.15+pomiary[[#This Row],[czujnik10]],0)</f>
        <v>280</v>
      </c>
    </row>
    <row r="11" spans="1:23" x14ac:dyDescent="0.25">
      <c r="A11" s="1">
        <v>42406</v>
      </c>
      <c r="B11" s="2">
        <v>0.21111111111111111</v>
      </c>
      <c r="C11">
        <f>ROUNDDOWN(273.15+pomiary[[#This Row],[czujnik1]],0)</f>
        <v>281</v>
      </c>
      <c r="D11">
        <f>ROUNDDOWN(273.15+pomiary[[#This Row],[czujnik2]],0)</f>
        <v>271</v>
      </c>
      <c r="E11">
        <f>ROUNDDOWN(273.15+pomiary[[#This Row],[czujnik3]],0)</f>
        <v>275</v>
      </c>
      <c r="F11">
        <f>ROUNDDOWN(273.15+pomiary[[#This Row],[czujnik4]],0)</f>
        <v>274</v>
      </c>
      <c r="G11">
        <f>ROUNDDOWN(273.15+pomiary[[#This Row],[czujnik5]],0)</f>
        <v>281</v>
      </c>
      <c r="H11">
        <f>ROUNDDOWN(273.15+pomiary[[#This Row],[czujnik6]],0)</f>
        <v>277</v>
      </c>
      <c r="I11">
        <f>ROUNDDOWN(273.15+pomiary[[#This Row],[czujnik7]],0)</f>
        <v>268</v>
      </c>
      <c r="J11">
        <f>ROUNDDOWN(273.15+pomiary[[#This Row],[czujnik8]],0)</f>
        <v>281</v>
      </c>
      <c r="K11">
        <f>ROUNDDOWN(273.15+pomiary[[#This Row],[czujnik9]],0)</f>
        <v>266</v>
      </c>
      <c r="L11">
        <f>ROUNDDOWN(273.15+pomiary[[#This Row],[czujnik10]],0)</f>
        <v>265</v>
      </c>
    </row>
    <row r="12" spans="1:23" x14ac:dyDescent="0.25">
      <c r="A12" s="1">
        <v>42409</v>
      </c>
      <c r="B12" s="2">
        <v>0.33541666666666664</v>
      </c>
      <c r="C12">
        <f>ROUNDDOWN(273.15+pomiary[[#This Row],[czujnik1]],0)</f>
        <v>277</v>
      </c>
      <c r="D12">
        <f>ROUNDDOWN(273.15+pomiary[[#This Row],[czujnik2]],0)</f>
        <v>266</v>
      </c>
      <c r="E12">
        <f>ROUNDDOWN(273.15+pomiary[[#This Row],[czujnik3]],0)</f>
        <v>275</v>
      </c>
      <c r="F12">
        <f>ROUNDDOWN(273.15+pomiary[[#This Row],[czujnik4]],0)</f>
        <v>271</v>
      </c>
      <c r="G12">
        <f>ROUNDDOWN(273.15+pomiary[[#This Row],[czujnik5]],0)</f>
        <v>269</v>
      </c>
      <c r="H12">
        <f>ROUNDDOWN(273.15+pomiary[[#This Row],[czujnik6]],0)</f>
        <v>269</v>
      </c>
      <c r="I12">
        <f>ROUNDDOWN(273.15+pomiary[[#This Row],[czujnik7]],0)</f>
        <v>266</v>
      </c>
      <c r="J12">
        <f>ROUNDDOWN(273.15+pomiary[[#This Row],[czujnik8]],0)</f>
        <v>276</v>
      </c>
      <c r="K12">
        <f>ROUNDDOWN(273.15+pomiary[[#This Row],[czujnik9]],0)</f>
        <v>275</v>
      </c>
      <c r="L12">
        <f>ROUNDDOWN(273.15+pomiary[[#This Row],[czujnik10]],0)</f>
        <v>266</v>
      </c>
    </row>
    <row r="13" spans="1:23" x14ac:dyDescent="0.25">
      <c r="A13" s="1">
        <v>42410</v>
      </c>
      <c r="B13" s="2">
        <v>0.25486111111111109</v>
      </c>
      <c r="C13">
        <f>ROUNDDOWN(273.15+pomiary[[#This Row],[czujnik1]],0)</f>
        <v>268</v>
      </c>
      <c r="D13">
        <f>ROUNDDOWN(273.15+pomiary[[#This Row],[czujnik2]],0)</f>
        <v>278</v>
      </c>
      <c r="E13">
        <f>ROUNDDOWN(273.15+pomiary[[#This Row],[czujnik3]],0)</f>
        <v>266</v>
      </c>
      <c r="F13">
        <f>ROUNDDOWN(273.15+pomiary[[#This Row],[czujnik4]],0)</f>
        <v>269</v>
      </c>
      <c r="G13">
        <f>ROUNDDOWN(273.15+pomiary[[#This Row],[czujnik5]],0)</f>
        <v>280</v>
      </c>
      <c r="H13">
        <f>ROUNDDOWN(273.15+pomiary[[#This Row],[czujnik6]],0)</f>
        <v>265</v>
      </c>
      <c r="I13">
        <f>ROUNDDOWN(273.15+pomiary[[#This Row],[czujnik7]],0)</f>
        <v>267</v>
      </c>
      <c r="J13">
        <f>ROUNDDOWN(273.15+pomiary[[#This Row],[czujnik8]],0)</f>
        <v>266</v>
      </c>
      <c r="K13">
        <f>ROUNDDOWN(273.15+pomiary[[#This Row],[czujnik9]],0)</f>
        <v>270</v>
      </c>
      <c r="L13">
        <f>ROUNDDOWN(273.15+pomiary[[#This Row],[czujnik10]],0)</f>
        <v>271</v>
      </c>
    </row>
    <row r="14" spans="1:23" x14ac:dyDescent="0.25">
      <c r="A14" s="1">
        <v>42410</v>
      </c>
      <c r="B14" s="2">
        <v>0.33819444444444446</v>
      </c>
      <c r="C14">
        <f>ROUNDDOWN(273.15+pomiary[[#This Row],[czujnik1]],0)</f>
        <v>267</v>
      </c>
      <c r="D14">
        <f>ROUNDDOWN(273.15+pomiary[[#This Row],[czujnik2]],0)</f>
        <v>278</v>
      </c>
      <c r="E14">
        <f>ROUNDDOWN(273.15+pomiary[[#This Row],[czujnik3]],0)</f>
        <v>270</v>
      </c>
      <c r="F14">
        <f>ROUNDDOWN(273.15+pomiary[[#This Row],[czujnik4]],0)</f>
        <v>267</v>
      </c>
      <c r="G14">
        <f>ROUNDDOWN(273.15+pomiary[[#This Row],[czujnik5]],0)</f>
        <v>281</v>
      </c>
      <c r="H14">
        <f>ROUNDDOWN(273.15+pomiary[[#This Row],[czujnik6]],0)</f>
        <v>266</v>
      </c>
      <c r="I14">
        <f>ROUNDDOWN(273.15+pomiary[[#This Row],[czujnik7]],0)</f>
        <v>265</v>
      </c>
      <c r="J14">
        <f>ROUNDDOWN(273.15+pomiary[[#This Row],[czujnik8]],0)</f>
        <v>277</v>
      </c>
      <c r="K14">
        <f>ROUNDDOWN(273.15+pomiary[[#This Row],[czujnik9]],0)</f>
        <v>265</v>
      </c>
      <c r="L14">
        <f>ROUNDDOWN(273.15+pomiary[[#This Row],[czujnik10]],0)</f>
        <v>281</v>
      </c>
    </row>
    <row r="15" spans="1:23" x14ac:dyDescent="0.25">
      <c r="A15" s="1">
        <v>42413</v>
      </c>
      <c r="B15" s="2">
        <v>1.3888888888888889E-3</v>
      </c>
      <c r="C15">
        <f>ROUNDDOWN(273.15+pomiary[[#This Row],[czujnik1]],0)</f>
        <v>281</v>
      </c>
      <c r="D15">
        <f>ROUNDDOWN(273.15+pomiary[[#This Row],[czujnik2]],0)</f>
        <v>281</v>
      </c>
      <c r="E15">
        <f>ROUNDDOWN(273.15+pomiary[[#This Row],[czujnik3]],0)</f>
        <v>265</v>
      </c>
      <c r="F15">
        <f>ROUNDDOWN(273.15+pomiary[[#This Row],[czujnik4]],0)</f>
        <v>270</v>
      </c>
      <c r="G15">
        <f>ROUNDDOWN(273.15+pomiary[[#This Row],[czujnik5]],0)</f>
        <v>279</v>
      </c>
      <c r="H15">
        <f>ROUNDDOWN(273.15+pomiary[[#This Row],[czujnik6]],0)</f>
        <v>274</v>
      </c>
      <c r="I15">
        <f>ROUNDDOWN(273.15+pomiary[[#This Row],[czujnik7]],0)</f>
        <v>269</v>
      </c>
      <c r="J15">
        <f>ROUNDDOWN(273.15+pomiary[[#This Row],[czujnik8]],0)</f>
        <v>278</v>
      </c>
      <c r="K15">
        <f>ROUNDDOWN(273.15+pomiary[[#This Row],[czujnik9]],0)</f>
        <v>268</v>
      </c>
      <c r="L15">
        <f>ROUNDDOWN(273.15+pomiary[[#This Row],[czujnik10]],0)</f>
        <v>273</v>
      </c>
    </row>
    <row r="16" spans="1:23" x14ac:dyDescent="0.25">
      <c r="A16" s="1">
        <v>42415</v>
      </c>
      <c r="B16" s="2">
        <v>0.17083333333333334</v>
      </c>
      <c r="C16">
        <f>ROUNDDOWN(273.15+pomiary[[#This Row],[czujnik1]],0)</f>
        <v>280</v>
      </c>
      <c r="D16">
        <f>ROUNDDOWN(273.15+pomiary[[#This Row],[czujnik2]],0)</f>
        <v>281</v>
      </c>
      <c r="E16">
        <f>ROUNDDOWN(273.15+pomiary[[#This Row],[czujnik3]],0)</f>
        <v>273</v>
      </c>
      <c r="F16">
        <f>ROUNDDOWN(273.15+pomiary[[#This Row],[czujnik4]],0)</f>
        <v>270</v>
      </c>
      <c r="G16">
        <f>ROUNDDOWN(273.15+pomiary[[#This Row],[czujnik5]],0)</f>
        <v>265</v>
      </c>
      <c r="H16">
        <f>ROUNDDOWN(273.15+pomiary[[#This Row],[czujnik6]],0)</f>
        <v>280</v>
      </c>
      <c r="I16">
        <f>ROUNDDOWN(273.15+pomiary[[#This Row],[czujnik7]],0)</f>
        <v>268</v>
      </c>
      <c r="J16">
        <f>ROUNDDOWN(273.15+pomiary[[#This Row],[czujnik8]],0)</f>
        <v>268</v>
      </c>
      <c r="K16">
        <f>ROUNDDOWN(273.15+pomiary[[#This Row],[czujnik9]],0)</f>
        <v>268</v>
      </c>
      <c r="L16">
        <f>ROUNDDOWN(273.15+pomiary[[#This Row],[czujnik10]],0)</f>
        <v>267</v>
      </c>
    </row>
    <row r="17" spans="1:12" x14ac:dyDescent="0.25">
      <c r="A17" s="1">
        <v>42415</v>
      </c>
      <c r="B17" s="2">
        <v>0.29305555555555557</v>
      </c>
      <c r="C17">
        <f>ROUNDDOWN(273.15+pomiary[[#This Row],[czujnik1]],0)</f>
        <v>265</v>
      </c>
      <c r="D17">
        <f>ROUNDDOWN(273.15+pomiary[[#This Row],[czujnik2]],0)</f>
        <v>275</v>
      </c>
      <c r="E17">
        <f>ROUNDDOWN(273.15+pomiary[[#This Row],[czujnik3]],0)</f>
        <v>272</v>
      </c>
      <c r="F17">
        <f>ROUNDDOWN(273.15+pomiary[[#This Row],[czujnik4]],0)</f>
        <v>268</v>
      </c>
      <c r="G17">
        <f>ROUNDDOWN(273.15+pomiary[[#This Row],[czujnik5]],0)</f>
        <v>266</v>
      </c>
      <c r="H17">
        <f>ROUNDDOWN(273.15+pomiary[[#This Row],[czujnik6]],0)</f>
        <v>273</v>
      </c>
      <c r="I17">
        <f>ROUNDDOWN(273.15+pomiary[[#This Row],[czujnik7]],0)</f>
        <v>273</v>
      </c>
      <c r="J17">
        <f>ROUNDDOWN(273.15+pomiary[[#This Row],[czujnik8]],0)</f>
        <v>268</v>
      </c>
      <c r="K17">
        <f>ROUNDDOWN(273.15+pomiary[[#This Row],[czujnik9]],0)</f>
        <v>266</v>
      </c>
      <c r="L17">
        <f>ROUNDDOWN(273.15+pomiary[[#This Row],[czujnik10]],0)</f>
        <v>276</v>
      </c>
    </row>
    <row r="18" spans="1:12" x14ac:dyDescent="0.25">
      <c r="A18" s="1">
        <v>42418</v>
      </c>
      <c r="B18" s="2">
        <v>0.17083333333333334</v>
      </c>
      <c r="C18">
        <f>ROUNDDOWN(273.15+pomiary[[#This Row],[czujnik1]],0)</f>
        <v>280</v>
      </c>
      <c r="D18">
        <f>ROUNDDOWN(273.15+pomiary[[#This Row],[czujnik2]],0)</f>
        <v>274</v>
      </c>
      <c r="E18">
        <f>ROUNDDOWN(273.15+pomiary[[#This Row],[czujnik3]],0)</f>
        <v>267</v>
      </c>
      <c r="F18">
        <f>ROUNDDOWN(273.15+pomiary[[#This Row],[czujnik4]],0)</f>
        <v>270</v>
      </c>
      <c r="G18">
        <f>ROUNDDOWN(273.15+pomiary[[#This Row],[czujnik5]],0)</f>
        <v>276</v>
      </c>
      <c r="H18">
        <f>ROUNDDOWN(273.15+pomiary[[#This Row],[czujnik6]],0)</f>
        <v>272</v>
      </c>
      <c r="I18">
        <f>ROUNDDOWN(273.15+pomiary[[#This Row],[czujnik7]],0)</f>
        <v>270</v>
      </c>
      <c r="J18">
        <f>ROUNDDOWN(273.15+pomiary[[#This Row],[czujnik8]],0)</f>
        <v>266</v>
      </c>
      <c r="K18">
        <f>ROUNDDOWN(273.15+pomiary[[#This Row],[czujnik9]],0)</f>
        <v>266</v>
      </c>
      <c r="L18">
        <f>ROUNDDOWN(273.15+pomiary[[#This Row],[czujnik10]],0)</f>
        <v>276</v>
      </c>
    </row>
    <row r="19" spans="1:12" x14ac:dyDescent="0.25">
      <c r="A19" s="1">
        <v>42418</v>
      </c>
      <c r="B19" s="2">
        <v>0.29166666666666669</v>
      </c>
      <c r="C19">
        <f>ROUNDDOWN(273.15+pomiary[[#This Row],[czujnik1]],0)</f>
        <v>267</v>
      </c>
      <c r="D19">
        <f>ROUNDDOWN(273.15+pomiary[[#This Row],[czujnik2]],0)</f>
        <v>274</v>
      </c>
      <c r="E19">
        <f>ROUNDDOWN(273.15+pomiary[[#This Row],[czujnik3]],0)</f>
        <v>266</v>
      </c>
      <c r="F19">
        <f>ROUNDDOWN(273.15+pomiary[[#This Row],[czujnik4]],0)</f>
        <v>267</v>
      </c>
      <c r="G19">
        <f>ROUNDDOWN(273.15+pomiary[[#This Row],[czujnik5]],0)</f>
        <v>274</v>
      </c>
      <c r="H19">
        <f>ROUNDDOWN(273.15+pomiary[[#This Row],[czujnik6]],0)</f>
        <v>274</v>
      </c>
      <c r="I19">
        <f>ROUNDDOWN(273.15+pomiary[[#This Row],[czujnik7]],0)</f>
        <v>281</v>
      </c>
      <c r="J19">
        <f>ROUNDDOWN(273.15+pomiary[[#This Row],[czujnik8]],0)</f>
        <v>273</v>
      </c>
      <c r="K19">
        <f>ROUNDDOWN(273.15+pomiary[[#This Row],[czujnik9]],0)</f>
        <v>274</v>
      </c>
      <c r="L19">
        <f>ROUNDDOWN(273.15+pomiary[[#This Row],[czujnik10]],0)</f>
        <v>269</v>
      </c>
    </row>
    <row r="20" spans="1:12" x14ac:dyDescent="0.25">
      <c r="A20" s="1">
        <v>42418</v>
      </c>
      <c r="B20" s="2">
        <v>0.46180555555555558</v>
      </c>
      <c r="C20">
        <f>ROUNDDOWN(273.15+pomiary[[#This Row],[czujnik1]],0)</f>
        <v>267</v>
      </c>
      <c r="D20">
        <f>ROUNDDOWN(273.15+pomiary[[#This Row],[czujnik2]],0)</f>
        <v>270</v>
      </c>
      <c r="E20">
        <f>ROUNDDOWN(273.15+pomiary[[#This Row],[czujnik3]],0)</f>
        <v>273</v>
      </c>
      <c r="F20">
        <f>ROUNDDOWN(273.15+pomiary[[#This Row],[czujnik4]],0)</f>
        <v>276</v>
      </c>
      <c r="G20">
        <f>ROUNDDOWN(273.15+pomiary[[#This Row],[czujnik5]],0)</f>
        <v>278</v>
      </c>
      <c r="H20">
        <f>ROUNDDOWN(273.15+pomiary[[#This Row],[czujnik6]],0)</f>
        <v>272</v>
      </c>
      <c r="I20">
        <f>ROUNDDOWN(273.15+pomiary[[#This Row],[czujnik7]],0)</f>
        <v>277</v>
      </c>
      <c r="J20">
        <f>ROUNDDOWN(273.15+pomiary[[#This Row],[czujnik8]],0)</f>
        <v>275</v>
      </c>
      <c r="K20">
        <f>ROUNDDOWN(273.15+pomiary[[#This Row],[czujnik9]],0)</f>
        <v>274</v>
      </c>
      <c r="L20">
        <f>ROUNDDOWN(273.15+pomiary[[#This Row],[czujnik10]],0)</f>
        <v>281</v>
      </c>
    </row>
    <row r="21" spans="1:12" x14ac:dyDescent="0.25">
      <c r="A21" s="1">
        <v>42420</v>
      </c>
      <c r="B21" s="2">
        <v>0.21041666666666667</v>
      </c>
      <c r="C21">
        <f>ROUNDDOWN(273.15+pomiary[[#This Row],[czujnik1]],0)</f>
        <v>282</v>
      </c>
      <c r="D21">
        <f>ROUNDDOWN(273.15+pomiary[[#This Row],[czujnik2]],0)</f>
        <v>272</v>
      </c>
      <c r="E21">
        <f>ROUNDDOWN(273.15+pomiary[[#This Row],[czujnik3]],0)</f>
        <v>279</v>
      </c>
      <c r="F21">
        <f>ROUNDDOWN(273.15+pomiary[[#This Row],[czujnik4]],0)</f>
        <v>277</v>
      </c>
      <c r="G21">
        <f>ROUNDDOWN(273.15+pomiary[[#This Row],[czujnik5]],0)</f>
        <v>274</v>
      </c>
      <c r="H21">
        <f>ROUNDDOWN(273.15+pomiary[[#This Row],[czujnik6]],0)</f>
        <v>272</v>
      </c>
      <c r="I21">
        <f>ROUNDDOWN(273.15+pomiary[[#This Row],[czujnik7]],0)</f>
        <v>277</v>
      </c>
      <c r="J21">
        <f>ROUNDDOWN(273.15+pomiary[[#This Row],[czujnik8]],0)</f>
        <v>276</v>
      </c>
      <c r="K21">
        <f>ROUNDDOWN(273.15+pomiary[[#This Row],[czujnik9]],0)</f>
        <v>271</v>
      </c>
      <c r="L21">
        <f>ROUNDDOWN(273.15+pomiary[[#This Row],[czujnik10]],0)</f>
        <v>271</v>
      </c>
    </row>
    <row r="22" spans="1:12" x14ac:dyDescent="0.25">
      <c r="A22" s="1">
        <v>42421</v>
      </c>
      <c r="B22" s="2">
        <v>0.46319444444444446</v>
      </c>
      <c r="C22">
        <f>ROUNDDOWN(273.15+pomiary[[#This Row],[czujnik1]],0)</f>
        <v>279</v>
      </c>
      <c r="D22">
        <f>ROUNDDOWN(273.15+pomiary[[#This Row],[czujnik2]],0)</f>
        <v>279</v>
      </c>
      <c r="E22">
        <f>ROUNDDOWN(273.15+pomiary[[#This Row],[czujnik3]],0)</f>
        <v>277</v>
      </c>
      <c r="F22">
        <f>ROUNDDOWN(273.15+pomiary[[#This Row],[czujnik4]],0)</f>
        <v>269</v>
      </c>
      <c r="G22">
        <f>ROUNDDOWN(273.15+pomiary[[#This Row],[czujnik5]],0)</f>
        <v>270</v>
      </c>
      <c r="H22">
        <f>ROUNDDOWN(273.15+pomiary[[#This Row],[czujnik6]],0)</f>
        <v>278</v>
      </c>
      <c r="I22">
        <f>ROUNDDOWN(273.15+pomiary[[#This Row],[czujnik7]],0)</f>
        <v>271</v>
      </c>
      <c r="J22">
        <f>ROUNDDOWN(273.15+pomiary[[#This Row],[czujnik8]],0)</f>
        <v>277</v>
      </c>
      <c r="K22">
        <f>ROUNDDOWN(273.15+pomiary[[#This Row],[czujnik9]],0)</f>
        <v>270</v>
      </c>
      <c r="L22">
        <f>ROUNDDOWN(273.15+pomiary[[#This Row],[czujnik10]],0)</f>
        <v>275</v>
      </c>
    </row>
    <row r="23" spans="1:12" x14ac:dyDescent="0.25">
      <c r="A23" s="1">
        <v>42424</v>
      </c>
      <c r="B23" s="2">
        <v>0.17083333333333334</v>
      </c>
      <c r="C23">
        <f>ROUNDDOWN(273.15+pomiary[[#This Row],[czujnik1]],0)</f>
        <v>269</v>
      </c>
      <c r="D23">
        <f>ROUNDDOWN(273.15+pomiary[[#This Row],[czujnik2]],0)</f>
        <v>268</v>
      </c>
      <c r="E23">
        <f>ROUNDDOWN(273.15+pomiary[[#This Row],[czujnik3]],0)</f>
        <v>276</v>
      </c>
      <c r="F23">
        <f>ROUNDDOWN(273.15+pomiary[[#This Row],[czujnik4]],0)</f>
        <v>273</v>
      </c>
      <c r="G23">
        <f>ROUNDDOWN(273.15+pomiary[[#This Row],[czujnik5]],0)</f>
        <v>269</v>
      </c>
      <c r="H23">
        <f>ROUNDDOWN(273.15+pomiary[[#This Row],[czujnik6]],0)</f>
        <v>270</v>
      </c>
      <c r="I23">
        <f>ROUNDDOWN(273.15+pomiary[[#This Row],[czujnik7]],0)</f>
        <v>273</v>
      </c>
      <c r="J23">
        <f>ROUNDDOWN(273.15+pomiary[[#This Row],[czujnik8]],0)</f>
        <v>269</v>
      </c>
      <c r="K23">
        <f>ROUNDDOWN(273.15+pomiary[[#This Row],[czujnik9]],0)</f>
        <v>269</v>
      </c>
      <c r="L23">
        <f>ROUNDDOWN(273.15+pomiary[[#This Row],[czujnik10]],0)</f>
        <v>270</v>
      </c>
    </row>
    <row r="24" spans="1:12" x14ac:dyDescent="0.25">
      <c r="A24" s="1">
        <v>42430</v>
      </c>
      <c r="B24" s="2">
        <v>0</v>
      </c>
      <c r="C24">
        <f>ROUNDDOWN(273.15+pomiary[[#This Row],[czujnik1]],0)</f>
        <v>279</v>
      </c>
      <c r="D24">
        <f>ROUNDDOWN(273.15+pomiary[[#This Row],[czujnik2]],0)</f>
        <v>270</v>
      </c>
      <c r="E24">
        <f>ROUNDDOWN(273.15+pomiary[[#This Row],[czujnik3]],0)</f>
        <v>279</v>
      </c>
      <c r="F24">
        <f>ROUNDDOWN(273.15+pomiary[[#This Row],[czujnik4]],0)</f>
        <v>271</v>
      </c>
      <c r="G24">
        <f>ROUNDDOWN(273.15+pomiary[[#This Row],[czujnik5]],0)</f>
        <v>275</v>
      </c>
      <c r="H24">
        <f>ROUNDDOWN(273.15+pomiary[[#This Row],[czujnik6]],0)</f>
        <v>279</v>
      </c>
      <c r="I24">
        <f>ROUNDDOWN(273.15+pomiary[[#This Row],[czujnik7]],0)</f>
        <v>265</v>
      </c>
      <c r="J24">
        <f>ROUNDDOWN(273.15+pomiary[[#This Row],[czujnik8]],0)</f>
        <v>280</v>
      </c>
      <c r="K24">
        <f>ROUNDDOWN(273.15+pomiary[[#This Row],[czujnik9]],0)</f>
        <v>280</v>
      </c>
      <c r="L24">
        <f>ROUNDDOWN(273.15+pomiary[[#This Row],[czujnik10]],0)</f>
        <v>266</v>
      </c>
    </row>
    <row r="25" spans="1:12" x14ac:dyDescent="0.25">
      <c r="A25" s="1">
        <v>42431</v>
      </c>
      <c r="B25" s="2">
        <v>0.16875000000000001</v>
      </c>
      <c r="C25">
        <f>ROUNDDOWN(273.15+pomiary[[#This Row],[czujnik1]],0)</f>
        <v>270</v>
      </c>
      <c r="D25">
        <f>ROUNDDOWN(273.15+pomiary[[#This Row],[czujnik2]],0)</f>
        <v>271</v>
      </c>
      <c r="E25">
        <f>ROUNDDOWN(273.15+pomiary[[#This Row],[czujnik3]],0)</f>
        <v>265</v>
      </c>
      <c r="F25">
        <f>ROUNDDOWN(273.15+pomiary[[#This Row],[czujnik4]],0)</f>
        <v>279</v>
      </c>
      <c r="G25">
        <f>ROUNDDOWN(273.15+pomiary[[#This Row],[czujnik5]],0)</f>
        <v>268</v>
      </c>
      <c r="H25">
        <f>ROUNDDOWN(273.15+pomiary[[#This Row],[czujnik6]],0)</f>
        <v>265</v>
      </c>
      <c r="I25">
        <f>ROUNDDOWN(273.15+pomiary[[#This Row],[czujnik7]],0)</f>
        <v>276</v>
      </c>
      <c r="J25">
        <f>ROUNDDOWN(273.15+pomiary[[#This Row],[czujnik8]],0)</f>
        <v>270</v>
      </c>
      <c r="K25">
        <f>ROUNDDOWN(273.15+pomiary[[#This Row],[czujnik9]],0)</f>
        <v>279</v>
      </c>
      <c r="L25">
        <f>ROUNDDOWN(273.15+pomiary[[#This Row],[czujnik10]],0)</f>
        <v>270</v>
      </c>
    </row>
    <row r="26" spans="1:12" x14ac:dyDescent="0.25">
      <c r="A26" s="1">
        <v>42433</v>
      </c>
      <c r="B26" s="2">
        <v>0.29166666666666669</v>
      </c>
      <c r="C26">
        <f>ROUNDDOWN(273.15+pomiary[[#This Row],[czujnik1]],0)</f>
        <v>268</v>
      </c>
      <c r="D26">
        <f>ROUNDDOWN(273.15+pomiary[[#This Row],[czujnik2]],0)</f>
        <v>269</v>
      </c>
      <c r="E26">
        <f>ROUNDDOWN(273.15+pomiary[[#This Row],[czujnik3]],0)</f>
        <v>272</v>
      </c>
      <c r="F26">
        <f>ROUNDDOWN(273.15+pomiary[[#This Row],[czujnik4]],0)</f>
        <v>268</v>
      </c>
      <c r="G26">
        <f>ROUNDDOWN(273.15+pomiary[[#This Row],[czujnik5]],0)</f>
        <v>272</v>
      </c>
      <c r="H26">
        <f>ROUNDDOWN(273.15+pomiary[[#This Row],[czujnik6]],0)</f>
        <v>274</v>
      </c>
      <c r="I26">
        <f>ROUNDDOWN(273.15+pomiary[[#This Row],[czujnik7]],0)</f>
        <v>279</v>
      </c>
      <c r="J26">
        <f>ROUNDDOWN(273.15+pomiary[[#This Row],[czujnik8]],0)</f>
        <v>270</v>
      </c>
      <c r="K26">
        <f>ROUNDDOWN(273.15+pomiary[[#This Row],[czujnik9]],0)</f>
        <v>278</v>
      </c>
      <c r="L26">
        <f>ROUNDDOWN(273.15+pomiary[[#This Row],[czujnik10]],0)</f>
        <v>282</v>
      </c>
    </row>
    <row r="27" spans="1:12" x14ac:dyDescent="0.25">
      <c r="A27" s="1">
        <v>42435</v>
      </c>
      <c r="B27" s="2">
        <v>0.33958333333333335</v>
      </c>
      <c r="C27">
        <f>ROUNDDOWN(273.15+pomiary[[#This Row],[czujnik1]],0)</f>
        <v>274</v>
      </c>
      <c r="D27">
        <f>ROUNDDOWN(273.15+pomiary[[#This Row],[czujnik2]],0)</f>
        <v>277</v>
      </c>
      <c r="E27">
        <f>ROUNDDOWN(273.15+pomiary[[#This Row],[czujnik3]],0)</f>
        <v>277</v>
      </c>
      <c r="F27">
        <f>ROUNDDOWN(273.15+pomiary[[#This Row],[czujnik4]],0)</f>
        <v>281</v>
      </c>
      <c r="G27">
        <f>ROUNDDOWN(273.15+pomiary[[#This Row],[czujnik5]],0)</f>
        <v>271</v>
      </c>
      <c r="H27">
        <f>ROUNDDOWN(273.15+pomiary[[#This Row],[czujnik6]],0)</f>
        <v>272</v>
      </c>
      <c r="I27">
        <f>ROUNDDOWN(273.15+pomiary[[#This Row],[czujnik7]],0)</f>
        <v>281</v>
      </c>
      <c r="J27">
        <f>ROUNDDOWN(273.15+pomiary[[#This Row],[czujnik8]],0)</f>
        <v>272</v>
      </c>
      <c r="K27">
        <f>ROUNDDOWN(273.15+pomiary[[#This Row],[czujnik9]],0)</f>
        <v>274</v>
      </c>
      <c r="L27">
        <f>ROUNDDOWN(273.15+pomiary[[#This Row],[czujnik10]],0)</f>
        <v>272</v>
      </c>
    </row>
    <row r="28" spans="1:12" x14ac:dyDescent="0.25">
      <c r="A28" s="1">
        <v>42436</v>
      </c>
      <c r="B28" s="2">
        <v>0.46041666666666664</v>
      </c>
      <c r="C28">
        <f>ROUNDDOWN(273.15+pomiary[[#This Row],[czujnik1]],0)</f>
        <v>268</v>
      </c>
      <c r="D28">
        <f>ROUNDDOWN(273.15+pomiary[[#This Row],[czujnik2]],0)</f>
        <v>268</v>
      </c>
      <c r="E28">
        <f>ROUNDDOWN(273.15+pomiary[[#This Row],[czujnik3]],0)</f>
        <v>267</v>
      </c>
      <c r="F28">
        <f>ROUNDDOWN(273.15+pomiary[[#This Row],[czujnik4]],0)</f>
        <v>273</v>
      </c>
      <c r="G28">
        <f>ROUNDDOWN(273.15+pomiary[[#This Row],[czujnik5]],0)</f>
        <v>269</v>
      </c>
      <c r="H28">
        <f>ROUNDDOWN(273.15+pomiary[[#This Row],[czujnik6]],0)</f>
        <v>267</v>
      </c>
      <c r="I28">
        <f>ROUNDDOWN(273.15+pomiary[[#This Row],[czujnik7]],0)</f>
        <v>265</v>
      </c>
      <c r="J28">
        <f>ROUNDDOWN(273.15+pomiary[[#This Row],[czujnik8]],0)</f>
        <v>274</v>
      </c>
      <c r="K28">
        <f>ROUNDDOWN(273.15+pomiary[[#This Row],[czujnik9]],0)</f>
        <v>275</v>
      </c>
      <c r="L28">
        <f>ROUNDDOWN(273.15+pomiary[[#This Row],[czujnik10]],0)</f>
        <v>280</v>
      </c>
    </row>
    <row r="29" spans="1:12" x14ac:dyDescent="0.25">
      <c r="A29" s="1">
        <v>42439</v>
      </c>
      <c r="B29" s="2">
        <v>0.50277777777777777</v>
      </c>
      <c r="C29">
        <f>ROUNDDOWN(273.15+pomiary[[#This Row],[czujnik1]],0)</f>
        <v>282</v>
      </c>
      <c r="D29">
        <f>ROUNDDOWN(273.15+pomiary[[#This Row],[czujnik2]],0)</f>
        <v>265</v>
      </c>
      <c r="E29">
        <f>ROUNDDOWN(273.15+pomiary[[#This Row],[czujnik3]],0)</f>
        <v>280</v>
      </c>
      <c r="F29">
        <f>ROUNDDOWN(273.15+pomiary[[#This Row],[czujnik4]],0)</f>
        <v>277</v>
      </c>
      <c r="G29">
        <f>ROUNDDOWN(273.15+pomiary[[#This Row],[czujnik5]],0)</f>
        <v>269</v>
      </c>
      <c r="H29">
        <f>ROUNDDOWN(273.15+pomiary[[#This Row],[czujnik6]],0)</f>
        <v>265</v>
      </c>
      <c r="I29">
        <f>ROUNDDOWN(273.15+pomiary[[#This Row],[czujnik7]],0)</f>
        <v>276</v>
      </c>
      <c r="J29">
        <f>ROUNDDOWN(273.15+pomiary[[#This Row],[czujnik8]],0)</f>
        <v>269</v>
      </c>
      <c r="K29">
        <f>ROUNDDOWN(273.15+pomiary[[#This Row],[czujnik9]],0)</f>
        <v>276</v>
      </c>
      <c r="L29">
        <f>ROUNDDOWN(273.15+pomiary[[#This Row],[czujnik10]],0)</f>
        <v>279</v>
      </c>
    </row>
    <row r="30" spans="1:12" x14ac:dyDescent="0.25">
      <c r="A30" s="1">
        <v>42441</v>
      </c>
      <c r="B30" s="2">
        <v>0.21388888888888888</v>
      </c>
      <c r="C30">
        <f>ROUNDDOWN(273.15+pomiary[[#This Row],[czujnik1]],0)</f>
        <v>270</v>
      </c>
      <c r="D30">
        <f>ROUNDDOWN(273.15+pomiary[[#This Row],[czujnik2]],0)</f>
        <v>269</v>
      </c>
      <c r="E30">
        <f>ROUNDDOWN(273.15+pomiary[[#This Row],[czujnik3]],0)</f>
        <v>277</v>
      </c>
      <c r="F30">
        <f>ROUNDDOWN(273.15+pomiary[[#This Row],[czujnik4]],0)</f>
        <v>279</v>
      </c>
      <c r="G30">
        <f>ROUNDDOWN(273.15+pomiary[[#This Row],[czujnik5]],0)</f>
        <v>265</v>
      </c>
      <c r="H30">
        <f>ROUNDDOWN(273.15+pomiary[[#This Row],[czujnik6]],0)</f>
        <v>281</v>
      </c>
      <c r="I30">
        <f>ROUNDDOWN(273.15+pomiary[[#This Row],[czujnik7]],0)</f>
        <v>266</v>
      </c>
      <c r="J30">
        <f>ROUNDDOWN(273.15+pomiary[[#This Row],[czujnik8]],0)</f>
        <v>267</v>
      </c>
      <c r="K30">
        <f>ROUNDDOWN(273.15+pomiary[[#This Row],[czujnik9]],0)</f>
        <v>265</v>
      </c>
      <c r="L30">
        <f>ROUNDDOWN(273.15+pomiary[[#This Row],[czujnik10]],0)</f>
        <v>270</v>
      </c>
    </row>
    <row r="31" spans="1:12" x14ac:dyDescent="0.25">
      <c r="A31" s="1">
        <v>42444</v>
      </c>
      <c r="B31" s="2">
        <v>0.12638888888888888</v>
      </c>
      <c r="C31">
        <f>ROUNDDOWN(273.15+pomiary[[#This Row],[czujnik1]],0)</f>
        <v>271</v>
      </c>
      <c r="D31">
        <f>ROUNDDOWN(273.15+pomiary[[#This Row],[czujnik2]],0)</f>
        <v>273</v>
      </c>
      <c r="E31">
        <f>ROUNDDOWN(273.15+pomiary[[#This Row],[czujnik3]],0)</f>
        <v>278</v>
      </c>
      <c r="F31">
        <f>ROUNDDOWN(273.15+pomiary[[#This Row],[czujnik4]],0)</f>
        <v>279</v>
      </c>
      <c r="G31">
        <f>ROUNDDOWN(273.15+pomiary[[#This Row],[czujnik5]],0)</f>
        <v>270</v>
      </c>
      <c r="H31">
        <f>ROUNDDOWN(273.15+pomiary[[#This Row],[czujnik6]],0)</f>
        <v>280</v>
      </c>
      <c r="I31">
        <f>ROUNDDOWN(273.15+pomiary[[#This Row],[czujnik7]],0)</f>
        <v>265</v>
      </c>
      <c r="J31">
        <f>ROUNDDOWN(273.15+pomiary[[#This Row],[czujnik8]],0)</f>
        <v>281</v>
      </c>
      <c r="K31">
        <f>ROUNDDOWN(273.15+pomiary[[#This Row],[czujnik9]],0)</f>
        <v>277</v>
      </c>
      <c r="L31">
        <f>ROUNDDOWN(273.15+pomiary[[#This Row],[czujnik10]],0)</f>
        <v>281</v>
      </c>
    </row>
    <row r="32" spans="1:12" x14ac:dyDescent="0.25">
      <c r="A32" s="1">
        <v>42447</v>
      </c>
      <c r="B32" s="2">
        <v>8.3333333333333332E-3</v>
      </c>
      <c r="C32">
        <f>ROUNDDOWN(273.15+pomiary[[#This Row],[czujnik1]],0)</f>
        <v>274</v>
      </c>
      <c r="D32">
        <f>ROUNDDOWN(273.15+pomiary[[#This Row],[czujnik2]],0)</f>
        <v>265</v>
      </c>
      <c r="E32">
        <f>ROUNDDOWN(273.15+pomiary[[#This Row],[czujnik3]],0)</f>
        <v>266</v>
      </c>
      <c r="F32">
        <f>ROUNDDOWN(273.15+pomiary[[#This Row],[czujnik4]],0)</f>
        <v>275</v>
      </c>
      <c r="G32">
        <f>ROUNDDOWN(273.15+pomiary[[#This Row],[czujnik5]],0)</f>
        <v>277</v>
      </c>
      <c r="H32">
        <f>ROUNDDOWN(273.15+pomiary[[#This Row],[czujnik6]],0)</f>
        <v>274</v>
      </c>
      <c r="I32">
        <f>ROUNDDOWN(273.15+pomiary[[#This Row],[czujnik7]],0)</f>
        <v>278</v>
      </c>
      <c r="J32">
        <f>ROUNDDOWN(273.15+pomiary[[#This Row],[czujnik8]],0)</f>
        <v>266</v>
      </c>
      <c r="K32">
        <f>ROUNDDOWN(273.15+pomiary[[#This Row],[czujnik9]],0)</f>
        <v>269</v>
      </c>
      <c r="L32">
        <f>ROUNDDOWN(273.15+pomiary[[#This Row],[czujnik10]],0)</f>
        <v>265</v>
      </c>
    </row>
    <row r="33" spans="1:12" x14ac:dyDescent="0.25">
      <c r="A33" s="1">
        <v>42450</v>
      </c>
      <c r="B33" s="2">
        <v>0.12569444444444444</v>
      </c>
      <c r="C33">
        <f>ROUNDDOWN(273.15+pomiary[[#This Row],[czujnik1]],0)</f>
        <v>274</v>
      </c>
      <c r="D33">
        <f>ROUNDDOWN(273.15+pomiary[[#This Row],[czujnik2]],0)</f>
        <v>280</v>
      </c>
      <c r="E33">
        <f>ROUNDDOWN(273.15+pomiary[[#This Row],[czujnik3]],0)</f>
        <v>279</v>
      </c>
      <c r="F33">
        <f>ROUNDDOWN(273.15+pomiary[[#This Row],[czujnik4]],0)</f>
        <v>279</v>
      </c>
      <c r="G33">
        <f>ROUNDDOWN(273.15+pomiary[[#This Row],[czujnik5]],0)</f>
        <v>273</v>
      </c>
      <c r="H33">
        <f>ROUNDDOWN(273.15+pomiary[[#This Row],[czujnik6]],0)</f>
        <v>270</v>
      </c>
      <c r="I33">
        <f>ROUNDDOWN(273.15+pomiary[[#This Row],[czujnik7]],0)</f>
        <v>267</v>
      </c>
      <c r="J33">
        <f>ROUNDDOWN(273.15+pomiary[[#This Row],[czujnik8]],0)</f>
        <v>278</v>
      </c>
      <c r="K33">
        <f>ROUNDDOWN(273.15+pomiary[[#This Row],[czujnik9]],0)</f>
        <v>278</v>
      </c>
      <c r="L33">
        <f>ROUNDDOWN(273.15+pomiary[[#This Row],[czujnik10]],0)</f>
        <v>281</v>
      </c>
    </row>
    <row r="34" spans="1:12" x14ac:dyDescent="0.25">
      <c r="A34" s="1">
        <v>42451</v>
      </c>
      <c r="B34" s="2">
        <v>0.50694444444444442</v>
      </c>
      <c r="C34">
        <f>ROUNDDOWN(273.15+pomiary[[#This Row],[czujnik1]],0)</f>
        <v>278</v>
      </c>
      <c r="D34">
        <f>ROUNDDOWN(273.15+pomiary[[#This Row],[czujnik2]],0)</f>
        <v>280</v>
      </c>
      <c r="E34">
        <f>ROUNDDOWN(273.15+pomiary[[#This Row],[czujnik3]],0)</f>
        <v>272</v>
      </c>
      <c r="F34">
        <f>ROUNDDOWN(273.15+pomiary[[#This Row],[czujnik4]],0)</f>
        <v>271</v>
      </c>
      <c r="G34">
        <f>ROUNDDOWN(273.15+pomiary[[#This Row],[czujnik5]],0)</f>
        <v>277</v>
      </c>
      <c r="H34">
        <f>ROUNDDOWN(273.15+pomiary[[#This Row],[czujnik6]],0)</f>
        <v>265</v>
      </c>
      <c r="I34">
        <f>ROUNDDOWN(273.15+pomiary[[#This Row],[czujnik7]],0)</f>
        <v>266</v>
      </c>
      <c r="J34">
        <f>ROUNDDOWN(273.15+pomiary[[#This Row],[czujnik8]],0)</f>
        <v>268</v>
      </c>
      <c r="K34">
        <f>ROUNDDOWN(273.15+pomiary[[#This Row],[czujnik9]],0)</f>
        <v>276</v>
      </c>
      <c r="L34">
        <f>ROUNDDOWN(273.15+pomiary[[#This Row],[czujnik10]],0)</f>
        <v>275</v>
      </c>
    </row>
    <row r="35" spans="1:12" x14ac:dyDescent="0.25">
      <c r="A35" s="1">
        <v>42452</v>
      </c>
      <c r="B35" s="2">
        <v>0.16875000000000001</v>
      </c>
      <c r="C35">
        <f>ROUNDDOWN(273.15+pomiary[[#This Row],[czujnik1]],0)</f>
        <v>267</v>
      </c>
      <c r="D35">
        <f>ROUNDDOWN(273.15+pomiary[[#This Row],[czujnik2]],0)</f>
        <v>265</v>
      </c>
      <c r="E35">
        <f>ROUNDDOWN(273.15+pomiary[[#This Row],[czujnik3]],0)</f>
        <v>269</v>
      </c>
      <c r="F35">
        <f>ROUNDDOWN(273.15+pomiary[[#This Row],[czujnik4]],0)</f>
        <v>274</v>
      </c>
      <c r="G35">
        <f>ROUNDDOWN(273.15+pomiary[[#This Row],[czujnik5]],0)</f>
        <v>272</v>
      </c>
      <c r="H35">
        <f>ROUNDDOWN(273.15+pomiary[[#This Row],[czujnik6]],0)</f>
        <v>270</v>
      </c>
      <c r="I35">
        <f>ROUNDDOWN(273.15+pomiary[[#This Row],[czujnik7]],0)</f>
        <v>276</v>
      </c>
      <c r="J35">
        <f>ROUNDDOWN(273.15+pomiary[[#This Row],[czujnik8]],0)</f>
        <v>270</v>
      </c>
      <c r="K35">
        <f>ROUNDDOWN(273.15+pomiary[[#This Row],[czujnik9]],0)</f>
        <v>277</v>
      </c>
      <c r="L35">
        <f>ROUNDDOWN(273.15+pomiary[[#This Row],[czujnik10]],0)</f>
        <v>267</v>
      </c>
    </row>
    <row r="36" spans="1:12" x14ac:dyDescent="0.25">
      <c r="A36" s="1">
        <v>42452</v>
      </c>
      <c r="B36" s="2">
        <v>0.25138888888888888</v>
      </c>
      <c r="C36">
        <f>ROUNDDOWN(273.15+pomiary[[#This Row],[czujnik1]],0)</f>
        <v>281</v>
      </c>
      <c r="D36">
        <f>ROUNDDOWN(273.15+pomiary[[#This Row],[czujnik2]],0)</f>
        <v>277</v>
      </c>
      <c r="E36">
        <f>ROUNDDOWN(273.15+pomiary[[#This Row],[czujnik3]],0)</f>
        <v>281</v>
      </c>
      <c r="F36">
        <f>ROUNDDOWN(273.15+pomiary[[#This Row],[czujnik4]],0)</f>
        <v>271</v>
      </c>
      <c r="G36">
        <f>ROUNDDOWN(273.15+pomiary[[#This Row],[czujnik5]],0)</f>
        <v>277</v>
      </c>
      <c r="H36">
        <f>ROUNDDOWN(273.15+pomiary[[#This Row],[czujnik6]],0)</f>
        <v>270</v>
      </c>
      <c r="I36">
        <f>ROUNDDOWN(273.15+pomiary[[#This Row],[czujnik7]],0)</f>
        <v>267</v>
      </c>
      <c r="J36">
        <f>ROUNDDOWN(273.15+pomiary[[#This Row],[czujnik8]],0)</f>
        <v>276</v>
      </c>
      <c r="K36">
        <f>ROUNDDOWN(273.15+pomiary[[#This Row],[czujnik9]],0)</f>
        <v>266</v>
      </c>
      <c r="L36">
        <f>ROUNDDOWN(273.15+pomiary[[#This Row],[czujnik10]],0)</f>
        <v>280</v>
      </c>
    </row>
    <row r="37" spans="1:12" x14ac:dyDescent="0.25">
      <c r="A37" s="1">
        <v>42454</v>
      </c>
      <c r="B37" s="2">
        <v>0.12986111111111112</v>
      </c>
      <c r="C37">
        <f>ROUNDDOWN(273.15+pomiary[[#This Row],[czujnik1]],0)</f>
        <v>276</v>
      </c>
      <c r="D37">
        <f>ROUNDDOWN(273.15+pomiary[[#This Row],[czujnik2]],0)</f>
        <v>273</v>
      </c>
      <c r="E37">
        <f>ROUNDDOWN(273.15+pomiary[[#This Row],[czujnik3]],0)</f>
        <v>265</v>
      </c>
      <c r="F37">
        <f>ROUNDDOWN(273.15+pomiary[[#This Row],[czujnik4]],0)</f>
        <v>265</v>
      </c>
      <c r="G37">
        <f>ROUNDDOWN(273.15+pomiary[[#This Row],[czujnik5]],0)</f>
        <v>274</v>
      </c>
      <c r="H37">
        <f>ROUNDDOWN(273.15+pomiary[[#This Row],[czujnik6]],0)</f>
        <v>278</v>
      </c>
      <c r="I37">
        <f>ROUNDDOWN(273.15+pomiary[[#This Row],[czujnik7]],0)</f>
        <v>269</v>
      </c>
      <c r="J37">
        <f>ROUNDDOWN(273.15+pomiary[[#This Row],[czujnik8]],0)</f>
        <v>279</v>
      </c>
      <c r="K37">
        <f>ROUNDDOWN(273.15+pomiary[[#This Row],[czujnik9]],0)</f>
        <v>267</v>
      </c>
      <c r="L37">
        <f>ROUNDDOWN(273.15+pomiary[[#This Row],[czujnik10]],0)</f>
        <v>274</v>
      </c>
    </row>
    <row r="38" spans="1:12" x14ac:dyDescent="0.25">
      <c r="A38" s="1">
        <v>42455</v>
      </c>
      <c r="B38" s="2">
        <v>0.33888888888888891</v>
      </c>
      <c r="C38">
        <f>ROUNDDOWN(273.15+pomiary[[#This Row],[czujnik1]],0)</f>
        <v>278</v>
      </c>
      <c r="D38">
        <f>ROUNDDOWN(273.15+pomiary[[#This Row],[czujnik2]],0)</f>
        <v>267</v>
      </c>
      <c r="E38">
        <f>ROUNDDOWN(273.15+pomiary[[#This Row],[czujnik3]],0)</f>
        <v>281</v>
      </c>
      <c r="F38">
        <f>ROUNDDOWN(273.15+pomiary[[#This Row],[czujnik4]],0)</f>
        <v>276</v>
      </c>
      <c r="G38">
        <f>ROUNDDOWN(273.15+pomiary[[#This Row],[czujnik5]],0)</f>
        <v>280</v>
      </c>
      <c r="H38">
        <f>ROUNDDOWN(273.15+pomiary[[#This Row],[czujnik6]],0)</f>
        <v>272</v>
      </c>
      <c r="I38">
        <f>ROUNDDOWN(273.15+pomiary[[#This Row],[czujnik7]],0)</f>
        <v>281</v>
      </c>
      <c r="J38">
        <f>ROUNDDOWN(273.15+pomiary[[#This Row],[czujnik8]],0)</f>
        <v>266</v>
      </c>
      <c r="K38">
        <f>ROUNDDOWN(273.15+pomiary[[#This Row],[czujnik9]],0)</f>
        <v>267</v>
      </c>
      <c r="L38">
        <f>ROUNDDOWN(273.15+pomiary[[#This Row],[czujnik10]],0)</f>
        <v>268</v>
      </c>
    </row>
    <row r="39" spans="1:12" x14ac:dyDescent="0.25">
      <c r="A39" s="1">
        <v>42455</v>
      </c>
      <c r="B39" s="2">
        <v>0.37847222222222221</v>
      </c>
      <c r="C39">
        <f>ROUNDDOWN(273.15+pomiary[[#This Row],[czujnik1]],0)</f>
        <v>269</v>
      </c>
      <c r="D39">
        <f>ROUNDDOWN(273.15+pomiary[[#This Row],[czujnik2]],0)</f>
        <v>267</v>
      </c>
      <c r="E39">
        <f>ROUNDDOWN(273.15+pomiary[[#This Row],[czujnik3]],0)</f>
        <v>281</v>
      </c>
      <c r="F39">
        <f>ROUNDDOWN(273.15+pomiary[[#This Row],[czujnik4]],0)</f>
        <v>272</v>
      </c>
      <c r="G39">
        <f>ROUNDDOWN(273.15+pomiary[[#This Row],[czujnik5]],0)</f>
        <v>277</v>
      </c>
      <c r="H39">
        <f>ROUNDDOWN(273.15+pomiary[[#This Row],[czujnik6]],0)</f>
        <v>268</v>
      </c>
      <c r="I39">
        <f>ROUNDDOWN(273.15+pomiary[[#This Row],[czujnik7]],0)</f>
        <v>280</v>
      </c>
      <c r="J39">
        <f>ROUNDDOWN(273.15+pomiary[[#This Row],[czujnik8]],0)</f>
        <v>279</v>
      </c>
      <c r="K39">
        <f>ROUNDDOWN(273.15+pomiary[[#This Row],[czujnik9]],0)</f>
        <v>272</v>
      </c>
      <c r="L39">
        <f>ROUNDDOWN(273.15+pomiary[[#This Row],[czujnik10]],0)</f>
        <v>280</v>
      </c>
    </row>
    <row r="40" spans="1:12" x14ac:dyDescent="0.25">
      <c r="A40" s="1">
        <v>42456</v>
      </c>
      <c r="B40" s="2">
        <v>0.21388888888888888</v>
      </c>
      <c r="C40">
        <f>ROUNDDOWN(273.15+pomiary[[#This Row],[czujnik1]],0)</f>
        <v>268</v>
      </c>
      <c r="D40">
        <f>ROUNDDOWN(273.15+pomiary[[#This Row],[czujnik2]],0)</f>
        <v>271</v>
      </c>
      <c r="E40">
        <f>ROUNDDOWN(273.15+pomiary[[#This Row],[czujnik3]],0)</f>
        <v>266</v>
      </c>
      <c r="F40">
        <f>ROUNDDOWN(273.15+pomiary[[#This Row],[czujnik4]],0)</f>
        <v>278</v>
      </c>
      <c r="G40">
        <f>ROUNDDOWN(273.15+pomiary[[#This Row],[czujnik5]],0)</f>
        <v>279</v>
      </c>
      <c r="H40">
        <f>ROUNDDOWN(273.15+pomiary[[#This Row],[czujnik6]],0)</f>
        <v>280</v>
      </c>
      <c r="I40">
        <f>ROUNDDOWN(273.15+pomiary[[#This Row],[czujnik7]],0)</f>
        <v>268</v>
      </c>
      <c r="J40">
        <f>ROUNDDOWN(273.15+pomiary[[#This Row],[czujnik8]],0)</f>
        <v>270</v>
      </c>
      <c r="K40">
        <f>ROUNDDOWN(273.15+pomiary[[#This Row],[czujnik9]],0)</f>
        <v>273</v>
      </c>
      <c r="L40">
        <f>ROUNDDOWN(273.15+pomiary[[#This Row],[czujnik10]],0)</f>
        <v>281</v>
      </c>
    </row>
    <row r="41" spans="1:12" x14ac:dyDescent="0.25">
      <c r="A41" s="1">
        <v>42457</v>
      </c>
      <c r="B41" s="2">
        <v>0.17222222222222222</v>
      </c>
      <c r="C41">
        <f>ROUNDDOWN(273.15+pomiary[[#This Row],[czujnik1]],0)</f>
        <v>270</v>
      </c>
      <c r="D41">
        <f>ROUNDDOWN(273.15+pomiary[[#This Row],[czujnik2]],0)</f>
        <v>271</v>
      </c>
      <c r="E41">
        <f>ROUNDDOWN(273.15+pomiary[[#This Row],[czujnik3]],0)</f>
        <v>275</v>
      </c>
      <c r="F41">
        <f>ROUNDDOWN(273.15+pomiary[[#This Row],[czujnik4]],0)</f>
        <v>277</v>
      </c>
      <c r="G41">
        <f>ROUNDDOWN(273.15+pomiary[[#This Row],[czujnik5]],0)</f>
        <v>280</v>
      </c>
      <c r="H41">
        <f>ROUNDDOWN(273.15+pomiary[[#This Row],[czujnik6]],0)</f>
        <v>273</v>
      </c>
      <c r="I41">
        <f>ROUNDDOWN(273.15+pomiary[[#This Row],[czujnik7]],0)</f>
        <v>272</v>
      </c>
      <c r="J41">
        <f>ROUNDDOWN(273.15+pomiary[[#This Row],[czujnik8]],0)</f>
        <v>278</v>
      </c>
      <c r="K41">
        <f>ROUNDDOWN(273.15+pomiary[[#This Row],[czujnik9]],0)</f>
        <v>266</v>
      </c>
      <c r="L41">
        <f>ROUNDDOWN(273.15+pomiary[[#This Row],[czujnik10]],0)</f>
        <v>279</v>
      </c>
    </row>
    <row r="42" spans="1:12" x14ac:dyDescent="0.25">
      <c r="A42" s="1">
        <v>42458</v>
      </c>
      <c r="B42" s="2">
        <v>0.29791666666666666</v>
      </c>
      <c r="C42">
        <f>ROUNDDOWN(273.15+pomiary[[#This Row],[czujnik1]],0)</f>
        <v>271</v>
      </c>
      <c r="D42">
        <f>ROUNDDOWN(273.15+pomiary[[#This Row],[czujnik2]],0)</f>
        <v>266</v>
      </c>
      <c r="E42">
        <f>ROUNDDOWN(273.15+pomiary[[#This Row],[czujnik3]],0)</f>
        <v>277</v>
      </c>
      <c r="F42">
        <f>ROUNDDOWN(273.15+pomiary[[#This Row],[czujnik4]],0)</f>
        <v>277</v>
      </c>
      <c r="G42">
        <f>ROUNDDOWN(273.15+pomiary[[#This Row],[czujnik5]],0)</f>
        <v>276</v>
      </c>
      <c r="H42">
        <f>ROUNDDOWN(273.15+pomiary[[#This Row],[czujnik6]],0)</f>
        <v>270</v>
      </c>
      <c r="I42">
        <f>ROUNDDOWN(273.15+pomiary[[#This Row],[czujnik7]],0)</f>
        <v>278</v>
      </c>
      <c r="J42">
        <f>ROUNDDOWN(273.15+pomiary[[#This Row],[czujnik8]],0)</f>
        <v>267</v>
      </c>
      <c r="K42">
        <f>ROUNDDOWN(273.15+pomiary[[#This Row],[czujnik9]],0)</f>
        <v>276</v>
      </c>
      <c r="L42">
        <f>ROUNDDOWN(273.15+pomiary[[#This Row],[czujnik10]],0)</f>
        <v>274</v>
      </c>
    </row>
    <row r="43" spans="1:12" x14ac:dyDescent="0.25">
      <c r="A43" s="1">
        <v>42468</v>
      </c>
      <c r="B43" s="2">
        <v>0.21180555555555555</v>
      </c>
      <c r="C43">
        <f>ROUNDDOWN(273.15+pomiary[[#This Row],[czujnik1]],0)</f>
        <v>283</v>
      </c>
      <c r="D43">
        <f>ROUNDDOWN(273.15+pomiary[[#This Row],[czujnik2]],0)</f>
        <v>285</v>
      </c>
      <c r="E43">
        <f>ROUNDDOWN(273.15+pomiary[[#This Row],[czujnik3]],0)</f>
        <v>283</v>
      </c>
      <c r="F43">
        <f>ROUNDDOWN(273.15+pomiary[[#This Row],[czujnik4]],0)</f>
        <v>287</v>
      </c>
      <c r="G43">
        <f>ROUNDDOWN(273.15+pomiary[[#This Row],[czujnik5]],0)</f>
        <v>283</v>
      </c>
      <c r="H43">
        <f>ROUNDDOWN(273.15+pomiary[[#This Row],[czujnik6]],0)</f>
        <v>287</v>
      </c>
      <c r="I43">
        <f>ROUNDDOWN(273.15+pomiary[[#This Row],[czujnik7]],0)</f>
        <v>288</v>
      </c>
      <c r="J43">
        <f>ROUNDDOWN(273.15+pomiary[[#This Row],[czujnik8]],0)</f>
        <v>286</v>
      </c>
      <c r="K43">
        <f>ROUNDDOWN(273.15+pomiary[[#This Row],[czujnik9]],0)</f>
        <v>287</v>
      </c>
      <c r="L43">
        <f>ROUNDDOWN(273.15+pomiary[[#This Row],[czujnik10]],0)</f>
        <v>286</v>
      </c>
    </row>
    <row r="44" spans="1:12" x14ac:dyDescent="0.25">
      <c r="A44" s="1">
        <v>42470</v>
      </c>
      <c r="B44" s="2">
        <v>0.38055555555555554</v>
      </c>
      <c r="C44">
        <f>ROUNDDOWN(273.15+pomiary[[#This Row],[czujnik1]],0)</f>
        <v>287</v>
      </c>
      <c r="D44">
        <f>ROUNDDOWN(273.15+pomiary[[#This Row],[czujnik2]],0)</f>
        <v>288</v>
      </c>
      <c r="E44">
        <f>ROUNDDOWN(273.15+pomiary[[#This Row],[czujnik3]],0)</f>
        <v>286</v>
      </c>
      <c r="F44">
        <f>ROUNDDOWN(273.15+pomiary[[#This Row],[czujnik4]],0)</f>
        <v>285</v>
      </c>
      <c r="G44">
        <f>ROUNDDOWN(273.15+pomiary[[#This Row],[czujnik5]],0)</f>
        <v>286</v>
      </c>
      <c r="H44">
        <f>ROUNDDOWN(273.15+pomiary[[#This Row],[czujnik6]],0)</f>
        <v>285</v>
      </c>
      <c r="I44">
        <f>ROUNDDOWN(273.15+pomiary[[#This Row],[czujnik7]],0)</f>
        <v>283</v>
      </c>
      <c r="J44">
        <f>ROUNDDOWN(273.15+pomiary[[#This Row],[czujnik8]],0)</f>
        <v>284</v>
      </c>
      <c r="K44">
        <f>ROUNDDOWN(273.15+pomiary[[#This Row],[czujnik9]],0)</f>
        <v>286</v>
      </c>
      <c r="L44">
        <f>ROUNDDOWN(273.15+pomiary[[#This Row],[czujnik10]],0)</f>
        <v>287</v>
      </c>
    </row>
    <row r="45" spans="1:12" x14ac:dyDescent="0.25">
      <c r="A45" s="1">
        <v>42472</v>
      </c>
      <c r="B45" s="2">
        <v>4.5138888888888888E-2</v>
      </c>
      <c r="C45">
        <f>ROUNDDOWN(273.15+pomiary[[#This Row],[czujnik1]],0)</f>
        <v>284</v>
      </c>
      <c r="D45">
        <f>ROUNDDOWN(273.15+pomiary[[#This Row],[czujnik2]],0)</f>
        <v>287</v>
      </c>
      <c r="E45">
        <f>ROUNDDOWN(273.15+pomiary[[#This Row],[czujnik3]],0)</f>
        <v>288</v>
      </c>
      <c r="F45">
        <f>ROUNDDOWN(273.15+pomiary[[#This Row],[czujnik4]],0)</f>
        <v>283</v>
      </c>
      <c r="G45">
        <f>ROUNDDOWN(273.15+pomiary[[#This Row],[czujnik5]],0)</f>
        <v>288</v>
      </c>
      <c r="H45">
        <f>ROUNDDOWN(273.15+pomiary[[#This Row],[czujnik6]],0)</f>
        <v>289</v>
      </c>
      <c r="I45">
        <f>ROUNDDOWN(273.15+pomiary[[#This Row],[czujnik7]],0)</f>
        <v>284</v>
      </c>
      <c r="J45">
        <f>ROUNDDOWN(273.15+pomiary[[#This Row],[czujnik8]],0)</f>
        <v>288</v>
      </c>
      <c r="K45">
        <f>ROUNDDOWN(273.15+pomiary[[#This Row],[czujnik9]],0)</f>
        <v>289</v>
      </c>
      <c r="L45">
        <f>ROUNDDOWN(273.15+pomiary[[#This Row],[czujnik10]],0)</f>
        <v>286</v>
      </c>
    </row>
    <row r="46" spans="1:12" x14ac:dyDescent="0.25">
      <c r="A46" s="1">
        <v>42475</v>
      </c>
      <c r="B46" s="2">
        <v>0.41944444444444445</v>
      </c>
      <c r="C46">
        <f>ROUNDDOWN(273.15+pomiary[[#This Row],[czujnik1]],0)</f>
        <v>287</v>
      </c>
      <c r="D46">
        <f>ROUNDDOWN(273.15+pomiary[[#This Row],[czujnik2]],0)</f>
        <v>286</v>
      </c>
      <c r="E46">
        <f>ROUNDDOWN(273.15+pomiary[[#This Row],[czujnik3]],0)</f>
        <v>287</v>
      </c>
      <c r="F46">
        <f>ROUNDDOWN(273.15+pomiary[[#This Row],[czujnik4]],0)</f>
        <v>287</v>
      </c>
      <c r="G46">
        <f>ROUNDDOWN(273.15+pomiary[[#This Row],[czujnik5]],0)</f>
        <v>288</v>
      </c>
      <c r="H46">
        <f>ROUNDDOWN(273.15+pomiary[[#This Row],[czujnik6]],0)</f>
        <v>284</v>
      </c>
      <c r="I46">
        <f>ROUNDDOWN(273.15+pomiary[[#This Row],[czujnik7]],0)</f>
        <v>285</v>
      </c>
      <c r="J46">
        <f>ROUNDDOWN(273.15+pomiary[[#This Row],[czujnik8]],0)</f>
        <v>285</v>
      </c>
      <c r="K46">
        <f>ROUNDDOWN(273.15+pomiary[[#This Row],[czujnik9]],0)</f>
        <v>285</v>
      </c>
      <c r="L46">
        <f>ROUNDDOWN(273.15+pomiary[[#This Row],[czujnik10]],0)</f>
        <v>285</v>
      </c>
    </row>
    <row r="47" spans="1:12" x14ac:dyDescent="0.25">
      <c r="A47" s="1">
        <v>42478</v>
      </c>
      <c r="B47" s="2">
        <v>0.2951388888888889</v>
      </c>
      <c r="C47">
        <f>ROUNDDOWN(273.15+pomiary[[#This Row],[czujnik1]],0)</f>
        <v>284</v>
      </c>
      <c r="D47">
        <f>ROUNDDOWN(273.15+pomiary[[#This Row],[czujnik2]],0)</f>
        <v>285</v>
      </c>
      <c r="E47">
        <f>ROUNDDOWN(273.15+pomiary[[#This Row],[czujnik3]],0)</f>
        <v>283</v>
      </c>
      <c r="F47">
        <f>ROUNDDOWN(273.15+pomiary[[#This Row],[czujnik4]],0)</f>
        <v>288</v>
      </c>
      <c r="G47">
        <f>ROUNDDOWN(273.15+pomiary[[#This Row],[czujnik5]],0)</f>
        <v>288</v>
      </c>
      <c r="H47">
        <f>ROUNDDOWN(273.15+pomiary[[#This Row],[czujnik6]],0)</f>
        <v>286</v>
      </c>
      <c r="I47">
        <f>ROUNDDOWN(273.15+pomiary[[#This Row],[czujnik7]],0)</f>
        <v>285</v>
      </c>
      <c r="J47">
        <f>ROUNDDOWN(273.15+pomiary[[#This Row],[czujnik8]],0)</f>
        <v>287</v>
      </c>
      <c r="K47">
        <f>ROUNDDOWN(273.15+pomiary[[#This Row],[czujnik9]],0)</f>
        <v>287</v>
      </c>
      <c r="L47">
        <f>ROUNDDOWN(273.15+pomiary[[#This Row],[czujnik10]],0)</f>
        <v>283</v>
      </c>
    </row>
    <row r="48" spans="1:12" x14ac:dyDescent="0.25">
      <c r="A48" s="1">
        <v>42479</v>
      </c>
      <c r="B48" s="2">
        <v>2.0833333333333333E-3</v>
      </c>
      <c r="C48">
        <f>ROUNDDOWN(273.15+pomiary[[#This Row],[czujnik1]],0)</f>
        <v>288</v>
      </c>
      <c r="D48">
        <f>ROUNDDOWN(273.15+pomiary[[#This Row],[czujnik2]],0)</f>
        <v>286</v>
      </c>
      <c r="E48">
        <f>ROUNDDOWN(273.15+pomiary[[#This Row],[czujnik3]],0)</f>
        <v>285</v>
      </c>
      <c r="F48">
        <f>ROUNDDOWN(273.15+pomiary[[#This Row],[czujnik4]],0)</f>
        <v>287</v>
      </c>
      <c r="G48">
        <f>ROUNDDOWN(273.15+pomiary[[#This Row],[czujnik5]],0)</f>
        <v>285</v>
      </c>
      <c r="H48">
        <f>ROUNDDOWN(273.15+pomiary[[#This Row],[czujnik6]],0)</f>
        <v>285</v>
      </c>
      <c r="I48">
        <f>ROUNDDOWN(273.15+pomiary[[#This Row],[czujnik7]],0)</f>
        <v>287</v>
      </c>
      <c r="J48">
        <f>ROUNDDOWN(273.15+pomiary[[#This Row],[czujnik8]],0)</f>
        <v>287</v>
      </c>
      <c r="K48">
        <f>ROUNDDOWN(273.15+pomiary[[#This Row],[czujnik9]],0)</f>
        <v>286</v>
      </c>
      <c r="L48">
        <f>ROUNDDOWN(273.15+pomiary[[#This Row],[czujnik10]],0)</f>
        <v>286</v>
      </c>
    </row>
    <row r="49" spans="1:12" x14ac:dyDescent="0.25">
      <c r="A49" s="1">
        <v>42480</v>
      </c>
      <c r="B49" s="2">
        <v>0.38124999999999998</v>
      </c>
      <c r="C49">
        <f>ROUNDDOWN(273.15+pomiary[[#This Row],[czujnik1]],0)</f>
        <v>284</v>
      </c>
      <c r="D49">
        <f>ROUNDDOWN(273.15+pomiary[[#This Row],[czujnik2]],0)</f>
        <v>288</v>
      </c>
      <c r="E49">
        <f>ROUNDDOWN(273.15+pomiary[[#This Row],[czujnik3]],0)</f>
        <v>284</v>
      </c>
      <c r="F49">
        <f>ROUNDDOWN(273.15+pomiary[[#This Row],[czujnik4]],0)</f>
        <v>286</v>
      </c>
      <c r="G49">
        <f>ROUNDDOWN(273.15+pomiary[[#This Row],[czujnik5]],0)</f>
        <v>283</v>
      </c>
      <c r="H49">
        <f>ROUNDDOWN(273.15+pomiary[[#This Row],[czujnik6]],0)</f>
        <v>289</v>
      </c>
      <c r="I49">
        <f>ROUNDDOWN(273.15+pomiary[[#This Row],[czujnik7]],0)</f>
        <v>287</v>
      </c>
      <c r="J49">
        <f>ROUNDDOWN(273.15+pomiary[[#This Row],[czujnik8]],0)</f>
        <v>287</v>
      </c>
      <c r="K49">
        <f>ROUNDDOWN(273.15+pomiary[[#This Row],[czujnik9]],0)</f>
        <v>288</v>
      </c>
      <c r="L49">
        <f>ROUNDDOWN(273.15+pomiary[[#This Row],[czujnik10]],0)</f>
        <v>286</v>
      </c>
    </row>
    <row r="50" spans="1:12" x14ac:dyDescent="0.25">
      <c r="A50" s="1">
        <v>42480</v>
      </c>
      <c r="B50" s="2">
        <v>0.45902777777777776</v>
      </c>
      <c r="C50">
        <f>ROUNDDOWN(273.15+pomiary[[#This Row],[czujnik1]],0)</f>
        <v>283</v>
      </c>
      <c r="D50">
        <f>ROUNDDOWN(273.15+pomiary[[#This Row],[czujnik2]],0)</f>
        <v>286</v>
      </c>
      <c r="E50">
        <f>ROUNDDOWN(273.15+pomiary[[#This Row],[czujnik3]],0)</f>
        <v>285</v>
      </c>
      <c r="F50">
        <f>ROUNDDOWN(273.15+pomiary[[#This Row],[czujnik4]],0)</f>
        <v>283</v>
      </c>
      <c r="G50">
        <f>ROUNDDOWN(273.15+pomiary[[#This Row],[czujnik5]],0)</f>
        <v>285</v>
      </c>
      <c r="H50">
        <f>ROUNDDOWN(273.15+pomiary[[#This Row],[czujnik6]],0)</f>
        <v>287</v>
      </c>
      <c r="I50">
        <f>ROUNDDOWN(273.15+pomiary[[#This Row],[czujnik7]],0)</f>
        <v>286</v>
      </c>
      <c r="J50">
        <f>ROUNDDOWN(273.15+pomiary[[#This Row],[czujnik8]],0)</f>
        <v>286</v>
      </c>
      <c r="K50">
        <f>ROUNDDOWN(273.15+pomiary[[#This Row],[czujnik9]],0)</f>
        <v>288</v>
      </c>
      <c r="L50">
        <f>ROUNDDOWN(273.15+pomiary[[#This Row],[czujnik10]],0)</f>
        <v>286</v>
      </c>
    </row>
    <row r="51" spans="1:12" x14ac:dyDescent="0.25">
      <c r="A51" s="1">
        <v>42484</v>
      </c>
      <c r="B51" s="2">
        <v>0.25416666666666665</v>
      </c>
      <c r="C51">
        <f>ROUNDDOWN(273.15+pomiary[[#This Row],[czujnik1]],0)</f>
        <v>288</v>
      </c>
      <c r="D51">
        <f>ROUNDDOWN(273.15+pomiary[[#This Row],[czujnik2]],0)</f>
        <v>284</v>
      </c>
      <c r="E51">
        <f>ROUNDDOWN(273.15+pomiary[[#This Row],[czujnik3]],0)</f>
        <v>283</v>
      </c>
      <c r="F51">
        <f>ROUNDDOWN(273.15+pomiary[[#This Row],[czujnik4]],0)</f>
        <v>286</v>
      </c>
      <c r="G51">
        <f>ROUNDDOWN(273.15+pomiary[[#This Row],[czujnik5]],0)</f>
        <v>284</v>
      </c>
      <c r="H51">
        <f>ROUNDDOWN(273.15+pomiary[[#This Row],[czujnik6]],0)</f>
        <v>284</v>
      </c>
      <c r="I51">
        <f>ROUNDDOWN(273.15+pomiary[[#This Row],[czujnik7]],0)</f>
        <v>283</v>
      </c>
      <c r="J51">
        <f>ROUNDDOWN(273.15+pomiary[[#This Row],[czujnik8]],0)</f>
        <v>285</v>
      </c>
      <c r="K51">
        <f>ROUNDDOWN(273.15+pomiary[[#This Row],[czujnik9]],0)</f>
        <v>285</v>
      </c>
      <c r="L51">
        <f>ROUNDDOWN(273.15+pomiary[[#This Row],[czujnik10]],0)</f>
        <v>285</v>
      </c>
    </row>
    <row r="52" spans="1:12" x14ac:dyDescent="0.25">
      <c r="A52" s="1">
        <v>42485</v>
      </c>
      <c r="B52" s="2">
        <v>8.4027777777777785E-2</v>
      </c>
      <c r="C52">
        <f>ROUNDDOWN(273.15+pomiary[[#This Row],[czujnik1]],0)</f>
        <v>285</v>
      </c>
      <c r="D52">
        <f>ROUNDDOWN(273.15+pomiary[[#This Row],[czujnik2]],0)</f>
        <v>286</v>
      </c>
      <c r="E52">
        <f>ROUNDDOWN(273.15+pomiary[[#This Row],[czujnik3]],0)</f>
        <v>283</v>
      </c>
      <c r="F52">
        <f>ROUNDDOWN(273.15+pomiary[[#This Row],[czujnik4]],0)</f>
        <v>285</v>
      </c>
      <c r="G52">
        <f>ROUNDDOWN(273.15+pomiary[[#This Row],[czujnik5]],0)</f>
        <v>283</v>
      </c>
      <c r="H52">
        <f>ROUNDDOWN(273.15+pomiary[[#This Row],[czujnik6]],0)</f>
        <v>287</v>
      </c>
      <c r="I52">
        <f>ROUNDDOWN(273.15+pomiary[[#This Row],[czujnik7]],0)</f>
        <v>287</v>
      </c>
      <c r="J52">
        <f>ROUNDDOWN(273.15+pomiary[[#This Row],[czujnik8]],0)</f>
        <v>288</v>
      </c>
      <c r="K52">
        <f>ROUNDDOWN(273.15+pomiary[[#This Row],[czujnik9]],0)</f>
        <v>287</v>
      </c>
      <c r="L52">
        <f>ROUNDDOWN(273.15+pomiary[[#This Row],[czujnik10]],0)</f>
        <v>287</v>
      </c>
    </row>
    <row r="53" spans="1:12" x14ac:dyDescent="0.25">
      <c r="A53" s="1">
        <v>42485</v>
      </c>
      <c r="B53" s="2">
        <v>8.4722222222222227E-2</v>
      </c>
      <c r="C53">
        <f>ROUNDDOWN(273.15+pomiary[[#This Row],[czujnik1]],0)</f>
        <v>287</v>
      </c>
      <c r="D53">
        <f>ROUNDDOWN(273.15+pomiary[[#This Row],[czujnik2]],0)</f>
        <v>286</v>
      </c>
      <c r="E53">
        <f>ROUNDDOWN(273.15+pomiary[[#This Row],[czujnik3]],0)</f>
        <v>283</v>
      </c>
      <c r="F53">
        <f>ROUNDDOWN(273.15+pomiary[[#This Row],[czujnik4]],0)</f>
        <v>284</v>
      </c>
      <c r="G53">
        <f>ROUNDDOWN(273.15+pomiary[[#This Row],[czujnik5]],0)</f>
        <v>284</v>
      </c>
      <c r="H53">
        <f>ROUNDDOWN(273.15+pomiary[[#This Row],[czujnik6]],0)</f>
        <v>284</v>
      </c>
      <c r="I53">
        <f>ROUNDDOWN(273.15+pomiary[[#This Row],[czujnik7]],0)</f>
        <v>286</v>
      </c>
      <c r="J53">
        <f>ROUNDDOWN(273.15+pomiary[[#This Row],[czujnik8]],0)</f>
        <v>285</v>
      </c>
      <c r="K53">
        <f>ROUNDDOWN(273.15+pomiary[[#This Row],[czujnik9]],0)</f>
        <v>283</v>
      </c>
      <c r="L53">
        <f>ROUNDDOWN(273.15+pomiary[[#This Row],[czujnik10]],0)</f>
        <v>285</v>
      </c>
    </row>
    <row r="54" spans="1:12" x14ac:dyDescent="0.25">
      <c r="A54" s="1">
        <v>42487</v>
      </c>
      <c r="B54" s="2">
        <v>0.42152777777777778</v>
      </c>
      <c r="C54">
        <f>ROUNDDOWN(273.15+pomiary[[#This Row],[czujnik1]],0)</f>
        <v>284</v>
      </c>
      <c r="D54">
        <f>ROUNDDOWN(273.15+pomiary[[#This Row],[czujnik2]],0)</f>
        <v>283</v>
      </c>
      <c r="E54">
        <f>ROUNDDOWN(273.15+pomiary[[#This Row],[czujnik3]],0)</f>
        <v>287</v>
      </c>
      <c r="F54">
        <f>ROUNDDOWN(273.15+pomiary[[#This Row],[czujnik4]],0)</f>
        <v>288</v>
      </c>
      <c r="G54">
        <f>ROUNDDOWN(273.15+pomiary[[#This Row],[czujnik5]],0)</f>
        <v>286</v>
      </c>
      <c r="H54">
        <f>ROUNDDOWN(273.15+pomiary[[#This Row],[czujnik6]],0)</f>
        <v>287</v>
      </c>
      <c r="I54">
        <f>ROUNDDOWN(273.15+pomiary[[#This Row],[czujnik7]],0)</f>
        <v>284</v>
      </c>
      <c r="J54">
        <f>ROUNDDOWN(273.15+pomiary[[#This Row],[czujnik8]],0)</f>
        <v>285</v>
      </c>
      <c r="K54">
        <f>ROUNDDOWN(273.15+pomiary[[#This Row],[czujnik9]],0)</f>
        <v>286</v>
      </c>
      <c r="L54">
        <f>ROUNDDOWN(273.15+pomiary[[#This Row],[czujnik10]],0)</f>
        <v>284</v>
      </c>
    </row>
    <row r="55" spans="1:12" x14ac:dyDescent="0.25">
      <c r="A55" s="1">
        <v>42489</v>
      </c>
      <c r="B55" s="2">
        <v>0.33333333333333331</v>
      </c>
      <c r="C55">
        <f>ROUNDDOWN(273.15+pomiary[[#This Row],[czujnik1]],0)</f>
        <v>286</v>
      </c>
      <c r="D55">
        <f>ROUNDDOWN(273.15+pomiary[[#This Row],[czujnik2]],0)</f>
        <v>284</v>
      </c>
      <c r="E55">
        <f>ROUNDDOWN(273.15+pomiary[[#This Row],[czujnik3]],0)</f>
        <v>286</v>
      </c>
      <c r="F55">
        <f>ROUNDDOWN(273.15+pomiary[[#This Row],[czujnik4]],0)</f>
        <v>284</v>
      </c>
      <c r="G55">
        <f>ROUNDDOWN(273.15+pomiary[[#This Row],[czujnik5]],0)</f>
        <v>284</v>
      </c>
      <c r="H55">
        <f>ROUNDDOWN(273.15+pomiary[[#This Row],[czujnik6]],0)</f>
        <v>283</v>
      </c>
      <c r="I55">
        <f>ROUNDDOWN(273.15+pomiary[[#This Row],[czujnik7]],0)</f>
        <v>284</v>
      </c>
      <c r="J55">
        <f>ROUNDDOWN(273.15+pomiary[[#This Row],[czujnik8]],0)</f>
        <v>288</v>
      </c>
      <c r="K55">
        <f>ROUNDDOWN(273.15+pomiary[[#This Row],[czujnik9]],0)</f>
        <v>285</v>
      </c>
      <c r="L55">
        <f>ROUNDDOWN(273.15+pomiary[[#This Row],[czujnik10]],0)</f>
        <v>286</v>
      </c>
    </row>
    <row r="56" spans="1:12" x14ac:dyDescent="0.25">
      <c r="A56" s="1">
        <v>42492</v>
      </c>
      <c r="B56" s="2">
        <v>0.41944444444444445</v>
      </c>
      <c r="C56">
        <f>ROUNDDOWN(273.15+pomiary[[#This Row],[czujnik1]],0)</f>
        <v>284</v>
      </c>
      <c r="D56">
        <f>ROUNDDOWN(273.15+pomiary[[#This Row],[czujnik2]],0)</f>
        <v>285</v>
      </c>
      <c r="E56">
        <f>ROUNDDOWN(273.15+pomiary[[#This Row],[czujnik3]],0)</f>
        <v>284</v>
      </c>
      <c r="F56">
        <f>ROUNDDOWN(273.15+pomiary[[#This Row],[czujnik4]],0)</f>
        <v>288</v>
      </c>
      <c r="G56">
        <f>ROUNDDOWN(273.15+pomiary[[#This Row],[czujnik5]],0)</f>
        <v>287</v>
      </c>
      <c r="H56">
        <f>ROUNDDOWN(273.15+pomiary[[#This Row],[czujnik6]],0)</f>
        <v>284</v>
      </c>
      <c r="I56">
        <f>ROUNDDOWN(273.15+pomiary[[#This Row],[czujnik7]],0)</f>
        <v>286</v>
      </c>
      <c r="J56">
        <f>ROUNDDOWN(273.15+pomiary[[#This Row],[czujnik8]],0)</f>
        <v>285</v>
      </c>
      <c r="K56">
        <f>ROUNDDOWN(273.15+pomiary[[#This Row],[czujnik9]],0)</f>
        <v>286</v>
      </c>
      <c r="L56">
        <f>ROUNDDOWN(273.15+pomiary[[#This Row],[czujnik10]],0)</f>
        <v>288</v>
      </c>
    </row>
    <row r="57" spans="1:12" x14ac:dyDescent="0.25">
      <c r="A57" s="1">
        <v>42493</v>
      </c>
      <c r="B57" s="2">
        <v>0.33541666666666664</v>
      </c>
      <c r="C57">
        <f>ROUNDDOWN(273.15+pomiary[[#This Row],[czujnik1]],0)</f>
        <v>286</v>
      </c>
      <c r="D57">
        <f>ROUNDDOWN(273.15+pomiary[[#This Row],[czujnik2]],0)</f>
        <v>288</v>
      </c>
      <c r="E57">
        <f>ROUNDDOWN(273.15+pomiary[[#This Row],[czujnik3]],0)</f>
        <v>288</v>
      </c>
      <c r="F57">
        <f>ROUNDDOWN(273.15+pomiary[[#This Row],[czujnik4]],0)</f>
        <v>287</v>
      </c>
      <c r="G57">
        <f>ROUNDDOWN(273.15+pomiary[[#This Row],[czujnik5]],0)</f>
        <v>283</v>
      </c>
      <c r="H57">
        <f>ROUNDDOWN(273.15+pomiary[[#This Row],[czujnik6]],0)</f>
        <v>287</v>
      </c>
      <c r="I57">
        <f>ROUNDDOWN(273.15+pomiary[[#This Row],[czujnik7]],0)</f>
        <v>286</v>
      </c>
      <c r="J57">
        <f>ROUNDDOWN(273.15+pomiary[[#This Row],[czujnik8]],0)</f>
        <v>284</v>
      </c>
      <c r="K57">
        <f>ROUNDDOWN(273.15+pomiary[[#This Row],[czujnik9]],0)</f>
        <v>286</v>
      </c>
      <c r="L57">
        <f>ROUNDDOWN(273.15+pomiary[[#This Row],[czujnik10]],0)</f>
        <v>285</v>
      </c>
    </row>
    <row r="58" spans="1:12" x14ac:dyDescent="0.25">
      <c r="A58" s="1">
        <v>42495</v>
      </c>
      <c r="B58" s="2">
        <v>0.2951388888888889</v>
      </c>
      <c r="C58">
        <f>ROUNDDOWN(273.15+pomiary[[#This Row],[czujnik1]],0)</f>
        <v>283</v>
      </c>
      <c r="D58">
        <f>ROUNDDOWN(273.15+pomiary[[#This Row],[czujnik2]],0)</f>
        <v>283</v>
      </c>
      <c r="E58">
        <f>ROUNDDOWN(273.15+pomiary[[#This Row],[czujnik3]],0)</f>
        <v>288</v>
      </c>
      <c r="F58">
        <f>ROUNDDOWN(273.15+pomiary[[#This Row],[czujnik4]],0)</f>
        <v>285</v>
      </c>
      <c r="G58">
        <f>ROUNDDOWN(273.15+pomiary[[#This Row],[czujnik5]],0)</f>
        <v>284</v>
      </c>
      <c r="H58">
        <f>ROUNDDOWN(273.15+pomiary[[#This Row],[czujnik6]],0)</f>
        <v>288</v>
      </c>
      <c r="I58">
        <f>ROUNDDOWN(273.15+pomiary[[#This Row],[czujnik7]],0)</f>
        <v>287</v>
      </c>
      <c r="J58">
        <f>ROUNDDOWN(273.15+pomiary[[#This Row],[czujnik8]],0)</f>
        <v>287</v>
      </c>
      <c r="K58">
        <f>ROUNDDOWN(273.15+pomiary[[#This Row],[czujnik9]],0)</f>
        <v>284</v>
      </c>
      <c r="L58">
        <f>ROUNDDOWN(273.15+pomiary[[#This Row],[czujnik10]],0)</f>
        <v>288</v>
      </c>
    </row>
    <row r="59" spans="1:12" x14ac:dyDescent="0.25">
      <c r="A59" s="1">
        <v>42495</v>
      </c>
      <c r="B59" s="2">
        <v>0.42152777777777778</v>
      </c>
      <c r="C59">
        <f>ROUNDDOWN(273.15+pomiary[[#This Row],[czujnik1]],0)</f>
        <v>285</v>
      </c>
      <c r="D59">
        <f>ROUNDDOWN(273.15+pomiary[[#This Row],[czujnik2]],0)</f>
        <v>285</v>
      </c>
      <c r="E59">
        <f>ROUNDDOWN(273.15+pomiary[[#This Row],[czujnik3]],0)</f>
        <v>285</v>
      </c>
      <c r="F59">
        <f>ROUNDDOWN(273.15+pomiary[[#This Row],[czujnik4]],0)</f>
        <v>288</v>
      </c>
      <c r="G59">
        <f>ROUNDDOWN(273.15+pomiary[[#This Row],[czujnik5]],0)</f>
        <v>288</v>
      </c>
      <c r="H59">
        <f>ROUNDDOWN(273.15+pomiary[[#This Row],[czujnik6]],0)</f>
        <v>288</v>
      </c>
      <c r="I59">
        <f>ROUNDDOWN(273.15+pomiary[[#This Row],[czujnik7]],0)</f>
        <v>285</v>
      </c>
      <c r="J59">
        <f>ROUNDDOWN(273.15+pomiary[[#This Row],[czujnik8]],0)</f>
        <v>284</v>
      </c>
      <c r="K59">
        <f>ROUNDDOWN(273.15+pomiary[[#This Row],[czujnik9]],0)</f>
        <v>286</v>
      </c>
      <c r="L59">
        <f>ROUNDDOWN(273.15+pomiary[[#This Row],[czujnik10]],0)</f>
        <v>283</v>
      </c>
    </row>
    <row r="60" spans="1:12" x14ac:dyDescent="0.25">
      <c r="A60" s="1">
        <v>42495</v>
      </c>
      <c r="B60" s="2">
        <v>0.46527777777777779</v>
      </c>
      <c r="C60">
        <f>ROUNDDOWN(273.15+pomiary[[#This Row],[czujnik1]],0)</f>
        <v>287</v>
      </c>
      <c r="D60">
        <f>ROUNDDOWN(273.15+pomiary[[#This Row],[czujnik2]],0)</f>
        <v>284</v>
      </c>
      <c r="E60">
        <f>ROUNDDOWN(273.15+pomiary[[#This Row],[czujnik3]],0)</f>
        <v>287</v>
      </c>
      <c r="F60">
        <f>ROUNDDOWN(273.15+pomiary[[#This Row],[czujnik4]],0)</f>
        <v>285</v>
      </c>
      <c r="G60">
        <f>ROUNDDOWN(273.15+pomiary[[#This Row],[czujnik5]],0)</f>
        <v>283</v>
      </c>
      <c r="H60">
        <f>ROUNDDOWN(273.15+pomiary[[#This Row],[czujnik6]],0)</f>
        <v>288</v>
      </c>
      <c r="I60">
        <f>ROUNDDOWN(273.15+pomiary[[#This Row],[czujnik7]],0)</f>
        <v>286</v>
      </c>
      <c r="J60">
        <f>ROUNDDOWN(273.15+pomiary[[#This Row],[czujnik8]],0)</f>
        <v>288</v>
      </c>
      <c r="K60">
        <f>ROUNDDOWN(273.15+pomiary[[#This Row],[czujnik9]],0)</f>
        <v>285</v>
      </c>
      <c r="L60">
        <f>ROUNDDOWN(273.15+pomiary[[#This Row],[czujnik10]],0)</f>
        <v>285</v>
      </c>
    </row>
    <row r="61" spans="1:12" x14ac:dyDescent="0.25">
      <c r="A61" s="1">
        <v>42496</v>
      </c>
      <c r="B61" s="2">
        <v>0.42083333333333334</v>
      </c>
      <c r="C61">
        <f>ROUNDDOWN(273.15+pomiary[[#This Row],[czujnik1]],0)</f>
        <v>287</v>
      </c>
      <c r="D61">
        <f>ROUNDDOWN(273.15+pomiary[[#This Row],[czujnik2]],0)</f>
        <v>283</v>
      </c>
      <c r="E61">
        <f>ROUNDDOWN(273.15+pomiary[[#This Row],[czujnik3]],0)</f>
        <v>288</v>
      </c>
      <c r="F61">
        <f>ROUNDDOWN(273.15+pomiary[[#This Row],[czujnik4]],0)</f>
        <v>284</v>
      </c>
      <c r="G61">
        <f>ROUNDDOWN(273.15+pomiary[[#This Row],[czujnik5]],0)</f>
        <v>284</v>
      </c>
      <c r="H61">
        <f>ROUNDDOWN(273.15+pomiary[[#This Row],[czujnik6]],0)</f>
        <v>286</v>
      </c>
      <c r="I61">
        <f>ROUNDDOWN(273.15+pomiary[[#This Row],[czujnik7]],0)</f>
        <v>289</v>
      </c>
      <c r="J61">
        <f>ROUNDDOWN(273.15+pomiary[[#This Row],[czujnik8]],0)</f>
        <v>288</v>
      </c>
      <c r="K61">
        <f>ROUNDDOWN(273.15+pomiary[[#This Row],[czujnik9]],0)</f>
        <v>284</v>
      </c>
      <c r="L61">
        <f>ROUNDDOWN(273.15+pomiary[[#This Row],[czujnik10]],0)</f>
        <v>288</v>
      </c>
    </row>
    <row r="62" spans="1:12" x14ac:dyDescent="0.25">
      <c r="A62" s="1">
        <v>42498</v>
      </c>
      <c r="B62" s="2">
        <v>0.12916666666666668</v>
      </c>
      <c r="C62">
        <f>ROUNDDOWN(273.15+pomiary[[#This Row],[czujnik1]],0)</f>
        <v>286</v>
      </c>
      <c r="D62">
        <f>ROUNDDOWN(273.15+pomiary[[#This Row],[czujnik2]],0)</f>
        <v>286</v>
      </c>
      <c r="E62">
        <f>ROUNDDOWN(273.15+pomiary[[#This Row],[czujnik3]],0)</f>
        <v>285</v>
      </c>
      <c r="F62">
        <f>ROUNDDOWN(273.15+pomiary[[#This Row],[czujnik4]],0)</f>
        <v>289</v>
      </c>
      <c r="G62">
        <f>ROUNDDOWN(273.15+pomiary[[#This Row],[czujnik5]],0)</f>
        <v>286</v>
      </c>
      <c r="H62">
        <f>ROUNDDOWN(273.15+pomiary[[#This Row],[czujnik6]],0)</f>
        <v>287</v>
      </c>
      <c r="I62">
        <f>ROUNDDOWN(273.15+pomiary[[#This Row],[czujnik7]],0)</f>
        <v>288</v>
      </c>
      <c r="J62">
        <f>ROUNDDOWN(273.15+pomiary[[#This Row],[czujnik8]],0)</f>
        <v>284</v>
      </c>
      <c r="K62">
        <f>ROUNDDOWN(273.15+pomiary[[#This Row],[czujnik9]],0)</f>
        <v>283</v>
      </c>
      <c r="L62">
        <f>ROUNDDOWN(273.15+pomiary[[#This Row],[czujnik10]],0)</f>
        <v>286</v>
      </c>
    </row>
    <row r="63" spans="1:12" x14ac:dyDescent="0.25">
      <c r="A63" s="1">
        <v>42498</v>
      </c>
      <c r="B63" s="2">
        <v>0.21180555555555555</v>
      </c>
      <c r="C63">
        <f>ROUNDDOWN(273.15+pomiary[[#This Row],[czujnik1]],0)</f>
        <v>285</v>
      </c>
      <c r="D63">
        <f>ROUNDDOWN(273.15+pomiary[[#This Row],[czujnik2]],0)</f>
        <v>288</v>
      </c>
      <c r="E63">
        <f>ROUNDDOWN(273.15+pomiary[[#This Row],[czujnik3]],0)</f>
        <v>287</v>
      </c>
      <c r="F63">
        <f>ROUNDDOWN(273.15+pomiary[[#This Row],[czujnik4]],0)</f>
        <v>287</v>
      </c>
      <c r="G63">
        <f>ROUNDDOWN(273.15+pomiary[[#This Row],[czujnik5]],0)</f>
        <v>285</v>
      </c>
      <c r="H63">
        <f>ROUNDDOWN(273.15+pomiary[[#This Row],[czujnik6]],0)</f>
        <v>288</v>
      </c>
      <c r="I63">
        <f>ROUNDDOWN(273.15+pomiary[[#This Row],[czujnik7]],0)</f>
        <v>284</v>
      </c>
      <c r="J63">
        <f>ROUNDDOWN(273.15+pomiary[[#This Row],[czujnik8]],0)</f>
        <v>287</v>
      </c>
      <c r="K63">
        <f>ROUNDDOWN(273.15+pomiary[[#This Row],[czujnik9]],0)</f>
        <v>288</v>
      </c>
      <c r="L63">
        <f>ROUNDDOWN(273.15+pomiary[[#This Row],[czujnik10]],0)</f>
        <v>284</v>
      </c>
    </row>
    <row r="64" spans="1:12" x14ac:dyDescent="0.25">
      <c r="A64" s="1">
        <v>42499</v>
      </c>
      <c r="B64" s="2">
        <v>0.21180555555555555</v>
      </c>
      <c r="C64">
        <f>ROUNDDOWN(273.15+pomiary[[#This Row],[czujnik1]],0)</f>
        <v>288</v>
      </c>
      <c r="D64">
        <f>ROUNDDOWN(273.15+pomiary[[#This Row],[czujnik2]],0)</f>
        <v>287</v>
      </c>
      <c r="E64">
        <f>ROUNDDOWN(273.15+pomiary[[#This Row],[czujnik3]],0)</f>
        <v>283</v>
      </c>
      <c r="F64">
        <f>ROUNDDOWN(273.15+pomiary[[#This Row],[czujnik4]],0)</f>
        <v>284</v>
      </c>
      <c r="G64">
        <f>ROUNDDOWN(273.15+pomiary[[#This Row],[czujnik5]],0)</f>
        <v>288</v>
      </c>
      <c r="H64">
        <f>ROUNDDOWN(273.15+pomiary[[#This Row],[czujnik6]],0)</f>
        <v>284</v>
      </c>
      <c r="I64">
        <f>ROUNDDOWN(273.15+pomiary[[#This Row],[czujnik7]],0)</f>
        <v>284</v>
      </c>
      <c r="J64">
        <f>ROUNDDOWN(273.15+pomiary[[#This Row],[czujnik8]],0)</f>
        <v>288</v>
      </c>
      <c r="K64">
        <f>ROUNDDOWN(273.15+pomiary[[#This Row],[czujnik9]],0)</f>
        <v>288</v>
      </c>
      <c r="L64">
        <f>ROUNDDOWN(273.15+pomiary[[#This Row],[czujnik10]],0)</f>
        <v>284</v>
      </c>
    </row>
    <row r="65" spans="1:12" x14ac:dyDescent="0.25">
      <c r="A65" s="1">
        <v>42500</v>
      </c>
      <c r="B65" s="2">
        <v>0.33611111111111114</v>
      </c>
      <c r="C65">
        <f>ROUNDDOWN(273.15+pomiary[[#This Row],[czujnik1]],0)</f>
        <v>285</v>
      </c>
      <c r="D65">
        <f>ROUNDDOWN(273.15+pomiary[[#This Row],[czujnik2]],0)</f>
        <v>287</v>
      </c>
      <c r="E65">
        <f>ROUNDDOWN(273.15+pomiary[[#This Row],[czujnik3]],0)</f>
        <v>288</v>
      </c>
      <c r="F65">
        <f>ROUNDDOWN(273.15+pomiary[[#This Row],[czujnik4]],0)</f>
        <v>285</v>
      </c>
      <c r="G65">
        <f>ROUNDDOWN(273.15+pomiary[[#This Row],[czujnik5]],0)</f>
        <v>285</v>
      </c>
      <c r="H65">
        <f>ROUNDDOWN(273.15+pomiary[[#This Row],[czujnik6]],0)</f>
        <v>287</v>
      </c>
      <c r="I65">
        <f>ROUNDDOWN(273.15+pomiary[[#This Row],[czujnik7]],0)</f>
        <v>285</v>
      </c>
      <c r="J65">
        <f>ROUNDDOWN(273.15+pomiary[[#This Row],[czujnik8]],0)</f>
        <v>287</v>
      </c>
      <c r="K65">
        <f>ROUNDDOWN(273.15+pomiary[[#This Row],[czujnik9]],0)</f>
        <v>283</v>
      </c>
      <c r="L65">
        <f>ROUNDDOWN(273.15+pomiary[[#This Row],[czujnik10]],0)</f>
        <v>287</v>
      </c>
    </row>
    <row r="66" spans="1:12" x14ac:dyDescent="0.25">
      <c r="A66" s="1">
        <v>42501</v>
      </c>
      <c r="B66" s="2">
        <v>0.29166666666666669</v>
      </c>
      <c r="C66">
        <f>ROUNDDOWN(273.15+pomiary[[#This Row],[czujnik1]],0)</f>
        <v>288</v>
      </c>
      <c r="D66">
        <f>ROUNDDOWN(273.15+pomiary[[#This Row],[czujnik2]],0)</f>
        <v>286</v>
      </c>
      <c r="E66">
        <f>ROUNDDOWN(273.15+pomiary[[#This Row],[czujnik3]],0)</f>
        <v>286</v>
      </c>
      <c r="F66">
        <f>ROUNDDOWN(273.15+pomiary[[#This Row],[czujnik4]],0)</f>
        <v>283</v>
      </c>
      <c r="G66">
        <f>ROUNDDOWN(273.15+pomiary[[#This Row],[czujnik5]],0)</f>
        <v>287</v>
      </c>
      <c r="H66">
        <f>ROUNDDOWN(273.15+pomiary[[#This Row],[czujnik6]],0)</f>
        <v>284</v>
      </c>
      <c r="I66">
        <f>ROUNDDOWN(273.15+pomiary[[#This Row],[czujnik7]],0)</f>
        <v>283</v>
      </c>
      <c r="J66">
        <f>ROUNDDOWN(273.15+pomiary[[#This Row],[czujnik8]],0)</f>
        <v>288</v>
      </c>
      <c r="K66">
        <f>ROUNDDOWN(273.15+pomiary[[#This Row],[czujnik9]],0)</f>
        <v>285</v>
      </c>
      <c r="L66">
        <f>ROUNDDOWN(273.15+pomiary[[#This Row],[czujnik10]],0)</f>
        <v>283</v>
      </c>
    </row>
    <row r="67" spans="1:12" x14ac:dyDescent="0.25">
      <c r="A67" s="1">
        <v>42502</v>
      </c>
      <c r="B67" s="2">
        <v>0.21249999999999999</v>
      </c>
      <c r="C67">
        <f>ROUNDDOWN(273.15+pomiary[[#This Row],[czujnik1]],0)</f>
        <v>284</v>
      </c>
      <c r="D67">
        <f>ROUNDDOWN(273.15+pomiary[[#This Row],[czujnik2]],0)</f>
        <v>283</v>
      </c>
      <c r="E67">
        <f>ROUNDDOWN(273.15+pomiary[[#This Row],[czujnik3]],0)</f>
        <v>283</v>
      </c>
      <c r="F67">
        <f>ROUNDDOWN(273.15+pomiary[[#This Row],[czujnik4]],0)</f>
        <v>286</v>
      </c>
      <c r="G67">
        <f>ROUNDDOWN(273.15+pomiary[[#This Row],[czujnik5]],0)</f>
        <v>287</v>
      </c>
      <c r="H67">
        <f>ROUNDDOWN(273.15+pomiary[[#This Row],[czujnik6]],0)</f>
        <v>285</v>
      </c>
      <c r="I67">
        <f>ROUNDDOWN(273.15+pomiary[[#This Row],[czujnik7]],0)</f>
        <v>286</v>
      </c>
      <c r="J67">
        <f>ROUNDDOWN(273.15+pomiary[[#This Row],[czujnik8]],0)</f>
        <v>288</v>
      </c>
      <c r="K67">
        <f>ROUNDDOWN(273.15+pomiary[[#This Row],[czujnik9]],0)</f>
        <v>286</v>
      </c>
      <c r="L67">
        <f>ROUNDDOWN(273.15+pomiary[[#This Row],[czujnik10]],0)</f>
        <v>286</v>
      </c>
    </row>
    <row r="68" spans="1:12" x14ac:dyDescent="0.25">
      <c r="A68" s="1">
        <v>42504</v>
      </c>
      <c r="B68" s="2">
        <v>0.25277777777777777</v>
      </c>
      <c r="C68">
        <f>ROUNDDOWN(273.15+pomiary[[#This Row],[czujnik1]],0)</f>
        <v>284</v>
      </c>
      <c r="D68">
        <f>ROUNDDOWN(273.15+pomiary[[#This Row],[czujnik2]],0)</f>
        <v>284</v>
      </c>
      <c r="E68">
        <f>ROUNDDOWN(273.15+pomiary[[#This Row],[czujnik3]],0)</f>
        <v>286</v>
      </c>
      <c r="F68">
        <f>ROUNDDOWN(273.15+pomiary[[#This Row],[czujnik4]],0)</f>
        <v>289</v>
      </c>
      <c r="G68">
        <f>ROUNDDOWN(273.15+pomiary[[#This Row],[czujnik5]],0)</f>
        <v>288</v>
      </c>
      <c r="H68">
        <f>ROUNDDOWN(273.15+pomiary[[#This Row],[czujnik6]],0)</f>
        <v>285</v>
      </c>
      <c r="I68">
        <f>ROUNDDOWN(273.15+pomiary[[#This Row],[czujnik7]],0)</f>
        <v>286</v>
      </c>
      <c r="J68">
        <f>ROUNDDOWN(273.15+pomiary[[#This Row],[czujnik8]],0)</f>
        <v>288</v>
      </c>
      <c r="K68">
        <f>ROUNDDOWN(273.15+pomiary[[#This Row],[czujnik9]],0)</f>
        <v>285</v>
      </c>
      <c r="L68">
        <f>ROUNDDOWN(273.15+pomiary[[#This Row],[czujnik10]],0)</f>
        <v>288</v>
      </c>
    </row>
    <row r="69" spans="1:12" x14ac:dyDescent="0.25">
      <c r="A69" s="1">
        <v>42505</v>
      </c>
      <c r="B69" s="2">
        <v>0.21666666666666667</v>
      </c>
      <c r="C69">
        <f>ROUNDDOWN(273.15+pomiary[[#This Row],[czujnik1]],0)</f>
        <v>283</v>
      </c>
      <c r="D69">
        <f>ROUNDDOWN(273.15+pomiary[[#This Row],[czujnik2]],0)</f>
        <v>288</v>
      </c>
      <c r="E69">
        <f>ROUNDDOWN(273.15+pomiary[[#This Row],[czujnik3]],0)</f>
        <v>284</v>
      </c>
      <c r="F69">
        <f>ROUNDDOWN(273.15+pomiary[[#This Row],[czujnik4]],0)</f>
        <v>287</v>
      </c>
      <c r="G69">
        <f>ROUNDDOWN(273.15+pomiary[[#This Row],[czujnik5]],0)</f>
        <v>284</v>
      </c>
      <c r="H69">
        <f>ROUNDDOWN(273.15+pomiary[[#This Row],[czujnik6]],0)</f>
        <v>284</v>
      </c>
      <c r="I69">
        <f>ROUNDDOWN(273.15+pomiary[[#This Row],[czujnik7]],0)</f>
        <v>285</v>
      </c>
      <c r="J69">
        <f>ROUNDDOWN(273.15+pomiary[[#This Row],[czujnik8]],0)</f>
        <v>285</v>
      </c>
      <c r="K69">
        <f>ROUNDDOWN(273.15+pomiary[[#This Row],[czujnik9]],0)</f>
        <v>288</v>
      </c>
      <c r="L69">
        <f>ROUNDDOWN(273.15+pomiary[[#This Row],[czujnik10]],0)</f>
        <v>288</v>
      </c>
    </row>
    <row r="70" spans="1:12" x14ac:dyDescent="0.25">
      <c r="A70" s="1">
        <v>42508</v>
      </c>
      <c r="B70" s="2">
        <v>0.42152777777777778</v>
      </c>
      <c r="C70">
        <f>ROUNDDOWN(273.15+pomiary[[#This Row],[czujnik1]],0)</f>
        <v>289</v>
      </c>
      <c r="D70">
        <f>ROUNDDOWN(273.15+pomiary[[#This Row],[czujnik2]],0)</f>
        <v>286</v>
      </c>
      <c r="E70">
        <f>ROUNDDOWN(273.15+pomiary[[#This Row],[czujnik3]],0)</f>
        <v>284</v>
      </c>
      <c r="F70">
        <f>ROUNDDOWN(273.15+pomiary[[#This Row],[czujnik4]],0)</f>
        <v>284</v>
      </c>
      <c r="G70">
        <f>ROUNDDOWN(273.15+pomiary[[#This Row],[czujnik5]],0)</f>
        <v>286</v>
      </c>
      <c r="H70">
        <f>ROUNDDOWN(273.15+pomiary[[#This Row],[czujnik6]],0)</f>
        <v>288</v>
      </c>
      <c r="I70">
        <f>ROUNDDOWN(273.15+pomiary[[#This Row],[czujnik7]],0)</f>
        <v>288</v>
      </c>
      <c r="J70">
        <f>ROUNDDOWN(273.15+pomiary[[#This Row],[czujnik8]],0)</f>
        <v>285</v>
      </c>
      <c r="K70">
        <f>ROUNDDOWN(273.15+pomiary[[#This Row],[czujnik9]],0)</f>
        <v>283</v>
      </c>
      <c r="L70">
        <f>ROUNDDOWN(273.15+pomiary[[#This Row],[czujnik10]],0)</f>
        <v>288</v>
      </c>
    </row>
    <row r="71" spans="1:12" x14ac:dyDescent="0.25">
      <c r="A71" s="1">
        <v>42511</v>
      </c>
      <c r="B71" s="2">
        <v>0.1673611111111111</v>
      </c>
      <c r="C71">
        <f>ROUNDDOWN(273.15+pomiary[[#This Row],[czujnik1]],0)</f>
        <v>283</v>
      </c>
      <c r="D71">
        <f>ROUNDDOWN(273.15+pomiary[[#This Row],[czujnik2]],0)</f>
        <v>287</v>
      </c>
      <c r="E71">
        <f>ROUNDDOWN(273.15+pomiary[[#This Row],[czujnik3]],0)</f>
        <v>283</v>
      </c>
      <c r="F71">
        <f>ROUNDDOWN(273.15+pomiary[[#This Row],[czujnik4]],0)</f>
        <v>286</v>
      </c>
      <c r="G71">
        <f>ROUNDDOWN(273.15+pomiary[[#This Row],[czujnik5]],0)</f>
        <v>283</v>
      </c>
      <c r="H71">
        <f>ROUNDDOWN(273.15+pomiary[[#This Row],[czujnik6]],0)</f>
        <v>288</v>
      </c>
      <c r="I71">
        <f>ROUNDDOWN(273.15+pomiary[[#This Row],[czujnik7]],0)</f>
        <v>287</v>
      </c>
      <c r="J71">
        <f>ROUNDDOWN(273.15+pomiary[[#This Row],[czujnik8]],0)</f>
        <v>286</v>
      </c>
      <c r="K71">
        <f>ROUNDDOWN(273.15+pomiary[[#This Row],[czujnik9]],0)</f>
        <v>287</v>
      </c>
      <c r="L71">
        <f>ROUNDDOWN(273.15+pomiary[[#This Row],[czujnik10]],0)</f>
        <v>287</v>
      </c>
    </row>
    <row r="72" spans="1:12" x14ac:dyDescent="0.25">
      <c r="A72" s="1">
        <v>42512</v>
      </c>
      <c r="B72" s="2">
        <v>0.29722222222222222</v>
      </c>
      <c r="C72">
        <f>ROUNDDOWN(273.15+pomiary[[#This Row],[czujnik1]],0)</f>
        <v>287</v>
      </c>
      <c r="D72">
        <f>ROUNDDOWN(273.15+pomiary[[#This Row],[czujnik2]],0)</f>
        <v>284</v>
      </c>
      <c r="E72">
        <f>ROUNDDOWN(273.15+pomiary[[#This Row],[czujnik3]],0)</f>
        <v>284</v>
      </c>
      <c r="F72">
        <f>ROUNDDOWN(273.15+pomiary[[#This Row],[czujnik4]],0)</f>
        <v>287</v>
      </c>
      <c r="G72">
        <f>ROUNDDOWN(273.15+pomiary[[#This Row],[czujnik5]],0)</f>
        <v>284</v>
      </c>
      <c r="H72">
        <f>ROUNDDOWN(273.15+pomiary[[#This Row],[czujnik6]],0)</f>
        <v>283</v>
      </c>
      <c r="I72">
        <f>ROUNDDOWN(273.15+pomiary[[#This Row],[czujnik7]],0)</f>
        <v>287</v>
      </c>
      <c r="J72">
        <f>ROUNDDOWN(273.15+pomiary[[#This Row],[czujnik8]],0)</f>
        <v>285</v>
      </c>
      <c r="K72">
        <f>ROUNDDOWN(273.15+pomiary[[#This Row],[czujnik9]],0)</f>
        <v>285</v>
      </c>
      <c r="L72">
        <f>ROUNDDOWN(273.15+pomiary[[#This Row],[czujnik10]],0)</f>
        <v>287</v>
      </c>
    </row>
    <row r="73" spans="1:12" x14ac:dyDescent="0.25">
      <c r="A73" s="1">
        <v>42517</v>
      </c>
      <c r="B73" s="2">
        <v>0.38055555555555554</v>
      </c>
      <c r="C73">
        <f>ROUNDDOWN(273.15+pomiary[[#This Row],[czujnik1]],0)</f>
        <v>288</v>
      </c>
      <c r="D73">
        <f>ROUNDDOWN(273.15+pomiary[[#This Row],[czujnik2]],0)</f>
        <v>286</v>
      </c>
      <c r="E73">
        <f>ROUNDDOWN(273.15+pomiary[[#This Row],[czujnik3]],0)</f>
        <v>288</v>
      </c>
      <c r="F73">
        <f>ROUNDDOWN(273.15+pomiary[[#This Row],[czujnik4]],0)</f>
        <v>285</v>
      </c>
      <c r="G73">
        <f>ROUNDDOWN(273.15+pomiary[[#This Row],[czujnik5]],0)</f>
        <v>283</v>
      </c>
      <c r="H73">
        <f>ROUNDDOWN(273.15+pomiary[[#This Row],[czujnik6]],0)</f>
        <v>288</v>
      </c>
      <c r="I73">
        <f>ROUNDDOWN(273.15+pomiary[[#This Row],[czujnik7]],0)</f>
        <v>285</v>
      </c>
      <c r="J73">
        <f>ROUNDDOWN(273.15+pomiary[[#This Row],[czujnik8]],0)</f>
        <v>286</v>
      </c>
      <c r="K73">
        <f>ROUNDDOWN(273.15+pomiary[[#This Row],[czujnik9]],0)</f>
        <v>285</v>
      </c>
      <c r="L73">
        <f>ROUNDDOWN(273.15+pomiary[[#This Row],[czujnik10]],0)</f>
        <v>284</v>
      </c>
    </row>
    <row r="74" spans="1:12" x14ac:dyDescent="0.25">
      <c r="A74" s="1">
        <v>42518</v>
      </c>
      <c r="B74" s="2">
        <v>8.9583333333333334E-2</v>
      </c>
      <c r="C74">
        <f>ROUNDDOWN(273.15+pomiary[[#This Row],[czujnik1]],0)</f>
        <v>287</v>
      </c>
      <c r="D74">
        <f>ROUNDDOWN(273.15+pomiary[[#This Row],[czujnik2]],0)</f>
        <v>285</v>
      </c>
      <c r="E74">
        <f>ROUNDDOWN(273.15+pomiary[[#This Row],[czujnik3]],0)</f>
        <v>285</v>
      </c>
      <c r="F74">
        <f>ROUNDDOWN(273.15+pomiary[[#This Row],[czujnik4]],0)</f>
        <v>283</v>
      </c>
      <c r="G74">
        <f>ROUNDDOWN(273.15+pomiary[[#This Row],[czujnik5]],0)</f>
        <v>288</v>
      </c>
      <c r="H74">
        <f>ROUNDDOWN(273.15+pomiary[[#This Row],[czujnik6]],0)</f>
        <v>288</v>
      </c>
      <c r="I74">
        <f>ROUNDDOWN(273.15+pomiary[[#This Row],[czujnik7]],0)</f>
        <v>288</v>
      </c>
      <c r="J74">
        <f>ROUNDDOWN(273.15+pomiary[[#This Row],[czujnik8]],0)</f>
        <v>288</v>
      </c>
      <c r="K74">
        <f>ROUNDDOWN(273.15+pomiary[[#This Row],[czujnik9]],0)</f>
        <v>286</v>
      </c>
      <c r="L74">
        <f>ROUNDDOWN(273.15+pomiary[[#This Row],[czujnik10]],0)</f>
        <v>288</v>
      </c>
    </row>
    <row r="75" spans="1:12" x14ac:dyDescent="0.25">
      <c r="A75" s="1">
        <v>42523</v>
      </c>
      <c r="B75" s="2">
        <v>0.4201388888888889</v>
      </c>
      <c r="C75">
        <f>ROUNDDOWN(273.15+pomiary[[#This Row],[czujnik1]],0)</f>
        <v>292</v>
      </c>
      <c r="D75">
        <f>ROUNDDOWN(273.15+pomiary[[#This Row],[czujnik2]],0)</f>
        <v>285</v>
      </c>
      <c r="E75">
        <f>ROUNDDOWN(273.15+pomiary[[#This Row],[czujnik3]],0)</f>
        <v>284</v>
      </c>
      <c r="F75">
        <f>ROUNDDOWN(273.15+pomiary[[#This Row],[czujnik4]],0)</f>
        <v>289</v>
      </c>
      <c r="G75">
        <f>ROUNDDOWN(273.15+pomiary[[#This Row],[czujnik5]],0)</f>
        <v>288</v>
      </c>
      <c r="H75">
        <f>ROUNDDOWN(273.15+pomiary[[#This Row],[czujnik6]],0)</f>
        <v>290</v>
      </c>
      <c r="I75">
        <f>ROUNDDOWN(273.15+pomiary[[#This Row],[czujnik7]],0)</f>
        <v>285</v>
      </c>
      <c r="J75">
        <f>ROUNDDOWN(273.15+pomiary[[#This Row],[czujnik8]],0)</f>
        <v>285</v>
      </c>
      <c r="K75">
        <f>ROUNDDOWN(273.15+pomiary[[#This Row],[czujnik9]],0)</f>
        <v>286</v>
      </c>
      <c r="L75">
        <f>ROUNDDOWN(273.15+pomiary[[#This Row],[czujnik10]],0)</f>
        <v>292</v>
      </c>
    </row>
    <row r="76" spans="1:12" x14ac:dyDescent="0.25">
      <c r="A76" s="1">
        <v>42526</v>
      </c>
      <c r="B76" s="2">
        <v>8.5416666666666669E-2</v>
      </c>
      <c r="C76">
        <f>ROUNDDOWN(273.15+pomiary[[#This Row],[czujnik1]],0)</f>
        <v>283</v>
      </c>
      <c r="D76">
        <f>ROUNDDOWN(273.15+pomiary[[#This Row],[czujnik2]],0)</f>
        <v>283</v>
      </c>
      <c r="E76">
        <f>ROUNDDOWN(273.15+pomiary[[#This Row],[czujnik3]],0)</f>
        <v>292</v>
      </c>
      <c r="F76">
        <f>ROUNDDOWN(273.15+pomiary[[#This Row],[czujnik4]],0)</f>
        <v>288</v>
      </c>
      <c r="G76">
        <f>ROUNDDOWN(273.15+pomiary[[#This Row],[czujnik5]],0)</f>
        <v>291</v>
      </c>
      <c r="H76">
        <f>ROUNDDOWN(273.15+pomiary[[#This Row],[czujnik6]],0)</f>
        <v>287</v>
      </c>
      <c r="I76">
        <f>ROUNDDOWN(273.15+pomiary[[#This Row],[czujnik7]],0)</f>
        <v>288</v>
      </c>
      <c r="J76">
        <f>ROUNDDOWN(273.15+pomiary[[#This Row],[czujnik8]],0)</f>
        <v>285</v>
      </c>
      <c r="K76">
        <f>ROUNDDOWN(273.15+pomiary[[#This Row],[czujnik9]],0)</f>
        <v>285</v>
      </c>
      <c r="L76">
        <f>ROUNDDOWN(273.15+pomiary[[#This Row],[czujnik10]],0)</f>
        <v>286</v>
      </c>
    </row>
    <row r="77" spans="1:12" x14ac:dyDescent="0.25">
      <c r="A77" s="1">
        <v>42529</v>
      </c>
      <c r="B77" s="2">
        <v>0.12638888888888888</v>
      </c>
      <c r="C77">
        <f>ROUNDDOWN(273.15+pomiary[[#This Row],[czujnik1]],0)</f>
        <v>284</v>
      </c>
      <c r="D77">
        <f>ROUNDDOWN(273.15+pomiary[[#This Row],[czujnik2]],0)</f>
        <v>288</v>
      </c>
      <c r="E77">
        <f>ROUNDDOWN(273.15+pomiary[[#This Row],[czujnik3]],0)</f>
        <v>292</v>
      </c>
      <c r="F77">
        <f>ROUNDDOWN(273.15+pomiary[[#This Row],[czujnik4]],0)</f>
        <v>283</v>
      </c>
      <c r="G77">
        <f>ROUNDDOWN(273.15+pomiary[[#This Row],[czujnik5]],0)</f>
        <v>284</v>
      </c>
      <c r="H77">
        <f>ROUNDDOWN(273.15+pomiary[[#This Row],[czujnik6]],0)</f>
        <v>283</v>
      </c>
      <c r="I77">
        <f>ROUNDDOWN(273.15+pomiary[[#This Row],[czujnik7]],0)</f>
        <v>290</v>
      </c>
      <c r="J77">
        <f>ROUNDDOWN(273.15+pomiary[[#This Row],[czujnik8]],0)</f>
        <v>290</v>
      </c>
      <c r="K77">
        <f>ROUNDDOWN(273.15+pomiary[[#This Row],[czujnik9]],0)</f>
        <v>292</v>
      </c>
      <c r="L77">
        <f>ROUNDDOWN(273.15+pomiary[[#This Row],[czujnik10]],0)</f>
        <v>285</v>
      </c>
    </row>
    <row r="78" spans="1:12" x14ac:dyDescent="0.25">
      <c r="A78" s="1">
        <v>42530</v>
      </c>
      <c r="B78" s="2">
        <v>4.5138888888888888E-2</v>
      </c>
      <c r="C78">
        <f>ROUNDDOWN(273.15+pomiary[[#This Row],[czujnik1]],0)</f>
        <v>287</v>
      </c>
      <c r="D78">
        <f>ROUNDDOWN(273.15+pomiary[[#This Row],[czujnik2]],0)</f>
        <v>288</v>
      </c>
      <c r="E78">
        <f>ROUNDDOWN(273.15+pomiary[[#This Row],[czujnik3]],0)</f>
        <v>284</v>
      </c>
      <c r="F78">
        <f>ROUNDDOWN(273.15+pomiary[[#This Row],[czujnik4]],0)</f>
        <v>291</v>
      </c>
      <c r="G78">
        <f>ROUNDDOWN(273.15+pomiary[[#This Row],[czujnik5]],0)</f>
        <v>284</v>
      </c>
      <c r="H78">
        <f>ROUNDDOWN(273.15+pomiary[[#This Row],[czujnik6]],0)</f>
        <v>287</v>
      </c>
      <c r="I78">
        <f>ROUNDDOWN(273.15+pomiary[[#This Row],[czujnik7]],0)</f>
        <v>287</v>
      </c>
      <c r="J78">
        <f>ROUNDDOWN(273.15+pomiary[[#This Row],[czujnik8]],0)</f>
        <v>291</v>
      </c>
      <c r="K78">
        <f>ROUNDDOWN(273.15+pomiary[[#This Row],[czujnik9]],0)</f>
        <v>288</v>
      </c>
      <c r="L78">
        <f>ROUNDDOWN(273.15+pomiary[[#This Row],[czujnik10]],0)</f>
        <v>291</v>
      </c>
    </row>
    <row r="79" spans="1:12" x14ac:dyDescent="0.25">
      <c r="A79" s="1">
        <v>42532</v>
      </c>
      <c r="B79" s="2">
        <v>0.17222222222222222</v>
      </c>
      <c r="C79">
        <f>ROUNDDOWN(273.15+pomiary[[#This Row],[czujnik1]],0)</f>
        <v>290</v>
      </c>
      <c r="D79">
        <f>ROUNDDOWN(273.15+pomiary[[#This Row],[czujnik2]],0)</f>
        <v>288</v>
      </c>
      <c r="E79">
        <f>ROUNDDOWN(273.15+pomiary[[#This Row],[czujnik3]],0)</f>
        <v>284</v>
      </c>
      <c r="F79">
        <f>ROUNDDOWN(273.15+pomiary[[#This Row],[czujnik4]],0)</f>
        <v>288</v>
      </c>
      <c r="G79">
        <f>ROUNDDOWN(273.15+pomiary[[#This Row],[czujnik5]],0)</f>
        <v>289</v>
      </c>
      <c r="H79">
        <f>ROUNDDOWN(273.15+pomiary[[#This Row],[czujnik6]],0)</f>
        <v>285</v>
      </c>
      <c r="I79">
        <f>ROUNDDOWN(273.15+pomiary[[#This Row],[czujnik7]],0)</f>
        <v>286</v>
      </c>
      <c r="J79">
        <f>ROUNDDOWN(273.15+pomiary[[#This Row],[czujnik8]],0)</f>
        <v>287</v>
      </c>
      <c r="K79">
        <f>ROUNDDOWN(273.15+pomiary[[#This Row],[czujnik9]],0)</f>
        <v>288</v>
      </c>
      <c r="L79">
        <f>ROUNDDOWN(273.15+pomiary[[#This Row],[czujnik10]],0)</f>
        <v>286</v>
      </c>
    </row>
    <row r="80" spans="1:12" x14ac:dyDescent="0.25">
      <c r="A80" s="1">
        <v>42532</v>
      </c>
      <c r="B80" s="2">
        <v>0.41875000000000001</v>
      </c>
      <c r="C80">
        <f>ROUNDDOWN(273.15+pomiary[[#This Row],[czujnik1]],0)</f>
        <v>286</v>
      </c>
      <c r="D80">
        <f>ROUNDDOWN(273.15+pomiary[[#This Row],[czujnik2]],0)</f>
        <v>285</v>
      </c>
      <c r="E80">
        <f>ROUNDDOWN(273.15+pomiary[[#This Row],[czujnik3]],0)</f>
        <v>284</v>
      </c>
      <c r="F80">
        <f>ROUNDDOWN(273.15+pomiary[[#This Row],[czujnik4]],0)</f>
        <v>284</v>
      </c>
      <c r="G80">
        <f>ROUNDDOWN(273.15+pomiary[[#This Row],[czujnik5]],0)</f>
        <v>289</v>
      </c>
      <c r="H80">
        <f>ROUNDDOWN(273.15+pomiary[[#This Row],[czujnik6]],0)</f>
        <v>292</v>
      </c>
      <c r="I80">
        <f>ROUNDDOWN(273.15+pomiary[[#This Row],[czujnik7]],0)</f>
        <v>290</v>
      </c>
      <c r="J80">
        <f>ROUNDDOWN(273.15+pomiary[[#This Row],[czujnik8]],0)</f>
        <v>288</v>
      </c>
      <c r="K80">
        <f>ROUNDDOWN(273.15+pomiary[[#This Row],[czujnik9]],0)</f>
        <v>285</v>
      </c>
      <c r="L80">
        <f>ROUNDDOWN(273.15+pomiary[[#This Row],[czujnik10]],0)</f>
        <v>289</v>
      </c>
    </row>
    <row r="81" spans="1:12" x14ac:dyDescent="0.25">
      <c r="A81" s="1">
        <v>42534</v>
      </c>
      <c r="B81" s="2">
        <v>0.17291666666666666</v>
      </c>
      <c r="C81">
        <f>ROUNDDOWN(273.15+pomiary[[#This Row],[czujnik1]],0)</f>
        <v>283</v>
      </c>
      <c r="D81">
        <f>ROUNDDOWN(273.15+pomiary[[#This Row],[czujnik2]],0)</f>
        <v>286</v>
      </c>
      <c r="E81">
        <f>ROUNDDOWN(273.15+pomiary[[#This Row],[czujnik3]],0)</f>
        <v>284</v>
      </c>
      <c r="F81">
        <f>ROUNDDOWN(273.15+pomiary[[#This Row],[czujnik4]],0)</f>
        <v>287</v>
      </c>
      <c r="G81">
        <f>ROUNDDOWN(273.15+pomiary[[#This Row],[czujnik5]],0)</f>
        <v>285</v>
      </c>
      <c r="H81">
        <f>ROUNDDOWN(273.15+pomiary[[#This Row],[czujnik6]],0)</f>
        <v>289</v>
      </c>
      <c r="I81">
        <f>ROUNDDOWN(273.15+pomiary[[#This Row],[czujnik7]],0)</f>
        <v>286</v>
      </c>
      <c r="J81">
        <f>ROUNDDOWN(273.15+pomiary[[#This Row],[czujnik8]],0)</f>
        <v>287</v>
      </c>
      <c r="K81">
        <f>ROUNDDOWN(273.15+pomiary[[#This Row],[czujnik9]],0)</f>
        <v>283</v>
      </c>
      <c r="L81">
        <f>ROUNDDOWN(273.15+pomiary[[#This Row],[czujnik10]],0)</f>
        <v>284</v>
      </c>
    </row>
    <row r="82" spans="1:12" x14ac:dyDescent="0.25">
      <c r="A82" s="1">
        <v>42534</v>
      </c>
      <c r="B82" s="2">
        <v>0.45833333333333331</v>
      </c>
      <c r="C82">
        <f>ROUNDDOWN(273.15+pomiary[[#This Row],[czujnik1]],0)</f>
        <v>286</v>
      </c>
      <c r="D82">
        <f>ROUNDDOWN(273.15+pomiary[[#This Row],[czujnik2]],0)</f>
        <v>290</v>
      </c>
      <c r="E82">
        <f>ROUNDDOWN(273.15+pomiary[[#This Row],[czujnik3]],0)</f>
        <v>286</v>
      </c>
      <c r="F82">
        <f>ROUNDDOWN(273.15+pomiary[[#This Row],[czujnik4]],0)</f>
        <v>292</v>
      </c>
      <c r="G82">
        <f>ROUNDDOWN(273.15+pomiary[[#This Row],[czujnik5]],0)</f>
        <v>290</v>
      </c>
      <c r="H82">
        <f>ROUNDDOWN(273.15+pomiary[[#This Row],[czujnik6]],0)</f>
        <v>286</v>
      </c>
      <c r="I82">
        <f>ROUNDDOWN(273.15+pomiary[[#This Row],[czujnik7]],0)</f>
        <v>290</v>
      </c>
      <c r="J82">
        <f>ROUNDDOWN(273.15+pomiary[[#This Row],[czujnik8]],0)</f>
        <v>291</v>
      </c>
      <c r="K82">
        <f>ROUNDDOWN(273.15+pomiary[[#This Row],[czujnik9]],0)</f>
        <v>285</v>
      </c>
      <c r="L82">
        <f>ROUNDDOWN(273.15+pomiary[[#This Row],[czujnik10]],0)</f>
        <v>289</v>
      </c>
    </row>
    <row r="83" spans="1:12" x14ac:dyDescent="0.25">
      <c r="A83" s="1">
        <v>42536</v>
      </c>
      <c r="B83" s="2">
        <v>0.25624999999999998</v>
      </c>
      <c r="C83">
        <f>ROUNDDOWN(273.15+pomiary[[#This Row],[czujnik1]],0)</f>
        <v>290</v>
      </c>
      <c r="D83">
        <f>ROUNDDOWN(273.15+pomiary[[#This Row],[czujnik2]],0)</f>
        <v>291</v>
      </c>
      <c r="E83">
        <f>ROUNDDOWN(273.15+pomiary[[#This Row],[czujnik3]],0)</f>
        <v>291</v>
      </c>
      <c r="F83">
        <f>ROUNDDOWN(273.15+pomiary[[#This Row],[czujnik4]],0)</f>
        <v>291</v>
      </c>
      <c r="G83">
        <f>ROUNDDOWN(273.15+pomiary[[#This Row],[czujnik5]],0)</f>
        <v>290</v>
      </c>
      <c r="H83">
        <f>ROUNDDOWN(273.15+pomiary[[#This Row],[czujnik6]],0)</f>
        <v>289</v>
      </c>
      <c r="I83">
        <f>ROUNDDOWN(273.15+pomiary[[#This Row],[czujnik7]],0)</f>
        <v>287</v>
      </c>
      <c r="J83">
        <f>ROUNDDOWN(273.15+pomiary[[#This Row],[czujnik8]],0)</f>
        <v>291</v>
      </c>
      <c r="K83">
        <f>ROUNDDOWN(273.15+pomiary[[#This Row],[czujnik9]],0)</f>
        <v>288</v>
      </c>
      <c r="L83">
        <f>ROUNDDOWN(273.15+pomiary[[#This Row],[czujnik10]],0)</f>
        <v>283</v>
      </c>
    </row>
    <row r="84" spans="1:12" x14ac:dyDescent="0.25">
      <c r="A84" s="1">
        <v>42536</v>
      </c>
      <c r="B84" s="2">
        <v>0.46111111111111114</v>
      </c>
      <c r="C84">
        <f>ROUNDDOWN(273.15+pomiary[[#This Row],[czujnik1]],0)</f>
        <v>284</v>
      </c>
      <c r="D84">
        <f>ROUNDDOWN(273.15+pomiary[[#This Row],[czujnik2]],0)</f>
        <v>290</v>
      </c>
      <c r="E84">
        <f>ROUNDDOWN(273.15+pomiary[[#This Row],[czujnik3]],0)</f>
        <v>285</v>
      </c>
      <c r="F84">
        <f>ROUNDDOWN(273.15+pomiary[[#This Row],[czujnik4]],0)</f>
        <v>283</v>
      </c>
      <c r="G84">
        <f>ROUNDDOWN(273.15+pomiary[[#This Row],[czujnik5]],0)</f>
        <v>290</v>
      </c>
      <c r="H84">
        <f>ROUNDDOWN(273.15+pomiary[[#This Row],[czujnik6]],0)</f>
        <v>291</v>
      </c>
      <c r="I84">
        <f>ROUNDDOWN(273.15+pomiary[[#This Row],[czujnik7]],0)</f>
        <v>283</v>
      </c>
      <c r="J84">
        <f>ROUNDDOWN(273.15+pomiary[[#This Row],[czujnik8]],0)</f>
        <v>286</v>
      </c>
      <c r="K84">
        <f>ROUNDDOWN(273.15+pomiary[[#This Row],[czujnik9]],0)</f>
        <v>285</v>
      </c>
      <c r="L84">
        <f>ROUNDDOWN(273.15+pomiary[[#This Row],[czujnik10]],0)</f>
        <v>287</v>
      </c>
    </row>
    <row r="85" spans="1:12" x14ac:dyDescent="0.25">
      <c r="A85" s="1">
        <v>42537</v>
      </c>
      <c r="B85" s="2">
        <v>8.9583333333333334E-2</v>
      </c>
      <c r="C85">
        <f>ROUNDDOWN(273.15+pomiary[[#This Row],[czujnik1]],0)</f>
        <v>285</v>
      </c>
      <c r="D85">
        <f>ROUNDDOWN(273.15+pomiary[[#This Row],[czujnik2]],0)</f>
        <v>286</v>
      </c>
      <c r="E85">
        <f>ROUNDDOWN(273.15+pomiary[[#This Row],[czujnik3]],0)</f>
        <v>285</v>
      </c>
      <c r="F85">
        <f>ROUNDDOWN(273.15+pomiary[[#This Row],[czujnik4]],0)</f>
        <v>288</v>
      </c>
      <c r="G85">
        <f>ROUNDDOWN(273.15+pomiary[[#This Row],[czujnik5]],0)</f>
        <v>293</v>
      </c>
      <c r="H85">
        <f>ROUNDDOWN(273.15+pomiary[[#This Row],[czujnik6]],0)</f>
        <v>292</v>
      </c>
      <c r="I85">
        <f>ROUNDDOWN(273.15+pomiary[[#This Row],[czujnik7]],0)</f>
        <v>284</v>
      </c>
      <c r="J85">
        <f>ROUNDDOWN(273.15+pomiary[[#This Row],[czujnik8]],0)</f>
        <v>287</v>
      </c>
      <c r="K85">
        <f>ROUNDDOWN(273.15+pomiary[[#This Row],[czujnik9]],0)</f>
        <v>288</v>
      </c>
      <c r="L85">
        <f>ROUNDDOWN(273.15+pomiary[[#This Row],[czujnik10]],0)</f>
        <v>285</v>
      </c>
    </row>
    <row r="86" spans="1:12" x14ac:dyDescent="0.25">
      <c r="A86" s="1">
        <v>42540</v>
      </c>
      <c r="B86" s="2">
        <v>0.37708333333333333</v>
      </c>
      <c r="C86">
        <f>ROUNDDOWN(273.15+pomiary[[#This Row],[czujnik1]],0)</f>
        <v>286</v>
      </c>
      <c r="D86">
        <f>ROUNDDOWN(273.15+pomiary[[#This Row],[czujnik2]],0)</f>
        <v>290</v>
      </c>
      <c r="E86">
        <f>ROUNDDOWN(273.15+pomiary[[#This Row],[czujnik3]],0)</f>
        <v>292</v>
      </c>
      <c r="F86">
        <f>ROUNDDOWN(273.15+pomiary[[#This Row],[czujnik4]],0)</f>
        <v>283</v>
      </c>
      <c r="G86">
        <f>ROUNDDOWN(273.15+pomiary[[#This Row],[czujnik5]],0)</f>
        <v>284</v>
      </c>
      <c r="H86">
        <f>ROUNDDOWN(273.15+pomiary[[#This Row],[czujnik6]],0)</f>
        <v>284</v>
      </c>
      <c r="I86">
        <f>ROUNDDOWN(273.15+pomiary[[#This Row],[czujnik7]],0)</f>
        <v>287</v>
      </c>
      <c r="J86">
        <f>ROUNDDOWN(273.15+pomiary[[#This Row],[czujnik8]],0)</f>
        <v>290</v>
      </c>
      <c r="K86">
        <f>ROUNDDOWN(273.15+pomiary[[#This Row],[czujnik9]],0)</f>
        <v>291</v>
      </c>
      <c r="L86">
        <f>ROUNDDOWN(273.15+pomiary[[#This Row],[czujnik10]],0)</f>
        <v>288</v>
      </c>
    </row>
    <row r="87" spans="1:12" x14ac:dyDescent="0.25">
      <c r="A87" s="1">
        <v>42540</v>
      </c>
      <c r="B87" s="2">
        <v>0.46527777777777779</v>
      </c>
      <c r="C87">
        <f>ROUNDDOWN(273.15+pomiary[[#This Row],[czujnik1]],0)</f>
        <v>292</v>
      </c>
      <c r="D87">
        <f>ROUNDDOWN(273.15+pomiary[[#This Row],[czujnik2]],0)</f>
        <v>286</v>
      </c>
      <c r="E87">
        <f>ROUNDDOWN(273.15+pomiary[[#This Row],[czujnik3]],0)</f>
        <v>287</v>
      </c>
      <c r="F87">
        <f>ROUNDDOWN(273.15+pomiary[[#This Row],[czujnik4]],0)</f>
        <v>284</v>
      </c>
      <c r="G87">
        <f>ROUNDDOWN(273.15+pomiary[[#This Row],[czujnik5]],0)</f>
        <v>292</v>
      </c>
      <c r="H87">
        <f>ROUNDDOWN(273.15+pomiary[[#This Row],[czujnik6]],0)</f>
        <v>288</v>
      </c>
      <c r="I87">
        <f>ROUNDDOWN(273.15+pomiary[[#This Row],[czujnik7]],0)</f>
        <v>284</v>
      </c>
      <c r="J87">
        <f>ROUNDDOWN(273.15+pomiary[[#This Row],[czujnik8]],0)</f>
        <v>290</v>
      </c>
      <c r="K87">
        <f>ROUNDDOWN(273.15+pomiary[[#This Row],[czujnik9]],0)</f>
        <v>284</v>
      </c>
      <c r="L87">
        <f>ROUNDDOWN(273.15+pomiary[[#This Row],[czujnik10]],0)</f>
        <v>287</v>
      </c>
    </row>
    <row r="88" spans="1:12" x14ac:dyDescent="0.25">
      <c r="A88" s="1">
        <v>42541</v>
      </c>
      <c r="B88" s="2">
        <v>2.0833333333333333E-3</v>
      </c>
      <c r="C88">
        <f>ROUNDDOWN(273.15+pomiary[[#This Row],[czujnik1]],0)</f>
        <v>290</v>
      </c>
      <c r="D88">
        <f>ROUNDDOWN(273.15+pomiary[[#This Row],[czujnik2]],0)</f>
        <v>286</v>
      </c>
      <c r="E88">
        <f>ROUNDDOWN(273.15+pomiary[[#This Row],[czujnik3]],0)</f>
        <v>289</v>
      </c>
      <c r="F88">
        <f>ROUNDDOWN(273.15+pomiary[[#This Row],[czujnik4]],0)</f>
        <v>292</v>
      </c>
      <c r="G88">
        <f>ROUNDDOWN(273.15+pomiary[[#This Row],[czujnik5]],0)</f>
        <v>287</v>
      </c>
      <c r="H88">
        <f>ROUNDDOWN(273.15+pomiary[[#This Row],[czujnik6]],0)</f>
        <v>283</v>
      </c>
      <c r="I88">
        <f>ROUNDDOWN(273.15+pomiary[[#This Row],[czujnik7]],0)</f>
        <v>287</v>
      </c>
      <c r="J88">
        <f>ROUNDDOWN(273.15+pomiary[[#This Row],[czujnik8]],0)</f>
        <v>288</v>
      </c>
      <c r="K88">
        <f>ROUNDDOWN(273.15+pomiary[[#This Row],[czujnik9]],0)</f>
        <v>288</v>
      </c>
      <c r="L88">
        <f>ROUNDDOWN(273.15+pomiary[[#This Row],[czujnik10]],0)</f>
        <v>292</v>
      </c>
    </row>
    <row r="89" spans="1:12" x14ac:dyDescent="0.25">
      <c r="A89" s="1">
        <v>42542</v>
      </c>
      <c r="B89" s="2">
        <v>0.1701388888888889</v>
      </c>
      <c r="C89">
        <f>ROUNDDOWN(273.15+pomiary[[#This Row],[czujnik1]],0)</f>
        <v>288</v>
      </c>
      <c r="D89">
        <f>ROUNDDOWN(273.15+pomiary[[#This Row],[czujnik2]],0)</f>
        <v>291</v>
      </c>
      <c r="E89">
        <f>ROUNDDOWN(273.15+pomiary[[#This Row],[czujnik3]],0)</f>
        <v>291</v>
      </c>
      <c r="F89">
        <f>ROUNDDOWN(273.15+pomiary[[#This Row],[czujnik4]],0)</f>
        <v>283</v>
      </c>
      <c r="G89">
        <f>ROUNDDOWN(273.15+pomiary[[#This Row],[czujnik5]],0)</f>
        <v>289</v>
      </c>
      <c r="H89">
        <f>ROUNDDOWN(273.15+pomiary[[#This Row],[czujnik6]],0)</f>
        <v>289</v>
      </c>
      <c r="I89">
        <f>ROUNDDOWN(273.15+pomiary[[#This Row],[czujnik7]],0)</f>
        <v>291</v>
      </c>
      <c r="J89">
        <f>ROUNDDOWN(273.15+pomiary[[#This Row],[czujnik8]],0)</f>
        <v>284</v>
      </c>
      <c r="K89">
        <f>ROUNDDOWN(273.15+pomiary[[#This Row],[czujnik9]],0)</f>
        <v>283</v>
      </c>
      <c r="L89">
        <f>ROUNDDOWN(273.15+pomiary[[#This Row],[czujnik10]],0)</f>
        <v>290</v>
      </c>
    </row>
    <row r="90" spans="1:12" x14ac:dyDescent="0.25">
      <c r="A90" s="1">
        <v>42545</v>
      </c>
      <c r="B90" s="2">
        <v>0.2986111111111111</v>
      </c>
      <c r="C90">
        <f>ROUNDDOWN(273.15+pomiary[[#This Row],[czujnik1]],0)</f>
        <v>288</v>
      </c>
      <c r="D90">
        <f>ROUNDDOWN(273.15+pomiary[[#This Row],[czujnik2]],0)</f>
        <v>289</v>
      </c>
      <c r="E90">
        <f>ROUNDDOWN(273.15+pomiary[[#This Row],[czujnik3]],0)</f>
        <v>283</v>
      </c>
      <c r="F90">
        <f>ROUNDDOWN(273.15+pomiary[[#This Row],[czujnik4]],0)</f>
        <v>286</v>
      </c>
      <c r="G90">
        <f>ROUNDDOWN(273.15+pomiary[[#This Row],[czujnik5]],0)</f>
        <v>284</v>
      </c>
      <c r="H90">
        <f>ROUNDDOWN(273.15+pomiary[[#This Row],[czujnik6]],0)</f>
        <v>290</v>
      </c>
      <c r="I90">
        <f>ROUNDDOWN(273.15+pomiary[[#This Row],[czujnik7]],0)</f>
        <v>286</v>
      </c>
      <c r="J90">
        <f>ROUNDDOWN(273.15+pomiary[[#This Row],[czujnik8]],0)</f>
        <v>290</v>
      </c>
      <c r="K90">
        <f>ROUNDDOWN(273.15+pomiary[[#This Row],[czujnik9]],0)</f>
        <v>287</v>
      </c>
      <c r="L90">
        <f>ROUNDDOWN(273.15+pomiary[[#This Row],[czujnik10]],0)</f>
        <v>285</v>
      </c>
    </row>
    <row r="91" spans="1:12" x14ac:dyDescent="0.25">
      <c r="A91" s="1">
        <v>42545</v>
      </c>
      <c r="B91" s="2">
        <v>0.37777777777777777</v>
      </c>
      <c r="C91">
        <f>ROUNDDOWN(273.15+pomiary[[#This Row],[czujnik1]],0)</f>
        <v>285</v>
      </c>
      <c r="D91">
        <f>ROUNDDOWN(273.15+pomiary[[#This Row],[czujnik2]],0)</f>
        <v>287</v>
      </c>
      <c r="E91">
        <f>ROUNDDOWN(273.15+pomiary[[#This Row],[czujnik3]],0)</f>
        <v>293</v>
      </c>
      <c r="F91">
        <f>ROUNDDOWN(273.15+pomiary[[#This Row],[czujnik4]],0)</f>
        <v>292</v>
      </c>
      <c r="G91">
        <f>ROUNDDOWN(273.15+pomiary[[#This Row],[czujnik5]],0)</f>
        <v>285</v>
      </c>
      <c r="H91">
        <f>ROUNDDOWN(273.15+pomiary[[#This Row],[czujnik6]],0)</f>
        <v>287</v>
      </c>
      <c r="I91">
        <f>ROUNDDOWN(273.15+pomiary[[#This Row],[czujnik7]],0)</f>
        <v>290</v>
      </c>
      <c r="J91">
        <f>ROUNDDOWN(273.15+pomiary[[#This Row],[czujnik8]],0)</f>
        <v>285</v>
      </c>
      <c r="K91">
        <f>ROUNDDOWN(273.15+pomiary[[#This Row],[czujnik9]],0)</f>
        <v>285</v>
      </c>
      <c r="L91">
        <f>ROUNDDOWN(273.15+pomiary[[#This Row],[czujnik10]],0)</f>
        <v>285</v>
      </c>
    </row>
    <row r="92" spans="1:12" x14ac:dyDescent="0.25">
      <c r="A92" s="1">
        <v>42546</v>
      </c>
      <c r="B92" s="2">
        <v>0.25347222222222221</v>
      </c>
      <c r="C92">
        <f>ROUNDDOWN(273.15+pomiary[[#This Row],[czujnik1]],0)</f>
        <v>289</v>
      </c>
      <c r="D92">
        <f>ROUNDDOWN(273.15+pomiary[[#This Row],[czujnik2]],0)</f>
        <v>283</v>
      </c>
      <c r="E92">
        <f>ROUNDDOWN(273.15+pomiary[[#This Row],[czujnik3]],0)</f>
        <v>290</v>
      </c>
      <c r="F92">
        <f>ROUNDDOWN(273.15+pomiary[[#This Row],[czujnik4]],0)</f>
        <v>292</v>
      </c>
      <c r="G92">
        <f>ROUNDDOWN(273.15+pomiary[[#This Row],[czujnik5]],0)</f>
        <v>290</v>
      </c>
      <c r="H92">
        <f>ROUNDDOWN(273.15+pomiary[[#This Row],[czujnik6]],0)</f>
        <v>289</v>
      </c>
      <c r="I92">
        <f>ROUNDDOWN(273.15+pomiary[[#This Row],[czujnik7]],0)</f>
        <v>288</v>
      </c>
      <c r="J92">
        <f>ROUNDDOWN(273.15+pomiary[[#This Row],[czujnik8]],0)</f>
        <v>283</v>
      </c>
      <c r="K92">
        <f>ROUNDDOWN(273.15+pomiary[[#This Row],[czujnik9]],0)</f>
        <v>283</v>
      </c>
      <c r="L92">
        <f>ROUNDDOWN(273.15+pomiary[[#This Row],[czujnik10]],0)</f>
        <v>285</v>
      </c>
    </row>
    <row r="93" spans="1:12" x14ac:dyDescent="0.25">
      <c r="A93" s="1">
        <v>42547</v>
      </c>
      <c r="B93" s="2">
        <v>8.4722222222222227E-2</v>
      </c>
      <c r="C93">
        <f>ROUNDDOWN(273.15+pomiary[[#This Row],[czujnik1]],0)</f>
        <v>289</v>
      </c>
      <c r="D93">
        <f>ROUNDDOWN(273.15+pomiary[[#This Row],[czujnik2]],0)</f>
        <v>285</v>
      </c>
      <c r="E93">
        <f>ROUNDDOWN(273.15+pomiary[[#This Row],[czujnik3]],0)</f>
        <v>291</v>
      </c>
      <c r="F93">
        <f>ROUNDDOWN(273.15+pomiary[[#This Row],[czujnik4]],0)</f>
        <v>284</v>
      </c>
      <c r="G93">
        <f>ROUNDDOWN(273.15+pomiary[[#This Row],[czujnik5]],0)</f>
        <v>288</v>
      </c>
      <c r="H93">
        <f>ROUNDDOWN(273.15+pomiary[[#This Row],[czujnik6]],0)</f>
        <v>291</v>
      </c>
      <c r="I93">
        <f>ROUNDDOWN(273.15+pomiary[[#This Row],[czujnik7]],0)</f>
        <v>285</v>
      </c>
      <c r="J93">
        <f>ROUNDDOWN(273.15+pomiary[[#This Row],[czujnik8]],0)</f>
        <v>291</v>
      </c>
      <c r="K93">
        <f>ROUNDDOWN(273.15+pomiary[[#This Row],[czujnik9]],0)</f>
        <v>287</v>
      </c>
      <c r="L93">
        <f>ROUNDDOWN(273.15+pomiary[[#This Row],[czujnik10]],0)</f>
        <v>289</v>
      </c>
    </row>
    <row r="94" spans="1:12" x14ac:dyDescent="0.25">
      <c r="A94" s="1">
        <v>42547</v>
      </c>
      <c r="B94" s="2">
        <v>0.16875000000000001</v>
      </c>
      <c r="C94">
        <f>ROUNDDOWN(273.15+pomiary[[#This Row],[czujnik1]],0)</f>
        <v>292</v>
      </c>
      <c r="D94">
        <f>ROUNDDOWN(273.15+pomiary[[#This Row],[czujnik2]],0)</f>
        <v>292</v>
      </c>
      <c r="E94">
        <f>ROUNDDOWN(273.15+pomiary[[#This Row],[czujnik3]],0)</f>
        <v>285</v>
      </c>
      <c r="F94">
        <f>ROUNDDOWN(273.15+pomiary[[#This Row],[czujnik4]],0)</f>
        <v>289</v>
      </c>
      <c r="G94">
        <f>ROUNDDOWN(273.15+pomiary[[#This Row],[czujnik5]],0)</f>
        <v>286</v>
      </c>
      <c r="H94">
        <f>ROUNDDOWN(273.15+pomiary[[#This Row],[czujnik6]],0)</f>
        <v>293</v>
      </c>
      <c r="I94">
        <f>ROUNDDOWN(273.15+pomiary[[#This Row],[czujnik7]],0)</f>
        <v>292</v>
      </c>
      <c r="J94">
        <f>ROUNDDOWN(273.15+pomiary[[#This Row],[czujnik8]],0)</f>
        <v>288</v>
      </c>
      <c r="K94">
        <f>ROUNDDOWN(273.15+pomiary[[#This Row],[czujnik9]],0)</f>
        <v>288</v>
      </c>
      <c r="L94">
        <f>ROUNDDOWN(273.15+pomiary[[#This Row],[czujnik10]],0)</f>
        <v>286</v>
      </c>
    </row>
    <row r="95" spans="1:12" x14ac:dyDescent="0.25">
      <c r="A95" s="1">
        <v>42547</v>
      </c>
      <c r="B95" s="2">
        <v>0.34166666666666667</v>
      </c>
      <c r="C95">
        <f>ROUNDDOWN(273.15+pomiary[[#This Row],[czujnik1]],0)</f>
        <v>287</v>
      </c>
      <c r="D95">
        <f>ROUNDDOWN(273.15+pomiary[[#This Row],[czujnik2]],0)</f>
        <v>284</v>
      </c>
      <c r="E95">
        <f>ROUNDDOWN(273.15+pomiary[[#This Row],[czujnik3]],0)</f>
        <v>286</v>
      </c>
      <c r="F95">
        <f>ROUNDDOWN(273.15+pomiary[[#This Row],[czujnik4]],0)</f>
        <v>291</v>
      </c>
      <c r="G95">
        <f>ROUNDDOWN(273.15+pomiary[[#This Row],[czujnik5]],0)</f>
        <v>291</v>
      </c>
      <c r="H95">
        <f>ROUNDDOWN(273.15+pomiary[[#This Row],[czujnik6]],0)</f>
        <v>285</v>
      </c>
      <c r="I95">
        <f>ROUNDDOWN(273.15+pomiary[[#This Row],[czujnik7]],0)</f>
        <v>289</v>
      </c>
      <c r="J95">
        <f>ROUNDDOWN(273.15+pomiary[[#This Row],[czujnik8]],0)</f>
        <v>283</v>
      </c>
      <c r="K95">
        <f>ROUNDDOWN(273.15+pomiary[[#This Row],[czujnik9]],0)</f>
        <v>291</v>
      </c>
      <c r="L95">
        <f>ROUNDDOWN(273.15+pomiary[[#This Row],[czujnik10]],0)</f>
        <v>287</v>
      </c>
    </row>
    <row r="96" spans="1:12" x14ac:dyDescent="0.25">
      <c r="A96" s="1">
        <v>42548</v>
      </c>
      <c r="B96" s="2">
        <v>0.33541666666666664</v>
      </c>
      <c r="C96">
        <f>ROUNDDOWN(273.15+pomiary[[#This Row],[czujnik1]],0)</f>
        <v>284</v>
      </c>
      <c r="D96">
        <f>ROUNDDOWN(273.15+pomiary[[#This Row],[czujnik2]],0)</f>
        <v>284</v>
      </c>
      <c r="E96">
        <f>ROUNDDOWN(273.15+pomiary[[#This Row],[czujnik3]],0)</f>
        <v>285</v>
      </c>
      <c r="F96">
        <f>ROUNDDOWN(273.15+pomiary[[#This Row],[czujnik4]],0)</f>
        <v>289</v>
      </c>
      <c r="G96">
        <f>ROUNDDOWN(273.15+pomiary[[#This Row],[czujnik5]],0)</f>
        <v>284</v>
      </c>
      <c r="H96">
        <f>ROUNDDOWN(273.15+pomiary[[#This Row],[czujnik6]],0)</f>
        <v>292</v>
      </c>
      <c r="I96">
        <f>ROUNDDOWN(273.15+pomiary[[#This Row],[czujnik7]],0)</f>
        <v>285</v>
      </c>
      <c r="J96">
        <f>ROUNDDOWN(273.15+pomiary[[#This Row],[czujnik8]],0)</f>
        <v>284</v>
      </c>
      <c r="K96">
        <f>ROUNDDOWN(273.15+pomiary[[#This Row],[czujnik9]],0)</f>
        <v>287</v>
      </c>
      <c r="L96">
        <f>ROUNDDOWN(273.15+pomiary[[#This Row],[czujnik10]],0)</f>
        <v>287</v>
      </c>
    </row>
    <row r="97" spans="1:12" x14ac:dyDescent="0.25">
      <c r="A97" s="1">
        <v>42549</v>
      </c>
      <c r="B97" s="2">
        <v>0.50624999999999998</v>
      </c>
      <c r="C97">
        <f>ROUNDDOWN(273.15+pomiary[[#This Row],[czujnik1]],0)</f>
        <v>283</v>
      </c>
      <c r="D97">
        <f>ROUNDDOWN(273.15+pomiary[[#This Row],[czujnik2]],0)</f>
        <v>284</v>
      </c>
      <c r="E97">
        <f>ROUNDDOWN(273.15+pomiary[[#This Row],[czujnik3]],0)</f>
        <v>290</v>
      </c>
      <c r="F97">
        <f>ROUNDDOWN(273.15+pomiary[[#This Row],[czujnik4]],0)</f>
        <v>286</v>
      </c>
      <c r="G97">
        <f>ROUNDDOWN(273.15+pomiary[[#This Row],[czujnik5]],0)</f>
        <v>289</v>
      </c>
      <c r="H97">
        <f>ROUNDDOWN(273.15+pomiary[[#This Row],[czujnik6]],0)</f>
        <v>285</v>
      </c>
      <c r="I97">
        <f>ROUNDDOWN(273.15+pomiary[[#This Row],[czujnik7]],0)</f>
        <v>284</v>
      </c>
      <c r="J97">
        <f>ROUNDDOWN(273.15+pomiary[[#This Row],[czujnik8]],0)</f>
        <v>289</v>
      </c>
      <c r="K97">
        <f>ROUNDDOWN(273.15+pomiary[[#This Row],[czujnik9]],0)</f>
        <v>285</v>
      </c>
      <c r="L97">
        <f>ROUNDDOWN(273.15+pomiary[[#This Row],[czujnik10]],0)</f>
        <v>284</v>
      </c>
    </row>
    <row r="98" spans="1:12" x14ac:dyDescent="0.25">
      <c r="A98" s="1">
        <v>42551</v>
      </c>
      <c r="B98" s="2">
        <v>4.583333333333333E-2</v>
      </c>
      <c r="C98">
        <f>ROUNDDOWN(273.15+pomiary[[#This Row],[czujnik1]],0)</f>
        <v>288</v>
      </c>
      <c r="D98">
        <f>ROUNDDOWN(273.15+pomiary[[#This Row],[czujnik2]],0)</f>
        <v>290</v>
      </c>
      <c r="E98">
        <f>ROUNDDOWN(273.15+pomiary[[#This Row],[czujnik3]],0)</f>
        <v>285</v>
      </c>
      <c r="F98">
        <f>ROUNDDOWN(273.15+pomiary[[#This Row],[czujnik4]],0)</f>
        <v>283</v>
      </c>
      <c r="G98">
        <f>ROUNDDOWN(273.15+pomiary[[#This Row],[czujnik5]],0)</f>
        <v>286</v>
      </c>
      <c r="H98">
        <f>ROUNDDOWN(273.15+pomiary[[#This Row],[czujnik6]],0)</f>
        <v>286</v>
      </c>
      <c r="I98">
        <f>ROUNDDOWN(273.15+pomiary[[#This Row],[czujnik7]],0)</f>
        <v>284</v>
      </c>
      <c r="J98">
        <f>ROUNDDOWN(273.15+pomiary[[#This Row],[czujnik8]],0)</f>
        <v>283</v>
      </c>
      <c r="K98">
        <f>ROUNDDOWN(273.15+pomiary[[#This Row],[czujnik9]],0)</f>
        <v>284</v>
      </c>
      <c r="L98">
        <f>ROUNDDOWN(273.15+pomiary[[#This Row],[czujnik10]],0)</f>
        <v>291</v>
      </c>
    </row>
    <row r="99" spans="1:12" x14ac:dyDescent="0.25">
      <c r="A99" s="1">
        <v>42553</v>
      </c>
      <c r="B99" s="2">
        <v>0.21597222222222223</v>
      </c>
      <c r="C99">
        <f>ROUNDDOWN(273.15+pomiary[[#This Row],[czujnik1]],0)</f>
        <v>295</v>
      </c>
      <c r="D99">
        <f>ROUNDDOWN(273.15+pomiary[[#This Row],[czujnik2]],0)</f>
        <v>298</v>
      </c>
      <c r="E99">
        <f>ROUNDDOWN(273.15+pomiary[[#This Row],[czujnik3]],0)</f>
        <v>296</v>
      </c>
      <c r="F99">
        <f>ROUNDDOWN(273.15+pomiary[[#This Row],[czujnik4]],0)</f>
        <v>294</v>
      </c>
      <c r="G99">
        <f>ROUNDDOWN(273.15+pomiary[[#This Row],[czujnik5]],0)</f>
        <v>296</v>
      </c>
      <c r="H99">
        <f>ROUNDDOWN(273.15+pomiary[[#This Row],[czujnik6]],0)</f>
        <v>293</v>
      </c>
      <c r="I99">
        <f>ROUNDDOWN(273.15+pomiary[[#This Row],[czujnik7]],0)</f>
        <v>296</v>
      </c>
      <c r="J99">
        <f>ROUNDDOWN(273.15+pomiary[[#This Row],[czujnik8]],0)</f>
        <v>297</v>
      </c>
      <c r="K99">
        <f>ROUNDDOWN(273.15+pomiary[[#This Row],[czujnik9]],0)</f>
        <v>296</v>
      </c>
      <c r="L99">
        <f>ROUNDDOWN(273.15+pomiary[[#This Row],[czujnik10]],0)</f>
        <v>294</v>
      </c>
    </row>
    <row r="100" spans="1:12" x14ac:dyDescent="0.25">
      <c r="A100" s="1">
        <v>42554</v>
      </c>
      <c r="B100" s="2">
        <v>4.1666666666666666E-3</v>
      </c>
      <c r="C100">
        <f>ROUNDDOWN(273.15+pomiary[[#This Row],[czujnik1]],0)</f>
        <v>294</v>
      </c>
      <c r="D100">
        <f>ROUNDDOWN(273.15+pomiary[[#This Row],[czujnik2]],0)</f>
        <v>297</v>
      </c>
      <c r="E100">
        <f>ROUNDDOWN(273.15+pomiary[[#This Row],[czujnik3]],0)</f>
        <v>293</v>
      </c>
      <c r="F100">
        <f>ROUNDDOWN(273.15+pomiary[[#This Row],[czujnik4]],0)</f>
        <v>293</v>
      </c>
      <c r="G100">
        <f>ROUNDDOWN(273.15+pomiary[[#This Row],[czujnik5]],0)</f>
        <v>297</v>
      </c>
      <c r="H100">
        <f>ROUNDDOWN(273.15+pomiary[[#This Row],[czujnik6]],0)</f>
        <v>296</v>
      </c>
      <c r="I100">
        <f>ROUNDDOWN(273.15+pomiary[[#This Row],[czujnik7]],0)</f>
        <v>297</v>
      </c>
      <c r="J100">
        <f>ROUNDDOWN(273.15+pomiary[[#This Row],[czujnik8]],0)</f>
        <v>295</v>
      </c>
      <c r="K100">
        <f>ROUNDDOWN(273.15+pomiary[[#This Row],[czujnik9]],0)</f>
        <v>294</v>
      </c>
      <c r="L100">
        <f>ROUNDDOWN(273.15+pomiary[[#This Row],[czujnik10]],0)</f>
        <v>297</v>
      </c>
    </row>
    <row r="101" spans="1:12" x14ac:dyDescent="0.25">
      <c r="A101" s="1">
        <v>42556</v>
      </c>
      <c r="B101" s="2">
        <v>8.6805555555555552E-2</v>
      </c>
      <c r="C101">
        <f>ROUNDDOWN(273.15+pomiary[[#This Row],[czujnik1]],0)</f>
        <v>295</v>
      </c>
      <c r="D101">
        <f>ROUNDDOWN(273.15+pomiary[[#This Row],[czujnik2]],0)</f>
        <v>295</v>
      </c>
      <c r="E101">
        <f>ROUNDDOWN(273.15+pomiary[[#This Row],[czujnik3]],0)</f>
        <v>296</v>
      </c>
      <c r="F101">
        <f>ROUNDDOWN(273.15+pomiary[[#This Row],[czujnik4]],0)</f>
        <v>293</v>
      </c>
      <c r="G101">
        <f>ROUNDDOWN(273.15+pomiary[[#This Row],[czujnik5]],0)</f>
        <v>294</v>
      </c>
      <c r="H101">
        <f>ROUNDDOWN(273.15+pomiary[[#This Row],[czujnik6]],0)</f>
        <v>294</v>
      </c>
      <c r="I101">
        <f>ROUNDDOWN(273.15+pomiary[[#This Row],[czujnik7]],0)</f>
        <v>294</v>
      </c>
      <c r="J101">
        <f>ROUNDDOWN(273.15+pomiary[[#This Row],[czujnik8]],0)</f>
        <v>297</v>
      </c>
      <c r="K101">
        <f>ROUNDDOWN(273.15+pomiary[[#This Row],[czujnik9]],0)</f>
        <v>297</v>
      </c>
      <c r="L101">
        <f>ROUNDDOWN(273.15+pomiary[[#This Row],[czujnik10]],0)</f>
        <v>296</v>
      </c>
    </row>
    <row r="102" spans="1:12" x14ac:dyDescent="0.25">
      <c r="A102" s="1">
        <v>42557</v>
      </c>
      <c r="B102" s="2">
        <v>4.7222222222222221E-2</v>
      </c>
      <c r="C102">
        <f>ROUNDDOWN(273.15+pomiary[[#This Row],[czujnik1]],0)</f>
        <v>293</v>
      </c>
      <c r="D102">
        <f>ROUNDDOWN(273.15+pomiary[[#This Row],[czujnik2]],0)</f>
        <v>294</v>
      </c>
      <c r="E102">
        <f>ROUNDDOWN(273.15+pomiary[[#This Row],[czujnik3]],0)</f>
        <v>295</v>
      </c>
      <c r="F102">
        <f>ROUNDDOWN(273.15+pomiary[[#This Row],[czujnik4]],0)</f>
        <v>293</v>
      </c>
      <c r="G102">
        <f>ROUNDDOWN(273.15+pomiary[[#This Row],[czujnik5]],0)</f>
        <v>296</v>
      </c>
      <c r="H102">
        <f>ROUNDDOWN(273.15+pomiary[[#This Row],[czujnik6]],0)</f>
        <v>296</v>
      </c>
      <c r="I102">
        <f>ROUNDDOWN(273.15+pomiary[[#This Row],[czujnik7]],0)</f>
        <v>296</v>
      </c>
      <c r="J102">
        <f>ROUNDDOWN(273.15+pomiary[[#This Row],[czujnik8]],0)</f>
        <v>294</v>
      </c>
      <c r="K102">
        <f>ROUNDDOWN(273.15+pomiary[[#This Row],[czujnik9]],0)</f>
        <v>297</v>
      </c>
      <c r="L102">
        <f>ROUNDDOWN(273.15+pomiary[[#This Row],[czujnik10]],0)</f>
        <v>294</v>
      </c>
    </row>
    <row r="103" spans="1:12" x14ac:dyDescent="0.25">
      <c r="A103" s="1">
        <v>42557</v>
      </c>
      <c r="B103" s="2">
        <v>0.46041666666666664</v>
      </c>
      <c r="C103">
        <f>ROUNDDOWN(273.15+pomiary[[#This Row],[czujnik1]],0)</f>
        <v>293</v>
      </c>
      <c r="D103">
        <f>ROUNDDOWN(273.15+pomiary[[#This Row],[czujnik2]],0)</f>
        <v>293</v>
      </c>
      <c r="E103">
        <f>ROUNDDOWN(273.15+pomiary[[#This Row],[czujnik3]],0)</f>
        <v>296</v>
      </c>
      <c r="F103">
        <f>ROUNDDOWN(273.15+pomiary[[#This Row],[czujnik4]],0)</f>
        <v>295</v>
      </c>
      <c r="G103">
        <f>ROUNDDOWN(273.15+pomiary[[#This Row],[czujnik5]],0)</f>
        <v>296</v>
      </c>
      <c r="H103">
        <f>ROUNDDOWN(273.15+pomiary[[#This Row],[czujnik6]],0)</f>
        <v>298</v>
      </c>
      <c r="I103">
        <f>ROUNDDOWN(273.15+pomiary[[#This Row],[czujnik7]],0)</f>
        <v>294</v>
      </c>
      <c r="J103">
        <f>ROUNDDOWN(273.15+pomiary[[#This Row],[czujnik8]],0)</f>
        <v>293</v>
      </c>
      <c r="K103">
        <f>ROUNDDOWN(273.15+pomiary[[#This Row],[czujnik9]],0)</f>
        <v>296</v>
      </c>
      <c r="L103">
        <f>ROUNDDOWN(273.15+pomiary[[#This Row],[czujnik10]],0)</f>
        <v>293</v>
      </c>
    </row>
    <row r="104" spans="1:12" x14ac:dyDescent="0.25">
      <c r="A104" s="1">
        <v>42558</v>
      </c>
      <c r="B104" s="2">
        <v>2.7777777777777779E-3</v>
      </c>
      <c r="C104">
        <f>ROUNDDOWN(273.15+pomiary[[#This Row],[czujnik1]],0)</f>
        <v>297</v>
      </c>
      <c r="D104">
        <f>ROUNDDOWN(273.15+pomiary[[#This Row],[czujnik2]],0)</f>
        <v>293</v>
      </c>
      <c r="E104">
        <f>ROUNDDOWN(273.15+pomiary[[#This Row],[czujnik3]],0)</f>
        <v>296</v>
      </c>
      <c r="F104">
        <f>ROUNDDOWN(273.15+pomiary[[#This Row],[czujnik4]],0)</f>
        <v>294</v>
      </c>
      <c r="G104">
        <f>ROUNDDOWN(273.15+pomiary[[#This Row],[czujnik5]],0)</f>
        <v>295</v>
      </c>
      <c r="H104">
        <f>ROUNDDOWN(273.15+pomiary[[#This Row],[czujnik6]],0)</f>
        <v>294</v>
      </c>
      <c r="I104">
        <f>ROUNDDOWN(273.15+pomiary[[#This Row],[czujnik7]],0)</f>
        <v>294</v>
      </c>
      <c r="J104">
        <f>ROUNDDOWN(273.15+pomiary[[#This Row],[czujnik8]],0)</f>
        <v>298</v>
      </c>
      <c r="K104">
        <f>ROUNDDOWN(273.15+pomiary[[#This Row],[czujnik9]],0)</f>
        <v>295</v>
      </c>
      <c r="L104">
        <f>ROUNDDOWN(273.15+pomiary[[#This Row],[czujnik10]],0)</f>
        <v>293</v>
      </c>
    </row>
    <row r="105" spans="1:12" x14ac:dyDescent="0.25">
      <c r="A105" s="1">
        <v>42558</v>
      </c>
      <c r="B105" s="2">
        <v>5.5555555555555558E-3</v>
      </c>
      <c r="C105">
        <f>ROUNDDOWN(273.15+pomiary[[#This Row],[czujnik1]],0)</f>
        <v>296</v>
      </c>
      <c r="D105">
        <f>ROUNDDOWN(273.15+pomiary[[#This Row],[czujnik2]],0)</f>
        <v>295</v>
      </c>
      <c r="E105">
        <f>ROUNDDOWN(273.15+pomiary[[#This Row],[czujnik3]],0)</f>
        <v>298</v>
      </c>
      <c r="F105">
        <f>ROUNDDOWN(273.15+pomiary[[#This Row],[czujnik4]],0)</f>
        <v>295</v>
      </c>
      <c r="G105">
        <f>ROUNDDOWN(273.15+pomiary[[#This Row],[czujnik5]],0)</f>
        <v>293</v>
      </c>
      <c r="H105">
        <f>ROUNDDOWN(273.15+pomiary[[#This Row],[czujnik6]],0)</f>
        <v>296</v>
      </c>
      <c r="I105">
        <f>ROUNDDOWN(273.15+pomiary[[#This Row],[czujnik7]],0)</f>
        <v>294</v>
      </c>
      <c r="J105">
        <f>ROUNDDOWN(273.15+pomiary[[#This Row],[czujnik8]],0)</f>
        <v>293</v>
      </c>
      <c r="K105">
        <f>ROUNDDOWN(273.15+pomiary[[#This Row],[czujnik9]],0)</f>
        <v>297</v>
      </c>
      <c r="L105">
        <f>ROUNDDOWN(273.15+pomiary[[#This Row],[czujnik10]],0)</f>
        <v>293</v>
      </c>
    </row>
    <row r="106" spans="1:12" x14ac:dyDescent="0.25">
      <c r="A106" s="1">
        <v>42558</v>
      </c>
      <c r="B106" s="2">
        <v>4.5138888888888888E-2</v>
      </c>
      <c r="C106">
        <f>ROUNDDOWN(273.15+pomiary[[#This Row],[czujnik1]],0)</f>
        <v>296</v>
      </c>
      <c r="D106">
        <f>ROUNDDOWN(273.15+pomiary[[#This Row],[czujnik2]],0)</f>
        <v>293</v>
      </c>
      <c r="E106">
        <f>ROUNDDOWN(273.15+pomiary[[#This Row],[czujnik3]],0)</f>
        <v>293</v>
      </c>
      <c r="F106">
        <f>ROUNDDOWN(273.15+pomiary[[#This Row],[czujnik4]],0)</f>
        <v>293</v>
      </c>
      <c r="G106">
        <f>ROUNDDOWN(273.15+pomiary[[#This Row],[czujnik5]],0)</f>
        <v>293</v>
      </c>
      <c r="H106">
        <f>ROUNDDOWN(273.15+pomiary[[#This Row],[czujnik6]],0)</f>
        <v>294</v>
      </c>
      <c r="I106">
        <f>ROUNDDOWN(273.15+pomiary[[#This Row],[czujnik7]],0)</f>
        <v>297</v>
      </c>
      <c r="J106">
        <f>ROUNDDOWN(273.15+pomiary[[#This Row],[czujnik8]],0)</f>
        <v>294</v>
      </c>
      <c r="K106">
        <f>ROUNDDOWN(273.15+pomiary[[#This Row],[czujnik9]],0)</f>
        <v>296</v>
      </c>
      <c r="L106">
        <f>ROUNDDOWN(273.15+pomiary[[#This Row],[czujnik10]],0)</f>
        <v>295</v>
      </c>
    </row>
    <row r="107" spans="1:12" x14ac:dyDescent="0.25">
      <c r="A107" s="1">
        <v>42558</v>
      </c>
      <c r="B107" s="2">
        <v>0.46597222222222223</v>
      </c>
      <c r="C107">
        <f>ROUNDDOWN(273.15+pomiary[[#This Row],[czujnik1]],0)</f>
        <v>294</v>
      </c>
      <c r="D107">
        <f>ROUNDDOWN(273.15+pomiary[[#This Row],[czujnik2]],0)</f>
        <v>295</v>
      </c>
      <c r="E107">
        <f>ROUNDDOWN(273.15+pomiary[[#This Row],[czujnik3]],0)</f>
        <v>294</v>
      </c>
      <c r="F107">
        <f>ROUNDDOWN(273.15+pomiary[[#This Row],[czujnik4]],0)</f>
        <v>293</v>
      </c>
      <c r="G107">
        <f>ROUNDDOWN(273.15+pomiary[[#This Row],[czujnik5]],0)</f>
        <v>297</v>
      </c>
      <c r="H107">
        <f>ROUNDDOWN(273.15+pomiary[[#This Row],[czujnik6]],0)</f>
        <v>295</v>
      </c>
      <c r="I107">
        <f>ROUNDDOWN(273.15+pomiary[[#This Row],[czujnik7]],0)</f>
        <v>297</v>
      </c>
      <c r="J107">
        <f>ROUNDDOWN(273.15+pomiary[[#This Row],[czujnik8]],0)</f>
        <v>294</v>
      </c>
      <c r="K107">
        <f>ROUNDDOWN(273.15+pomiary[[#This Row],[czujnik9]],0)</f>
        <v>296</v>
      </c>
      <c r="L107">
        <f>ROUNDDOWN(273.15+pomiary[[#This Row],[czujnik10]],0)</f>
        <v>295</v>
      </c>
    </row>
    <row r="108" spans="1:12" x14ac:dyDescent="0.25">
      <c r="A108" s="1">
        <v>42561</v>
      </c>
      <c r="B108" s="2">
        <v>0.42152777777777778</v>
      </c>
      <c r="C108">
        <f>ROUNDDOWN(273.15+pomiary[[#This Row],[czujnik1]],0)</f>
        <v>296</v>
      </c>
      <c r="D108">
        <f>ROUNDDOWN(273.15+pomiary[[#This Row],[czujnik2]],0)</f>
        <v>295</v>
      </c>
      <c r="E108">
        <f>ROUNDDOWN(273.15+pomiary[[#This Row],[czujnik3]],0)</f>
        <v>297</v>
      </c>
      <c r="F108">
        <f>ROUNDDOWN(273.15+pomiary[[#This Row],[czujnik4]],0)</f>
        <v>296</v>
      </c>
      <c r="G108">
        <f>ROUNDDOWN(273.15+pomiary[[#This Row],[czujnik5]],0)</f>
        <v>293</v>
      </c>
      <c r="H108">
        <f>ROUNDDOWN(273.15+pomiary[[#This Row],[czujnik6]],0)</f>
        <v>295</v>
      </c>
      <c r="I108">
        <f>ROUNDDOWN(273.15+pomiary[[#This Row],[czujnik7]],0)</f>
        <v>293</v>
      </c>
      <c r="J108">
        <f>ROUNDDOWN(273.15+pomiary[[#This Row],[czujnik8]],0)</f>
        <v>295</v>
      </c>
      <c r="K108">
        <f>ROUNDDOWN(273.15+pomiary[[#This Row],[czujnik9]],0)</f>
        <v>297</v>
      </c>
      <c r="L108">
        <f>ROUNDDOWN(273.15+pomiary[[#This Row],[czujnik10]],0)</f>
        <v>296</v>
      </c>
    </row>
    <row r="109" spans="1:12" x14ac:dyDescent="0.25">
      <c r="A109" s="1">
        <v>42565</v>
      </c>
      <c r="B109" s="2">
        <v>4.1666666666666664E-2</v>
      </c>
      <c r="C109">
        <f>ROUNDDOWN(273.15+pomiary[[#This Row],[czujnik1]],0)</f>
        <v>294</v>
      </c>
      <c r="D109">
        <f>ROUNDDOWN(273.15+pomiary[[#This Row],[czujnik2]],0)</f>
        <v>294</v>
      </c>
      <c r="E109">
        <f>ROUNDDOWN(273.15+pomiary[[#This Row],[czujnik3]],0)</f>
        <v>295</v>
      </c>
      <c r="F109">
        <f>ROUNDDOWN(273.15+pomiary[[#This Row],[czujnik4]],0)</f>
        <v>295</v>
      </c>
      <c r="G109">
        <f>ROUNDDOWN(273.15+pomiary[[#This Row],[czujnik5]],0)</f>
        <v>293</v>
      </c>
      <c r="H109">
        <f>ROUNDDOWN(273.15+pomiary[[#This Row],[czujnik6]],0)</f>
        <v>296</v>
      </c>
      <c r="I109">
        <f>ROUNDDOWN(273.15+pomiary[[#This Row],[czujnik7]],0)</f>
        <v>296</v>
      </c>
      <c r="J109">
        <f>ROUNDDOWN(273.15+pomiary[[#This Row],[czujnik8]],0)</f>
        <v>293</v>
      </c>
      <c r="K109">
        <f>ROUNDDOWN(273.15+pomiary[[#This Row],[czujnik9]],0)</f>
        <v>294</v>
      </c>
      <c r="L109">
        <f>ROUNDDOWN(273.15+pomiary[[#This Row],[czujnik10]],0)</f>
        <v>297</v>
      </c>
    </row>
    <row r="110" spans="1:12" x14ac:dyDescent="0.25">
      <c r="A110" s="1">
        <v>42567</v>
      </c>
      <c r="B110" s="2">
        <v>0.38055555555555554</v>
      </c>
      <c r="C110">
        <f>ROUNDDOWN(273.15+pomiary[[#This Row],[czujnik1]],0)</f>
        <v>293</v>
      </c>
      <c r="D110">
        <f>ROUNDDOWN(273.15+pomiary[[#This Row],[czujnik2]],0)</f>
        <v>297</v>
      </c>
      <c r="E110">
        <f>ROUNDDOWN(273.15+pomiary[[#This Row],[czujnik3]],0)</f>
        <v>297</v>
      </c>
      <c r="F110">
        <f>ROUNDDOWN(273.15+pomiary[[#This Row],[czujnik4]],0)</f>
        <v>293</v>
      </c>
      <c r="G110">
        <f>ROUNDDOWN(273.15+pomiary[[#This Row],[czujnik5]],0)</f>
        <v>294</v>
      </c>
      <c r="H110">
        <f>ROUNDDOWN(273.15+pomiary[[#This Row],[czujnik6]],0)</f>
        <v>295</v>
      </c>
      <c r="I110">
        <f>ROUNDDOWN(273.15+pomiary[[#This Row],[czujnik7]],0)</f>
        <v>296</v>
      </c>
      <c r="J110">
        <f>ROUNDDOWN(273.15+pomiary[[#This Row],[czujnik8]],0)</f>
        <v>296</v>
      </c>
      <c r="K110">
        <f>ROUNDDOWN(273.15+pomiary[[#This Row],[czujnik9]],0)</f>
        <v>296</v>
      </c>
      <c r="L110">
        <f>ROUNDDOWN(273.15+pomiary[[#This Row],[czujnik10]],0)</f>
        <v>294</v>
      </c>
    </row>
    <row r="111" spans="1:12" x14ac:dyDescent="0.25">
      <c r="A111" s="1">
        <v>42568</v>
      </c>
      <c r="B111" s="2">
        <v>4.6527777777777779E-2</v>
      </c>
      <c r="C111">
        <f>ROUNDDOWN(273.15+pomiary[[#This Row],[czujnik1]],0)</f>
        <v>297</v>
      </c>
      <c r="D111">
        <f>ROUNDDOWN(273.15+pomiary[[#This Row],[czujnik2]],0)</f>
        <v>297</v>
      </c>
      <c r="E111">
        <f>ROUNDDOWN(273.15+pomiary[[#This Row],[czujnik3]],0)</f>
        <v>297</v>
      </c>
      <c r="F111">
        <f>ROUNDDOWN(273.15+pomiary[[#This Row],[czujnik4]],0)</f>
        <v>293</v>
      </c>
      <c r="G111">
        <f>ROUNDDOWN(273.15+pomiary[[#This Row],[czujnik5]],0)</f>
        <v>296</v>
      </c>
      <c r="H111">
        <f>ROUNDDOWN(273.15+pomiary[[#This Row],[czujnik6]],0)</f>
        <v>296</v>
      </c>
      <c r="I111">
        <f>ROUNDDOWN(273.15+pomiary[[#This Row],[czujnik7]],0)</f>
        <v>298</v>
      </c>
      <c r="J111">
        <f>ROUNDDOWN(273.15+pomiary[[#This Row],[czujnik8]],0)</f>
        <v>297</v>
      </c>
      <c r="K111">
        <f>ROUNDDOWN(273.15+pomiary[[#This Row],[czujnik9]],0)</f>
        <v>297</v>
      </c>
      <c r="L111">
        <f>ROUNDDOWN(273.15+pomiary[[#This Row],[czujnik10]],0)</f>
        <v>295</v>
      </c>
    </row>
    <row r="112" spans="1:12" x14ac:dyDescent="0.25">
      <c r="A112" s="1">
        <v>42571</v>
      </c>
      <c r="B112" s="2">
        <v>4.5138888888888888E-2</v>
      </c>
      <c r="C112">
        <f>ROUNDDOWN(273.15+pomiary[[#This Row],[czujnik1]],0)</f>
        <v>293</v>
      </c>
      <c r="D112">
        <f>ROUNDDOWN(273.15+pomiary[[#This Row],[czujnik2]],0)</f>
        <v>294</v>
      </c>
      <c r="E112">
        <f>ROUNDDOWN(273.15+pomiary[[#This Row],[czujnik3]],0)</f>
        <v>296</v>
      </c>
      <c r="F112">
        <f>ROUNDDOWN(273.15+pomiary[[#This Row],[czujnik4]],0)</f>
        <v>296</v>
      </c>
      <c r="G112">
        <f>ROUNDDOWN(273.15+pomiary[[#This Row],[czujnik5]],0)</f>
        <v>295</v>
      </c>
      <c r="H112">
        <f>ROUNDDOWN(273.15+pomiary[[#This Row],[czujnik6]],0)</f>
        <v>296</v>
      </c>
      <c r="I112">
        <f>ROUNDDOWN(273.15+pomiary[[#This Row],[czujnik7]],0)</f>
        <v>294</v>
      </c>
      <c r="J112">
        <f>ROUNDDOWN(273.15+pomiary[[#This Row],[czujnik8]],0)</f>
        <v>295</v>
      </c>
      <c r="K112">
        <f>ROUNDDOWN(273.15+pomiary[[#This Row],[czujnik9]],0)</f>
        <v>296</v>
      </c>
      <c r="L112">
        <f>ROUNDDOWN(273.15+pomiary[[#This Row],[czujnik10]],0)</f>
        <v>295</v>
      </c>
    </row>
    <row r="113" spans="1:12" x14ac:dyDescent="0.25">
      <c r="A113" s="1">
        <v>42571</v>
      </c>
      <c r="B113" s="2">
        <v>4.6527777777777779E-2</v>
      </c>
      <c r="C113">
        <f>ROUNDDOWN(273.15+pomiary[[#This Row],[czujnik1]],0)</f>
        <v>298</v>
      </c>
      <c r="D113">
        <f>ROUNDDOWN(273.15+pomiary[[#This Row],[czujnik2]],0)</f>
        <v>296</v>
      </c>
      <c r="E113">
        <f>ROUNDDOWN(273.15+pomiary[[#This Row],[czujnik3]],0)</f>
        <v>298</v>
      </c>
      <c r="F113">
        <f>ROUNDDOWN(273.15+pomiary[[#This Row],[czujnik4]],0)</f>
        <v>294</v>
      </c>
      <c r="G113">
        <f>ROUNDDOWN(273.15+pomiary[[#This Row],[czujnik5]],0)</f>
        <v>296</v>
      </c>
      <c r="H113">
        <f>ROUNDDOWN(273.15+pomiary[[#This Row],[czujnik6]],0)</f>
        <v>296</v>
      </c>
      <c r="I113">
        <f>ROUNDDOWN(273.15+pomiary[[#This Row],[czujnik7]],0)</f>
        <v>295</v>
      </c>
      <c r="J113">
        <f>ROUNDDOWN(273.15+pomiary[[#This Row],[czujnik8]],0)</f>
        <v>295</v>
      </c>
      <c r="K113">
        <f>ROUNDDOWN(273.15+pomiary[[#This Row],[czujnik9]],0)</f>
        <v>295</v>
      </c>
      <c r="L113">
        <f>ROUNDDOWN(273.15+pomiary[[#This Row],[czujnik10]],0)</f>
        <v>295</v>
      </c>
    </row>
    <row r="114" spans="1:12" x14ac:dyDescent="0.25">
      <c r="A114" s="1">
        <v>42572</v>
      </c>
      <c r="B114" s="2">
        <v>0.16805555555555557</v>
      </c>
      <c r="C114">
        <f>ROUNDDOWN(273.15+pomiary[[#This Row],[czujnik1]],0)</f>
        <v>297</v>
      </c>
      <c r="D114">
        <f>ROUNDDOWN(273.15+pomiary[[#This Row],[czujnik2]],0)</f>
        <v>295</v>
      </c>
      <c r="E114">
        <f>ROUNDDOWN(273.15+pomiary[[#This Row],[czujnik3]],0)</f>
        <v>297</v>
      </c>
      <c r="F114">
        <f>ROUNDDOWN(273.15+pomiary[[#This Row],[czujnik4]],0)</f>
        <v>296</v>
      </c>
      <c r="G114">
        <f>ROUNDDOWN(273.15+pomiary[[#This Row],[czujnik5]],0)</f>
        <v>297</v>
      </c>
      <c r="H114">
        <f>ROUNDDOWN(273.15+pomiary[[#This Row],[czujnik6]],0)</f>
        <v>297</v>
      </c>
      <c r="I114">
        <f>ROUNDDOWN(273.15+pomiary[[#This Row],[czujnik7]],0)</f>
        <v>295</v>
      </c>
      <c r="J114">
        <f>ROUNDDOWN(273.15+pomiary[[#This Row],[czujnik8]],0)</f>
        <v>294</v>
      </c>
      <c r="K114">
        <f>ROUNDDOWN(273.15+pomiary[[#This Row],[czujnik9]],0)</f>
        <v>293</v>
      </c>
      <c r="L114">
        <f>ROUNDDOWN(273.15+pomiary[[#This Row],[czujnik10]],0)</f>
        <v>297</v>
      </c>
    </row>
    <row r="115" spans="1:12" x14ac:dyDescent="0.25">
      <c r="A115" s="1">
        <v>42573</v>
      </c>
      <c r="B115" s="2">
        <v>0.25138888888888888</v>
      </c>
      <c r="C115">
        <f>ROUNDDOWN(273.15+pomiary[[#This Row],[czujnik1]],0)</f>
        <v>294</v>
      </c>
      <c r="D115">
        <f>ROUNDDOWN(273.15+pomiary[[#This Row],[czujnik2]],0)</f>
        <v>295</v>
      </c>
      <c r="E115">
        <f>ROUNDDOWN(273.15+pomiary[[#This Row],[czujnik3]],0)</f>
        <v>294</v>
      </c>
      <c r="F115">
        <f>ROUNDDOWN(273.15+pomiary[[#This Row],[czujnik4]],0)</f>
        <v>297</v>
      </c>
      <c r="G115">
        <f>ROUNDDOWN(273.15+pomiary[[#This Row],[czujnik5]],0)</f>
        <v>295</v>
      </c>
      <c r="H115">
        <f>ROUNDDOWN(273.15+pomiary[[#This Row],[czujnik6]],0)</f>
        <v>297</v>
      </c>
      <c r="I115">
        <f>ROUNDDOWN(273.15+pomiary[[#This Row],[czujnik7]],0)</f>
        <v>295</v>
      </c>
      <c r="J115">
        <f>ROUNDDOWN(273.15+pomiary[[#This Row],[czujnik8]],0)</f>
        <v>293</v>
      </c>
      <c r="K115">
        <f>ROUNDDOWN(273.15+pomiary[[#This Row],[czujnik9]],0)</f>
        <v>293</v>
      </c>
      <c r="L115">
        <f>ROUNDDOWN(273.15+pomiary[[#This Row],[czujnik10]],0)</f>
        <v>295</v>
      </c>
    </row>
    <row r="116" spans="1:12" x14ac:dyDescent="0.25">
      <c r="A116" s="1">
        <v>42576</v>
      </c>
      <c r="B116" s="2">
        <v>0.17430555555555555</v>
      </c>
      <c r="C116">
        <f>ROUNDDOWN(273.15+pomiary[[#This Row],[czujnik1]],0)</f>
        <v>296</v>
      </c>
      <c r="D116">
        <f>ROUNDDOWN(273.15+pomiary[[#This Row],[czujnik2]],0)</f>
        <v>297</v>
      </c>
      <c r="E116">
        <f>ROUNDDOWN(273.15+pomiary[[#This Row],[czujnik3]],0)</f>
        <v>297</v>
      </c>
      <c r="F116">
        <f>ROUNDDOWN(273.15+pomiary[[#This Row],[czujnik4]],0)</f>
        <v>296</v>
      </c>
      <c r="G116">
        <f>ROUNDDOWN(273.15+pomiary[[#This Row],[czujnik5]],0)</f>
        <v>297</v>
      </c>
      <c r="H116">
        <f>ROUNDDOWN(273.15+pomiary[[#This Row],[czujnik6]],0)</f>
        <v>296</v>
      </c>
      <c r="I116">
        <f>ROUNDDOWN(273.15+pomiary[[#This Row],[czujnik7]],0)</f>
        <v>296</v>
      </c>
      <c r="J116">
        <f>ROUNDDOWN(273.15+pomiary[[#This Row],[czujnik8]],0)</f>
        <v>294</v>
      </c>
      <c r="K116">
        <f>ROUNDDOWN(273.15+pomiary[[#This Row],[czujnik9]],0)</f>
        <v>294</v>
      </c>
      <c r="L116">
        <f>ROUNDDOWN(273.15+pomiary[[#This Row],[czujnik10]],0)</f>
        <v>295</v>
      </c>
    </row>
    <row r="117" spans="1:12" x14ac:dyDescent="0.25">
      <c r="A117" s="1">
        <v>42581</v>
      </c>
      <c r="B117" s="2">
        <v>2.0833333333333333E-3</v>
      </c>
      <c r="C117">
        <f>ROUNDDOWN(273.15+pomiary[[#This Row],[czujnik1]],0)</f>
        <v>295</v>
      </c>
      <c r="D117">
        <f>ROUNDDOWN(273.15+pomiary[[#This Row],[czujnik2]],0)</f>
        <v>297</v>
      </c>
      <c r="E117">
        <f>ROUNDDOWN(273.15+pomiary[[#This Row],[czujnik3]],0)</f>
        <v>295</v>
      </c>
      <c r="F117">
        <f>ROUNDDOWN(273.15+pomiary[[#This Row],[czujnik4]],0)</f>
        <v>297</v>
      </c>
      <c r="G117">
        <f>ROUNDDOWN(273.15+pomiary[[#This Row],[czujnik5]],0)</f>
        <v>296</v>
      </c>
      <c r="H117">
        <f>ROUNDDOWN(273.15+pomiary[[#This Row],[czujnik6]],0)</f>
        <v>297</v>
      </c>
      <c r="I117">
        <f>ROUNDDOWN(273.15+pomiary[[#This Row],[czujnik7]],0)</f>
        <v>296</v>
      </c>
      <c r="J117">
        <f>ROUNDDOWN(273.15+pomiary[[#This Row],[czujnik8]],0)</f>
        <v>294</v>
      </c>
      <c r="K117">
        <f>ROUNDDOWN(273.15+pomiary[[#This Row],[czujnik9]],0)</f>
        <v>294</v>
      </c>
      <c r="L117">
        <f>ROUNDDOWN(273.15+pomiary[[#This Row],[czujnik10]],0)</f>
        <v>294</v>
      </c>
    </row>
    <row r="118" spans="1:12" x14ac:dyDescent="0.25">
      <c r="A118" s="1">
        <v>42583</v>
      </c>
      <c r="B118" s="2">
        <v>9.166666666666666E-2</v>
      </c>
      <c r="C118">
        <f>ROUNDDOWN(273.15+pomiary[[#This Row],[czujnik1]],0)</f>
        <v>294</v>
      </c>
      <c r="D118">
        <f>ROUNDDOWN(273.15+pomiary[[#This Row],[czujnik2]],0)</f>
        <v>293</v>
      </c>
      <c r="E118">
        <f>ROUNDDOWN(273.15+pomiary[[#This Row],[czujnik3]],0)</f>
        <v>295</v>
      </c>
      <c r="F118">
        <f>ROUNDDOWN(273.15+pomiary[[#This Row],[czujnik4]],0)</f>
        <v>296</v>
      </c>
      <c r="G118">
        <f>ROUNDDOWN(273.15+pomiary[[#This Row],[czujnik5]],0)</f>
        <v>294</v>
      </c>
      <c r="H118">
        <f>ROUNDDOWN(273.15+pomiary[[#This Row],[czujnik6]],0)</f>
        <v>296</v>
      </c>
      <c r="I118">
        <f>ROUNDDOWN(273.15+pomiary[[#This Row],[czujnik7]],0)</f>
        <v>297</v>
      </c>
      <c r="J118">
        <f>ROUNDDOWN(273.15+pomiary[[#This Row],[czujnik8]],0)</f>
        <v>295</v>
      </c>
      <c r="K118">
        <f>ROUNDDOWN(273.15+pomiary[[#This Row],[czujnik9]],0)</f>
        <v>294</v>
      </c>
      <c r="L118">
        <f>ROUNDDOWN(273.15+pomiary[[#This Row],[czujnik10]],0)</f>
        <v>293</v>
      </c>
    </row>
    <row r="119" spans="1:12" x14ac:dyDescent="0.25">
      <c r="A119" s="1">
        <v>42585</v>
      </c>
      <c r="B119" s="2">
        <v>0.17083333333333334</v>
      </c>
      <c r="C119">
        <f>ROUNDDOWN(273.15+pomiary[[#This Row],[czujnik1]],0)</f>
        <v>297</v>
      </c>
      <c r="D119">
        <f>ROUNDDOWN(273.15+pomiary[[#This Row],[czujnik2]],0)</f>
        <v>294</v>
      </c>
      <c r="E119">
        <f>ROUNDDOWN(273.15+pomiary[[#This Row],[czujnik3]],0)</f>
        <v>293</v>
      </c>
      <c r="F119">
        <f>ROUNDDOWN(273.15+pomiary[[#This Row],[czujnik4]],0)</f>
        <v>294</v>
      </c>
      <c r="G119">
        <f>ROUNDDOWN(273.15+pomiary[[#This Row],[czujnik5]],0)</f>
        <v>296</v>
      </c>
      <c r="H119">
        <f>ROUNDDOWN(273.15+pomiary[[#This Row],[czujnik6]],0)</f>
        <v>294</v>
      </c>
      <c r="I119">
        <f>ROUNDDOWN(273.15+pomiary[[#This Row],[czujnik7]],0)</f>
        <v>294</v>
      </c>
      <c r="J119">
        <f>ROUNDDOWN(273.15+pomiary[[#This Row],[czujnik8]],0)</f>
        <v>295</v>
      </c>
      <c r="K119">
        <f>ROUNDDOWN(273.15+pomiary[[#This Row],[czujnik9]],0)</f>
        <v>297</v>
      </c>
      <c r="L119">
        <f>ROUNDDOWN(273.15+pomiary[[#This Row],[czujnik10]],0)</f>
        <v>295</v>
      </c>
    </row>
    <row r="120" spans="1:12" x14ac:dyDescent="0.25">
      <c r="A120" s="1">
        <v>42587</v>
      </c>
      <c r="B120" s="2">
        <v>0.42083333333333334</v>
      </c>
      <c r="C120">
        <f>ROUNDDOWN(273.15+pomiary[[#This Row],[czujnik1]],0)</f>
        <v>293</v>
      </c>
      <c r="D120">
        <f>ROUNDDOWN(273.15+pomiary[[#This Row],[czujnik2]],0)</f>
        <v>293</v>
      </c>
      <c r="E120">
        <f>ROUNDDOWN(273.15+pomiary[[#This Row],[czujnik3]],0)</f>
        <v>297</v>
      </c>
      <c r="F120">
        <f>ROUNDDOWN(273.15+pomiary[[#This Row],[czujnik4]],0)</f>
        <v>294</v>
      </c>
      <c r="G120">
        <f>ROUNDDOWN(273.15+pomiary[[#This Row],[czujnik5]],0)</f>
        <v>293</v>
      </c>
      <c r="H120">
        <f>ROUNDDOWN(273.15+pomiary[[#This Row],[czujnik6]],0)</f>
        <v>296</v>
      </c>
      <c r="I120">
        <f>ROUNDDOWN(273.15+pomiary[[#This Row],[czujnik7]],0)</f>
        <v>297</v>
      </c>
      <c r="J120">
        <f>ROUNDDOWN(273.15+pomiary[[#This Row],[czujnik8]],0)</f>
        <v>293</v>
      </c>
      <c r="K120">
        <f>ROUNDDOWN(273.15+pomiary[[#This Row],[czujnik9]],0)</f>
        <v>293</v>
      </c>
      <c r="L120">
        <f>ROUNDDOWN(273.15+pomiary[[#This Row],[czujnik10]],0)</f>
        <v>296</v>
      </c>
    </row>
    <row r="121" spans="1:12" x14ac:dyDescent="0.25">
      <c r="A121" s="1">
        <v>42588</v>
      </c>
      <c r="B121" s="2">
        <v>0.38263888888888886</v>
      </c>
      <c r="C121">
        <f>ROUNDDOWN(273.15+pomiary[[#This Row],[czujnik1]],0)</f>
        <v>297</v>
      </c>
      <c r="D121">
        <f>ROUNDDOWN(273.15+pomiary[[#This Row],[czujnik2]],0)</f>
        <v>293</v>
      </c>
      <c r="E121">
        <f>ROUNDDOWN(273.15+pomiary[[#This Row],[czujnik3]],0)</f>
        <v>296</v>
      </c>
      <c r="F121">
        <f>ROUNDDOWN(273.15+pomiary[[#This Row],[czujnik4]],0)</f>
        <v>294</v>
      </c>
      <c r="G121">
        <f>ROUNDDOWN(273.15+pomiary[[#This Row],[czujnik5]],0)</f>
        <v>295</v>
      </c>
      <c r="H121">
        <f>ROUNDDOWN(273.15+pomiary[[#This Row],[czujnik6]],0)</f>
        <v>296</v>
      </c>
      <c r="I121">
        <f>ROUNDDOWN(273.15+pomiary[[#This Row],[czujnik7]],0)</f>
        <v>297</v>
      </c>
      <c r="J121">
        <f>ROUNDDOWN(273.15+pomiary[[#This Row],[czujnik8]],0)</f>
        <v>295</v>
      </c>
      <c r="K121">
        <f>ROUNDDOWN(273.15+pomiary[[#This Row],[czujnik9]],0)</f>
        <v>296</v>
      </c>
      <c r="L121">
        <f>ROUNDDOWN(273.15+pomiary[[#This Row],[czujnik10]],0)</f>
        <v>296</v>
      </c>
    </row>
    <row r="122" spans="1:12" x14ac:dyDescent="0.25">
      <c r="A122" s="1">
        <v>42590</v>
      </c>
      <c r="B122" s="2">
        <v>8.8888888888888892E-2</v>
      </c>
      <c r="C122">
        <f>ROUNDDOWN(273.15+pomiary[[#This Row],[czujnik1]],0)</f>
        <v>296</v>
      </c>
      <c r="D122">
        <f>ROUNDDOWN(273.15+pomiary[[#This Row],[czujnik2]],0)</f>
        <v>294</v>
      </c>
      <c r="E122">
        <f>ROUNDDOWN(273.15+pomiary[[#This Row],[czujnik3]],0)</f>
        <v>295</v>
      </c>
      <c r="F122">
        <f>ROUNDDOWN(273.15+pomiary[[#This Row],[czujnik4]],0)</f>
        <v>293</v>
      </c>
      <c r="G122">
        <f>ROUNDDOWN(273.15+pomiary[[#This Row],[czujnik5]],0)</f>
        <v>294</v>
      </c>
      <c r="H122">
        <f>ROUNDDOWN(273.15+pomiary[[#This Row],[czujnik6]],0)</f>
        <v>295</v>
      </c>
      <c r="I122">
        <f>ROUNDDOWN(273.15+pomiary[[#This Row],[czujnik7]],0)</f>
        <v>297</v>
      </c>
      <c r="J122">
        <f>ROUNDDOWN(273.15+pomiary[[#This Row],[czujnik8]],0)</f>
        <v>297</v>
      </c>
      <c r="K122">
        <f>ROUNDDOWN(273.15+pomiary[[#This Row],[czujnik9]],0)</f>
        <v>297</v>
      </c>
      <c r="L122">
        <f>ROUNDDOWN(273.15+pomiary[[#This Row],[czujnik10]],0)</f>
        <v>294</v>
      </c>
    </row>
    <row r="123" spans="1:12" x14ac:dyDescent="0.25">
      <c r="A123" s="1">
        <v>42591</v>
      </c>
      <c r="B123" s="2">
        <v>0.42222222222222222</v>
      </c>
      <c r="C123">
        <f>ROUNDDOWN(273.15+pomiary[[#This Row],[czujnik1]],0)</f>
        <v>296</v>
      </c>
      <c r="D123">
        <f>ROUNDDOWN(273.15+pomiary[[#This Row],[czujnik2]],0)</f>
        <v>295</v>
      </c>
      <c r="E123">
        <f>ROUNDDOWN(273.15+pomiary[[#This Row],[czujnik3]],0)</f>
        <v>295</v>
      </c>
      <c r="F123">
        <f>ROUNDDOWN(273.15+pomiary[[#This Row],[czujnik4]],0)</f>
        <v>296</v>
      </c>
      <c r="G123">
        <f>ROUNDDOWN(273.15+pomiary[[#This Row],[czujnik5]],0)</f>
        <v>297</v>
      </c>
      <c r="H123">
        <f>ROUNDDOWN(273.15+pomiary[[#This Row],[czujnik6]],0)</f>
        <v>296</v>
      </c>
      <c r="I123">
        <f>ROUNDDOWN(273.15+pomiary[[#This Row],[czujnik7]],0)</f>
        <v>293</v>
      </c>
      <c r="J123">
        <f>ROUNDDOWN(273.15+pomiary[[#This Row],[czujnik8]],0)</f>
        <v>293</v>
      </c>
      <c r="K123">
        <f>ROUNDDOWN(273.15+pomiary[[#This Row],[czujnik9]],0)</f>
        <v>297</v>
      </c>
      <c r="L123">
        <f>ROUNDDOWN(273.15+pomiary[[#This Row],[czujnik10]],0)</f>
        <v>297</v>
      </c>
    </row>
    <row r="124" spans="1:12" x14ac:dyDescent="0.25">
      <c r="A124" s="1">
        <v>42594</v>
      </c>
      <c r="B124" s="2">
        <v>8.611111111111111E-2</v>
      </c>
      <c r="C124">
        <f>ROUNDDOWN(273.15+pomiary[[#This Row],[czujnik1]],0)</f>
        <v>295</v>
      </c>
      <c r="D124">
        <f>ROUNDDOWN(273.15+pomiary[[#This Row],[czujnik2]],0)</f>
        <v>294</v>
      </c>
      <c r="E124">
        <f>ROUNDDOWN(273.15+pomiary[[#This Row],[czujnik3]],0)</f>
        <v>295</v>
      </c>
      <c r="F124">
        <f>ROUNDDOWN(273.15+pomiary[[#This Row],[czujnik4]],0)</f>
        <v>297</v>
      </c>
      <c r="G124">
        <f>ROUNDDOWN(273.15+pomiary[[#This Row],[czujnik5]],0)</f>
        <v>295</v>
      </c>
      <c r="H124">
        <f>ROUNDDOWN(273.15+pomiary[[#This Row],[czujnik6]],0)</f>
        <v>294</v>
      </c>
      <c r="I124">
        <f>ROUNDDOWN(273.15+pomiary[[#This Row],[czujnik7]],0)</f>
        <v>293</v>
      </c>
      <c r="J124">
        <f>ROUNDDOWN(273.15+pomiary[[#This Row],[czujnik8]],0)</f>
        <v>296</v>
      </c>
      <c r="K124">
        <f>ROUNDDOWN(273.15+pomiary[[#This Row],[czujnik9]],0)</f>
        <v>296</v>
      </c>
      <c r="L124">
        <f>ROUNDDOWN(273.15+pomiary[[#This Row],[czujnik10]],0)</f>
        <v>297</v>
      </c>
    </row>
    <row r="125" spans="1:12" x14ac:dyDescent="0.25">
      <c r="A125" s="1">
        <v>42594</v>
      </c>
      <c r="B125" s="2">
        <v>0.12708333333333333</v>
      </c>
      <c r="C125">
        <f>ROUNDDOWN(273.15+pomiary[[#This Row],[czujnik1]],0)</f>
        <v>294</v>
      </c>
      <c r="D125">
        <f>ROUNDDOWN(273.15+pomiary[[#This Row],[czujnik2]],0)</f>
        <v>295</v>
      </c>
      <c r="E125">
        <f>ROUNDDOWN(273.15+pomiary[[#This Row],[czujnik3]],0)</f>
        <v>295</v>
      </c>
      <c r="F125">
        <f>ROUNDDOWN(273.15+pomiary[[#This Row],[czujnik4]],0)</f>
        <v>295</v>
      </c>
      <c r="G125">
        <f>ROUNDDOWN(273.15+pomiary[[#This Row],[czujnik5]],0)</f>
        <v>295</v>
      </c>
      <c r="H125">
        <f>ROUNDDOWN(273.15+pomiary[[#This Row],[czujnik6]],0)</f>
        <v>296</v>
      </c>
      <c r="I125">
        <f>ROUNDDOWN(273.15+pomiary[[#This Row],[czujnik7]],0)</f>
        <v>295</v>
      </c>
      <c r="J125">
        <f>ROUNDDOWN(273.15+pomiary[[#This Row],[czujnik8]],0)</f>
        <v>293</v>
      </c>
      <c r="K125">
        <f>ROUNDDOWN(273.15+pomiary[[#This Row],[czujnik9]],0)</f>
        <v>295</v>
      </c>
      <c r="L125">
        <f>ROUNDDOWN(273.15+pomiary[[#This Row],[czujnik10]],0)</f>
        <v>295</v>
      </c>
    </row>
    <row r="126" spans="1:12" x14ac:dyDescent="0.25">
      <c r="A126" s="1">
        <v>42596</v>
      </c>
      <c r="B126" s="2">
        <v>4.3749999999999997E-2</v>
      </c>
      <c r="C126">
        <f>ROUNDDOWN(273.15+pomiary[[#This Row],[czujnik1]],0)</f>
        <v>295</v>
      </c>
      <c r="D126">
        <f>ROUNDDOWN(273.15+pomiary[[#This Row],[czujnik2]],0)</f>
        <v>296</v>
      </c>
      <c r="E126">
        <f>ROUNDDOWN(273.15+pomiary[[#This Row],[czujnik3]],0)</f>
        <v>293</v>
      </c>
      <c r="F126">
        <f>ROUNDDOWN(273.15+pomiary[[#This Row],[czujnik4]],0)</f>
        <v>295</v>
      </c>
      <c r="G126">
        <f>ROUNDDOWN(273.15+pomiary[[#This Row],[czujnik5]],0)</f>
        <v>297</v>
      </c>
      <c r="H126">
        <f>ROUNDDOWN(273.15+pomiary[[#This Row],[czujnik6]],0)</f>
        <v>295</v>
      </c>
      <c r="I126">
        <f>ROUNDDOWN(273.15+pomiary[[#This Row],[czujnik7]],0)</f>
        <v>294</v>
      </c>
      <c r="J126">
        <f>ROUNDDOWN(273.15+pomiary[[#This Row],[czujnik8]],0)</f>
        <v>297</v>
      </c>
      <c r="K126">
        <f>ROUNDDOWN(273.15+pomiary[[#This Row],[czujnik9]],0)</f>
        <v>294</v>
      </c>
      <c r="L126">
        <f>ROUNDDOWN(273.15+pomiary[[#This Row],[czujnik10]],0)</f>
        <v>293</v>
      </c>
    </row>
    <row r="127" spans="1:12" x14ac:dyDescent="0.25">
      <c r="A127" s="1">
        <v>42599</v>
      </c>
      <c r="B127" s="2">
        <v>0.41736111111111113</v>
      </c>
      <c r="C127">
        <f>ROUNDDOWN(273.15+pomiary[[#This Row],[czujnik1]],0)</f>
        <v>295</v>
      </c>
      <c r="D127">
        <f>ROUNDDOWN(273.15+pomiary[[#This Row],[czujnik2]],0)</f>
        <v>293</v>
      </c>
      <c r="E127">
        <f>ROUNDDOWN(273.15+pomiary[[#This Row],[czujnik3]],0)</f>
        <v>297</v>
      </c>
      <c r="F127">
        <f>ROUNDDOWN(273.15+pomiary[[#This Row],[czujnik4]],0)</f>
        <v>297</v>
      </c>
      <c r="G127">
        <f>ROUNDDOWN(273.15+pomiary[[#This Row],[czujnik5]],0)</f>
        <v>295</v>
      </c>
      <c r="H127">
        <f>ROUNDDOWN(273.15+pomiary[[#This Row],[czujnik6]],0)</f>
        <v>297</v>
      </c>
      <c r="I127">
        <f>ROUNDDOWN(273.15+pomiary[[#This Row],[czujnik7]],0)</f>
        <v>293</v>
      </c>
      <c r="J127">
        <f>ROUNDDOWN(273.15+pomiary[[#This Row],[czujnik8]],0)</f>
        <v>297</v>
      </c>
      <c r="K127">
        <f>ROUNDDOWN(273.15+pomiary[[#This Row],[czujnik9]],0)</f>
        <v>294</v>
      </c>
      <c r="L127">
        <f>ROUNDDOWN(273.15+pomiary[[#This Row],[czujnik10]],0)</f>
        <v>297</v>
      </c>
    </row>
    <row r="128" spans="1:12" x14ac:dyDescent="0.25">
      <c r="A128" s="1">
        <v>42601</v>
      </c>
      <c r="B128" s="2">
        <v>0.21388888888888888</v>
      </c>
      <c r="C128">
        <f>ROUNDDOWN(273.15+pomiary[[#This Row],[czujnik1]],0)</f>
        <v>297</v>
      </c>
      <c r="D128">
        <f>ROUNDDOWN(273.15+pomiary[[#This Row],[czujnik2]],0)</f>
        <v>294</v>
      </c>
      <c r="E128">
        <f>ROUNDDOWN(273.15+pomiary[[#This Row],[czujnik3]],0)</f>
        <v>297</v>
      </c>
      <c r="F128">
        <f>ROUNDDOWN(273.15+pomiary[[#This Row],[czujnik4]],0)</f>
        <v>295</v>
      </c>
      <c r="G128">
        <f>ROUNDDOWN(273.15+pomiary[[#This Row],[czujnik5]],0)</f>
        <v>294</v>
      </c>
      <c r="H128">
        <f>ROUNDDOWN(273.15+pomiary[[#This Row],[czujnik6]],0)</f>
        <v>293</v>
      </c>
      <c r="I128">
        <f>ROUNDDOWN(273.15+pomiary[[#This Row],[czujnik7]],0)</f>
        <v>296</v>
      </c>
      <c r="J128">
        <f>ROUNDDOWN(273.15+pomiary[[#This Row],[czujnik8]],0)</f>
        <v>295</v>
      </c>
      <c r="K128">
        <f>ROUNDDOWN(273.15+pomiary[[#This Row],[czujnik9]],0)</f>
        <v>295</v>
      </c>
      <c r="L128">
        <f>ROUNDDOWN(273.15+pomiary[[#This Row],[czujnik10]],0)</f>
        <v>295</v>
      </c>
    </row>
    <row r="129" spans="1:12" x14ac:dyDescent="0.25">
      <c r="A129" s="1">
        <v>42601</v>
      </c>
      <c r="B129" s="2">
        <v>0.29791666666666666</v>
      </c>
      <c r="C129">
        <f>ROUNDDOWN(273.15+pomiary[[#This Row],[czujnik1]],0)</f>
        <v>295</v>
      </c>
      <c r="D129">
        <f>ROUNDDOWN(273.15+pomiary[[#This Row],[czujnik2]],0)</f>
        <v>293</v>
      </c>
      <c r="E129">
        <f>ROUNDDOWN(273.15+pomiary[[#This Row],[czujnik3]],0)</f>
        <v>297</v>
      </c>
      <c r="F129">
        <f>ROUNDDOWN(273.15+pomiary[[#This Row],[czujnik4]],0)</f>
        <v>297</v>
      </c>
      <c r="G129">
        <f>ROUNDDOWN(273.15+pomiary[[#This Row],[czujnik5]],0)</f>
        <v>296</v>
      </c>
      <c r="H129">
        <f>ROUNDDOWN(273.15+pomiary[[#This Row],[czujnik6]],0)</f>
        <v>296</v>
      </c>
      <c r="I129">
        <f>ROUNDDOWN(273.15+pomiary[[#This Row],[czujnik7]],0)</f>
        <v>293</v>
      </c>
      <c r="J129">
        <f>ROUNDDOWN(273.15+pomiary[[#This Row],[czujnik8]],0)</f>
        <v>295</v>
      </c>
      <c r="K129">
        <f>ROUNDDOWN(273.15+pomiary[[#This Row],[czujnik9]],0)</f>
        <v>294</v>
      </c>
      <c r="L129">
        <f>ROUNDDOWN(273.15+pomiary[[#This Row],[czujnik10]],0)</f>
        <v>296</v>
      </c>
    </row>
    <row r="130" spans="1:12" x14ac:dyDescent="0.25">
      <c r="A130" s="1">
        <v>42601</v>
      </c>
      <c r="B130" s="2">
        <v>0.42291666666666666</v>
      </c>
      <c r="C130">
        <f>ROUNDDOWN(273.15+pomiary[[#This Row],[czujnik1]],0)</f>
        <v>294</v>
      </c>
      <c r="D130">
        <f>ROUNDDOWN(273.15+pomiary[[#This Row],[czujnik2]],0)</f>
        <v>293</v>
      </c>
      <c r="E130">
        <f>ROUNDDOWN(273.15+pomiary[[#This Row],[czujnik3]],0)</f>
        <v>296</v>
      </c>
      <c r="F130">
        <f>ROUNDDOWN(273.15+pomiary[[#This Row],[czujnik4]],0)</f>
        <v>295</v>
      </c>
      <c r="G130">
        <f>ROUNDDOWN(273.15+pomiary[[#This Row],[czujnik5]],0)</f>
        <v>293</v>
      </c>
      <c r="H130">
        <f>ROUNDDOWN(273.15+pomiary[[#This Row],[czujnik6]],0)</f>
        <v>295</v>
      </c>
      <c r="I130">
        <f>ROUNDDOWN(273.15+pomiary[[#This Row],[czujnik7]],0)</f>
        <v>295</v>
      </c>
      <c r="J130">
        <f>ROUNDDOWN(273.15+pomiary[[#This Row],[czujnik8]],0)</f>
        <v>294</v>
      </c>
      <c r="K130">
        <f>ROUNDDOWN(273.15+pomiary[[#This Row],[czujnik9]],0)</f>
        <v>296</v>
      </c>
      <c r="L130">
        <f>ROUNDDOWN(273.15+pomiary[[#This Row],[czujnik10]],0)</f>
        <v>293</v>
      </c>
    </row>
    <row r="131" spans="1:12" x14ac:dyDescent="0.25">
      <c r="A131" s="1">
        <v>42603</v>
      </c>
      <c r="B131" s="2">
        <v>3.472222222222222E-3</v>
      </c>
      <c r="C131">
        <f>ROUNDDOWN(273.15+pomiary[[#This Row],[czujnik1]],0)</f>
        <v>294</v>
      </c>
      <c r="D131">
        <f>ROUNDDOWN(273.15+pomiary[[#This Row],[czujnik2]],0)</f>
        <v>295</v>
      </c>
      <c r="E131">
        <f>ROUNDDOWN(273.15+pomiary[[#This Row],[czujnik3]],0)</f>
        <v>293</v>
      </c>
      <c r="F131">
        <f>ROUNDDOWN(273.15+pomiary[[#This Row],[czujnik4]],0)</f>
        <v>297</v>
      </c>
      <c r="G131">
        <f>ROUNDDOWN(273.15+pomiary[[#This Row],[czujnik5]],0)</f>
        <v>297</v>
      </c>
      <c r="H131">
        <f>ROUNDDOWN(273.15+pomiary[[#This Row],[czujnik6]],0)</f>
        <v>298</v>
      </c>
      <c r="I131">
        <f>ROUNDDOWN(273.15+pomiary[[#This Row],[czujnik7]],0)</f>
        <v>295</v>
      </c>
      <c r="J131">
        <f>ROUNDDOWN(273.15+pomiary[[#This Row],[czujnik8]],0)</f>
        <v>297</v>
      </c>
      <c r="K131">
        <f>ROUNDDOWN(273.15+pomiary[[#This Row],[czujnik9]],0)</f>
        <v>294</v>
      </c>
      <c r="L131">
        <f>ROUNDDOWN(273.15+pomiary[[#This Row],[czujnik10]],0)</f>
        <v>293</v>
      </c>
    </row>
    <row r="132" spans="1:12" x14ac:dyDescent="0.25">
      <c r="A132" s="1">
        <v>42603</v>
      </c>
      <c r="B132" s="2">
        <v>0.12847222222222221</v>
      </c>
      <c r="C132">
        <f>ROUNDDOWN(273.15+pomiary[[#This Row],[czujnik1]],0)</f>
        <v>296</v>
      </c>
      <c r="D132">
        <f>ROUNDDOWN(273.15+pomiary[[#This Row],[czujnik2]],0)</f>
        <v>294</v>
      </c>
      <c r="E132">
        <f>ROUNDDOWN(273.15+pomiary[[#This Row],[czujnik3]],0)</f>
        <v>295</v>
      </c>
      <c r="F132">
        <f>ROUNDDOWN(273.15+pomiary[[#This Row],[czujnik4]],0)</f>
        <v>295</v>
      </c>
      <c r="G132">
        <f>ROUNDDOWN(273.15+pomiary[[#This Row],[czujnik5]],0)</f>
        <v>294</v>
      </c>
      <c r="H132">
        <f>ROUNDDOWN(273.15+pomiary[[#This Row],[czujnik6]],0)</f>
        <v>297</v>
      </c>
      <c r="I132">
        <f>ROUNDDOWN(273.15+pomiary[[#This Row],[czujnik7]],0)</f>
        <v>297</v>
      </c>
      <c r="J132">
        <f>ROUNDDOWN(273.15+pomiary[[#This Row],[czujnik8]],0)</f>
        <v>293</v>
      </c>
      <c r="K132">
        <f>ROUNDDOWN(273.15+pomiary[[#This Row],[czujnik9]],0)</f>
        <v>296</v>
      </c>
      <c r="L132">
        <f>ROUNDDOWN(273.15+pomiary[[#This Row],[czujnik10]],0)</f>
        <v>296</v>
      </c>
    </row>
    <row r="133" spans="1:12" x14ac:dyDescent="0.25">
      <c r="A133" s="1">
        <v>42605</v>
      </c>
      <c r="B133" s="2">
        <v>0.46597222222222223</v>
      </c>
      <c r="C133">
        <f>ROUNDDOWN(273.15+pomiary[[#This Row],[czujnik1]],0)</f>
        <v>293</v>
      </c>
      <c r="D133">
        <f>ROUNDDOWN(273.15+pomiary[[#This Row],[czujnik2]],0)</f>
        <v>296</v>
      </c>
      <c r="E133">
        <f>ROUNDDOWN(273.15+pomiary[[#This Row],[czujnik3]],0)</f>
        <v>297</v>
      </c>
      <c r="F133">
        <f>ROUNDDOWN(273.15+pomiary[[#This Row],[czujnik4]],0)</f>
        <v>293</v>
      </c>
      <c r="G133">
        <f>ROUNDDOWN(273.15+pomiary[[#This Row],[czujnik5]],0)</f>
        <v>295</v>
      </c>
      <c r="H133">
        <f>ROUNDDOWN(273.15+pomiary[[#This Row],[czujnik6]],0)</f>
        <v>297</v>
      </c>
      <c r="I133">
        <f>ROUNDDOWN(273.15+pomiary[[#This Row],[czujnik7]],0)</f>
        <v>294</v>
      </c>
      <c r="J133">
        <f>ROUNDDOWN(273.15+pomiary[[#This Row],[czujnik8]],0)</f>
        <v>298</v>
      </c>
      <c r="K133">
        <f>ROUNDDOWN(273.15+pomiary[[#This Row],[czujnik9]],0)</f>
        <v>293</v>
      </c>
      <c r="L133">
        <f>ROUNDDOWN(273.15+pomiary[[#This Row],[czujnik10]],0)</f>
        <v>297</v>
      </c>
    </row>
    <row r="134" spans="1:12" x14ac:dyDescent="0.25">
      <c r="A134" s="1">
        <v>42606</v>
      </c>
      <c r="B134" s="2">
        <v>4.7222222222222221E-2</v>
      </c>
      <c r="C134">
        <f>ROUNDDOWN(273.15+pomiary[[#This Row],[czujnik1]],0)</f>
        <v>296</v>
      </c>
      <c r="D134">
        <f>ROUNDDOWN(273.15+pomiary[[#This Row],[czujnik2]],0)</f>
        <v>294</v>
      </c>
      <c r="E134">
        <f>ROUNDDOWN(273.15+pomiary[[#This Row],[czujnik3]],0)</f>
        <v>293</v>
      </c>
      <c r="F134">
        <f>ROUNDDOWN(273.15+pomiary[[#This Row],[czujnik4]],0)</f>
        <v>293</v>
      </c>
      <c r="G134">
        <f>ROUNDDOWN(273.15+pomiary[[#This Row],[czujnik5]],0)</f>
        <v>294</v>
      </c>
      <c r="H134">
        <f>ROUNDDOWN(273.15+pomiary[[#This Row],[czujnik6]],0)</f>
        <v>296</v>
      </c>
      <c r="I134">
        <f>ROUNDDOWN(273.15+pomiary[[#This Row],[czujnik7]],0)</f>
        <v>295</v>
      </c>
      <c r="J134">
        <f>ROUNDDOWN(273.15+pomiary[[#This Row],[czujnik8]],0)</f>
        <v>296</v>
      </c>
      <c r="K134">
        <f>ROUNDDOWN(273.15+pomiary[[#This Row],[czujnik9]],0)</f>
        <v>297</v>
      </c>
      <c r="L134">
        <f>ROUNDDOWN(273.15+pomiary[[#This Row],[czujnik10]],0)</f>
        <v>294</v>
      </c>
    </row>
    <row r="135" spans="1:12" x14ac:dyDescent="0.25">
      <c r="A135" s="1">
        <v>42606</v>
      </c>
      <c r="B135" s="2">
        <v>0.25208333333333333</v>
      </c>
      <c r="C135">
        <f>ROUNDDOWN(273.15+pomiary[[#This Row],[czujnik1]],0)</f>
        <v>295</v>
      </c>
      <c r="D135">
        <f>ROUNDDOWN(273.15+pomiary[[#This Row],[czujnik2]],0)</f>
        <v>295</v>
      </c>
      <c r="E135">
        <f>ROUNDDOWN(273.15+pomiary[[#This Row],[czujnik3]],0)</f>
        <v>296</v>
      </c>
      <c r="F135">
        <f>ROUNDDOWN(273.15+pomiary[[#This Row],[czujnik4]],0)</f>
        <v>294</v>
      </c>
      <c r="G135">
        <f>ROUNDDOWN(273.15+pomiary[[#This Row],[czujnik5]],0)</f>
        <v>296</v>
      </c>
      <c r="H135">
        <f>ROUNDDOWN(273.15+pomiary[[#This Row],[czujnik6]],0)</f>
        <v>296</v>
      </c>
      <c r="I135">
        <f>ROUNDDOWN(273.15+pomiary[[#This Row],[czujnik7]],0)</f>
        <v>297</v>
      </c>
      <c r="J135">
        <f>ROUNDDOWN(273.15+pomiary[[#This Row],[czujnik8]],0)</f>
        <v>294</v>
      </c>
      <c r="K135">
        <f>ROUNDDOWN(273.15+pomiary[[#This Row],[czujnik9]],0)</f>
        <v>298</v>
      </c>
      <c r="L135">
        <f>ROUNDDOWN(273.15+pomiary[[#This Row],[czujnik10]],0)</f>
        <v>293</v>
      </c>
    </row>
    <row r="136" spans="1:12" x14ac:dyDescent="0.25">
      <c r="A136" s="1">
        <v>42607</v>
      </c>
      <c r="B136" s="2">
        <v>0.46250000000000002</v>
      </c>
      <c r="C136">
        <f>ROUNDDOWN(273.15+pomiary[[#This Row],[czujnik1]],0)</f>
        <v>295</v>
      </c>
      <c r="D136">
        <f>ROUNDDOWN(273.15+pomiary[[#This Row],[czujnik2]],0)</f>
        <v>293</v>
      </c>
      <c r="E136">
        <f>ROUNDDOWN(273.15+pomiary[[#This Row],[czujnik3]],0)</f>
        <v>295</v>
      </c>
      <c r="F136">
        <f>ROUNDDOWN(273.15+pomiary[[#This Row],[czujnik4]],0)</f>
        <v>294</v>
      </c>
      <c r="G136">
        <f>ROUNDDOWN(273.15+pomiary[[#This Row],[czujnik5]],0)</f>
        <v>295</v>
      </c>
      <c r="H136">
        <f>ROUNDDOWN(273.15+pomiary[[#This Row],[czujnik6]],0)</f>
        <v>295</v>
      </c>
      <c r="I136">
        <f>ROUNDDOWN(273.15+pomiary[[#This Row],[czujnik7]],0)</f>
        <v>293</v>
      </c>
      <c r="J136">
        <f>ROUNDDOWN(273.15+pomiary[[#This Row],[czujnik8]],0)</f>
        <v>294</v>
      </c>
      <c r="K136">
        <f>ROUNDDOWN(273.15+pomiary[[#This Row],[czujnik9]],0)</f>
        <v>295</v>
      </c>
      <c r="L136">
        <f>ROUNDDOWN(273.15+pomiary[[#This Row],[czujnik10]],0)</f>
        <v>293</v>
      </c>
    </row>
    <row r="137" spans="1:12" x14ac:dyDescent="0.25">
      <c r="A137" s="1">
        <v>42609</v>
      </c>
      <c r="B137" s="2">
        <v>6.2500000000000003E-3</v>
      </c>
      <c r="C137">
        <f>ROUNDDOWN(273.15+pomiary[[#This Row],[czujnik1]],0)</f>
        <v>293</v>
      </c>
      <c r="D137">
        <f>ROUNDDOWN(273.15+pomiary[[#This Row],[czujnik2]],0)</f>
        <v>294</v>
      </c>
      <c r="E137">
        <f>ROUNDDOWN(273.15+pomiary[[#This Row],[czujnik3]],0)</f>
        <v>296</v>
      </c>
      <c r="F137">
        <f>ROUNDDOWN(273.15+pomiary[[#This Row],[czujnik4]],0)</f>
        <v>296</v>
      </c>
      <c r="G137">
        <f>ROUNDDOWN(273.15+pomiary[[#This Row],[czujnik5]],0)</f>
        <v>295</v>
      </c>
      <c r="H137">
        <f>ROUNDDOWN(273.15+pomiary[[#This Row],[czujnik6]],0)</f>
        <v>293</v>
      </c>
      <c r="I137">
        <f>ROUNDDOWN(273.15+pomiary[[#This Row],[czujnik7]],0)</f>
        <v>297</v>
      </c>
      <c r="J137">
        <f>ROUNDDOWN(273.15+pomiary[[#This Row],[czujnik8]],0)</f>
        <v>296</v>
      </c>
      <c r="K137">
        <f>ROUNDDOWN(273.15+pomiary[[#This Row],[czujnik9]],0)</f>
        <v>294</v>
      </c>
      <c r="L137">
        <f>ROUNDDOWN(273.15+pomiary[[#This Row],[czujnik10]],0)</f>
        <v>296</v>
      </c>
    </row>
    <row r="138" spans="1:12" x14ac:dyDescent="0.25">
      <c r="A138" s="1">
        <v>42609</v>
      </c>
      <c r="B138" s="2">
        <v>0.1673611111111111</v>
      </c>
      <c r="C138">
        <f>ROUNDDOWN(273.15+pomiary[[#This Row],[czujnik1]],0)</f>
        <v>294</v>
      </c>
      <c r="D138">
        <f>ROUNDDOWN(273.15+pomiary[[#This Row],[czujnik2]],0)</f>
        <v>296</v>
      </c>
      <c r="E138">
        <f>ROUNDDOWN(273.15+pomiary[[#This Row],[czujnik3]],0)</f>
        <v>296</v>
      </c>
      <c r="F138">
        <f>ROUNDDOWN(273.15+pomiary[[#This Row],[czujnik4]],0)</f>
        <v>294</v>
      </c>
      <c r="G138">
        <f>ROUNDDOWN(273.15+pomiary[[#This Row],[czujnik5]],0)</f>
        <v>295</v>
      </c>
      <c r="H138">
        <f>ROUNDDOWN(273.15+pomiary[[#This Row],[czujnik6]],0)</f>
        <v>296</v>
      </c>
      <c r="I138">
        <f>ROUNDDOWN(273.15+pomiary[[#This Row],[czujnik7]],0)</f>
        <v>296</v>
      </c>
      <c r="J138">
        <f>ROUNDDOWN(273.15+pomiary[[#This Row],[czujnik8]],0)</f>
        <v>296</v>
      </c>
      <c r="K138">
        <f>ROUNDDOWN(273.15+pomiary[[#This Row],[czujnik9]],0)</f>
        <v>296</v>
      </c>
      <c r="L138">
        <f>ROUNDDOWN(273.15+pomiary[[#This Row],[czujnik10]],0)</f>
        <v>295</v>
      </c>
    </row>
    <row r="139" spans="1:12" x14ac:dyDescent="0.25">
      <c r="A139" s="1">
        <v>42610</v>
      </c>
      <c r="B139" s="2">
        <v>0.42291666666666666</v>
      </c>
      <c r="C139">
        <f>ROUNDDOWN(273.15+pomiary[[#This Row],[czujnik1]],0)</f>
        <v>293</v>
      </c>
      <c r="D139">
        <f>ROUNDDOWN(273.15+pomiary[[#This Row],[czujnik2]],0)</f>
        <v>295</v>
      </c>
      <c r="E139">
        <f>ROUNDDOWN(273.15+pomiary[[#This Row],[czujnik3]],0)</f>
        <v>296</v>
      </c>
      <c r="F139">
        <f>ROUNDDOWN(273.15+pomiary[[#This Row],[czujnik4]],0)</f>
        <v>293</v>
      </c>
      <c r="G139">
        <f>ROUNDDOWN(273.15+pomiary[[#This Row],[czujnik5]],0)</f>
        <v>296</v>
      </c>
      <c r="H139">
        <f>ROUNDDOWN(273.15+pomiary[[#This Row],[czujnik6]],0)</f>
        <v>294</v>
      </c>
      <c r="I139">
        <f>ROUNDDOWN(273.15+pomiary[[#This Row],[czujnik7]],0)</f>
        <v>297</v>
      </c>
      <c r="J139">
        <f>ROUNDDOWN(273.15+pomiary[[#This Row],[czujnik8]],0)</f>
        <v>293</v>
      </c>
      <c r="K139">
        <f>ROUNDDOWN(273.15+pomiary[[#This Row],[czujnik9]],0)</f>
        <v>295</v>
      </c>
      <c r="L139">
        <f>ROUNDDOWN(273.15+pomiary[[#This Row],[czujnik10]],0)</f>
        <v>294</v>
      </c>
    </row>
    <row r="140" spans="1:12" x14ac:dyDescent="0.25">
      <c r="A140" s="1">
        <v>42611</v>
      </c>
      <c r="B140" s="2">
        <v>7.6388888888888886E-3</v>
      </c>
      <c r="C140">
        <f>ROUNDDOWN(273.15+pomiary[[#This Row],[czujnik1]],0)</f>
        <v>294</v>
      </c>
      <c r="D140">
        <f>ROUNDDOWN(273.15+pomiary[[#This Row],[czujnik2]],0)</f>
        <v>296</v>
      </c>
      <c r="E140">
        <f>ROUNDDOWN(273.15+pomiary[[#This Row],[czujnik3]],0)</f>
        <v>294</v>
      </c>
      <c r="F140">
        <f>ROUNDDOWN(273.15+pomiary[[#This Row],[czujnik4]],0)</f>
        <v>296</v>
      </c>
      <c r="G140">
        <f>ROUNDDOWN(273.15+pomiary[[#This Row],[czujnik5]],0)</f>
        <v>296</v>
      </c>
      <c r="H140">
        <f>ROUNDDOWN(273.15+pomiary[[#This Row],[czujnik6]],0)</f>
        <v>297</v>
      </c>
      <c r="I140">
        <f>ROUNDDOWN(273.15+pomiary[[#This Row],[czujnik7]],0)</f>
        <v>296</v>
      </c>
      <c r="J140">
        <f>ROUNDDOWN(273.15+pomiary[[#This Row],[czujnik8]],0)</f>
        <v>293</v>
      </c>
      <c r="K140">
        <f>ROUNDDOWN(273.15+pomiary[[#This Row],[czujnik9]],0)</f>
        <v>293</v>
      </c>
      <c r="L140">
        <f>ROUNDDOWN(273.15+pomiary[[#This Row],[czujnik10]],0)</f>
        <v>293</v>
      </c>
    </row>
    <row r="141" spans="1:12" x14ac:dyDescent="0.25">
      <c r="A141" s="1">
        <v>42611</v>
      </c>
      <c r="B141" s="2">
        <v>0.21527777777777779</v>
      </c>
      <c r="C141">
        <f>ROUNDDOWN(273.15+pomiary[[#This Row],[czujnik1]],0)</f>
        <v>294</v>
      </c>
      <c r="D141">
        <f>ROUNDDOWN(273.15+pomiary[[#This Row],[czujnik2]],0)</f>
        <v>293</v>
      </c>
      <c r="E141">
        <f>ROUNDDOWN(273.15+pomiary[[#This Row],[czujnik3]],0)</f>
        <v>296</v>
      </c>
      <c r="F141">
        <f>ROUNDDOWN(273.15+pomiary[[#This Row],[czujnik4]],0)</f>
        <v>294</v>
      </c>
      <c r="G141">
        <f>ROUNDDOWN(273.15+pomiary[[#This Row],[czujnik5]],0)</f>
        <v>296</v>
      </c>
      <c r="H141">
        <f>ROUNDDOWN(273.15+pomiary[[#This Row],[czujnik6]],0)</f>
        <v>293</v>
      </c>
      <c r="I141">
        <f>ROUNDDOWN(273.15+pomiary[[#This Row],[czujnik7]],0)</f>
        <v>297</v>
      </c>
      <c r="J141">
        <f>ROUNDDOWN(273.15+pomiary[[#This Row],[czujnik8]],0)</f>
        <v>294</v>
      </c>
      <c r="K141">
        <f>ROUNDDOWN(273.15+pomiary[[#This Row],[czujnik9]],0)</f>
        <v>294</v>
      </c>
      <c r="L141">
        <f>ROUNDDOWN(273.15+pomiary[[#This Row],[czujnik10]],0)</f>
        <v>295</v>
      </c>
    </row>
    <row r="142" spans="1:12" x14ac:dyDescent="0.25">
      <c r="A142" s="1">
        <v>42616</v>
      </c>
      <c r="B142" s="2">
        <v>0.33611111111111114</v>
      </c>
      <c r="C142">
        <f>ROUNDDOWN(273.15+pomiary[[#This Row],[czujnik1]],0)</f>
        <v>289</v>
      </c>
      <c r="D142">
        <f>ROUNDDOWN(273.15+pomiary[[#This Row],[czujnik2]],0)</f>
        <v>288</v>
      </c>
      <c r="E142">
        <f>ROUNDDOWN(273.15+pomiary[[#This Row],[czujnik3]],0)</f>
        <v>283</v>
      </c>
      <c r="F142">
        <f>ROUNDDOWN(273.15+pomiary[[#This Row],[czujnik4]],0)</f>
        <v>287</v>
      </c>
      <c r="G142">
        <f>ROUNDDOWN(273.15+pomiary[[#This Row],[czujnik5]],0)</f>
        <v>292</v>
      </c>
      <c r="H142">
        <f>ROUNDDOWN(273.15+pomiary[[#This Row],[czujnik6]],0)</f>
        <v>283</v>
      </c>
      <c r="I142">
        <f>ROUNDDOWN(273.15+pomiary[[#This Row],[czujnik7]],0)</f>
        <v>283</v>
      </c>
      <c r="J142">
        <f>ROUNDDOWN(273.15+pomiary[[#This Row],[czujnik8]],0)</f>
        <v>288</v>
      </c>
      <c r="K142">
        <f>ROUNDDOWN(273.15+pomiary[[#This Row],[czujnik9]],0)</f>
        <v>285</v>
      </c>
      <c r="L142">
        <f>ROUNDDOWN(273.15+pomiary[[#This Row],[czujnik10]],0)</f>
        <v>287</v>
      </c>
    </row>
    <row r="143" spans="1:12" x14ac:dyDescent="0.25">
      <c r="A143" s="1">
        <v>42616</v>
      </c>
      <c r="B143" s="2">
        <v>0.34027777777777779</v>
      </c>
      <c r="C143">
        <f>ROUNDDOWN(273.15+pomiary[[#This Row],[czujnik1]],0)</f>
        <v>289</v>
      </c>
      <c r="D143">
        <f>ROUNDDOWN(273.15+pomiary[[#This Row],[czujnik2]],0)</f>
        <v>285</v>
      </c>
      <c r="E143">
        <f>ROUNDDOWN(273.15+pomiary[[#This Row],[czujnik3]],0)</f>
        <v>289</v>
      </c>
      <c r="F143">
        <f>ROUNDDOWN(273.15+pomiary[[#This Row],[czujnik4]],0)</f>
        <v>288</v>
      </c>
      <c r="G143">
        <f>ROUNDDOWN(273.15+pomiary[[#This Row],[czujnik5]],0)</f>
        <v>290</v>
      </c>
      <c r="H143">
        <f>ROUNDDOWN(273.15+pomiary[[#This Row],[czujnik6]],0)</f>
        <v>289</v>
      </c>
      <c r="I143">
        <f>ROUNDDOWN(273.15+pomiary[[#This Row],[czujnik7]],0)</f>
        <v>284</v>
      </c>
      <c r="J143">
        <f>ROUNDDOWN(273.15+pomiary[[#This Row],[czujnik8]],0)</f>
        <v>290</v>
      </c>
      <c r="K143">
        <f>ROUNDDOWN(273.15+pomiary[[#This Row],[czujnik9]],0)</f>
        <v>287</v>
      </c>
      <c r="L143">
        <f>ROUNDDOWN(273.15+pomiary[[#This Row],[czujnik10]],0)</f>
        <v>288</v>
      </c>
    </row>
    <row r="144" spans="1:12" x14ac:dyDescent="0.25">
      <c r="A144" s="1">
        <v>42617</v>
      </c>
      <c r="B144" s="2">
        <v>0.46458333333333335</v>
      </c>
      <c r="C144">
        <f>ROUNDDOWN(273.15+pomiary[[#This Row],[czujnik1]],0)</f>
        <v>287</v>
      </c>
      <c r="D144">
        <f>ROUNDDOWN(273.15+pomiary[[#This Row],[czujnik2]],0)</f>
        <v>288</v>
      </c>
      <c r="E144">
        <f>ROUNDDOWN(273.15+pomiary[[#This Row],[czujnik3]],0)</f>
        <v>286</v>
      </c>
      <c r="F144">
        <f>ROUNDDOWN(273.15+pomiary[[#This Row],[czujnik4]],0)</f>
        <v>288</v>
      </c>
      <c r="G144">
        <f>ROUNDDOWN(273.15+pomiary[[#This Row],[czujnik5]],0)</f>
        <v>289</v>
      </c>
      <c r="H144">
        <f>ROUNDDOWN(273.15+pomiary[[#This Row],[czujnik6]],0)</f>
        <v>287</v>
      </c>
      <c r="I144">
        <f>ROUNDDOWN(273.15+pomiary[[#This Row],[czujnik7]],0)</f>
        <v>293</v>
      </c>
      <c r="J144">
        <f>ROUNDDOWN(273.15+pomiary[[#This Row],[czujnik8]],0)</f>
        <v>287</v>
      </c>
      <c r="K144">
        <f>ROUNDDOWN(273.15+pomiary[[#This Row],[czujnik9]],0)</f>
        <v>285</v>
      </c>
      <c r="L144">
        <f>ROUNDDOWN(273.15+pomiary[[#This Row],[czujnik10]],0)</f>
        <v>284</v>
      </c>
    </row>
    <row r="145" spans="1:12" x14ac:dyDescent="0.25">
      <c r="A145" s="1">
        <v>42619</v>
      </c>
      <c r="B145" s="2">
        <v>0.3347222222222222</v>
      </c>
      <c r="C145">
        <f>ROUNDDOWN(273.15+pomiary[[#This Row],[czujnik1]],0)</f>
        <v>283</v>
      </c>
      <c r="D145">
        <f>ROUNDDOWN(273.15+pomiary[[#This Row],[czujnik2]],0)</f>
        <v>291</v>
      </c>
      <c r="E145">
        <f>ROUNDDOWN(273.15+pomiary[[#This Row],[czujnik3]],0)</f>
        <v>288</v>
      </c>
      <c r="F145">
        <f>ROUNDDOWN(273.15+pomiary[[#This Row],[czujnik4]],0)</f>
        <v>287</v>
      </c>
      <c r="G145">
        <f>ROUNDDOWN(273.15+pomiary[[#This Row],[czujnik5]],0)</f>
        <v>284</v>
      </c>
      <c r="H145">
        <f>ROUNDDOWN(273.15+pomiary[[#This Row],[czujnik6]],0)</f>
        <v>289</v>
      </c>
      <c r="I145">
        <f>ROUNDDOWN(273.15+pomiary[[#This Row],[czujnik7]],0)</f>
        <v>293</v>
      </c>
      <c r="J145">
        <f>ROUNDDOWN(273.15+pomiary[[#This Row],[czujnik8]],0)</f>
        <v>290</v>
      </c>
      <c r="K145">
        <f>ROUNDDOWN(273.15+pomiary[[#This Row],[czujnik9]],0)</f>
        <v>289</v>
      </c>
      <c r="L145">
        <f>ROUNDDOWN(273.15+pomiary[[#This Row],[czujnik10]],0)</f>
        <v>290</v>
      </c>
    </row>
    <row r="146" spans="1:12" x14ac:dyDescent="0.25">
      <c r="A146" s="1">
        <v>42619</v>
      </c>
      <c r="B146" s="2">
        <v>0.42222222222222222</v>
      </c>
      <c r="C146">
        <f>ROUNDDOWN(273.15+pomiary[[#This Row],[czujnik1]],0)</f>
        <v>290</v>
      </c>
      <c r="D146">
        <f>ROUNDDOWN(273.15+pomiary[[#This Row],[czujnik2]],0)</f>
        <v>287</v>
      </c>
      <c r="E146">
        <f>ROUNDDOWN(273.15+pomiary[[#This Row],[czujnik3]],0)</f>
        <v>285</v>
      </c>
      <c r="F146">
        <f>ROUNDDOWN(273.15+pomiary[[#This Row],[czujnik4]],0)</f>
        <v>291</v>
      </c>
      <c r="G146">
        <f>ROUNDDOWN(273.15+pomiary[[#This Row],[czujnik5]],0)</f>
        <v>288</v>
      </c>
      <c r="H146">
        <f>ROUNDDOWN(273.15+pomiary[[#This Row],[czujnik6]],0)</f>
        <v>284</v>
      </c>
      <c r="I146">
        <f>ROUNDDOWN(273.15+pomiary[[#This Row],[czujnik7]],0)</f>
        <v>289</v>
      </c>
      <c r="J146">
        <f>ROUNDDOWN(273.15+pomiary[[#This Row],[czujnik8]],0)</f>
        <v>291</v>
      </c>
      <c r="K146">
        <f>ROUNDDOWN(273.15+pomiary[[#This Row],[czujnik9]],0)</f>
        <v>287</v>
      </c>
      <c r="L146">
        <f>ROUNDDOWN(273.15+pomiary[[#This Row],[czujnik10]],0)</f>
        <v>292</v>
      </c>
    </row>
    <row r="147" spans="1:12" x14ac:dyDescent="0.25">
      <c r="A147" s="1">
        <v>42626</v>
      </c>
      <c r="B147" s="2">
        <v>0.42291666666666666</v>
      </c>
      <c r="C147">
        <f>ROUNDDOWN(273.15+pomiary[[#This Row],[czujnik1]],0)</f>
        <v>286</v>
      </c>
      <c r="D147">
        <f>ROUNDDOWN(273.15+pomiary[[#This Row],[czujnik2]],0)</f>
        <v>284</v>
      </c>
      <c r="E147">
        <f>ROUNDDOWN(273.15+pomiary[[#This Row],[czujnik3]],0)</f>
        <v>284</v>
      </c>
      <c r="F147">
        <f>ROUNDDOWN(273.15+pomiary[[#This Row],[czujnik4]],0)</f>
        <v>292</v>
      </c>
      <c r="G147">
        <f>ROUNDDOWN(273.15+pomiary[[#This Row],[czujnik5]],0)</f>
        <v>289</v>
      </c>
      <c r="H147">
        <f>ROUNDDOWN(273.15+pomiary[[#This Row],[czujnik6]],0)</f>
        <v>286</v>
      </c>
      <c r="I147">
        <f>ROUNDDOWN(273.15+pomiary[[#This Row],[czujnik7]],0)</f>
        <v>290</v>
      </c>
      <c r="J147">
        <f>ROUNDDOWN(273.15+pomiary[[#This Row],[czujnik8]],0)</f>
        <v>286</v>
      </c>
      <c r="K147">
        <f>ROUNDDOWN(273.15+pomiary[[#This Row],[czujnik9]],0)</f>
        <v>287</v>
      </c>
      <c r="L147">
        <f>ROUNDDOWN(273.15+pomiary[[#This Row],[czujnik10]],0)</f>
        <v>289</v>
      </c>
    </row>
    <row r="148" spans="1:12" x14ac:dyDescent="0.25">
      <c r="A148" s="1">
        <v>42627</v>
      </c>
      <c r="B148" s="2">
        <v>0.1673611111111111</v>
      </c>
      <c r="C148">
        <f>ROUNDDOWN(273.15+pomiary[[#This Row],[czujnik1]],0)</f>
        <v>285</v>
      </c>
      <c r="D148">
        <f>ROUNDDOWN(273.15+pomiary[[#This Row],[czujnik2]],0)</f>
        <v>291</v>
      </c>
      <c r="E148">
        <f>ROUNDDOWN(273.15+pomiary[[#This Row],[czujnik3]],0)</f>
        <v>292</v>
      </c>
      <c r="F148">
        <f>ROUNDDOWN(273.15+pomiary[[#This Row],[czujnik4]],0)</f>
        <v>291</v>
      </c>
      <c r="G148">
        <f>ROUNDDOWN(273.15+pomiary[[#This Row],[czujnik5]],0)</f>
        <v>291</v>
      </c>
      <c r="H148">
        <f>ROUNDDOWN(273.15+pomiary[[#This Row],[czujnik6]],0)</f>
        <v>292</v>
      </c>
      <c r="I148">
        <f>ROUNDDOWN(273.15+pomiary[[#This Row],[czujnik7]],0)</f>
        <v>285</v>
      </c>
      <c r="J148">
        <f>ROUNDDOWN(273.15+pomiary[[#This Row],[czujnik8]],0)</f>
        <v>293</v>
      </c>
      <c r="K148">
        <f>ROUNDDOWN(273.15+pomiary[[#This Row],[czujnik9]],0)</f>
        <v>283</v>
      </c>
      <c r="L148">
        <f>ROUNDDOWN(273.15+pomiary[[#This Row],[czujnik10]],0)</f>
        <v>293</v>
      </c>
    </row>
    <row r="149" spans="1:12" x14ac:dyDescent="0.25">
      <c r="A149" s="1">
        <v>42628</v>
      </c>
      <c r="B149" s="2">
        <v>0.25486111111111109</v>
      </c>
      <c r="C149">
        <f>ROUNDDOWN(273.15+pomiary[[#This Row],[czujnik1]],0)</f>
        <v>287</v>
      </c>
      <c r="D149">
        <f>ROUNDDOWN(273.15+pomiary[[#This Row],[czujnik2]],0)</f>
        <v>291</v>
      </c>
      <c r="E149">
        <f>ROUNDDOWN(273.15+pomiary[[#This Row],[czujnik3]],0)</f>
        <v>287</v>
      </c>
      <c r="F149">
        <f>ROUNDDOWN(273.15+pomiary[[#This Row],[czujnik4]],0)</f>
        <v>286</v>
      </c>
      <c r="G149">
        <f>ROUNDDOWN(273.15+pomiary[[#This Row],[czujnik5]],0)</f>
        <v>284</v>
      </c>
      <c r="H149">
        <f>ROUNDDOWN(273.15+pomiary[[#This Row],[czujnik6]],0)</f>
        <v>290</v>
      </c>
      <c r="I149">
        <f>ROUNDDOWN(273.15+pomiary[[#This Row],[czujnik7]],0)</f>
        <v>289</v>
      </c>
      <c r="J149">
        <f>ROUNDDOWN(273.15+pomiary[[#This Row],[czujnik8]],0)</f>
        <v>286</v>
      </c>
      <c r="K149">
        <f>ROUNDDOWN(273.15+pomiary[[#This Row],[czujnik9]],0)</f>
        <v>288</v>
      </c>
      <c r="L149">
        <f>ROUNDDOWN(273.15+pomiary[[#This Row],[czujnik10]],0)</f>
        <v>283</v>
      </c>
    </row>
    <row r="150" spans="1:12" x14ac:dyDescent="0.25">
      <c r="A150" s="1">
        <v>42631</v>
      </c>
      <c r="B150" s="2">
        <v>0.29791666666666666</v>
      </c>
      <c r="C150">
        <f>ROUNDDOWN(273.15+pomiary[[#This Row],[czujnik1]],0)</f>
        <v>287</v>
      </c>
      <c r="D150">
        <f>ROUNDDOWN(273.15+pomiary[[#This Row],[czujnik2]],0)</f>
        <v>283</v>
      </c>
      <c r="E150">
        <f>ROUNDDOWN(273.15+pomiary[[#This Row],[czujnik3]],0)</f>
        <v>292</v>
      </c>
      <c r="F150">
        <f>ROUNDDOWN(273.15+pomiary[[#This Row],[czujnik4]],0)</f>
        <v>284</v>
      </c>
      <c r="G150">
        <f>ROUNDDOWN(273.15+pomiary[[#This Row],[czujnik5]],0)</f>
        <v>285</v>
      </c>
      <c r="H150">
        <f>ROUNDDOWN(273.15+pomiary[[#This Row],[czujnik6]],0)</f>
        <v>284</v>
      </c>
      <c r="I150">
        <f>ROUNDDOWN(273.15+pomiary[[#This Row],[czujnik7]],0)</f>
        <v>289</v>
      </c>
      <c r="J150">
        <f>ROUNDDOWN(273.15+pomiary[[#This Row],[czujnik8]],0)</f>
        <v>288</v>
      </c>
      <c r="K150">
        <f>ROUNDDOWN(273.15+pomiary[[#This Row],[czujnik9]],0)</f>
        <v>289</v>
      </c>
      <c r="L150">
        <f>ROUNDDOWN(273.15+pomiary[[#This Row],[czujnik10]],0)</f>
        <v>290</v>
      </c>
    </row>
    <row r="151" spans="1:12" x14ac:dyDescent="0.25">
      <c r="A151" s="1">
        <v>42634</v>
      </c>
      <c r="B151" s="2">
        <v>0.12916666666666668</v>
      </c>
      <c r="C151">
        <f>ROUNDDOWN(273.15+pomiary[[#This Row],[czujnik1]],0)</f>
        <v>292</v>
      </c>
      <c r="D151">
        <f>ROUNDDOWN(273.15+pomiary[[#This Row],[czujnik2]],0)</f>
        <v>292</v>
      </c>
      <c r="E151">
        <f>ROUNDDOWN(273.15+pomiary[[#This Row],[czujnik3]],0)</f>
        <v>290</v>
      </c>
      <c r="F151">
        <f>ROUNDDOWN(273.15+pomiary[[#This Row],[czujnik4]],0)</f>
        <v>285</v>
      </c>
      <c r="G151">
        <f>ROUNDDOWN(273.15+pomiary[[#This Row],[czujnik5]],0)</f>
        <v>291</v>
      </c>
      <c r="H151">
        <f>ROUNDDOWN(273.15+pomiary[[#This Row],[czujnik6]],0)</f>
        <v>291</v>
      </c>
      <c r="I151">
        <f>ROUNDDOWN(273.15+pomiary[[#This Row],[czujnik7]],0)</f>
        <v>290</v>
      </c>
      <c r="J151">
        <f>ROUNDDOWN(273.15+pomiary[[#This Row],[czujnik8]],0)</f>
        <v>286</v>
      </c>
      <c r="K151">
        <f>ROUNDDOWN(273.15+pomiary[[#This Row],[czujnik9]],0)</f>
        <v>289</v>
      </c>
      <c r="L151">
        <f>ROUNDDOWN(273.15+pomiary[[#This Row],[czujnik10]],0)</f>
        <v>290</v>
      </c>
    </row>
    <row r="152" spans="1:12" x14ac:dyDescent="0.25">
      <c r="A152" s="1">
        <v>42635</v>
      </c>
      <c r="B152" s="2">
        <v>0.33750000000000002</v>
      </c>
      <c r="C152">
        <f>ROUNDDOWN(273.15+pomiary[[#This Row],[czujnik1]],0)</f>
        <v>289</v>
      </c>
      <c r="D152">
        <f>ROUNDDOWN(273.15+pomiary[[#This Row],[czujnik2]],0)</f>
        <v>291</v>
      </c>
      <c r="E152">
        <f>ROUNDDOWN(273.15+pomiary[[#This Row],[czujnik3]],0)</f>
        <v>285</v>
      </c>
      <c r="F152">
        <f>ROUNDDOWN(273.15+pomiary[[#This Row],[czujnik4]],0)</f>
        <v>288</v>
      </c>
      <c r="G152">
        <f>ROUNDDOWN(273.15+pomiary[[#This Row],[czujnik5]],0)</f>
        <v>285</v>
      </c>
      <c r="H152">
        <f>ROUNDDOWN(273.15+pomiary[[#This Row],[czujnik6]],0)</f>
        <v>291</v>
      </c>
      <c r="I152">
        <f>ROUNDDOWN(273.15+pomiary[[#This Row],[czujnik7]],0)</f>
        <v>283</v>
      </c>
      <c r="J152">
        <f>ROUNDDOWN(273.15+pomiary[[#This Row],[czujnik8]],0)</f>
        <v>292</v>
      </c>
      <c r="K152">
        <f>ROUNDDOWN(273.15+pomiary[[#This Row],[czujnik9]],0)</f>
        <v>285</v>
      </c>
      <c r="L152">
        <f>ROUNDDOWN(273.15+pomiary[[#This Row],[czujnik10]],0)</f>
        <v>289</v>
      </c>
    </row>
    <row r="153" spans="1:12" x14ac:dyDescent="0.25">
      <c r="A153" s="1">
        <v>42635</v>
      </c>
      <c r="B153" s="2">
        <v>0.42083333333333334</v>
      </c>
      <c r="C153">
        <f>ROUNDDOWN(273.15+pomiary[[#This Row],[czujnik1]],0)</f>
        <v>291</v>
      </c>
      <c r="D153">
        <f>ROUNDDOWN(273.15+pomiary[[#This Row],[czujnik2]],0)</f>
        <v>292</v>
      </c>
      <c r="E153">
        <f>ROUNDDOWN(273.15+pomiary[[#This Row],[czujnik3]],0)</f>
        <v>288</v>
      </c>
      <c r="F153">
        <f>ROUNDDOWN(273.15+pomiary[[#This Row],[czujnik4]],0)</f>
        <v>291</v>
      </c>
      <c r="G153">
        <f>ROUNDDOWN(273.15+pomiary[[#This Row],[czujnik5]],0)</f>
        <v>291</v>
      </c>
      <c r="H153">
        <f>ROUNDDOWN(273.15+pomiary[[#This Row],[czujnik6]],0)</f>
        <v>287</v>
      </c>
      <c r="I153">
        <f>ROUNDDOWN(273.15+pomiary[[#This Row],[czujnik7]],0)</f>
        <v>289</v>
      </c>
      <c r="J153">
        <f>ROUNDDOWN(273.15+pomiary[[#This Row],[czujnik8]],0)</f>
        <v>291</v>
      </c>
      <c r="K153">
        <f>ROUNDDOWN(273.15+pomiary[[#This Row],[czujnik9]],0)</f>
        <v>285</v>
      </c>
      <c r="L153">
        <f>ROUNDDOWN(273.15+pomiary[[#This Row],[czujnik10]],0)</f>
        <v>291</v>
      </c>
    </row>
    <row r="154" spans="1:12" x14ac:dyDescent="0.25">
      <c r="A154" s="1">
        <v>42636</v>
      </c>
      <c r="B154" s="2">
        <v>0.4236111111111111</v>
      </c>
      <c r="C154">
        <f>ROUNDDOWN(273.15+pomiary[[#This Row],[czujnik1]],0)</f>
        <v>286</v>
      </c>
      <c r="D154">
        <f>ROUNDDOWN(273.15+pomiary[[#This Row],[czujnik2]],0)</f>
        <v>285</v>
      </c>
      <c r="E154">
        <f>ROUNDDOWN(273.15+pomiary[[#This Row],[czujnik3]],0)</f>
        <v>289</v>
      </c>
      <c r="F154">
        <f>ROUNDDOWN(273.15+pomiary[[#This Row],[czujnik4]],0)</f>
        <v>292</v>
      </c>
      <c r="G154">
        <f>ROUNDDOWN(273.15+pomiary[[#This Row],[czujnik5]],0)</f>
        <v>288</v>
      </c>
      <c r="H154">
        <f>ROUNDDOWN(273.15+pomiary[[#This Row],[czujnik6]],0)</f>
        <v>290</v>
      </c>
      <c r="I154">
        <f>ROUNDDOWN(273.15+pomiary[[#This Row],[czujnik7]],0)</f>
        <v>284</v>
      </c>
      <c r="J154">
        <f>ROUNDDOWN(273.15+pomiary[[#This Row],[czujnik8]],0)</f>
        <v>292</v>
      </c>
      <c r="K154">
        <f>ROUNDDOWN(273.15+pomiary[[#This Row],[czujnik9]],0)</f>
        <v>286</v>
      </c>
      <c r="L154">
        <f>ROUNDDOWN(273.15+pomiary[[#This Row],[czujnik10]],0)</f>
        <v>288</v>
      </c>
    </row>
    <row r="155" spans="1:12" x14ac:dyDescent="0.25">
      <c r="A155" s="1">
        <v>42639</v>
      </c>
      <c r="B155" s="2">
        <v>4.583333333333333E-2</v>
      </c>
      <c r="C155">
        <f>ROUNDDOWN(273.15+pomiary[[#This Row],[czujnik1]],0)</f>
        <v>283</v>
      </c>
      <c r="D155">
        <f>ROUNDDOWN(273.15+pomiary[[#This Row],[czujnik2]],0)</f>
        <v>288</v>
      </c>
      <c r="E155">
        <f>ROUNDDOWN(273.15+pomiary[[#This Row],[czujnik3]],0)</f>
        <v>290</v>
      </c>
      <c r="F155">
        <f>ROUNDDOWN(273.15+pomiary[[#This Row],[czujnik4]],0)</f>
        <v>290</v>
      </c>
      <c r="G155">
        <f>ROUNDDOWN(273.15+pomiary[[#This Row],[czujnik5]],0)</f>
        <v>285</v>
      </c>
      <c r="H155">
        <f>ROUNDDOWN(273.15+pomiary[[#This Row],[czujnik6]],0)</f>
        <v>288</v>
      </c>
      <c r="I155">
        <f>ROUNDDOWN(273.15+pomiary[[#This Row],[czujnik7]],0)</f>
        <v>285</v>
      </c>
      <c r="J155">
        <f>ROUNDDOWN(273.15+pomiary[[#This Row],[czujnik8]],0)</f>
        <v>286</v>
      </c>
      <c r="K155">
        <f>ROUNDDOWN(273.15+pomiary[[#This Row],[czujnik9]],0)</f>
        <v>290</v>
      </c>
      <c r="L155">
        <f>ROUNDDOWN(273.15+pomiary[[#This Row],[czujnik10]],0)</f>
        <v>288</v>
      </c>
    </row>
    <row r="156" spans="1:12" x14ac:dyDescent="0.25">
      <c r="A156" s="1">
        <v>42641</v>
      </c>
      <c r="B156" s="2">
        <v>0.37708333333333333</v>
      </c>
      <c r="C156">
        <f>ROUNDDOWN(273.15+pomiary[[#This Row],[czujnik1]],0)</f>
        <v>291</v>
      </c>
      <c r="D156">
        <f>ROUNDDOWN(273.15+pomiary[[#This Row],[czujnik2]],0)</f>
        <v>283</v>
      </c>
      <c r="E156">
        <f>ROUNDDOWN(273.15+pomiary[[#This Row],[czujnik3]],0)</f>
        <v>288</v>
      </c>
      <c r="F156">
        <f>ROUNDDOWN(273.15+pomiary[[#This Row],[czujnik4]],0)</f>
        <v>287</v>
      </c>
      <c r="G156">
        <f>ROUNDDOWN(273.15+pomiary[[#This Row],[czujnik5]],0)</f>
        <v>288</v>
      </c>
      <c r="H156">
        <f>ROUNDDOWN(273.15+pomiary[[#This Row],[czujnik6]],0)</f>
        <v>291</v>
      </c>
      <c r="I156">
        <f>ROUNDDOWN(273.15+pomiary[[#This Row],[czujnik7]],0)</f>
        <v>286</v>
      </c>
      <c r="J156">
        <f>ROUNDDOWN(273.15+pomiary[[#This Row],[czujnik8]],0)</f>
        <v>290</v>
      </c>
      <c r="K156">
        <f>ROUNDDOWN(273.15+pomiary[[#This Row],[czujnik9]],0)</f>
        <v>285</v>
      </c>
      <c r="L156">
        <f>ROUNDDOWN(273.15+pomiary[[#This Row],[czujnik10]],0)</f>
        <v>288</v>
      </c>
    </row>
    <row r="157" spans="1:12" x14ac:dyDescent="0.25">
      <c r="A157" s="1">
        <v>42645</v>
      </c>
      <c r="B157" s="2">
        <v>0.33888888888888891</v>
      </c>
      <c r="C157">
        <f>ROUNDDOWN(273.15+pomiary[[#This Row],[czujnik1]],0)</f>
        <v>284</v>
      </c>
      <c r="D157">
        <f>ROUNDDOWN(273.15+pomiary[[#This Row],[czujnik2]],0)</f>
        <v>292</v>
      </c>
      <c r="E157">
        <f>ROUNDDOWN(273.15+pomiary[[#This Row],[czujnik3]],0)</f>
        <v>291</v>
      </c>
      <c r="F157">
        <f>ROUNDDOWN(273.15+pomiary[[#This Row],[czujnik4]],0)</f>
        <v>285</v>
      </c>
      <c r="G157">
        <f>ROUNDDOWN(273.15+pomiary[[#This Row],[czujnik5]],0)</f>
        <v>284</v>
      </c>
      <c r="H157">
        <f>ROUNDDOWN(273.15+pomiary[[#This Row],[czujnik6]],0)</f>
        <v>285</v>
      </c>
      <c r="I157">
        <f>ROUNDDOWN(273.15+pomiary[[#This Row],[czujnik7]],0)</f>
        <v>292</v>
      </c>
      <c r="J157">
        <f>ROUNDDOWN(273.15+pomiary[[#This Row],[czujnik8]],0)</f>
        <v>292</v>
      </c>
      <c r="K157">
        <f>ROUNDDOWN(273.15+pomiary[[#This Row],[czujnik9]],0)</f>
        <v>288</v>
      </c>
      <c r="L157">
        <f>ROUNDDOWN(273.15+pomiary[[#This Row],[czujnik10]],0)</f>
        <v>285</v>
      </c>
    </row>
    <row r="158" spans="1:12" x14ac:dyDescent="0.25">
      <c r="A158" s="1">
        <v>42647</v>
      </c>
      <c r="B158" s="2">
        <v>8.4722222222222227E-2</v>
      </c>
      <c r="C158">
        <f>ROUNDDOWN(273.15+pomiary[[#This Row],[czujnik1]],0)</f>
        <v>289</v>
      </c>
      <c r="D158">
        <f>ROUNDDOWN(273.15+pomiary[[#This Row],[czujnik2]],0)</f>
        <v>291</v>
      </c>
      <c r="E158">
        <f>ROUNDDOWN(273.15+pomiary[[#This Row],[czujnik3]],0)</f>
        <v>288</v>
      </c>
      <c r="F158">
        <f>ROUNDDOWN(273.15+pomiary[[#This Row],[czujnik4]],0)</f>
        <v>284</v>
      </c>
      <c r="G158">
        <f>ROUNDDOWN(273.15+pomiary[[#This Row],[czujnik5]],0)</f>
        <v>290</v>
      </c>
      <c r="H158">
        <f>ROUNDDOWN(273.15+pomiary[[#This Row],[czujnik6]],0)</f>
        <v>289</v>
      </c>
      <c r="I158">
        <f>ROUNDDOWN(273.15+pomiary[[#This Row],[czujnik7]],0)</f>
        <v>285</v>
      </c>
      <c r="J158">
        <f>ROUNDDOWN(273.15+pomiary[[#This Row],[czujnik8]],0)</f>
        <v>286</v>
      </c>
      <c r="K158">
        <f>ROUNDDOWN(273.15+pomiary[[#This Row],[czujnik9]],0)</f>
        <v>283</v>
      </c>
      <c r="L158">
        <f>ROUNDDOWN(273.15+pomiary[[#This Row],[czujnik10]],0)</f>
        <v>292</v>
      </c>
    </row>
    <row r="159" spans="1:12" x14ac:dyDescent="0.25">
      <c r="A159" s="1">
        <v>42647</v>
      </c>
      <c r="B159" s="2">
        <v>0.4201388888888889</v>
      </c>
      <c r="C159">
        <f>ROUNDDOWN(273.15+pomiary[[#This Row],[czujnik1]],0)</f>
        <v>287</v>
      </c>
      <c r="D159">
        <f>ROUNDDOWN(273.15+pomiary[[#This Row],[czujnik2]],0)</f>
        <v>283</v>
      </c>
      <c r="E159">
        <f>ROUNDDOWN(273.15+pomiary[[#This Row],[czujnik3]],0)</f>
        <v>289</v>
      </c>
      <c r="F159">
        <f>ROUNDDOWN(273.15+pomiary[[#This Row],[czujnik4]],0)</f>
        <v>283</v>
      </c>
      <c r="G159">
        <f>ROUNDDOWN(273.15+pomiary[[#This Row],[czujnik5]],0)</f>
        <v>284</v>
      </c>
      <c r="H159">
        <f>ROUNDDOWN(273.15+pomiary[[#This Row],[czujnik6]],0)</f>
        <v>292</v>
      </c>
      <c r="I159">
        <f>ROUNDDOWN(273.15+pomiary[[#This Row],[czujnik7]],0)</f>
        <v>288</v>
      </c>
      <c r="J159">
        <f>ROUNDDOWN(273.15+pomiary[[#This Row],[czujnik8]],0)</f>
        <v>285</v>
      </c>
      <c r="K159">
        <f>ROUNDDOWN(273.15+pomiary[[#This Row],[czujnik9]],0)</f>
        <v>292</v>
      </c>
      <c r="L159">
        <f>ROUNDDOWN(273.15+pomiary[[#This Row],[czujnik10]],0)</f>
        <v>283</v>
      </c>
    </row>
    <row r="160" spans="1:12" x14ac:dyDescent="0.25">
      <c r="A160" s="1">
        <v>42650</v>
      </c>
      <c r="B160" s="2">
        <v>0.1701388888888889</v>
      </c>
      <c r="C160">
        <f>ROUNDDOWN(273.15+pomiary[[#This Row],[czujnik1]],0)</f>
        <v>292</v>
      </c>
      <c r="D160">
        <f>ROUNDDOWN(273.15+pomiary[[#This Row],[czujnik2]],0)</f>
        <v>288</v>
      </c>
      <c r="E160">
        <f>ROUNDDOWN(273.15+pomiary[[#This Row],[czujnik3]],0)</f>
        <v>283</v>
      </c>
      <c r="F160">
        <f>ROUNDDOWN(273.15+pomiary[[#This Row],[czujnik4]],0)</f>
        <v>287</v>
      </c>
      <c r="G160">
        <f>ROUNDDOWN(273.15+pomiary[[#This Row],[czujnik5]],0)</f>
        <v>290</v>
      </c>
      <c r="H160">
        <f>ROUNDDOWN(273.15+pomiary[[#This Row],[czujnik6]],0)</f>
        <v>289</v>
      </c>
      <c r="I160">
        <f>ROUNDDOWN(273.15+pomiary[[#This Row],[czujnik7]],0)</f>
        <v>292</v>
      </c>
      <c r="J160">
        <f>ROUNDDOWN(273.15+pomiary[[#This Row],[czujnik8]],0)</f>
        <v>289</v>
      </c>
      <c r="K160">
        <f>ROUNDDOWN(273.15+pomiary[[#This Row],[czujnik9]],0)</f>
        <v>284</v>
      </c>
      <c r="L160">
        <f>ROUNDDOWN(273.15+pomiary[[#This Row],[czujnik10]],0)</f>
        <v>284</v>
      </c>
    </row>
    <row r="161" spans="1:12" x14ac:dyDescent="0.25">
      <c r="A161" s="1">
        <v>42653</v>
      </c>
      <c r="B161" s="2">
        <v>0.29236111111111113</v>
      </c>
      <c r="C161">
        <f>ROUNDDOWN(273.15+pomiary[[#This Row],[czujnik1]],0)</f>
        <v>287</v>
      </c>
      <c r="D161">
        <f>ROUNDDOWN(273.15+pomiary[[#This Row],[czujnik2]],0)</f>
        <v>288</v>
      </c>
      <c r="E161">
        <f>ROUNDDOWN(273.15+pomiary[[#This Row],[czujnik3]],0)</f>
        <v>283</v>
      </c>
      <c r="F161">
        <f>ROUNDDOWN(273.15+pomiary[[#This Row],[czujnik4]],0)</f>
        <v>292</v>
      </c>
      <c r="G161">
        <f>ROUNDDOWN(273.15+pomiary[[#This Row],[czujnik5]],0)</f>
        <v>284</v>
      </c>
      <c r="H161">
        <f>ROUNDDOWN(273.15+pomiary[[#This Row],[czujnik6]],0)</f>
        <v>290</v>
      </c>
      <c r="I161">
        <f>ROUNDDOWN(273.15+pomiary[[#This Row],[czujnik7]],0)</f>
        <v>287</v>
      </c>
      <c r="J161">
        <f>ROUNDDOWN(273.15+pomiary[[#This Row],[czujnik8]],0)</f>
        <v>284</v>
      </c>
      <c r="K161">
        <f>ROUNDDOWN(273.15+pomiary[[#This Row],[czujnik9]],0)</f>
        <v>288</v>
      </c>
      <c r="L161">
        <f>ROUNDDOWN(273.15+pomiary[[#This Row],[czujnik10]],0)</f>
        <v>284</v>
      </c>
    </row>
    <row r="162" spans="1:12" x14ac:dyDescent="0.25">
      <c r="A162" s="1">
        <v>42654</v>
      </c>
      <c r="B162" s="2">
        <v>4.9305555555555554E-2</v>
      </c>
      <c r="C162">
        <f>ROUNDDOWN(273.15+pomiary[[#This Row],[czujnik1]],0)</f>
        <v>287</v>
      </c>
      <c r="D162">
        <f>ROUNDDOWN(273.15+pomiary[[#This Row],[czujnik2]],0)</f>
        <v>285</v>
      </c>
      <c r="E162">
        <f>ROUNDDOWN(273.15+pomiary[[#This Row],[czujnik3]],0)</f>
        <v>289</v>
      </c>
      <c r="F162">
        <f>ROUNDDOWN(273.15+pomiary[[#This Row],[czujnik4]],0)</f>
        <v>289</v>
      </c>
      <c r="G162">
        <f>ROUNDDOWN(273.15+pomiary[[#This Row],[czujnik5]],0)</f>
        <v>283</v>
      </c>
      <c r="H162">
        <f>ROUNDDOWN(273.15+pomiary[[#This Row],[czujnik6]],0)</f>
        <v>283</v>
      </c>
      <c r="I162">
        <f>ROUNDDOWN(273.15+pomiary[[#This Row],[czujnik7]],0)</f>
        <v>286</v>
      </c>
      <c r="J162">
        <f>ROUNDDOWN(273.15+pomiary[[#This Row],[czujnik8]],0)</f>
        <v>293</v>
      </c>
      <c r="K162">
        <f>ROUNDDOWN(273.15+pomiary[[#This Row],[czujnik9]],0)</f>
        <v>293</v>
      </c>
      <c r="L162">
        <f>ROUNDDOWN(273.15+pomiary[[#This Row],[czujnik10]],0)</f>
        <v>289</v>
      </c>
    </row>
    <row r="163" spans="1:12" x14ac:dyDescent="0.25">
      <c r="A163" s="1">
        <v>42654</v>
      </c>
      <c r="B163" s="2">
        <v>8.4722222222222227E-2</v>
      </c>
      <c r="C163">
        <f>ROUNDDOWN(273.15+pomiary[[#This Row],[czujnik1]],0)</f>
        <v>288</v>
      </c>
      <c r="D163">
        <f>ROUNDDOWN(273.15+pomiary[[#This Row],[czujnik2]],0)</f>
        <v>291</v>
      </c>
      <c r="E163">
        <f>ROUNDDOWN(273.15+pomiary[[#This Row],[czujnik3]],0)</f>
        <v>286</v>
      </c>
      <c r="F163">
        <f>ROUNDDOWN(273.15+pomiary[[#This Row],[czujnik4]],0)</f>
        <v>283</v>
      </c>
      <c r="G163">
        <f>ROUNDDOWN(273.15+pomiary[[#This Row],[czujnik5]],0)</f>
        <v>293</v>
      </c>
      <c r="H163">
        <f>ROUNDDOWN(273.15+pomiary[[#This Row],[czujnik6]],0)</f>
        <v>288</v>
      </c>
      <c r="I163">
        <f>ROUNDDOWN(273.15+pomiary[[#This Row],[czujnik7]],0)</f>
        <v>287</v>
      </c>
      <c r="J163">
        <f>ROUNDDOWN(273.15+pomiary[[#This Row],[czujnik8]],0)</f>
        <v>287</v>
      </c>
      <c r="K163">
        <f>ROUNDDOWN(273.15+pomiary[[#This Row],[czujnik9]],0)</f>
        <v>292</v>
      </c>
      <c r="L163">
        <f>ROUNDDOWN(273.15+pomiary[[#This Row],[czujnik10]],0)</f>
        <v>290</v>
      </c>
    </row>
    <row r="164" spans="1:12" x14ac:dyDescent="0.25">
      <c r="A164" s="1">
        <v>42654</v>
      </c>
      <c r="B164" s="2">
        <v>0.25624999999999998</v>
      </c>
      <c r="C164">
        <f>ROUNDDOWN(273.15+pomiary[[#This Row],[czujnik1]],0)</f>
        <v>287</v>
      </c>
      <c r="D164">
        <f>ROUNDDOWN(273.15+pomiary[[#This Row],[czujnik2]],0)</f>
        <v>293</v>
      </c>
      <c r="E164">
        <f>ROUNDDOWN(273.15+pomiary[[#This Row],[czujnik3]],0)</f>
        <v>288</v>
      </c>
      <c r="F164">
        <f>ROUNDDOWN(273.15+pomiary[[#This Row],[czujnik4]],0)</f>
        <v>284</v>
      </c>
      <c r="G164">
        <f>ROUNDDOWN(273.15+pomiary[[#This Row],[czujnik5]],0)</f>
        <v>286</v>
      </c>
      <c r="H164">
        <f>ROUNDDOWN(273.15+pomiary[[#This Row],[czujnik6]],0)</f>
        <v>286</v>
      </c>
      <c r="I164">
        <f>ROUNDDOWN(273.15+pomiary[[#This Row],[czujnik7]],0)</f>
        <v>286</v>
      </c>
      <c r="J164">
        <f>ROUNDDOWN(273.15+pomiary[[#This Row],[czujnik8]],0)</f>
        <v>291</v>
      </c>
      <c r="K164">
        <f>ROUNDDOWN(273.15+pomiary[[#This Row],[czujnik9]],0)</f>
        <v>283</v>
      </c>
      <c r="L164">
        <f>ROUNDDOWN(273.15+pomiary[[#This Row],[czujnik10]],0)</f>
        <v>287</v>
      </c>
    </row>
    <row r="165" spans="1:12" x14ac:dyDescent="0.25">
      <c r="A165" s="1">
        <v>42655</v>
      </c>
      <c r="B165" s="2">
        <v>0.1673611111111111</v>
      </c>
      <c r="C165">
        <f>ROUNDDOWN(273.15+pomiary[[#This Row],[czujnik1]],0)</f>
        <v>290</v>
      </c>
      <c r="D165">
        <f>ROUNDDOWN(273.15+pomiary[[#This Row],[czujnik2]],0)</f>
        <v>283</v>
      </c>
      <c r="E165">
        <f>ROUNDDOWN(273.15+pomiary[[#This Row],[czujnik3]],0)</f>
        <v>288</v>
      </c>
      <c r="F165">
        <f>ROUNDDOWN(273.15+pomiary[[#This Row],[czujnik4]],0)</f>
        <v>290</v>
      </c>
      <c r="G165">
        <f>ROUNDDOWN(273.15+pomiary[[#This Row],[czujnik5]],0)</f>
        <v>285</v>
      </c>
      <c r="H165">
        <f>ROUNDDOWN(273.15+pomiary[[#This Row],[czujnik6]],0)</f>
        <v>292</v>
      </c>
      <c r="I165">
        <f>ROUNDDOWN(273.15+pomiary[[#This Row],[czujnik7]],0)</f>
        <v>285</v>
      </c>
      <c r="J165">
        <f>ROUNDDOWN(273.15+pomiary[[#This Row],[czujnik8]],0)</f>
        <v>291</v>
      </c>
      <c r="K165">
        <f>ROUNDDOWN(273.15+pomiary[[#This Row],[czujnik9]],0)</f>
        <v>287</v>
      </c>
      <c r="L165">
        <f>ROUNDDOWN(273.15+pomiary[[#This Row],[czujnik10]],0)</f>
        <v>286</v>
      </c>
    </row>
    <row r="166" spans="1:12" x14ac:dyDescent="0.25">
      <c r="A166" s="1">
        <v>42657</v>
      </c>
      <c r="B166" s="2">
        <v>3.472222222222222E-3</v>
      </c>
      <c r="C166">
        <f>ROUNDDOWN(273.15+pomiary[[#This Row],[czujnik1]],0)</f>
        <v>290</v>
      </c>
      <c r="D166">
        <f>ROUNDDOWN(273.15+pomiary[[#This Row],[czujnik2]],0)</f>
        <v>285</v>
      </c>
      <c r="E166">
        <f>ROUNDDOWN(273.15+pomiary[[#This Row],[czujnik3]],0)</f>
        <v>292</v>
      </c>
      <c r="F166">
        <f>ROUNDDOWN(273.15+pomiary[[#This Row],[czujnik4]],0)</f>
        <v>288</v>
      </c>
      <c r="G166">
        <f>ROUNDDOWN(273.15+pomiary[[#This Row],[czujnik5]],0)</f>
        <v>293</v>
      </c>
      <c r="H166">
        <f>ROUNDDOWN(273.15+pomiary[[#This Row],[czujnik6]],0)</f>
        <v>289</v>
      </c>
      <c r="I166">
        <f>ROUNDDOWN(273.15+pomiary[[#This Row],[czujnik7]],0)</f>
        <v>284</v>
      </c>
      <c r="J166">
        <f>ROUNDDOWN(273.15+pomiary[[#This Row],[czujnik8]],0)</f>
        <v>289</v>
      </c>
      <c r="K166">
        <f>ROUNDDOWN(273.15+pomiary[[#This Row],[czujnik9]],0)</f>
        <v>291</v>
      </c>
      <c r="L166">
        <f>ROUNDDOWN(273.15+pomiary[[#This Row],[czujnik10]],0)</f>
        <v>291</v>
      </c>
    </row>
    <row r="167" spans="1:12" x14ac:dyDescent="0.25">
      <c r="A167" s="1">
        <v>42660</v>
      </c>
      <c r="B167" s="2">
        <v>0.21249999999999999</v>
      </c>
      <c r="C167">
        <f>ROUNDDOWN(273.15+pomiary[[#This Row],[czujnik1]],0)</f>
        <v>284</v>
      </c>
      <c r="D167">
        <f>ROUNDDOWN(273.15+pomiary[[#This Row],[czujnik2]],0)</f>
        <v>287</v>
      </c>
      <c r="E167">
        <f>ROUNDDOWN(273.15+pomiary[[#This Row],[czujnik3]],0)</f>
        <v>284</v>
      </c>
      <c r="F167">
        <f>ROUNDDOWN(273.15+pomiary[[#This Row],[czujnik4]],0)</f>
        <v>290</v>
      </c>
      <c r="G167">
        <f>ROUNDDOWN(273.15+pomiary[[#This Row],[czujnik5]],0)</f>
        <v>285</v>
      </c>
      <c r="H167">
        <f>ROUNDDOWN(273.15+pomiary[[#This Row],[czujnik6]],0)</f>
        <v>289</v>
      </c>
      <c r="I167">
        <f>ROUNDDOWN(273.15+pomiary[[#This Row],[czujnik7]],0)</f>
        <v>284</v>
      </c>
      <c r="J167">
        <f>ROUNDDOWN(273.15+pomiary[[#This Row],[czujnik8]],0)</f>
        <v>286</v>
      </c>
      <c r="K167">
        <f>ROUNDDOWN(273.15+pomiary[[#This Row],[czujnik9]],0)</f>
        <v>287</v>
      </c>
      <c r="L167">
        <f>ROUNDDOWN(273.15+pomiary[[#This Row],[czujnik10]],0)</f>
        <v>285</v>
      </c>
    </row>
    <row r="168" spans="1:12" x14ac:dyDescent="0.25">
      <c r="A168" s="1">
        <v>42664</v>
      </c>
      <c r="B168" s="2">
        <v>0.21388888888888888</v>
      </c>
      <c r="C168">
        <f>ROUNDDOWN(273.15+pomiary[[#This Row],[czujnik1]],0)</f>
        <v>284</v>
      </c>
      <c r="D168">
        <f>ROUNDDOWN(273.15+pomiary[[#This Row],[czujnik2]],0)</f>
        <v>289</v>
      </c>
      <c r="E168">
        <f>ROUNDDOWN(273.15+pomiary[[#This Row],[czujnik3]],0)</f>
        <v>287</v>
      </c>
      <c r="F168">
        <f>ROUNDDOWN(273.15+pomiary[[#This Row],[czujnik4]],0)</f>
        <v>284</v>
      </c>
      <c r="G168">
        <f>ROUNDDOWN(273.15+pomiary[[#This Row],[czujnik5]],0)</f>
        <v>291</v>
      </c>
      <c r="H168">
        <f>ROUNDDOWN(273.15+pomiary[[#This Row],[czujnik6]],0)</f>
        <v>287</v>
      </c>
      <c r="I168">
        <f>ROUNDDOWN(273.15+pomiary[[#This Row],[czujnik7]],0)</f>
        <v>290</v>
      </c>
      <c r="J168">
        <f>ROUNDDOWN(273.15+pomiary[[#This Row],[czujnik8]],0)</f>
        <v>286</v>
      </c>
      <c r="K168">
        <f>ROUNDDOWN(273.15+pomiary[[#This Row],[czujnik9]],0)</f>
        <v>283</v>
      </c>
      <c r="L168">
        <f>ROUNDDOWN(273.15+pomiary[[#This Row],[czujnik10]],0)</f>
        <v>290</v>
      </c>
    </row>
    <row r="169" spans="1:12" x14ac:dyDescent="0.25">
      <c r="A169" s="1">
        <v>42666</v>
      </c>
      <c r="B169" s="2">
        <v>0.1701388888888889</v>
      </c>
      <c r="C169">
        <f>ROUNDDOWN(273.15+pomiary[[#This Row],[czujnik1]],0)</f>
        <v>286</v>
      </c>
      <c r="D169">
        <f>ROUNDDOWN(273.15+pomiary[[#This Row],[czujnik2]],0)</f>
        <v>288</v>
      </c>
      <c r="E169">
        <f>ROUNDDOWN(273.15+pomiary[[#This Row],[czujnik3]],0)</f>
        <v>291</v>
      </c>
      <c r="F169">
        <f>ROUNDDOWN(273.15+pomiary[[#This Row],[czujnik4]],0)</f>
        <v>290</v>
      </c>
      <c r="G169">
        <f>ROUNDDOWN(273.15+pomiary[[#This Row],[czujnik5]],0)</f>
        <v>291</v>
      </c>
      <c r="H169">
        <f>ROUNDDOWN(273.15+pomiary[[#This Row],[czujnik6]],0)</f>
        <v>287</v>
      </c>
      <c r="I169">
        <f>ROUNDDOWN(273.15+pomiary[[#This Row],[czujnik7]],0)</f>
        <v>292</v>
      </c>
      <c r="J169">
        <f>ROUNDDOWN(273.15+pomiary[[#This Row],[czujnik8]],0)</f>
        <v>286</v>
      </c>
      <c r="K169">
        <f>ROUNDDOWN(273.15+pomiary[[#This Row],[czujnik9]],0)</f>
        <v>284</v>
      </c>
      <c r="L169">
        <f>ROUNDDOWN(273.15+pomiary[[#This Row],[czujnik10]],0)</f>
        <v>291</v>
      </c>
    </row>
    <row r="170" spans="1:12" x14ac:dyDescent="0.25">
      <c r="A170" s="1">
        <v>42666</v>
      </c>
      <c r="B170" s="2">
        <v>0.29791666666666666</v>
      </c>
      <c r="C170">
        <f>ROUNDDOWN(273.15+pomiary[[#This Row],[czujnik1]],0)</f>
        <v>286</v>
      </c>
      <c r="D170">
        <f>ROUNDDOWN(273.15+pomiary[[#This Row],[czujnik2]],0)</f>
        <v>285</v>
      </c>
      <c r="E170">
        <f>ROUNDDOWN(273.15+pomiary[[#This Row],[czujnik3]],0)</f>
        <v>292</v>
      </c>
      <c r="F170">
        <f>ROUNDDOWN(273.15+pomiary[[#This Row],[czujnik4]],0)</f>
        <v>283</v>
      </c>
      <c r="G170">
        <f>ROUNDDOWN(273.15+pomiary[[#This Row],[czujnik5]],0)</f>
        <v>290</v>
      </c>
      <c r="H170">
        <f>ROUNDDOWN(273.15+pomiary[[#This Row],[czujnik6]],0)</f>
        <v>289</v>
      </c>
      <c r="I170">
        <f>ROUNDDOWN(273.15+pomiary[[#This Row],[czujnik7]],0)</f>
        <v>284</v>
      </c>
      <c r="J170">
        <f>ROUNDDOWN(273.15+pomiary[[#This Row],[czujnik8]],0)</f>
        <v>291</v>
      </c>
      <c r="K170">
        <f>ROUNDDOWN(273.15+pomiary[[#This Row],[czujnik9]],0)</f>
        <v>287</v>
      </c>
      <c r="L170">
        <f>ROUNDDOWN(273.15+pomiary[[#This Row],[czujnik10]],0)</f>
        <v>292</v>
      </c>
    </row>
    <row r="171" spans="1:12" x14ac:dyDescent="0.25">
      <c r="A171" s="1">
        <v>42667</v>
      </c>
      <c r="B171" s="2">
        <v>0.21319444444444444</v>
      </c>
      <c r="C171">
        <f>ROUNDDOWN(273.15+pomiary[[#This Row],[czujnik1]],0)</f>
        <v>285</v>
      </c>
      <c r="D171">
        <f>ROUNDDOWN(273.15+pomiary[[#This Row],[czujnik2]],0)</f>
        <v>286</v>
      </c>
      <c r="E171">
        <f>ROUNDDOWN(273.15+pomiary[[#This Row],[czujnik3]],0)</f>
        <v>288</v>
      </c>
      <c r="F171">
        <f>ROUNDDOWN(273.15+pomiary[[#This Row],[czujnik4]],0)</f>
        <v>285</v>
      </c>
      <c r="G171">
        <f>ROUNDDOWN(273.15+pomiary[[#This Row],[czujnik5]],0)</f>
        <v>286</v>
      </c>
      <c r="H171">
        <f>ROUNDDOWN(273.15+pomiary[[#This Row],[czujnik6]],0)</f>
        <v>286</v>
      </c>
      <c r="I171">
        <f>ROUNDDOWN(273.15+pomiary[[#This Row],[czujnik7]],0)</f>
        <v>285</v>
      </c>
      <c r="J171">
        <f>ROUNDDOWN(273.15+pomiary[[#This Row],[czujnik8]],0)</f>
        <v>291</v>
      </c>
      <c r="K171">
        <f>ROUNDDOWN(273.15+pomiary[[#This Row],[czujnik9]],0)</f>
        <v>291</v>
      </c>
      <c r="L171">
        <f>ROUNDDOWN(273.15+pomiary[[#This Row],[czujnik10]],0)</f>
        <v>287</v>
      </c>
    </row>
    <row r="172" spans="1:12" x14ac:dyDescent="0.25">
      <c r="A172" s="1">
        <v>42668</v>
      </c>
      <c r="B172" s="2">
        <v>8.5416666666666669E-2</v>
      </c>
      <c r="C172">
        <f>ROUNDDOWN(273.15+pomiary[[#This Row],[czujnik1]],0)</f>
        <v>283</v>
      </c>
      <c r="D172">
        <f>ROUNDDOWN(273.15+pomiary[[#This Row],[czujnik2]],0)</f>
        <v>288</v>
      </c>
      <c r="E172">
        <f>ROUNDDOWN(273.15+pomiary[[#This Row],[czujnik3]],0)</f>
        <v>290</v>
      </c>
      <c r="F172">
        <f>ROUNDDOWN(273.15+pomiary[[#This Row],[czujnik4]],0)</f>
        <v>292</v>
      </c>
      <c r="G172">
        <f>ROUNDDOWN(273.15+pomiary[[#This Row],[czujnik5]],0)</f>
        <v>283</v>
      </c>
      <c r="H172">
        <f>ROUNDDOWN(273.15+pomiary[[#This Row],[czujnik6]],0)</f>
        <v>287</v>
      </c>
      <c r="I172">
        <f>ROUNDDOWN(273.15+pomiary[[#This Row],[czujnik7]],0)</f>
        <v>286</v>
      </c>
      <c r="J172">
        <f>ROUNDDOWN(273.15+pomiary[[#This Row],[czujnik8]],0)</f>
        <v>284</v>
      </c>
      <c r="K172">
        <f>ROUNDDOWN(273.15+pomiary[[#This Row],[czujnik9]],0)</f>
        <v>285</v>
      </c>
      <c r="L172">
        <f>ROUNDDOWN(273.15+pomiary[[#This Row],[czujnik10]],0)</f>
        <v>286</v>
      </c>
    </row>
    <row r="173" spans="1:12" x14ac:dyDescent="0.25">
      <c r="A173" s="1">
        <v>42668</v>
      </c>
      <c r="B173" s="2">
        <v>0.25069444444444444</v>
      </c>
      <c r="C173">
        <f>ROUNDDOWN(273.15+pomiary[[#This Row],[czujnik1]],0)</f>
        <v>285</v>
      </c>
      <c r="D173">
        <f>ROUNDDOWN(273.15+pomiary[[#This Row],[czujnik2]],0)</f>
        <v>286</v>
      </c>
      <c r="E173">
        <f>ROUNDDOWN(273.15+pomiary[[#This Row],[czujnik3]],0)</f>
        <v>292</v>
      </c>
      <c r="F173">
        <f>ROUNDDOWN(273.15+pomiary[[#This Row],[czujnik4]],0)</f>
        <v>284</v>
      </c>
      <c r="G173">
        <f>ROUNDDOWN(273.15+pomiary[[#This Row],[czujnik5]],0)</f>
        <v>292</v>
      </c>
      <c r="H173">
        <f>ROUNDDOWN(273.15+pomiary[[#This Row],[czujnik6]],0)</f>
        <v>288</v>
      </c>
      <c r="I173">
        <f>ROUNDDOWN(273.15+pomiary[[#This Row],[czujnik7]],0)</f>
        <v>290</v>
      </c>
      <c r="J173">
        <f>ROUNDDOWN(273.15+pomiary[[#This Row],[czujnik8]],0)</f>
        <v>291</v>
      </c>
      <c r="K173">
        <f>ROUNDDOWN(273.15+pomiary[[#This Row],[czujnik9]],0)</f>
        <v>284</v>
      </c>
      <c r="L173">
        <f>ROUNDDOWN(273.15+pomiary[[#This Row],[czujnik10]],0)</f>
        <v>284</v>
      </c>
    </row>
    <row r="174" spans="1:12" x14ac:dyDescent="0.25">
      <c r="A174" s="1">
        <v>42669</v>
      </c>
      <c r="B174" s="2">
        <v>4.791666666666667E-2</v>
      </c>
      <c r="C174">
        <f>ROUNDDOWN(273.15+pomiary[[#This Row],[czujnik1]],0)</f>
        <v>284</v>
      </c>
      <c r="D174">
        <f>ROUNDDOWN(273.15+pomiary[[#This Row],[czujnik2]],0)</f>
        <v>291</v>
      </c>
      <c r="E174">
        <f>ROUNDDOWN(273.15+pomiary[[#This Row],[czujnik3]],0)</f>
        <v>286</v>
      </c>
      <c r="F174">
        <f>ROUNDDOWN(273.15+pomiary[[#This Row],[czujnik4]],0)</f>
        <v>291</v>
      </c>
      <c r="G174">
        <f>ROUNDDOWN(273.15+pomiary[[#This Row],[czujnik5]],0)</f>
        <v>284</v>
      </c>
      <c r="H174">
        <f>ROUNDDOWN(273.15+pomiary[[#This Row],[czujnik6]],0)</f>
        <v>286</v>
      </c>
      <c r="I174">
        <f>ROUNDDOWN(273.15+pomiary[[#This Row],[czujnik7]],0)</f>
        <v>289</v>
      </c>
      <c r="J174">
        <f>ROUNDDOWN(273.15+pomiary[[#This Row],[czujnik8]],0)</f>
        <v>284</v>
      </c>
      <c r="K174">
        <f>ROUNDDOWN(273.15+pomiary[[#This Row],[czujnik9]],0)</f>
        <v>286</v>
      </c>
      <c r="L174">
        <f>ROUNDDOWN(273.15+pomiary[[#This Row],[czujnik10]],0)</f>
        <v>289</v>
      </c>
    </row>
    <row r="175" spans="1:12" x14ac:dyDescent="0.25">
      <c r="A175" s="1">
        <v>42669</v>
      </c>
      <c r="B175" s="2">
        <v>0.375</v>
      </c>
      <c r="C175">
        <f>ROUNDDOWN(273.15+pomiary[[#This Row],[czujnik1]],0)</f>
        <v>286</v>
      </c>
      <c r="D175">
        <f>ROUNDDOWN(273.15+pomiary[[#This Row],[czujnik2]],0)</f>
        <v>284</v>
      </c>
      <c r="E175">
        <f>ROUNDDOWN(273.15+pomiary[[#This Row],[czujnik3]],0)</f>
        <v>286</v>
      </c>
      <c r="F175">
        <f>ROUNDDOWN(273.15+pomiary[[#This Row],[czujnik4]],0)</f>
        <v>290</v>
      </c>
      <c r="G175">
        <f>ROUNDDOWN(273.15+pomiary[[#This Row],[czujnik5]],0)</f>
        <v>289</v>
      </c>
      <c r="H175">
        <f>ROUNDDOWN(273.15+pomiary[[#This Row],[czujnik6]],0)</f>
        <v>291</v>
      </c>
      <c r="I175">
        <f>ROUNDDOWN(273.15+pomiary[[#This Row],[czujnik7]],0)</f>
        <v>285</v>
      </c>
      <c r="J175">
        <f>ROUNDDOWN(273.15+pomiary[[#This Row],[czujnik8]],0)</f>
        <v>293</v>
      </c>
      <c r="K175">
        <f>ROUNDDOWN(273.15+pomiary[[#This Row],[czujnik9]],0)</f>
        <v>286</v>
      </c>
      <c r="L175">
        <f>ROUNDDOWN(273.15+pomiary[[#This Row],[czujnik10]],0)</f>
        <v>291</v>
      </c>
    </row>
    <row r="176" spans="1:12" x14ac:dyDescent="0.25">
      <c r="A176" s="1">
        <v>42675</v>
      </c>
      <c r="B176" s="2">
        <v>0.33541666666666664</v>
      </c>
      <c r="C176">
        <f>ROUNDDOWN(273.15+pomiary[[#This Row],[czujnik1]],0)</f>
        <v>285</v>
      </c>
      <c r="D176">
        <f>ROUNDDOWN(273.15+pomiary[[#This Row],[czujnik2]],0)</f>
        <v>286</v>
      </c>
      <c r="E176">
        <f>ROUNDDOWN(273.15+pomiary[[#This Row],[czujnik3]],0)</f>
        <v>289</v>
      </c>
      <c r="F176">
        <f>ROUNDDOWN(273.15+pomiary[[#This Row],[czujnik4]],0)</f>
        <v>290</v>
      </c>
      <c r="G176">
        <f>ROUNDDOWN(273.15+pomiary[[#This Row],[czujnik5]],0)</f>
        <v>286</v>
      </c>
      <c r="H176">
        <f>ROUNDDOWN(273.15+pomiary[[#This Row],[czujnik6]],0)</f>
        <v>291</v>
      </c>
      <c r="I176">
        <f>ROUNDDOWN(273.15+pomiary[[#This Row],[czujnik7]],0)</f>
        <v>286</v>
      </c>
      <c r="J176">
        <f>ROUNDDOWN(273.15+pomiary[[#This Row],[czujnik8]],0)</f>
        <v>285</v>
      </c>
      <c r="K176">
        <f>ROUNDDOWN(273.15+pomiary[[#This Row],[czujnik9]],0)</f>
        <v>288</v>
      </c>
      <c r="L176">
        <f>ROUNDDOWN(273.15+pomiary[[#This Row],[czujnik10]],0)</f>
        <v>292</v>
      </c>
    </row>
    <row r="177" spans="1:12" x14ac:dyDescent="0.25">
      <c r="A177" s="1">
        <v>42675</v>
      </c>
      <c r="B177" s="2">
        <v>0.34166666666666667</v>
      </c>
      <c r="C177">
        <f>ROUNDDOWN(273.15+pomiary[[#This Row],[czujnik1]],0)</f>
        <v>289</v>
      </c>
      <c r="D177">
        <f>ROUNDDOWN(273.15+pomiary[[#This Row],[czujnik2]],0)</f>
        <v>285</v>
      </c>
      <c r="E177">
        <f>ROUNDDOWN(273.15+pomiary[[#This Row],[czujnik3]],0)</f>
        <v>283</v>
      </c>
      <c r="F177">
        <f>ROUNDDOWN(273.15+pomiary[[#This Row],[czujnik4]],0)</f>
        <v>285</v>
      </c>
      <c r="G177">
        <f>ROUNDDOWN(273.15+pomiary[[#This Row],[czujnik5]],0)</f>
        <v>291</v>
      </c>
      <c r="H177">
        <f>ROUNDDOWN(273.15+pomiary[[#This Row],[czujnik6]],0)</f>
        <v>286</v>
      </c>
      <c r="I177">
        <f>ROUNDDOWN(273.15+pomiary[[#This Row],[czujnik7]],0)</f>
        <v>292</v>
      </c>
      <c r="J177">
        <f>ROUNDDOWN(273.15+pomiary[[#This Row],[czujnik8]],0)</f>
        <v>292</v>
      </c>
      <c r="K177">
        <f>ROUNDDOWN(273.15+pomiary[[#This Row],[czujnik9]],0)</f>
        <v>284</v>
      </c>
      <c r="L177">
        <f>ROUNDDOWN(273.15+pomiary[[#This Row],[czujnik10]],0)</f>
        <v>286</v>
      </c>
    </row>
    <row r="178" spans="1:12" x14ac:dyDescent="0.25">
      <c r="A178" s="1">
        <v>42676</v>
      </c>
      <c r="B178" s="2">
        <v>0.29791666666666666</v>
      </c>
      <c r="C178">
        <f>ROUNDDOWN(273.15+pomiary[[#This Row],[czujnik1]],0)</f>
        <v>290</v>
      </c>
      <c r="D178">
        <f>ROUNDDOWN(273.15+pomiary[[#This Row],[czujnik2]],0)</f>
        <v>285</v>
      </c>
      <c r="E178">
        <f>ROUNDDOWN(273.15+pomiary[[#This Row],[czujnik3]],0)</f>
        <v>284</v>
      </c>
      <c r="F178">
        <f>ROUNDDOWN(273.15+pomiary[[#This Row],[czujnik4]],0)</f>
        <v>284</v>
      </c>
      <c r="G178">
        <f>ROUNDDOWN(273.15+pomiary[[#This Row],[czujnik5]],0)</f>
        <v>289</v>
      </c>
      <c r="H178">
        <f>ROUNDDOWN(273.15+pomiary[[#This Row],[czujnik6]],0)</f>
        <v>284</v>
      </c>
      <c r="I178">
        <f>ROUNDDOWN(273.15+pomiary[[#This Row],[czujnik7]],0)</f>
        <v>283</v>
      </c>
      <c r="J178">
        <f>ROUNDDOWN(273.15+pomiary[[#This Row],[czujnik8]],0)</f>
        <v>289</v>
      </c>
      <c r="K178">
        <f>ROUNDDOWN(273.15+pomiary[[#This Row],[czujnik9]],0)</f>
        <v>288</v>
      </c>
      <c r="L178">
        <f>ROUNDDOWN(273.15+pomiary[[#This Row],[czujnik10]],0)</f>
        <v>290</v>
      </c>
    </row>
    <row r="179" spans="1:12" x14ac:dyDescent="0.25">
      <c r="A179" s="1">
        <v>42679</v>
      </c>
      <c r="B179" s="2">
        <v>0.33819444444444446</v>
      </c>
      <c r="C179">
        <f>ROUNDDOWN(273.15+pomiary[[#This Row],[czujnik1]],0)</f>
        <v>292</v>
      </c>
      <c r="D179">
        <f>ROUNDDOWN(273.15+pomiary[[#This Row],[czujnik2]],0)</f>
        <v>288</v>
      </c>
      <c r="E179">
        <f>ROUNDDOWN(273.15+pomiary[[#This Row],[czujnik3]],0)</f>
        <v>289</v>
      </c>
      <c r="F179">
        <f>ROUNDDOWN(273.15+pomiary[[#This Row],[czujnik4]],0)</f>
        <v>291</v>
      </c>
      <c r="G179">
        <f>ROUNDDOWN(273.15+pomiary[[#This Row],[czujnik5]],0)</f>
        <v>283</v>
      </c>
      <c r="H179">
        <f>ROUNDDOWN(273.15+pomiary[[#This Row],[czujnik6]],0)</f>
        <v>291</v>
      </c>
      <c r="I179">
        <f>ROUNDDOWN(273.15+pomiary[[#This Row],[czujnik7]],0)</f>
        <v>284</v>
      </c>
      <c r="J179">
        <f>ROUNDDOWN(273.15+pomiary[[#This Row],[czujnik8]],0)</f>
        <v>291</v>
      </c>
      <c r="K179">
        <f>ROUNDDOWN(273.15+pomiary[[#This Row],[czujnik9]],0)</f>
        <v>283</v>
      </c>
      <c r="L179">
        <f>ROUNDDOWN(273.15+pomiary[[#This Row],[czujnik10]],0)</f>
        <v>287</v>
      </c>
    </row>
    <row r="180" spans="1:12" x14ac:dyDescent="0.25">
      <c r="A180" s="1">
        <v>42682</v>
      </c>
      <c r="B180" s="2">
        <v>8.4722222222222227E-2</v>
      </c>
      <c r="C180">
        <f>ROUNDDOWN(273.15+pomiary[[#This Row],[czujnik1]],0)</f>
        <v>287</v>
      </c>
      <c r="D180">
        <f>ROUNDDOWN(273.15+pomiary[[#This Row],[czujnik2]],0)</f>
        <v>292</v>
      </c>
      <c r="E180">
        <f>ROUNDDOWN(273.15+pomiary[[#This Row],[czujnik3]],0)</f>
        <v>293</v>
      </c>
      <c r="F180">
        <f>ROUNDDOWN(273.15+pomiary[[#This Row],[czujnik4]],0)</f>
        <v>285</v>
      </c>
      <c r="G180">
        <f>ROUNDDOWN(273.15+pomiary[[#This Row],[czujnik5]],0)</f>
        <v>285</v>
      </c>
      <c r="H180">
        <f>ROUNDDOWN(273.15+pomiary[[#This Row],[czujnik6]],0)</f>
        <v>283</v>
      </c>
      <c r="I180">
        <f>ROUNDDOWN(273.15+pomiary[[#This Row],[czujnik7]],0)</f>
        <v>287</v>
      </c>
      <c r="J180">
        <f>ROUNDDOWN(273.15+pomiary[[#This Row],[czujnik8]],0)</f>
        <v>284</v>
      </c>
      <c r="K180">
        <f>ROUNDDOWN(273.15+pomiary[[#This Row],[czujnik9]],0)</f>
        <v>283</v>
      </c>
      <c r="L180">
        <f>ROUNDDOWN(273.15+pomiary[[#This Row],[czujnik10]],0)</f>
        <v>292</v>
      </c>
    </row>
    <row r="181" spans="1:12" x14ac:dyDescent="0.25">
      <c r="A181" s="1">
        <v>42685</v>
      </c>
      <c r="B181" s="2">
        <v>0.21597222222222223</v>
      </c>
      <c r="C181">
        <f>ROUNDDOWN(273.15+pomiary[[#This Row],[czujnik1]],0)</f>
        <v>285</v>
      </c>
      <c r="D181">
        <f>ROUNDDOWN(273.15+pomiary[[#This Row],[czujnik2]],0)</f>
        <v>287</v>
      </c>
      <c r="E181">
        <f>ROUNDDOWN(273.15+pomiary[[#This Row],[czujnik3]],0)</f>
        <v>284</v>
      </c>
      <c r="F181">
        <f>ROUNDDOWN(273.15+pomiary[[#This Row],[czujnik4]],0)</f>
        <v>285</v>
      </c>
      <c r="G181">
        <f>ROUNDDOWN(273.15+pomiary[[#This Row],[czujnik5]],0)</f>
        <v>287</v>
      </c>
      <c r="H181">
        <f>ROUNDDOWN(273.15+pomiary[[#This Row],[czujnik6]],0)</f>
        <v>286</v>
      </c>
      <c r="I181">
        <f>ROUNDDOWN(273.15+pomiary[[#This Row],[czujnik7]],0)</f>
        <v>291</v>
      </c>
      <c r="J181">
        <f>ROUNDDOWN(273.15+pomiary[[#This Row],[czujnik8]],0)</f>
        <v>288</v>
      </c>
      <c r="K181">
        <f>ROUNDDOWN(273.15+pomiary[[#This Row],[czujnik9]],0)</f>
        <v>286</v>
      </c>
      <c r="L181">
        <f>ROUNDDOWN(273.15+pomiary[[#This Row],[czujnik10]],0)</f>
        <v>292</v>
      </c>
    </row>
    <row r="182" spans="1:12" x14ac:dyDescent="0.25">
      <c r="A182" s="1">
        <v>42686</v>
      </c>
      <c r="B182" s="2">
        <v>4.7222222222222221E-2</v>
      </c>
      <c r="C182">
        <f>ROUNDDOWN(273.15+pomiary[[#This Row],[czujnik1]],0)</f>
        <v>283</v>
      </c>
      <c r="D182">
        <f>ROUNDDOWN(273.15+pomiary[[#This Row],[czujnik2]],0)</f>
        <v>287</v>
      </c>
      <c r="E182">
        <f>ROUNDDOWN(273.15+pomiary[[#This Row],[czujnik3]],0)</f>
        <v>286</v>
      </c>
      <c r="F182">
        <f>ROUNDDOWN(273.15+pomiary[[#This Row],[czujnik4]],0)</f>
        <v>286</v>
      </c>
      <c r="G182">
        <f>ROUNDDOWN(273.15+pomiary[[#This Row],[czujnik5]],0)</f>
        <v>292</v>
      </c>
      <c r="H182">
        <f>ROUNDDOWN(273.15+pomiary[[#This Row],[czujnik6]],0)</f>
        <v>290</v>
      </c>
      <c r="I182">
        <f>ROUNDDOWN(273.15+pomiary[[#This Row],[czujnik7]],0)</f>
        <v>286</v>
      </c>
      <c r="J182">
        <f>ROUNDDOWN(273.15+pomiary[[#This Row],[czujnik8]],0)</f>
        <v>291</v>
      </c>
      <c r="K182">
        <f>ROUNDDOWN(273.15+pomiary[[#This Row],[czujnik9]],0)</f>
        <v>292</v>
      </c>
      <c r="L182">
        <f>ROUNDDOWN(273.15+pomiary[[#This Row],[czujnik10]],0)</f>
        <v>290</v>
      </c>
    </row>
    <row r="183" spans="1:12" x14ac:dyDescent="0.25">
      <c r="A183" s="1">
        <v>42687</v>
      </c>
      <c r="B183" s="2">
        <v>0.13194444444444445</v>
      </c>
      <c r="C183">
        <f>ROUNDDOWN(273.15+pomiary[[#This Row],[czujnik1]],0)</f>
        <v>283</v>
      </c>
      <c r="D183">
        <f>ROUNDDOWN(273.15+pomiary[[#This Row],[czujnik2]],0)</f>
        <v>287</v>
      </c>
      <c r="E183">
        <f>ROUNDDOWN(273.15+pomiary[[#This Row],[czujnik3]],0)</f>
        <v>285</v>
      </c>
      <c r="F183">
        <f>ROUNDDOWN(273.15+pomiary[[#This Row],[czujnik4]],0)</f>
        <v>290</v>
      </c>
      <c r="G183">
        <f>ROUNDDOWN(273.15+pomiary[[#This Row],[czujnik5]],0)</f>
        <v>291</v>
      </c>
      <c r="H183">
        <f>ROUNDDOWN(273.15+pomiary[[#This Row],[czujnik6]],0)</f>
        <v>292</v>
      </c>
      <c r="I183">
        <f>ROUNDDOWN(273.15+pomiary[[#This Row],[czujnik7]],0)</f>
        <v>290</v>
      </c>
      <c r="J183">
        <f>ROUNDDOWN(273.15+pomiary[[#This Row],[czujnik8]],0)</f>
        <v>287</v>
      </c>
      <c r="K183">
        <f>ROUNDDOWN(273.15+pomiary[[#This Row],[czujnik9]],0)</f>
        <v>289</v>
      </c>
      <c r="L183">
        <f>ROUNDDOWN(273.15+pomiary[[#This Row],[czujnik10]],0)</f>
        <v>288</v>
      </c>
    </row>
    <row r="184" spans="1:12" x14ac:dyDescent="0.25">
      <c r="A184" s="1">
        <v>42687</v>
      </c>
      <c r="B184" s="2">
        <v>0.34166666666666667</v>
      </c>
      <c r="C184">
        <f>ROUNDDOWN(273.15+pomiary[[#This Row],[czujnik1]],0)</f>
        <v>287</v>
      </c>
      <c r="D184">
        <f>ROUNDDOWN(273.15+pomiary[[#This Row],[czujnik2]],0)</f>
        <v>285</v>
      </c>
      <c r="E184">
        <f>ROUNDDOWN(273.15+pomiary[[#This Row],[czujnik3]],0)</f>
        <v>291</v>
      </c>
      <c r="F184">
        <f>ROUNDDOWN(273.15+pomiary[[#This Row],[czujnik4]],0)</f>
        <v>284</v>
      </c>
      <c r="G184">
        <f>ROUNDDOWN(273.15+pomiary[[#This Row],[czujnik5]],0)</f>
        <v>286</v>
      </c>
      <c r="H184">
        <f>ROUNDDOWN(273.15+pomiary[[#This Row],[czujnik6]],0)</f>
        <v>291</v>
      </c>
      <c r="I184">
        <f>ROUNDDOWN(273.15+pomiary[[#This Row],[czujnik7]],0)</f>
        <v>284</v>
      </c>
      <c r="J184">
        <f>ROUNDDOWN(273.15+pomiary[[#This Row],[czujnik8]],0)</f>
        <v>285</v>
      </c>
      <c r="K184">
        <f>ROUNDDOWN(273.15+pomiary[[#This Row],[czujnik9]],0)</f>
        <v>287</v>
      </c>
      <c r="L184">
        <f>ROUNDDOWN(273.15+pomiary[[#This Row],[czujnik10]],0)</f>
        <v>285</v>
      </c>
    </row>
    <row r="185" spans="1:12" x14ac:dyDescent="0.25">
      <c r="A185" s="1">
        <v>42691</v>
      </c>
      <c r="B185" s="2">
        <v>0.29583333333333334</v>
      </c>
      <c r="C185">
        <f>ROUNDDOWN(273.15+pomiary[[#This Row],[czujnik1]],0)</f>
        <v>288</v>
      </c>
      <c r="D185">
        <f>ROUNDDOWN(273.15+pomiary[[#This Row],[czujnik2]],0)</f>
        <v>283</v>
      </c>
      <c r="E185">
        <f>ROUNDDOWN(273.15+pomiary[[#This Row],[czujnik3]],0)</f>
        <v>291</v>
      </c>
      <c r="F185">
        <f>ROUNDDOWN(273.15+pomiary[[#This Row],[czujnik4]],0)</f>
        <v>291</v>
      </c>
      <c r="G185">
        <f>ROUNDDOWN(273.15+pomiary[[#This Row],[czujnik5]],0)</f>
        <v>288</v>
      </c>
      <c r="H185">
        <f>ROUNDDOWN(273.15+pomiary[[#This Row],[czujnik6]],0)</f>
        <v>285</v>
      </c>
      <c r="I185">
        <f>ROUNDDOWN(273.15+pomiary[[#This Row],[czujnik7]],0)</f>
        <v>286</v>
      </c>
      <c r="J185">
        <f>ROUNDDOWN(273.15+pomiary[[#This Row],[czujnik8]],0)</f>
        <v>284</v>
      </c>
      <c r="K185">
        <f>ROUNDDOWN(273.15+pomiary[[#This Row],[czujnik9]],0)</f>
        <v>291</v>
      </c>
      <c r="L185">
        <f>ROUNDDOWN(273.15+pomiary[[#This Row],[czujnik10]],0)</f>
        <v>283</v>
      </c>
    </row>
    <row r="186" spans="1:12" x14ac:dyDescent="0.25">
      <c r="A186" s="1">
        <v>42693</v>
      </c>
      <c r="B186" s="2">
        <v>0.46319444444444446</v>
      </c>
      <c r="C186">
        <f>ROUNDDOWN(273.15+pomiary[[#This Row],[czujnik1]],0)</f>
        <v>289</v>
      </c>
      <c r="D186">
        <f>ROUNDDOWN(273.15+pomiary[[#This Row],[czujnik2]],0)</f>
        <v>286</v>
      </c>
      <c r="E186">
        <f>ROUNDDOWN(273.15+pomiary[[#This Row],[czujnik3]],0)</f>
        <v>283</v>
      </c>
      <c r="F186">
        <f>ROUNDDOWN(273.15+pomiary[[#This Row],[czujnik4]],0)</f>
        <v>288</v>
      </c>
      <c r="G186">
        <f>ROUNDDOWN(273.15+pomiary[[#This Row],[czujnik5]],0)</f>
        <v>287</v>
      </c>
      <c r="H186">
        <f>ROUNDDOWN(273.15+pomiary[[#This Row],[czujnik6]],0)</f>
        <v>290</v>
      </c>
      <c r="I186">
        <f>ROUNDDOWN(273.15+pomiary[[#This Row],[czujnik7]],0)</f>
        <v>288</v>
      </c>
      <c r="J186">
        <f>ROUNDDOWN(273.15+pomiary[[#This Row],[czujnik8]],0)</f>
        <v>283</v>
      </c>
      <c r="K186">
        <f>ROUNDDOWN(273.15+pomiary[[#This Row],[czujnik9]],0)</f>
        <v>286</v>
      </c>
      <c r="L186">
        <f>ROUNDDOWN(273.15+pomiary[[#This Row],[czujnik10]],0)</f>
        <v>292</v>
      </c>
    </row>
    <row r="187" spans="1:12" x14ac:dyDescent="0.25">
      <c r="A187" s="1">
        <v>42695</v>
      </c>
      <c r="B187" s="2">
        <v>0.21388888888888888</v>
      </c>
      <c r="C187">
        <f>ROUNDDOWN(273.15+pomiary[[#This Row],[czujnik1]],0)</f>
        <v>283</v>
      </c>
      <c r="D187">
        <f>ROUNDDOWN(273.15+pomiary[[#This Row],[czujnik2]],0)</f>
        <v>289</v>
      </c>
      <c r="E187">
        <f>ROUNDDOWN(273.15+pomiary[[#This Row],[czujnik3]],0)</f>
        <v>289</v>
      </c>
      <c r="F187">
        <f>ROUNDDOWN(273.15+pomiary[[#This Row],[czujnik4]],0)</f>
        <v>286</v>
      </c>
      <c r="G187">
        <f>ROUNDDOWN(273.15+pomiary[[#This Row],[czujnik5]],0)</f>
        <v>291</v>
      </c>
      <c r="H187">
        <f>ROUNDDOWN(273.15+pomiary[[#This Row],[czujnik6]],0)</f>
        <v>287</v>
      </c>
      <c r="I187">
        <f>ROUNDDOWN(273.15+pomiary[[#This Row],[czujnik7]],0)</f>
        <v>286</v>
      </c>
      <c r="J187">
        <f>ROUNDDOWN(273.15+pomiary[[#This Row],[czujnik8]],0)</f>
        <v>283</v>
      </c>
      <c r="K187">
        <f>ROUNDDOWN(273.15+pomiary[[#This Row],[czujnik9]],0)</f>
        <v>283</v>
      </c>
      <c r="L187">
        <f>ROUNDDOWN(273.15+pomiary[[#This Row],[czujnik10]],0)</f>
        <v>283</v>
      </c>
    </row>
    <row r="188" spans="1:12" x14ac:dyDescent="0.25">
      <c r="A188" s="1">
        <v>42696</v>
      </c>
      <c r="B188" s="2">
        <v>0.4597222222222222</v>
      </c>
      <c r="C188">
        <f>ROUNDDOWN(273.15+pomiary[[#This Row],[czujnik1]],0)</f>
        <v>283</v>
      </c>
      <c r="D188">
        <f>ROUNDDOWN(273.15+pomiary[[#This Row],[czujnik2]],0)</f>
        <v>288</v>
      </c>
      <c r="E188">
        <f>ROUNDDOWN(273.15+pomiary[[#This Row],[czujnik3]],0)</f>
        <v>283</v>
      </c>
      <c r="F188">
        <f>ROUNDDOWN(273.15+pomiary[[#This Row],[czujnik4]],0)</f>
        <v>291</v>
      </c>
      <c r="G188">
        <f>ROUNDDOWN(273.15+pomiary[[#This Row],[czujnik5]],0)</f>
        <v>284</v>
      </c>
      <c r="H188">
        <f>ROUNDDOWN(273.15+pomiary[[#This Row],[czujnik6]],0)</f>
        <v>284</v>
      </c>
      <c r="I188">
        <f>ROUNDDOWN(273.15+pomiary[[#This Row],[czujnik7]],0)</f>
        <v>291</v>
      </c>
      <c r="J188">
        <f>ROUNDDOWN(273.15+pomiary[[#This Row],[czujnik8]],0)</f>
        <v>291</v>
      </c>
      <c r="K188">
        <f>ROUNDDOWN(273.15+pomiary[[#This Row],[czujnik9]],0)</f>
        <v>285</v>
      </c>
      <c r="L188">
        <f>ROUNDDOWN(273.15+pomiary[[#This Row],[czujnik10]],0)</f>
        <v>284</v>
      </c>
    </row>
    <row r="189" spans="1:12" x14ac:dyDescent="0.25">
      <c r="A189" s="1">
        <v>42698</v>
      </c>
      <c r="B189" s="2">
        <v>4.3055555555555555E-2</v>
      </c>
      <c r="C189">
        <f>ROUNDDOWN(273.15+pomiary[[#This Row],[czujnik1]],0)</f>
        <v>290</v>
      </c>
      <c r="D189">
        <f>ROUNDDOWN(273.15+pomiary[[#This Row],[czujnik2]],0)</f>
        <v>288</v>
      </c>
      <c r="E189">
        <f>ROUNDDOWN(273.15+pomiary[[#This Row],[czujnik3]],0)</f>
        <v>289</v>
      </c>
      <c r="F189">
        <f>ROUNDDOWN(273.15+pomiary[[#This Row],[czujnik4]],0)</f>
        <v>286</v>
      </c>
      <c r="G189">
        <f>ROUNDDOWN(273.15+pomiary[[#This Row],[czujnik5]],0)</f>
        <v>292</v>
      </c>
      <c r="H189">
        <f>ROUNDDOWN(273.15+pomiary[[#This Row],[czujnik6]],0)</f>
        <v>292</v>
      </c>
      <c r="I189">
        <f>ROUNDDOWN(273.15+pomiary[[#This Row],[czujnik7]],0)</f>
        <v>284</v>
      </c>
      <c r="J189">
        <f>ROUNDDOWN(273.15+pomiary[[#This Row],[czujnik8]],0)</f>
        <v>283</v>
      </c>
      <c r="K189">
        <f>ROUNDDOWN(273.15+pomiary[[#This Row],[czujnik9]],0)</f>
        <v>290</v>
      </c>
      <c r="L189">
        <f>ROUNDDOWN(273.15+pomiary[[#This Row],[czujnik10]],0)</f>
        <v>290</v>
      </c>
    </row>
    <row r="190" spans="1:12" x14ac:dyDescent="0.25">
      <c r="A190" s="1">
        <v>42702</v>
      </c>
      <c r="B190" s="2">
        <v>0.37638888888888888</v>
      </c>
      <c r="C190">
        <f>ROUNDDOWN(273.15+pomiary[[#This Row],[czujnik1]],0)</f>
        <v>288</v>
      </c>
      <c r="D190">
        <f>ROUNDDOWN(273.15+pomiary[[#This Row],[czujnik2]],0)</f>
        <v>286</v>
      </c>
      <c r="E190">
        <f>ROUNDDOWN(273.15+pomiary[[#This Row],[czujnik3]],0)</f>
        <v>285</v>
      </c>
      <c r="F190">
        <f>ROUNDDOWN(273.15+pomiary[[#This Row],[czujnik4]],0)</f>
        <v>288</v>
      </c>
      <c r="G190">
        <f>ROUNDDOWN(273.15+pomiary[[#This Row],[czujnik5]],0)</f>
        <v>284</v>
      </c>
      <c r="H190">
        <f>ROUNDDOWN(273.15+pomiary[[#This Row],[czujnik6]],0)</f>
        <v>287</v>
      </c>
      <c r="I190">
        <f>ROUNDDOWN(273.15+pomiary[[#This Row],[czujnik7]],0)</f>
        <v>291</v>
      </c>
      <c r="J190">
        <f>ROUNDDOWN(273.15+pomiary[[#This Row],[czujnik8]],0)</f>
        <v>292</v>
      </c>
      <c r="K190">
        <f>ROUNDDOWN(273.15+pomiary[[#This Row],[czujnik9]],0)</f>
        <v>284</v>
      </c>
      <c r="L190">
        <f>ROUNDDOWN(273.15+pomiary[[#This Row],[czujnik10]],0)</f>
        <v>289</v>
      </c>
    </row>
    <row r="191" spans="1:12" x14ac:dyDescent="0.25">
      <c r="A191" s="1">
        <v>42703</v>
      </c>
      <c r="B191" s="2">
        <v>0.50277777777777777</v>
      </c>
      <c r="C191">
        <f>ROUNDDOWN(273.15+pomiary[[#This Row],[czujnik1]],0)</f>
        <v>283</v>
      </c>
      <c r="D191">
        <f>ROUNDDOWN(273.15+pomiary[[#This Row],[czujnik2]],0)</f>
        <v>291</v>
      </c>
      <c r="E191">
        <f>ROUNDDOWN(273.15+pomiary[[#This Row],[czujnik3]],0)</f>
        <v>291</v>
      </c>
      <c r="F191">
        <f>ROUNDDOWN(273.15+pomiary[[#This Row],[czujnik4]],0)</f>
        <v>289</v>
      </c>
      <c r="G191">
        <f>ROUNDDOWN(273.15+pomiary[[#This Row],[czujnik5]],0)</f>
        <v>292</v>
      </c>
      <c r="H191">
        <f>ROUNDDOWN(273.15+pomiary[[#This Row],[czujnik6]],0)</f>
        <v>291</v>
      </c>
      <c r="I191">
        <f>ROUNDDOWN(273.15+pomiary[[#This Row],[czujnik7]],0)</f>
        <v>288</v>
      </c>
      <c r="J191">
        <f>ROUNDDOWN(273.15+pomiary[[#This Row],[czujnik8]],0)</f>
        <v>289</v>
      </c>
      <c r="K191">
        <f>ROUNDDOWN(273.15+pomiary[[#This Row],[czujnik9]],0)</f>
        <v>284</v>
      </c>
      <c r="L191">
        <f>ROUNDDOWN(273.15+pomiary[[#This Row],[czujnik10]],0)</f>
        <v>283</v>
      </c>
    </row>
    <row r="192" spans="1:12" x14ac:dyDescent="0.25">
      <c r="A192" s="1">
        <v>42704</v>
      </c>
      <c r="B192" s="2">
        <v>0.12638888888888888</v>
      </c>
      <c r="C192">
        <f>ROUNDDOWN(273.15+pomiary[[#This Row],[czujnik1]],0)</f>
        <v>288</v>
      </c>
      <c r="D192">
        <f>ROUNDDOWN(273.15+pomiary[[#This Row],[czujnik2]],0)</f>
        <v>287</v>
      </c>
      <c r="E192">
        <f>ROUNDDOWN(273.15+pomiary[[#This Row],[czujnik3]],0)</f>
        <v>291</v>
      </c>
      <c r="F192">
        <f>ROUNDDOWN(273.15+pomiary[[#This Row],[czujnik4]],0)</f>
        <v>291</v>
      </c>
      <c r="G192">
        <f>ROUNDDOWN(273.15+pomiary[[#This Row],[czujnik5]],0)</f>
        <v>288</v>
      </c>
      <c r="H192">
        <f>ROUNDDOWN(273.15+pomiary[[#This Row],[czujnik6]],0)</f>
        <v>292</v>
      </c>
      <c r="I192">
        <f>ROUNDDOWN(273.15+pomiary[[#This Row],[czujnik7]],0)</f>
        <v>291</v>
      </c>
      <c r="J192">
        <f>ROUNDDOWN(273.15+pomiary[[#This Row],[czujnik8]],0)</f>
        <v>285</v>
      </c>
      <c r="K192">
        <f>ROUNDDOWN(273.15+pomiary[[#This Row],[czujnik9]],0)</f>
        <v>292</v>
      </c>
      <c r="L192">
        <f>ROUNDDOWN(273.15+pomiary[[#This Row],[czujnik10]],0)</f>
        <v>291</v>
      </c>
    </row>
    <row r="193" spans="1:12" x14ac:dyDescent="0.25">
      <c r="A193" s="1">
        <v>42713</v>
      </c>
      <c r="B193" s="2">
        <v>0.12638888888888888</v>
      </c>
      <c r="C193">
        <f>ROUNDDOWN(273.15+pomiary[[#This Row],[czujnik1]],0)</f>
        <v>272</v>
      </c>
      <c r="D193">
        <f>ROUNDDOWN(273.15+pomiary[[#This Row],[czujnik2]],0)</f>
        <v>281</v>
      </c>
      <c r="E193">
        <f>ROUNDDOWN(273.15+pomiary[[#This Row],[czujnik3]],0)</f>
        <v>280</v>
      </c>
      <c r="F193">
        <f>ROUNDDOWN(273.15+pomiary[[#This Row],[czujnik4]],0)</f>
        <v>271</v>
      </c>
      <c r="G193">
        <f>ROUNDDOWN(273.15+pomiary[[#This Row],[czujnik5]],0)</f>
        <v>271</v>
      </c>
      <c r="H193">
        <f>ROUNDDOWN(273.15+pomiary[[#This Row],[czujnik6]],0)</f>
        <v>281</v>
      </c>
      <c r="I193">
        <f>ROUNDDOWN(273.15+pomiary[[#This Row],[czujnik7]],0)</f>
        <v>268</v>
      </c>
      <c r="J193">
        <f>ROUNDDOWN(273.15+pomiary[[#This Row],[czujnik8]],0)</f>
        <v>271</v>
      </c>
      <c r="K193">
        <f>ROUNDDOWN(273.15+pomiary[[#This Row],[czujnik9]],0)</f>
        <v>271</v>
      </c>
      <c r="L193">
        <f>ROUNDDOWN(273.15+pomiary[[#This Row],[czujnik10]],0)</f>
        <v>272</v>
      </c>
    </row>
    <row r="194" spans="1:12" x14ac:dyDescent="0.25">
      <c r="A194" s="1">
        <v>42715</v>
      </c>
      <c r="B194" s="2">
        <v>8.3333333333333332E-3</v>
      </c>
      <c r="C194">
        <f>ROUNDDOWN(273.15+pomiary[[#This Row],[czujnik1]],0)</f>
        <v>272</v>
      </c>
      <c r="D194">
        <f>ROUNDDOWN(273.15+pomiary[[#This Row],[czujnik2]],0)</f>
        <v>269</v>
      </c>
      <c r="E194">
        <f>ROUNDDOWN(273.15+pomiary[[#This Row],[czujnik3]],0)</f>
        <v>269</v>
      </c>
      <c r="F194">
        <f>ROUNDDOWN(273.15+pomiary[[#This Row],[czujnik4]],0)</f>
        <v>281</v>
      </c>
      <c r="G194">
        <f>ROUNDDOWN(273.15+pomiary[[#This Row],[czujnik5]],0)</f>
        <v>271</v>
      </c>
      <c r="H194">
        <f>ROUNDDOWN(273.15+pomiary[[#This Row],[czujnik6]],0)</f>
        <v>267</v>
      </c>
      <c r="I194">
        <f>ROUNDDOWN(273.15+pomiary[[#This Row],[czujnik7]],0)</f>
        <v>279</v>
      </c>
      <c r="J194">
        <f>ROUNDDOWN(273.15+pomiary[[#This Row],[czujnik8]],0)</f>
        <v>267</v>
      </c>
      <c r="K194">
        <f>ROUNDDOWN(273.15+pomiary[[#This Row],[czujnik9]],0)</f>
        <v>271</v>
      </c>
      <c r="L194">
        <f>ROUNDDOWN(273.15+pomiary[[#This Row],[czujnik10]],0)</f>
        <v>268</v>
      </c>
    </row>
    <row r="195" spans="1:12" x14ac:dyDescent="0.25">
      <c r="A195" s="1">
        <v>42716</v>
      </c>
      <c r="B195" s="2">
        <v>0.29930555555555555</v>
      </c>
      <c r="C195">
        <f>ROUNDDOWN(273.15+pomiary[[#This Row],[czujnik1]],0)</f>
        <v>268</v>
      </c>
      <c r="D195">
        <f>ROUNDDOWN(273.15+pomiary[[#This Row],[czujnik2]],0)</f>
        <v>280</v>
      </c>
      <c r="E195">
        <f>ROUNDDOWN(273.15+pomiary[[#This Row],[czujnik3]],0)</f>
        <v>267</v>
      </c>
      <c r="F195">
        <f>ROUNDDOWN(273.15+pomiary[[#This Row],[czujnik4]],0)</f>
        <v>281</v>
      </c>
      <c r="G195">
        <f>ROUNDDOWN(273.15+pomiary[[#This Row],[czujnik5]],0)</f>
        <v>271</v>
      </c>
      <c r="H195">
        <f>ROUNDDOWN(273.15+pomiary[[#This Row],[czujnik6]],0)</f>
        <v>275</v>
      </c>
      <c r="I195">
        <f>ROUNDDOWN(273.15+pomiary[[#This Row],[czujnik7]],0)</f>
        <v>278</v>
      </c>
      <c r="J195">
        <f>ROUNDDOWN(273.15+pomiary[[#This Row],[czujnik8]],0)</f>
        <v>280</v>
      </c>
      <c r="K195">
        <f>ROUNDDOWN(273.15+pomiary[[#This Row],[czujnik9]],0)</f>
        <v>273</v>
      </c>
      <c r="L195">
        <f>ROUNDDOWN(273.15+pomiary[[#This Row],[czujnik10]],0)</f>
        <v>271</v>
      </c>
    </row>
    <row r="196" spans="1:12" x14ac:dyDescent="0.25">
      <c r="A196" s="1">
        <v>42720</v>
      </c>
      <c r="B196" s="2">
        <v>4.1666666666666664E-2</v>
      </c>
      <c r="C196">
        <f>ROUNDDOWN(273.15+pomiary[[#This Row],[czujnik1]],0)</f>
        <v>278</v>
      </c>
      <c r="D196">
        <f>ROUNDDOWN(273.15+pomiary[[#This Row],[czujnik2]],0)</f>
        <v>268</v>
      </c>
      <c r="E196">
        <f>ROUNDDOWN(273.15+pomiary[[#This Row],[czujnik3]],0)</f>
        <v>268</v>
      </c>
      <c r="F196">
        <f>ROUNDDOWN(273.15+pomiary[[#This Row],[czujnik4]],0)</f>
        <v>273</v>
      </c>
      <c r="G196">
        <f>ROUNDDOWN(273.15+pomiary[[#This Row],[czujnik5]],0)</f>
        <v>279</v>
      </c>
      <c r="H196">
        <f>ROUNDDOWN(273.15+pomiary[[#This Row],[czujnik6]],0)</f>
        <v>278</v>
      </c>
      <c r="I196">
        <f>ROUNDDOWN(273.15+pomiary[[#This Row],[czujnik7]],0)</f>
        <v>266</v>
      </c>
      <c r="J196">
        <f>ROUNDDOWN(273.15+pomiary[[#This Row],[czujnik8]],0)</f>
        <v>273</v>
      </c>
      <c r="K196">
        <f>ROUNDDOWN(273.15+pomiary[[#This Row],[czujnik9]],0)</f>
        <v>266</v>
      </c>
      <c r="L196">
        <f>ROUNDDOWN(273.15+pomiary[[#This Row],[czujnik10]],0)</f>
        <v>277</v>
      </c>
    </row>
    <row r="197" spans="1:12" x14ac:dyDescent="0.25">
      <c r="A197" s="1">
        <v>42722</v>
      </c>
      <c r="B197" s="2">
        <v>0.37638888888888888</v>
      </c>
      <c r="C197">
        <f>ROUNDDOWN(273.15+pomiary[[#This Row],[czujnik1]],0)</f>
        <v>276</v>
      </c>
      <c r="D197">
        <f>ROUNDDOWN(273.15+pomiary[[#This Row],[czujnik2]],0)</f>
        <v>276</v>
      </c>
      <c r="E197">
        <f>ROUNDDOWN(273.15+pomiary[[#This Row],[czujnik3]],0)</f>
        <v>271</v>
      </c>
      <c r="F197">
        <f>ROUNDDOWN(273.15+pomiary[[#This Row],[czujnik4]],0)</f>
        <v>267</v>
      </c>
      <c r="G197">
        <f>ROUNDDOWN(273.15+pomiary[[#This Row],[czujnik5]],0)</f>
        <v>272</v>
      </c>
      <c r="H197">
        <f>ROUNDDOWN(273.15+pomiary[[#This Row],[czujnik6]],0)</f>
        <v>266</v>
      </c>
      <c r="I197">
        <f>ROUNDDOWN(273.15+pomiary[[#This Row],[czujnik7]],0)</f>
        <v>280</v>
      </c>
      <c r="J197">
        <f>ROUNDDOWN(273.15+pomiary[[#This Row],[czujnik8]],0)</f>
        <v>269</v>
      </c>
      <c r="K197">
        <f>ROUNDDOWN(273.15+pomiary[[#This Row],[czujnik9]],0)</f>
        <v>266</v>
      </c>
      <c r="L197">
        <f>ROUNDDOWN(273.15+pomiary[[#This Row],[czujnik10]],0)</f>
        <v>267</v>
      </c>
    </row>
    <row r="198" spans="1:12" x14ac:dyDescent="0.25">
      <c r="A198" s="1">
        <v>42727</v>
      </c>
      <c r="B198" s="2">
        <v>0.16944444444444445</v>
      </c>
      <c r="C198">
        <f>ROUNDDOWN(273.15+pomiary[[#This Row],[czujnik1]],0)</f>
        <v>271</v>
      </c>
      <c r="D198">
        <f>ROUNDDOWN(273.15+pomiary[[#This Row],[czujnik2]],0)</f>
        <v>265</v>
      </c>
      <c r="E198">
        <f>ROUNDDOWN(273.15+pomiary[[#This Row],[czujnik3]],0)</f>
        <v>276</v>
      </c>
      <c r="F198">
        <f>ROUNDDOWN(273.15+pomiary[[#This Row],[czujnik4]],0)</f>
        <v>278</v>
      </c>
      <c r="G198">
        <f>ROUNDDOWN(273.15+pomiary[[#This Row],[czujnik5]],0)</f>
        <v>266</v>
      </c>
      <c r="H198">
        <f>ROUNDDOWN(273.15+pomiary[[#This Row],[czujnik6]],0)</f>
        <v>281</v>
      </c>
      <c r="I198">
        <f>ROUNDDOWN(273.15+pomiary[[#This Row],[czujnik7]],0)</f>
        <v>281</v>
      </c>
      <c r="J198">
        <f>ROUNDDOWN(273.15+pomiary[[#This Row],[czujnik8]],0)</f>
        <v>273</v>
      </c>
      <c r="K198">
        <f>ROUNDDOWN(273.15+pomiary[[#This Row],[czujnik9]],0)</f>
        <v>276</v>
      </c>
      <c r="L198">
        <f>ROUNDDOWN(273.15+pomiary[[#This Row],[czujnik10]],0)</f>
        <v>273</v>
      </c>
    </row>
    <row r="199" spans="1:12" x14ac:dyDescent="0.25">
      <c r="A199" s="1">
        <v>42728</v>
      </c>
      <c r="B199" s="2">
        <v>0.29583333333333334</v>
      </c>
      <c r="C199">
        <f>ROUNDDOWN(273.15+pomiary[[#This Row],[czujnik1]],0)</f>
        <v>265</v>
      </c>
      <c r="D199">
        <f>ROUNDDOWN(273.15+pomiary[[#This Row],[czujnik2]],0)</f>
        <v>268</v>
      </c>
      <c r="E199">
        <f>ROUNDDOWN(273.15+pomiary[[#This Row],[czujnik3]],0)</f>
        <v>280</v>
      </c>
      <c r="F199">
        <f>ROUNDDOWN(273.15+pomiary[[#This Row],[czujnik4]],0)</f>
        <v>272</v>
      </c>
      <c r="G199">
        <f>ROUNDDOWN(273.15+pomiary[[#This Row],[czujnik5]],0)</f>
        <v>269</v>
      </c>
      <c r="H199">
        <f>ROUNDDOWN(273.15+pomiary[[#This Row],[czujnik6]],0)</f>
        <v>271</v>
      </c>
      <c r="I199">
        <f>ROUNDDOWN(273.15+pomiary[[#This Row],[czujnik7]],0)</f>
        <v>276</v>
      </c>
      <c r="J199">
        <f>ROUNDDOWN(273.15+pomiary[[#This Row],[czujnik8]],0)</f>
        <v>266</v>
      </c>
      <c r="K199">
        <f>ROUNDDOWN(273.15+pomiary[[#This Row],[czujnik9]],0)</f>
        <v>281</v>
      </c>
      <c r="L199">
        <f>ROUNDDOWN(273.15+pomiary[[#This Row],[czujnik10]],0)</f>
        <v>281</v>
      </c>
    </row>
    <row r="200" spans="1:12" x14ac:dyDescent="0.25">
      <c r="A200" s="1">
        <v>42731</v>
      </c>
      <c r="B200" s="2">
        <v>4.4444444444444446E-2</v>
      </c>
      <c r="C200">
        <f>ROUNDDOWN(273.15+pomiary[[#This Row],[czujnik1]],0)</f>
        <v>270</v>
      </c>
      <c r="D200">
        <f>ROUNDDOWN(273.15+pomiary[[#This Row],[czujnik2]],0)</f>
        <v>278</v>
      </c>
      <c r="E200">
        <f>ROUNDDOWN(273.15+pomiary[[#This Row],[czujnik3]],0)</f>
        <v>275</v>
      </c>
      <c r="F200">
        <f>ROUNDDOWN(273.15+pomiary[[#This Row],[czujnik4]],0)</f>
        <v>267</v>
      </c>
      <c r="G200">
        <f>ROUNDDOWN(273.15+pomiary[[#This Row],[czujnik5]],0)</f>
        <v>274</v>
      </c>
      <c r="H200">
        <f>ROUNDDOWN(273.15+pomiary[[#This Row],[czujnik6]],0)</f>
        <v>269</v>
      </c>
      <c r="I200">
        <f>ROUNDDOWN(273.15+pomiary[[#This Row],[czujnik7]],0)</f>
        <v>276</v>
      </c>
      <c r="J200">
        <f>ROUNDDOWN(273.15+pomiary[[#This Row],[czujnik8]],0)</f>
        <v>265</v>
      </c>
      <c r="K200">
        <f>ROUNDDOWN(273.15+pomiary[[#This Row],[czujnik9]],0)</f>
        <v>275</v>
      </c>
      <c r="L200">
        <f>ROUNDDOWN(273.15+pomiary[[#This Row],[czujnik10]],0)</f>
        <v>272</v>
      </c>
    </row>
    <row r="201" spans="1:12" x14ac:dyDescent="0.25">
      <c r="A201" s="1">
        <v>42732</v>
      </c>
      <c r="B201" s="2">
        <v>4.3749999999999997E-2</v>
      </c>
      <c r="C201">
        <f>ROUNDDOWN(273.15+pomiary[[#This Row],[czujnik1]],0)</f>
        <v>266</v>
      </c>
      <c r="D201">
        <f>ROUNDDOWN(273.15+pomiary[[#This Row],[czujnik2]],0)</f>
        <v>279</v>
      </c>
      <c r="E201">
        <f>ROUNDDOWN(273.15+pomiary[[#This Row],[czujnik3]],0)</f>
        <v>267</v>
      </c>
      <c r="F201">
        <f>ROUNDDOWN(273.15+pomiary[[#This Row],[czujnik4]],0)</f>
        <v>278</v>
      </c>
      <c r="G201">
        <f>ROUNDDOWN(273.15+pomiary[[#This Row],[czujnik5]],0)</f>
        <v>269</v>
      </c>
      <c r="H201">
        <f>ROUNDDOWN(273.15+pomiary[[#This Row],[czujnik6]],0)</f>
        <v>268</v>
      </c>
      <c r="I201">
        <f>ROUNDDOWN(273.15+pomiary[[#This Row],[czujnik7]],0)</f>
        <v>272</v>
      </c>
      <c r="J201">
        <f>ROUNDDOWN(273.15+pomiary[[#This Row],[czujnik8]],0)</f>
        <v>276</v>
      </c>
      <c r="K201">
        <f>ROUNDDOWN(273.15+pomiary[[#This Row],[czujnik9]],0)</f>
        <v>266</v>
      </c>
      <c r="L201">
        <f>ROUNDDOWN(273.15+pomiary[[#This Row],[czujnik10]],0)</f>
        <v>279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D7BB-F41F-4E1B-B2FA-AD5500D28B4C}">
  <dimension ref="A1:Q201"/>
  <sheetViews>
    <sheetView workbookViewId="0">
      <selection activeCell="N21" sqref="N21"/>
    </sheetView>
  </sheetViews>
  <sheetFormatPr defaultRowHeight="15" x14ac:dyDescent="0.25"/>
  <cols>
    <col min="1" max="1" width="18.7109375" customWidth="1"/>
    <col min="2" max="2" width="14.140625" customWidth="1"/>
    <col min="3" max="3" width="19.7109375" customWidth="1"/>
  </cols>
  <sheetData>
    <row r="1" spans="1:17" x14ac:dyDescent="0.25">
      <c r="A1" t="s">
        <v>0</v>
      </c>
      <c r="B1" t="s">
        <v>1</v>
      </c>
      <c r="C1" t="s">
        <v>11</v>
      </c>
      <c r="D1" t="s">
        <v>12</v>
      </c>
      <c r="F1" s="24">
        <v>1</v>
      </c>
      <c r="G1" s="24">
        <f>1+F1</f>
        <v>2</v>
      </c>
      <c r="H1" s="24">
        <f t="shared" ref="H1:Q1" si="0">1+G1</f>
        <v>3</v>
      </c>
      <c r="I1" s="24">
        <f t="shared" si="0"/>
        <v>4</v>
      </c>
      <c r="J1" s="24">
        <f t="shared" si="0"/>
        <v>5</v>
      </c>
      <c r="K1" s="24">
        <f t="shared" si="0"/>
        <v>6</v>
      </c>
      <c r="L1" s="24">
        <f t="shared" si="0"/>
        <v>7</v>
      </c>
      <c r="M1" s="24">
        <f t="shared" si="0"/>
        <v>8</v>
      </c>
      <c r="N1" s="24">
        <f t="shared" si="0"/>
        <v>9</v>
      </c>
      <c r="O1" s="24">
        <f t="shared" si="0"/>
        <v>10</v>
      </c>
      <c r="P1" s="24">
        <f>1+O1</f>
        <v>11</v>
      </c>
      <c r="Q1" s="24">
        <f t="shared" si="0"/>
        <v>12</v>
      </c>
    </row>
    <row r="2" spans="1:17" x14ac:dyDescent="0.25">
      <c r="A2" s="1">
        <v>42374</v>
      </c>
      <c r="B2" s="2">
        <v>0.46597222222222223</v>
      </c>
      <c r="C2">
        <v>4.53</v>
      </c>
      <c r="D2">
        <f>MONTH(pomiary6[[#This Row],[data]])</f>
        <v>1</v>
      </c>
      <c r="F2" s="25">
        <f>AVERAGEIF(pomiary6[czujnik11],"=1",pomiary6[czujnik10])</f>
        <v>0.90857142857142859</v>
      </c>
      <c r="G2" s="25">
        <f>AVERAGEIF(pomiary6[czujnik11],"=2",pomiary6[czujnik10])</f>
        <v>0.1573333333333333</v>
      </c>
      <c r="H2" s="25">
        <f>AVERAGEIF(pomiary6[czujnik11],"=3",pomiary6[czujnik10])</f>
        <v>2.2973684210526319</v>
      </c>
      <c r="I2" s="25">
        <f>AVERAGEIF(pomiary6[czujnik11],"=4",pomiary6[czujnik10])</f>
        <v>12.842307692307694</v>
      </c>
      <c r="J2" s="25">
        <f>AVERAGEIF(pomiary6[czujnik11],"=5",pomiary6[czujnik10])</f>
        <v>13.564210526315788</v>
      </c>
      <c r="K2" s="25">
        <f>AVERAGEIF(pomiary6[czujnik11],"=6",pomiary6[czujnik10])</f>
        <v>14.542499999999997</v>
      </c>
      <c r="L2" s="25">
        <f>AVERAGEIF(pomiary6[czujnik11],"=7",pomiary6[czujnik10])</f>
        <v>22.222631578947368</v>
      </c>
      <c r="M2" s="25">
        <f>AVERAGEIF(pomiary6[czujnik11],"=8 ",pomiary6[czujnik10])</f>
        <v>22.228750000000002</v>
      </c>
      <c r="N2" s="25">
        <f>AVERAGEIF(pomiary6[czujnik11],"=9",pomiary6[czujnik10])</f>
        <v>16.025333333333332</v>
      </c>
      <c r="O2" s="25">
        <f>AVERAGEIF(pomiary6[czujnik11],"=10",pomiary6[czujnik10])</f>
        <v>15.032105263157895</v>
      </c>
      <c r="P2" s="25">
        <f>AVERAGEIF(pomiary6[czujnik11],"=11",pomiary6[czujnik10])</f>
        <v>15.53529411764706</v>
      </c>
      <c r="Q2" s="25">
        <f>AVERAGEIF(pomiary6[czujnik11],"=12",pomiary6[czujnik10])</f>
        <v>0.64777777777777756</v>
      </c>
    </row>
    <row r="3" spans="1:17" x14ac:dyDescent="0.25">
      <c r="A3" s="1">
        <v>42377</v>
      </c>
      <c r="B3" s="2">
        <v>0.29166666666666669</v>
      </c>
      <c r="C3">
        <v>0.03</v>
      </c>
      <c r="D3">
        <f>MONTH(pomiary6[[#This Row],[data]])</f>
        <v>1</v>
      </c>
    </row>
    <row r="4" spans="1:17" x14ac:dyDescent="0.25">
      <c r="A4" s="1">
        <v>42387</v>
      </c>
      <c r="B4" s="2">
        <v>0.42499999999999999</v>
      </c>
      <c r="C4">
        <v>-4.25</v>
      </c>
      <c r="D4">
        <f>MONTH(pomiary6[[#This Row],[data]])</f>
        <v>1</v>
      </c>
    </row>
    <row r="5" spans="1:17" x14ac:dyDescent="0.25">
      <c r="A5" s="1">
        <v>42389</v>
      </c>
      <c r="B5" s="2">
        <v>5.5555555555555558E-3</v>
      </c>
      <c r="C5">
        <v>-2.96</v>
      </c>
      <c r="D5">
        <f>MONTH(pomiary6[[#This Row],[data]])</f>
        <v>1</v>
      </c>
    </row>
    <row r="6" spans="1:17" x14ac:dyDescent="0.25">
      <c r="A6" s="1">
        <v>42390</v>
      </c>
      <c r="B6" s="2">
        <v>0.41805555555555557</v>
      </c>
      <c r="C6">
        <v>-3.49</v>
      </c>
      <c r="D6">
        <f>MONTH(pomiary6[[#This Row],[data]])</f>
        <v>1</v>
      </c>
    </row>
    <row r="7" spans="1:17" x14ac:dyDescent="0.25">
      <c r="A7" s="1">
        <v>42391</v>
      </c>
      <c r="B7" s="2">
        <v>0.13263888888888889</v>
      </c>
      <c r="C7">
        <v>4.67</v>
      </c>
      <c r="D7">
        <f>MONTH(pomiary6[[#This Row],[data]])</f>
        <v>1</v>
      </c>
    </row>
    <row r="8" spans="1:17" x14ac:dyDescent="0.25">
      <c r="A8" s="1">
        <v>42399</v>
      </c>
      <c r="B8" s="2">
        <v>4.583333333333333E-2</v>
      </c>
      <c r="C8">
        <v>7.83</v>
      </c>
      <c r="D8">
        <f>MONTH(pomiary6[[#This Row],[data]])</f>
        <v>1</v>
      </c>
    </row>
    <row r="9" spans="1:17" x14ac:dyDescent="0.25">
      <c r="A9" s="1">
        <v>42405</v>
      </c>
      <c r="B9" s="2">
        <v>0.12638888888888888</v>
      </c>
      <c r="C9">
        <v>-2.82</v>
      </c>
      <c r="D9">
        <f>MONTH(pomiary6[[#This Row],[data]])</f>
        <v>2</v>
      </c>
    </row>
    <row r="10" spans="1:17" x14ac:dyDescent="0.25">
      <c r="A10" s="1">
        <v>42406</v>
      </c>
      <c r="B10" s="2">
        <v>8.7499999999999994E-2</v>
      </c>
      <c r="C10">
        <v>7.35</v>
      </c>
      <c r="D10">
        <f>MONTH(pomiary6[[#This Row],[data]])</f>
        <v>2</v>
      </c>
    </row>
    <row r="11" spans="1:17" x14ac:dyDescent="0.25">
      <c r="A11" s="1">
        <v>42406</v>
      </c>
      <c r="B11" s="2">
        <v>0.21111111111111111</v>
      </c>
      <c r="C11">
        <v>-7.35</v>
      </c>
      <c r="D11">
        <f>MONTH(pomiary6[[#This Row],[data]])</f>
        <v>2</v>
      </c>
    </row>
    <row r="12" spans="1:17" x14ac:dyDescent="0.25">
      <c r="A12" s="1">
        <v>42409</v>
      </c>
      <c r="B12" s="2">
        <v>0.33541666666666664</v>
      </c>
      <c r="C12">
        <v>-6.66</v>
      </c>
      <c r="D12">
        <f>MONTH(pomiary6[[#This Row],[data]])</f>
        <v>2</v>
      </c>
    </row>
    <row r="13" spans="1:17" x14ac:dyDescent="0.25">
      <c r="A13" s="1">
        <v>42410</v>
      </c>
      <c r="B13" s="2">
        <v>0.25486111111111109</v>
      </c>
      <c r="C13">
        <v>-1.43</v>
      </c>
      <c r="D13">
        <f>MONTH(pomiary6[[#This Row],[data]])</f>
        <v>2</v>
      </c>
    </row>
    <row r="14" spans="1:17" x14ac:dyDescent="0.25">
      <c r="A14" s="1">
        <v>42410</v>
      </c>
      <c r="B14" s="2">
        <v>0.33819444444444446</v>
      </c>
      <c r="C14">
        <v>8.5299999999999994</v>
      </c>
      <c r="D14">
        <f>MONTH(pomiary6[[#This Row],[data]])</f>
        <v>2</v>
      </c>
    </row>
    <row r="15" spans="1:17" x14ac:dyDescent="0.25">
      <c r="A15" s="1">
        <v>42413</v>
      </c>
      <c r="B15" s="2">
        <v>1.3888888888888889E-3</v>
      </c>
      <c r="C15">
        <v>0.5</v>
      </c>
      <c r="D15">
        <f>MONTH(pomiary6[[#This Row],[data]])</f>
        <v>2</v>
      </c>
    </row>
    <row r="16" spans="1:17" x14ac:dyDescent="0.25">
      <c r="A16" s="1">
        <v>42415</v>
      </c>
      <c r="B16" s="2">
        <v>0.17083333333333334</v>
      </c>
      <c r="C16">
        <v>-5.55</v>
      </c>
      <c r="D16">
        <f>MONTH(pomiary6[[#This Row],[data]])</f>
        <v>2</v>
      </c>
    </row>
    <row r="17" spans="1:4" x14ac:dyDescent="0.25">
      <c r="A17" s="1">
        <v>42415</v>
      </c>
      <c r="B17" s="2">
        <v>0.29305555555555557</v>
      </c>
      <c r="C17">
        <v>3.43</v>
      </c>
      <c r="D17">
        <f>MONTH(pomiary6[[#This Row],[data]])</f>
        <v>2</v>
      </c>
    </row>
    <row r="18" spans="1:4" x14ac:dyDescent="0.25">
      <c r="A18" s="1">
        <v>42418</v>
      </c>
      <c r="B18" s="2">
        <v>0.17083333333333334</v>
      </c>
      <c r="C18">
        <v>3.21</v>
      </c>
      <c r="D18">
        <f>MONTH(pomiary6[[#This Row],[data]])</f>
        <v>2</v>
      </c>
    </row>
    <row r="19" spans="1:4" x14ac:dyDescent="0.25">
      <c r="A19" s="1">
        <v>42418</v>
      </c>
      <c r="B19" s="2">
        <v>0.29166666666666669</v>
      </c>
      <c r="C19">
        <v>-3.25</v>
      </c>
      <c r="D19">
        <f>MONTH(pomiary6[[#This Row],[data]])</f>
        <v>2</v>
      </c>
    </row>
    <row r="20" spans="1:4" x14ac:dyDescent="0.25">
      <c r="A20" s="1">
        <v>42418</v>
      </c>
      <c r="B20" s="2">
        <v>0.46180555555555558</v>
      </c>
      <c r="C20">
        <v>8.69</v>
      </c>
      <c r="D20">
        <f>MONTH(pomiary6[[#This Row],[data]])</f>
        <v>2</v>
      </c>
    </row>
    <row r="21" spans="1:4" x14ac:dyDescent="0.25">
      <c r="A21" s="1">
        <v>42420</v>
      </c>
      <c r="B21" s="2">
        <v>0.21041666666666667</v>
      </c>
      <c r="C21">
        <v>-2.02</v>
      </c>
      <c r="D21">
        <f>MONTH(pomiary6[[#This Row],[data]])</f>
        <v>2</v>
      </c>
    </row>
    <row r="22" spans="1:4" x14ac:dyDescent="0.25">
      <c r="A22" s="1">
        <v>42421</v>
      </c>
      <c r="B22" s="2">
        <v>0.46319444444444446</v>
      </c>
      <c r="C22">
        <v>2.82</v>
      </c>
      <c r="D22">
        <f>MONTH(pomiary6[[#This Row],[data]])</f>
        <v>2</v>
      </c>
    </row>
    <row r="23" spans="1:4" x14ac:dyDescent="0.25">
      <c r="A23" s="1">
        <v>42424</v>
      </c>
      <c r="B23" s="2">
        <v>0.17083333333333334</v>
      </c>
      <c r="C23">
        <v>-3.09</v>
      </c>
      <c r="D23">
        <f>MONTH(pomiary6[[#This Row],[data]])</f>
        <v>2</v>
      </c>
    </row>
    <row r="24" spans="1:4" x14ac:dyDescent="0.25">
      <c r="A24" s="1">
        <v>42430</v>
      </c>
      <c r="B24" s="2">
        <v>0</v>
      </c>
      <c r="C24">
        <v>-6.44</v>
      </c>
      <c r="D24">
        <f>MONTH(pomiary6[[#This Row],[data]])</f>
        <v>3</v>
      </c>
    </row>
    <row r="25" spans="1:4" x14ac:dyDescent="0.25">
      <c r="A25" s="1">
        <v>42431</v>
      </c>
      <c r="B25" s="2">
        <v>0.16875000000000001</v>
      </c>
      <c r="C25">
        <v>-2.61</v>
      </c>
      <c r="D25">
        <f>MONTH(pomiary6[[#This Row],[data]])</f>
        <v>3</v>
      </c>
    </row>
    <row r="26" spans="1:4" x14ac:dyDescent="0.25">
      <c r="A26" s="1">
        <v>42433</v>
      </c>
      <c r="B26" s="2">
        <v>0.29166666666666669</v>
      </c>
      <c r="C26">
        <v>8.8699999999999992</v>
      </c>
      <c r="D26">
        <f>MONTH(pomiary6[[#This Row],[data]])</f>
        <v>3</v>
      </c>
    </row>
    <row r="27" spans="1:4" x14ac:dyDescent="0.25">
      <c r="A27" s="1">
        <v>42435</v>
      </c>
      <c r="B27" s="2">
        <v>0.33958333333333335</v>
      </c>
      <c r="C27">
        <v>-1.1200000000000001</v>
      </c>
      <c r="D27">
        <f>MONTH(pomiary6[[#This Row],[data]])</f>
        <v>3</v>
      </c>
    </row>
    <row r="28" spans="1:4" x14ac:dyDescent="0.25">
      <c r="A28" s="1">
        <v>42436</v>
      </c>
      <c r="B28" s="2">
        <v>0.46041666666666664</v>
      </c>
      <c r="C28">
        <v>7.82</v>
      </c>
      <c r="D28">
        <f>MONTH(pomiary6[[#This Row],[data]])</f>
        <v>3</v>
      </c>
    </row>
    <row r="29" spans="1:4" x14ac:dyDescent="0.25">
      <c r="A29" s="1">
        <v>42439</v>
      </c>
      <c r="B29" s="2">
        <v>0.50277777777777777</v>
      </c>
      <c r="C29">
        <v>6.28</v>
      </c>
      <c r="D29">
        <f>MONTH(pomiary6[[#This Row],[data]])</f>
        <v>3</v>
      </c>
    </row>
    <row r="30" spans="1:4" x14ac:dyDescent="0.25">
      <c r="A30" s="1">
        <v>42441</v>
      </c>
      <c r="B30" s="2">
        <v>0.21388888888888888</v>
      </c>
      <c r="C30">
        <v>-2.5099999999999998</v>
      </c>
      <c r="D30">
        <f>MONTH(pomiary6[[#This Row],[data]])</f>
        <v>3</v>
      </c>
    </row>
    <row r="31" spans="1:4" x14ac:dyDescent="0.25">
      <c r="A31" s="1">
        <v>42444</v>
      </c>
      <c r="B31" s="2">
        <v>0.12638888888888888</v>
      </c>
      <c r="C31">
        <v>8.17</v>
      </c>
      <c r="D31">
        <f>MONTH(pomiary6[[#This Row],[data]])</f>
        <v>3</v>
      </c>
    </row>
    <row r="32" spans="1:4" x14ac:dyDescent="0.25">
      <c r="A32" s="1">
        <v>42447</v>
      </c>
      <c r="B32" s="2">
        <v>8.3333333333333332E-3</v>
      </c>
      <c r="C32">
        <v>-7.39</v>
      </c>
      <c r="D32">
        <f>MONTH(pomiary6[[#This Row],[data]])</f>
        <v>3</v>
      </c>
    </row>
    <row r="33" spans="1:4" x14ac:dyDescent="0.25">
      <c r="A33" s="1">
        <v>42450</v>
      </c>
      <c r="B33" s="2">
        <v>0.12569444444444444</v>
      </c>
      <c r="C33">
        <v>8.25</v>
      </c>
      <c r="D33">
        <f>MONTH(pomiary6[[#This Row],[data]])</f>
        <v>3</v>
      </c>
    </row>
    <row r="34" spans="1:4" x14ac:dyDescent="0.25">
      <c r="A34" s="1">
        <v>42451</v>
      </c>
      <c r="B34" s="2">
        <v>0.50694444444444442</v>
      </c>
      <c r="C34">
        <v>2.69</v>
      </c>
      <c r="D34">
        <f>MONTH(pomiary6[[#This Row],[data]])</f>
        <v>3</v>
      </c>
    </row>
    <row r="35" spans="1:4" x14ac:dyDescent="0.25">
      <c r="A35" s="1">
        <v>42452</v>
      </c>
      <c r="B35" s="2">
        <v>0.16875000000000001</v>
      </c>
      <c r="C35">
        <v>-5.94</v>
      </c>
      <c r="D35">
        <f>MONTH(pomiary6[[#This Row],[data]])</f>
        <v>3</v>
      </c>
    </row>
    <row r="36" spans="1:4" x14ac:dyDescent="0.25">
      <c r="A36" s="1">
        <v>42452</v>
      </c>
      <c r="B36" s="2">
        <v>0.25138888888888888</v>
      </c>
      <c r="C36">
        <v>7.75</v>
      </c>
      <c r="D36">
        <f>MONTH(pomiary6[[#This Row],[data]])</f>
        <v>3</v>
      </c>
    </row>
    <row r="37" spans="1:4" x14ac:dyDescent="0.25">
      <c r="A37" s="1">
        <v>42454</v>
      </c>
      <c r="B37" s="2">
        <v>0.12986111111111112</v>
      </c>
      <c r="C37">
        <v>1.39</v>
      </c>
      <c r="D37">
        <f>MONTH(pomiary6[[#This Row],[data]])</f>
        <v>3</v>
      </c>
    </row>
    <row r="38" spans="1:4" x14ac:dyDescent="0.25">
      <c r="A38" s="1">
        <v>42455</v>
      </c>
      <c r="B38" s="2">
        <v>0.33888888888888891</v>
      </c>
      <c r="C38">
        <v>-4.67</v>
      </c>
      <c r="D38">
        <f>MONTH(pomiary6[[#This Row],[data]])</f>
        <v>3</v>
      </c>
    </row>
    <row r="39" spans="1:4" x14ac:dyDescent="0.25">
      <c r="A39" s="1">
        <v>42455</v>
      </c>
      <c r="B39" s="2">
        <v>0.37847222222222221</v>
      </c>
      <c r="C39">
        <v>7.28</v>
      </c>
      <c r="D39">
        <f>MONTH(pomiary6[[#This Row],[data]])</f>
        <v>3</v>
      </c>
    </row>
    <row r="40" spans="1:4" x14ac:dyDescent="0.25">
      <c r="A40" s="1">
        <v>42456</v>
      </c>
      <c r="B40" s="2">
        <v>0.21388888888888888</v>
      </c>
      <c r="C40">
        <v>7.99</v>
      </c>
      <c r="D40">
        <f>MONTH(pomiary6[[#This Row],[data]])</f>
        <v>3</v>
      </c>
    </row>
    <row r="41" spans="1:4" x14ac:dyDescent="0.25">
      <c r="A41" s="1">
        <v>42457</v>
      </c>
      <c r="B41" s="2">
        <v>0.17222222222222222</v>
      </c>
      <c r="C41">
        <v>6.48</v>
      </c>
      <c r="D41">
        <f>MONTH(pomiary6[[#This Row],[data]])</f>
        <v>3</v>
      </c>
    </row>
    <row r="42" spans="1:4" x14ac:dyDescent="0.25">
      <c r="A42" s="1">
        <v>42458</v>
      </c>
      <c r="B42" s="2">
        <v>0.29791666666666666</v>
      </c>
      <c r="C42">
        <v>1.36</v>
      </c>
      <c r="D42">
        <f>MONTH(pomiary6[[#This Row],[data]])</f>
        <v>3</v>
      </c>
    </row>
    <row r="43" spans="1:4" x14ac:dyDescent="0.25">
      <c r="A43" s="1">
        <v>42468</v>
      </c>
      <c r="B43" s="2">
        <v>0.21180555555555555</v>
      </c>
      <c r="C43">
        <v>13.78</v>
      </c>
      <c r="D43">
        <f>MONTH(pomiary6[[#This Row],[data]])</f>
        <v>4</v>
      </c>
    </row>
    <row r="44" spans="1:4" x14ac:dyDescent="0.25">
      <c r="A44" s="1">
        <v>42470</v>
      </c>
      <c r="B44" s="2">
        <v>0.38055555555555554</v>
      </c>
      <c r="C44">
        <v>14.21</v>
      </c>
      <c r="D44">
        <f>MONTH(pomiary6[[#This Row],[data]])</f>
        <v>4</v>
      </c>
    </row>
    <row r="45" spans="1:4" x14ac:dyDescent="0.25">
      <c r="A45" s="1">
        <v>42472</v>
      </c>
      <c r="B45" s="2">
        <v>4.5138888888888888E-2</v>
      </c>
      <c r="C45">
        <v>12.9</v>
      </c>
      <c r="D45">
        <f>MONTH(pomiary6[[#This Row],[data]])</f>
        <v>4</v>
      </c>
    </row>
    <row r="46" spans="1:4" x14ac:dyDescent="0.25">
      <c r="A46" s="1">
        <v>42475</v>
      </c>
      <c r="B46" s="2">
        <v>0.41944444444444445</v>
      </c>
      <c r="C46">
        <v>12.1</v>
      </c>
      <c r="D46">
        <f>MONTH(pomiary6[[#This Row],[data]])</f>
        <v>4</v>
      </c>
    </row>
    <row r="47" spans="1:4" x14ac:dyDescent="0.25">
      <c r="A47" s="1">
        <v>42478</v>
      </c>
      <c r="B47" s="2">
        <v>0.2951388888888889</v>
      </c>
      <c r="C47">
        <v>10.08</v>
      </c>
      <c r="D47">
        <f>MONTH(pomiary6[[#This Row],[data]])</f>
        <v>4</v>
      </c>
    </row>
    <row r="48" spans="1:4" x14ac:dyDescent="0.25">
      <c r="A48" s="1">
        <v>42479</v>
      </c>
      <c r="B48" s="2">
        <v>2.0833333333333333E-3</v>
      </c>
      <c r="C48">
        <v>13.6</v>
      </c>
      <c r="D48">
        <f>MONTH(pomiary6[[#This Row],[data]])</f>
        <v>4</v>
      </c>
    </row>
    <row r="49" spans="1:4" x14ac:dyDescent="0.25">
      <c r="A49" s="1">
        <v>42480</v>
      </c>
      <c r="B49" s="2">
        <v>0.38124999999999998</v>
      </c>
      <c r="C49">
        <v>13.03</v>
      </c>
      <c r="D49">
        <f>MONTH(pomiary6[[#This Row],[data]])</f>
        <v>4</v>
      </c>
    </row>
    <row r="50" spans="1:4" x14ac:dyDescent="0.25">
      <c r="A50" s="1">
        <v>42480</v>
      </c>
      <c r="B50" s="2">
        <v>0.45902777777777776</v>
      </c>
      <c r="C50">
        <v>13.14</v>
      </c>
      <c r="D50">
        <f>MONTH(pomiary6[[#This Row],[data]])</f>
        <v>4</v>
      </c>
    </row>
    <row r="51" spans="1:4" x14ac:dyDescent="0.25">
      <c r="A51" s="1">
        <v>42484</v>
      </c>
      <c r="B51" s="2">
        <v>0.25416666666666665</v>
      </c>
      <c r="C51">
        <v>12.33</v>
      </c>
      <c r="D51">
        <f>MONTH(pomiary6[[#This Row],[data]])</f>
        <v>4</v>
      </c>
    </row>
    <row r="52" spans="1:4" x14ac:dyDescent="0.25">
      <c r="A52" s="1">
        <v>42485</v>
      </c>
      <c r="B52" s="2">
        <v>8.4027777777777785E-2</v>
      </c>
      <c r="C52">
        <v>14.16</v>
      </c>
      <c r="D52">
        <f>MONTH(pomiary6[[#This Row],[data]])</f>
        <v>4</v>
      </c>
    </row>
    <row r="53" spans="1:4" x14ac:dyDescent="0.25">
      <c r="A53" s="1">
        <v>42485</v>
      </c>
      <c r="B53" s="2">
        <v>8.4722222222222227E-2</v>
      </c>
      <c r="C53">
        <v>12.8</v>
      </c>
      <c r="D53">
        <f>MONTH(pomiary6[[#This Row],[data]])</f>
        <v>4</v>
      </c>
    </row>
    <row r="54" spans="1:4" x14ac:dyDescent="0.25">
      <c r="A54" s="1">
        <v>42487</v>
      </c>
      <c r="B54" s="2">
        <v>0.42152777777777778</v>
      </c>
      <c r="C54">
        <v>11.15</v>
      </c>
      <c r="D54">
        <f>MONTH(pomiary6[[#This Row],[data]])</f>
        <v>4</v>
      </c>
    </row>
    <row r="55" spans="1:4" x14ac:dyDescent="0.25">
      <c r="A55" s="1">
        <v>42489</v>
      </c>
      <c r="B55" s="2">
        <v>0.33333333333333331</v>
      </c>
      <c r="C55">
        <v>13.67</v>
      </c>
      <c r="D55">
        <f>MONTH(pomiary6[[#This Row],[data]])</f>
        <v>4</v>
      </c>
    </row>
    <row r="56" spans="1:4" x14ac:dyDescent="0.25">
      <c r="A56" s="1">
        <v>42492</v>
      </c>
      <c r="B56" s="2">
        <v>0.41944444444444445</v>
      </c>
      <c r="C56">
        <v>15.37</v>
      </c>
      <c r="D56">
        <f>MONTH(pomiary6[[#This Row],[data]])</f>
        <v>5</v>
      </c>
    </row>
    <row r="57" spans="1:4" x14ac:dyDescent="0.25">
      <c r="A57" s="1">
        <v>42493</v>
      </c>
      <c r="B57" s="2">
        <v>0.33541666666666664</v>
      </c>
      <c r="C57">
        <v>12.52</v>
      </c>
      <c r="D57">
        <f>MONTH(pomiary6[[#This Row],[data]])</f>
        <v>5</v>
      </c>
    </row>
    <row r="58" spans="1:4" x14ac:dyDescent="0.25">
      <c r="A58" s="1">
        <v>42495</v>
      </c>
      <c r="B58" s="2">
        <v>0.2951388888888889</v>
      </c>
      <c r="C58">
        <v>15.58</v>
      </c>
      <c r="D58">
        <f>MONTH(pomiary6[[#This Row],[data]])</f>
        <v>5</v>
      </c>
    </row>
    <row r="59" spans="1:4" x14ac:dyDescent="0.25">
      <c r="A59" s="1">
        <v>42495</v>
      </c>
      <c r="B59" s="2">
        <v>0.42152777777777778</v>
      </c>
      <c r="C59">
        <v>10.47</v>
      </c>
      <c r="D59">
        <f>MONTH(pomiary6[[#This Row],[data]])</f>
        <v>5</v>
      </c>
    </row>
    <row r="60" spans="1:4" x14ac:dyDescent="0.25">
      <c r="A60" s="1">
        <v>42495</v>
      </c>
      <c r="B60" s="2">
        <v>0.46527777777777779</v>
      </c>
      <c r="C60">
        <v>11.93</v>
      </c>
      <c r="D60">
        <f>MONTH(pomiary6[[#This Row],[data]])</f>
        <v>5</v>
      </c>
    </row>
    <row r="61" spans="1:4" x14ac:dyDescent="0.25">
      <c r="A61" s="1">
        <v>42496</v>
      </c>
      <c r="B61" s="2">
        <v>0.42083333333333334</v>
      </c>
      <c r="C61">
        <v>15.53</v>
      </c>
      <c r="D61">
        <f>MONTH(pomiary6[[#This Row],[data]])</f>
        <v>5</v>
      </c>
    </row>
    <row r="62" spans="1:4" x14ac:dyDescent="0.25">
      <c r="A62" s="1">
        <v>42498</v>
      </c>
      <c r="B62" s="2">
        <v>0.12916666666666668</v>
      </c>
      <c r="C62">
        <v>13.61</v>
      </c>
      <c r="D62">
        <f>MONTH(pomiary6[[#This Row],[data]])</f>
        <v>5</v>
      </c>
    </row>
    <row r="63" spans="1:4" x14ac:dyDescent="0.25">
      <c r="A63" s="1">
        <v>42498</v>
      </c>
      <c r="B63" s="2">
        <v>0.21180555555555555</v>
      </c>
      <c r="C63">
        <v>10.97</v>
      </c>
      <c r="D63">
        <f>MONTH(pomiary6[[#This Row],[data]])</f>
        <v>5</v>
      </c>
    </row>
    <row r="64" spans="1:4" x14ac:dyDescent="0.25">
      <c r="A64" s="1">
        <v>42499</v>
      </c>
      <c r="B64" s="2">
        <v>0.21180555555555555</v>
      </c>
      <c r="C64">
        <v>11.55</v>
      </c>
      <c r="D64">
        <f>MONTH(pomiary6[[#This Row],[data]])</f>
        <v>5</v>
      </c>
    </row>
    <row r="65" spans="1:4" x14ac:dyDescent="0.25">
      <c r="A65" s="1">
        <v>42500</v>
      </c>
      <c r="B65" s="2">
        <v>0.33611111111111114</v>
      </c>
      <c r="C65">
        <v>13.95</v>
      </c>
      <c r="D65">
        <f>MONTH(pomiary6[[#This Row],[data]])</f>
        <v>5</v>
      </c>
    </row>
    <row r="66" spans="1:4" x14ac:dyDescent="0.25">
      <c r="A66" s="1">
        <v>42501</v>
      </c>
      <c r="B66" s="2">
        <v>0.29166666666666669</v>
      </c>
      <c r="C66">
        <v>10.54</v>
      </c>
      <c r="D66">
        <f>MONTH(pomiary6[[#This Row],[data]])</f>
        <v>5</v>
      </c>
    </row>
    <row r="67" spans="1:4" x14ac:dyDescent="0.25">
      <c r="A67" s="1">
        <v>42502</v>
      </c>
      <c r="B67" s="2">
        <v>0.21249999999999999</v>
      </c>
      <c r="C67">
        <v>13.55</v>
      </c>
      <c r="D67">
        <f>MONTH(pomiary6[[#This Row],[data]])</f>
        <v>5</v>
      </c>
    </row>
    <row r="68" spans="1:4" x14ac:dyDescent="0.25">
      <c r="A68" s="1">
        <v>42504</v>
      </c>
      <c r="B68" s="2">
        <v>0.25277777777777777</v>
      </c>
      <c r="C68">
        <v>15.42</v>
      </c>
      <c r="D68">
        <f>MONTH(pomiary6[[#This Row],[data]])</f>
        <v>5</v>
      </c>
    </row>
    <row r="69" spans="1:4" x14ac:dyDescent="0.25">
      <c r="A69" s="1">
        <v>42505</v>
      </c>
      <c r="B69" s="2">
        <v>0.21666666666666667</v>
      </c>
      <c r="C69">
        <v>15.34</v>
      </c>
      <c r="D69">
        <f>MONTH(pomiary6[[#This Row],[data]])</f>
        <v>5</v>
      </c>
    </row>
    <row r="70" spans="1:4" x14ac:dyDescent="0.25">
      <c r="A70" s="1">
        <v>42508</v>
      </c>
      <c r="B70" s="2">
        <v>0.42152777777777778</v>
      </c>
      <c r="C70">
        <v>15.72</v>
      </c>
      <c r="D70">
        <f>MONTH(pomiary6[[#This Row],[data]])</f>
        <v>5</v>
      </c>
    </row>
    <row r="71" spans="1:4" x14ac:dyDescent="0.25">
      <c r="A71" s="1">
        <v>42511</v>
      </c>
      <c r="B71" s="2">
        <v>0.1673611111111111</v>
      </c>
      <c r="C71">
        <v>14.15</v>
      </c>
      <c r="D71">
        <f>MONTH(pomiary6[[#This Row],[data]])</f>
        <v>5</v>
      </c>
    </row>
    <row r="72" spans="1:4" x14ac:dyDescent="0.25">
      <c r="A72" s="1">
        <v>42512</v>
      </c>
      <c r="B72" s="2">
        <v>0.29722222222222222</v>
      </c>
      <c r="C72">
        <v>14.67</v>
      </c>
      <c r="D72">
        <f>MONTH(pomiary6[[#This Row],[data]])</f>
        <v>5</v>
      </c>
    </row>
    <row r="73" spans="1:4" x14ac:dyDescent="0.25">
      <c r="A73" s="1">
        <v>42517</v>
      </c>
      <c r="B73" s="2">
        <v>0.38055555555555554</v>
      </c>
      <c r="C73">
        <v>11.17</v>
      </c>
      <c r="D73">
        <f>MONTH(pomiary6[[#This Row],[data]])</f>
        <v>5</v>
      </c>
    </row>
    <row r="74" spans="1:4" x14ac:dyDescent="0.25">
      <c r="A74" s="1">
        <v>42518</v>
      </c>
      <c r="B74" s="2">
        <v>8.9583333333333334E-2</v>
      </c>
      <c r="C74">
        <v>15.68</v>
      </c>
      <c r="D74">
        <f>MONTH(pomiary6[[#This Row],[data]])</f>
        <v>5</v>
      </c>
    </row>
    <row r="75" spans="1:4" x14ac:dyDescent="0.25">
      <c r="A75" s="1">
        <v>42523</v>
      </c>
      <c r="B75" s="2">
        <v>0.4201388888888889</v>
      </c>
      <c r="C75">
        <v>19.329999999999998</v>
      </c>
      <c r="D75">
        <f>MONTH(pomiary6[[#This Row],[data]])</f>
        <v>6</v>
      </c>
    </row>
    <row r="76" spans="1:4" x14ac:dyDescent="0.25">
      <c r="A76" s="1">
        <v>42526</v>
      </c>
      <c r="B76" s="2">
        <v>8.5416666666666669E-2</v>
      </c>
      <c r="C76">
        <v>12.94</v>
      </c>
      <c r="D76">
        <f>MONTH(pomiary6[[#This Row],[data]])</f>
        <v>6</v>
      </c>
    </row>
    <row r="77" spans="1:4" x14ac:dyDescent="0.25">
      <c r="A77" s="1">
        <v>42529</v>
      </c>
      <c r="B77" s="2">
        <v>0.12638888888888888</v>
      </c>
      <c r="C77">
        <v>12.24</v>
      </c>
      <c r="D77">
        <f>MONTH(pomiary6[[#This Row],[data]])</f>
        <v>6</v>
      </c>
    </row>
    <row r="78" spans="1:4" x14ac:dyDescent="0.25">
      <c r="A78" s="1">
        <v>42530</v>
      </c>
      <c r="B78" s="2">
        <v>4.5138888888888888E-2</v>
      </c>
      <c r="C78">
        <v>18.690000000000001</v>
      </c>
      <c r="D78">
        <f>MONTH(pomiary6[[#This Row],[data]])</f>
        <v>6</v>
      </c>
    </row>
    <row r="79" spans="1:4" x14ac:dyDescent="0.25">
      <c r="A79" s="1">
        <v>42532</v>
      </c>
      <c r="B79" s="2">
        <v>0.17222222222222222</v>
      </c>
      <c r="C79">
        <v>13.19</v>
      </c>
      <c r="D79">
        <f>MONTH(pomiary6[[#This Row],[data]])</f>
        <v>6</v>
      </c>
    </row>
    <row r="80" spans="1:4" x14ac:dyDescent="0.25">
      <c r="A80" s="1">
        <v>42532</v>
      </c>
      <c r="B80" s="2">
        <v>0.41875000000000001</v>
      </c>
      <c r="C80">
        <v>15.91</v>
      </c>
      <c r="D80">
        <f>MONTH(pomiary6[[#This Row],[data]])</f>
        <v>6</v>
      </c>
    </row>
    <row r="81" spans="1:4" x14ac:dyDescent="0.25">
      <c r="A81" s="1">
        <v>42534</v>
      </c>
      <c r="B81" s="2">
        <v>0.17291666666666666</v>
      </c>
      <c r="C81">
        <v>11.46</v>
      </c>
      <c r="D81">
        <f>MONTH(pomiary6[[#This Row],[data]])</f>
        <v>6</v>
      </c>
    </row>
    <row r="82" spans="1:4" x14ac:dyDescent="0.25">
      <c r="A82" s="1">
        <v>42534</v>
      </c>
      <c r="B82" s="2">
        <v>0.45833333333333331</v>
      </c>
      <c r="C82">
        <v>16.47</v>
      </c>
      <c r="D82">
        <f>MONTH(pomiary6[[#This Row],[data]])</f>
        <v>6</v>
      </c>
    </row>
    <row r="83" spans="1:4" x14ac:dyDescent="0.25">
      <c r="A83" s="1">
        <v>42536</v>
      </c>
      <c r="B83" s="2">
        <v>0.25624999999999998</v>
      </c>
      <c r="C83">
        <v>10.26</v>
      </c>
      <c r="D83">
        <f>MONTH(pomiary6[[#This Row],[data]])</f>
        <v>6</v>
      </c>
    </row>
    <row r="84" spans="1:4" x14ac:dyDescent="0.25">
      <c r="A84" s="1">
        <v>42536</v>
      </c>
      <c r="B84" s="2">
        <v>0.46111111111111114</v>
      </c>
      <c r="C84">
        <v>14.58</v>
      </c>
      <c r="D84">
        <f>MONTH(pomiary6[[#This Row],[data]])</f>
        <v>6</v>
      </c>
    </row>
    <row r="85" spans="1:4" x14ac:dyDescent="0.25">
      <c r="A85" s="1">
        <v>42537</v>
      </c>
      <c r="B85" s="2">
        <v>8.9583333333333334E-2</v>
      </c>
      <c r="C85">
        <v>12.66</v>
      </c>
      <c r="D85">
        <f>MONTH(pomiary6[[#This Row],[data]])</f>
        <v>6</v>
      </c>
    </row>
    <row r="86" spans="1:4" x14ac:dyDescent="0.25">
      <c r="A86" s="1">
        <v>42540</v>
      </c>
      <c r="B86" s="2">
        <v>0.37708333333333333</v>
      </c>
      <c r="C86">
        <v>15.76</v>
      </c>
      <c r="D86">
        <f>MONTH(pomiary6[[#This Row],[data]])</f>
        <v>6</v>
      </c>
    </row>
    <row r="87" spans="1:4" x14ac:dyDescent="0.25">
      <c r="A87" s="1">
        <v>42540</v>
      </c>
      <c r="B87" s="2">
        <v>0.46527777777777779</v>
      </c>
      <c r="C87">
        <v>14.23</v>
      </c>
      <c r="D87">
        <f>MONTH(pomiary6[[#This Row],[data]])</f>
        <v>6</v>
      </c>
    </row>
    <row r="88" spans="1:4" x14ac:dyDescent="0.25">
      <c r="A88" s="1">
        <v>42541</v>
      </c>
      <c r="B88" s="2">
        <v>2.0833333333333333E-3</v>
      </c>
      <c r="C88">
        <v>19.73</v>
      </c>
      <c r="D88">
        <f>MONTH(pomiary6[[#This Row],[data]])</f>
        <v>6</v>
      </c>
    </row>
    <row r="89" spans="1:4" x14ac:dyDescent="0.25">
      <c r="A89" s="1">
        <v>42542</v>
      </c>
      <c r="B89" s="2">
        <v>0.1701388888888889</v>
      </c>
      <c r="C89">
        <v>17.22</v>
      </c>
      <c r="D89">
        <f>MONTH(pomiary6[[#This Row],[data]])</f>
        <v>6</v>
      </c>
    </row>
    <row r="90" spans="1:4" x14ac:dyDescent="0.25">
      <c r="A90" s="1">
        <v>42545</v>
      </c>
      <c r="B90" s="2">
        <v>0.2986111111111111</v>
      </c>
      <c r="C90">
        <v>12.5</v>
      </c>
      <c r="D90">
        <f>MONTH(pomiary6[[#This Row],[data]])</f>
        <v>6</v>
      </c>
    </row>
    <row r="91" spans="1:4" x14ac:dyDescent="0.25">
      <c r="A91" s="1">
        <v>42545</v>
      </c>
      <c r="B91" s="2">
        <v>0.37777777777777777</v>
      </c>
      <c r="C91">
        <v>12.04</v>
      </c>
      <c r="D91">
        <f>MONTH(pomiary6[[#This Row],[data]])</f>
        <v>6</v>
      </c>
    </row>
    <row r="92" spans="1:4" x14ac:dyDescent="0.25">
      <c r="A92" s="1">
        <v>42546</v>
      </c>
      <c r="B92" s="2">
        <v>0.25347222222222221</v>
      </c>
      <c r="C92">
        <v>12.04</v>
      </c>
      <c r="D92">
        <f>MONTH(pomiary6[[#This Row],[data]])</f>
        <v>6</v>
      </c>
    </row>
    <row r="93" spans="1:4" x14ac:dyDescent="0.25">
      <c r="A93" s="1">
        <v>42547</v>
      </c>
      <c r="B93" s="2">
        <v>8.4722222222222227E-2</v>
      </c>
      <c r="C93">
        <v>15.9</v>
      </c>
      <c r="D93">
        <f>MONTH(pomiary6[[#This Row],[data]])</f>
        <v>6</v>
      </c>
    </row>
    <row r="94" spans="1:4" x14ac:dyDescent="0.25">
      <c r="A94" s="1">
        <v>42547</v>
      </c>
      <c r="B94" s="2">
        <v>0.16875000000000001</v>
      </c>
      <c r="C94">
        <v>13.54</v>
      </c>
      <c r="D94">
        <f>MONTH(pomiary6[[#This Row],[data]])</f>
        <v>6</v>
      </c>
    </row>
    <row r="95" spans="1:4" x14ac:dyDescent="0.25">
      <c r="A95" s="1">
        <v>42547</v>
      </c>
      <c r="B95" s="2">
        <v>0.34166666666666667</v>
      </c>
      <c r="C95">
        <v>14.5</v>
      </c>
      <c r="D95">
        <f>MONTH(pomiary6[[#This Row],[data]])</f>
        <v>6</v>
      </c>
    </row>
    <row r="96" spans="1:4" x14ac:dyDescent="0.25">
      <c r="A96" s="1">
        <v>42548</v>
      </c>
      <c r="B96" s="2">
        <v>0.33541666666666664</v>
      </c>
      <c r="C96">
        <v>13.96</v>
      </c>
      <c r="D96">
        <f>MONTH(pomiary6[[#This Row],[data]])</f>
        <v>6</v>
      </c>
    </row>
    <row r="97" spans="1:4" x14ac:dyDescent="0.25">
      <c r="A97" s="1">
        <v>42549</v>
      </c>
      <c r="B97" s="2">
        <v>0.50624999999999998</v>
      </c>
      <c r="C97">
        <v>11.35</v>
      </c>
      <c r="D97">
        <f>MONTH(pomiary6[[#This Row],[data]])</f>
        <v>6</v>
      </c>
    </row>
    <row r="98" spans="1:4" x14ac:dyDescent="0.25">
      <c r="A98" s="1">
        <v>42551</v>
      </c>
      <c r="B98" s="2">
        <v>4.583333333333333E-2</v>
      </c>
      <c r="C98">
        <v>18.52</v>
      </c>
      <c r="D98">
        <f>MONTH(pomiary6[[#This Row],[data]])</f>
        <v>6</v>
      </c>
    </row>
    <row r="99" spans="1:4" x14ac:dyDescent="0.25">
      <c r="A99" s="1">
        <v>42553</v>
      </c>
      <c r="B99" s="2">
        <v>0.21597222222222223</v>
      </c>
      <c r="C99">
        <v>21.31</v>
      </c>
      <c r="D99">
        <f>MONTH(pomiary6[[#This Row],[data]])</f>
        <v>7</v>
      </c>
    </row>
    <row r="100" spans="1:4" x14ac:dyDescent="0.25">
      <c r="A100" s="1">
        <v>42554</v>
      </c>
      <c r="B100" s="2">
        <v>4.1666666666666666E-3</v>
      </c>
      <c r="C100">
        <v>23.87</v>
      </c>
      <c r="D100">
        <f>MONTH(pomiary6[[#This Row],[data]])</f>
        <v>7</v>
      </c>
    </row>
    <row r="101" spans="1:4" x14ac:dyDescent="0.25">
      <c r="A101" s="1">
        <v>42556</v>
      </c>
      <c r="B101" s="2">
        <v>8.6805555555555552E-2</v>
      </c>
      <c r="C101">
        <v>23.77</v>
      </c>
      <c r="D101">
        <f>MONTH(pomiary6[[#This Row],[data]])</f>
        <v>7</v>
      </c>
    </row>
    <row r="102" spans="1:4" x14ac:dyDescent="0.25">
      <c r="A102" s="1">
        <v>42557</v>
      </c>
      <c r="B102" s="2">
        <v>4.7222222222222221E-2</v>
      </c>
      <c r="C102">
        <v>21.13</v>
      </c>
      <c r="D102">
        <f>MONTH(pomiary6[[#This Row],[data]])</f>
        <v>7</v>
      </c>
    </row>
    <row r="103" spans="1:4" x14ac:dyDescent="0.25">
      <c r="A103" s="1">
        <v>42557</v>
      </c>
      <c r="B103" s="2">
        <v>0.46041666666666664</v>
      </c>
      <c r="C103">
        <v>20.04</v>
      </c>
      <c r="D103">
        <f>MONTH(pomiary6[[#This Row],[data]])</f>
        <v>7</v>
      </c>
    </row>
    <row r="104" spans="1:4" x14ac:dyDescent="0.25">
      <c r="A104" s="1">
        <v>42558</v>
      </c>
      <c r="B104" s="2">
        <v>2.7777777777777779E-3</v>
      </c>
      <c r="C104">
        <v>20.5</v>
      </c>
      <c r="D104">
        <f>MONTH(pomiary6[[#This Row],[data]])</f>
        <v>7</v>
      </c>
    </row>
    <row r="105" spans="1:4" x14ac:dyDescent="0.25">
      <c r="A105" s="1">
        <v>42558</v>
      </c>
      <c r="B105" s="2">
        <v>5.5555555555555558E-3</v>
      </c>
      <c r="C105">
        <v>20.49</v>
      </c>
      <c r="D105">
        <f>MONTH(pomiary6[[#This Row],[data]])</f>
        <v>7</v>
      </c>
    </row>
    <row r="106" spans="1:4" x14ac:dyDescent="0.25">
      <c r="A106" s="1">
        <v>42558</v>
      </c>
      <c r="B106" s="2">
        <v>4.5138888888888888E-2</v>
      </c>
      <c r="C106">
        <v>22.53</v>
      </c>
      <c r="D106">
        <f>MONTH(pomiary6[[#This Row],[data]])</f>
        <v>7</v>
      </c>
    </row>
    <row r="107" spans="1:4" x14ac:dyDescent="0.25">
      <c r="A107" s="1">
        <v>42558</v>
      </c>
      <c r="B107" s="2">
        <v>0.46597222222222223</v>
      </c>
      <c r="C107">
        <v>22.54</v>
      </c>
      <c r="D107">
        <f>MONTH(pomiary6[[#This Row],[data]])</f>
        <v>7</v>
      </c>
    </row>
    <row r="108" spans="1:4" x14ac:dyDescent="0.25">
      <c r="A108" s="1">
        <v>42561</v>
      </c>
      <c r="B108" s="2">
        <v>0.42152777777777778</v>
      </c>
      <c r="C108">
        <v>23.03</v>
      </c>
      <c r="D108">
        <f>MONTH(pomiary6[[#This Row],[data]])</f>
        <v>7</v>
      </c>
    </row>
    <row r="109" spans="1:4" x14ac:dyDescent="0.25">
      <c r="A109" s="1">
        <v>42565</v>
      </c>
      <c r="B109" s="2">
        <v>4.1666666666666664E-2</v>
      </c>
      <c r="C109">
        <v>24.8</v>
      </c>
      <c r="D109">
        <f>MONTH(pomiary6[[#This Row],[data]])</f>
        <v>7</v>
      </c>
    </row>
    <row r="110" spans="1:4" x14ac:dyDescent="0.25">
      <c r="A110" s="1">
        <v>42567</v>
      </c>
      <c r="B110" s="2">
        <v>0.38055555555555554</v>
      </c>
      <c r="C110">
        <v>21.42</v>
      </c>
      <c r="D110">
        <f>MONTH(pomiary6[[#This Row],[data]])</f>
        <v>7</v>
      </c>
    </row>
    <row r="111" spans="1:4" x14ac:dyDescent="0.25">
      <c r="A111" s="1">
        <v>42568</v>
      </c>
      <c r="B111" s="2">
        <v>4.6527777777777779E-2</v>
      </c>
      <c r="C111">
        <v>22.32</v>
      </c>
      <c r="D111">
        <f>MONTH(pomiary6[[#This Row],[data]])</f>
        <v>7</v>
      </c>
    </row>
    <row r="112" spans="1:4" x14ac:dyDescent="0.25">
      <c r="A112" s="1">
        <v>42571</v>
      </c>
      <c r="B112" s="2">
        <v>4.5138888888888888E-2</v>
      </c>
      <c r="C112">
        <v>22.3</v>
      </c>
      <c r="D112">
        <f>MONTH(pomiary6[[#This Row],[data]])</f>
        <v>7</v>
      </c>
    </row>
    <row r="113" spans="1:4" x14ac:dyDescent="0.25">
      <c r="A113" s="1">
        <v>42571</v>
      </c>
      <c r="B113" s="2">
        <v>4.6527777777777779E-2</v>
      </c>
      <c r="C113">
        <v>22.02</v>
      </c>
      <c r="D113">
        <f>MONTH(pomiary6[[#This Row],[data]])</f>
        <v>7</v>
      </c>
    </row>
    <row r="114" spans="1:4" x14ac:dyDescent="0.25">
      <c r="A114" s="1">
        <v>42572</v>
      </c>
      <c r="B114" s="2">
        <v>0.16805555555555557</v>
      </c>
      <c r="C114">
        <v>24.51</v>
      </c>
      <c r="D114">
        <f>MONTH(pomiary6[[#This Row],[data]])</f>
        <v>7</v>
      </c>
    </row>
    <row r="115" spans="1:4" x14ac:dyDescent="0.25">
      <c r="A115" s="1">
        <v>42573</v>
      </c>
      <c r="B115" s="2">
        <v>0.25138888888888888</v>
      </c>
      <c r="C115">
        <v>21.9</v>
      </c>
      <c r="D115">
        <f>MONTH(pomiary6[[#This Row],[data]])</f>
        <v>7</v>
      </c>
    </row>
    <row r="116" spans="1:4" x14ac:dyDescent="0.25">
      <c r="A116" s="1">
        <v>42576</v>
      </c>
      <c r="B116" s="2">
        <v>0.17430555555555555</v>
      </c>
      <c r="C116">
        <v>22.09</v>
      </c>
      <c r="D116">
        <f>MONTH(pomiary6[[#This Row],[data]])</f>
        <v>7</v>
      </c>
    </row>
    <row r="117" spans="1:4" x14ac:dyDescent="0.25">
      <c r="A117" s="1">
        <v>42581</v>
      </c>
      <c r="B117" s="2">
        <v>2.0833333333333333E-3</v>
      </c>
      <c r="C117">
        <v>21.66</v>
      </c>
      <c r="D117">
        <f>MONTH(pomiary6[[#This Row],[data]])</f>
        <v>7</v>
      </c>
    </row>
    <row r="118" spans="1:4" x14ac:dyDescent="0.25">
      <c r="A118" s="1">
        <v>42583</v>
      </c>
      <c r="B118" s="2">
        <v>9.166666666666666E-2</v>
      </c>
      <c r="C118">
        <v>20.73</v>
      </c>
      <c r="D118">
        <f>MONTH(pomiary6[[#This Row],[data]])</f>
        <v>8</v>
      </c>
    </row>
    <row r="119" spans="1:4" x14ac:dyDescent="0.25">
      <c r="A119" s="1">
        <v>42585</v>
      </c>
      <c r="B119" s="2">
        <v>0.17083333333333334</v>
      </c>
      <c r="C119">
        <v>21.93</v>
      </c>
      <c r="D119">
        <f>MONTH(pomiary6[[#This Row],[data]])</f>
        <v>8</v>
      </c>
    </row>
    <row r="120" spans="1:4" x14ac:dyDescent="0.25">
      <c r="A120" s="1">
        <v>42587</v>
      </c>
      <c r="B120" s="2">
        <v>0.42083333333333334</v>
      </c>
      <c r="C120">
        <v>23.53</v>
      </c>
      <c r="D120">
        <f>MONTH(pomiary6[[#This Row],[data]])</f>
        <v>8</v>
      </c>
    </row>
    <row r="121" spans="1:4" x14ac:dyDescent="0.25">
      <c r="A121" s="1">
        <v>42588</v>
      </c>
      <c r="B121" s="2">
        <v>0.38263888888888886</v>
      </c>
      <c r="C121">
        <v>23.21</v>
      </c>
      <c r="D121">
        <f>MONTH(pomiary6[[#This Row],[data]])</f>
        <v>8</v>
      </c>
    </row>
    <row r="122" spans="1:4" x14ac:dyDescent="0.25">
      <c r="A122" s="1">
        <v>42590</v>
      </c>
      <c r="B122" s="2">
        <v>8.8888888888888892E-2</v>
      </c>
      <c r="C122">
        <v>20.98</v>
      </c>
      <c r="D122">
        <f>MONTH(pomiary6[[#This Row],[data]])</f>
        <v>8</v>
      </c>
    </row>
    <row r="123" spans="1:4" x14ac:dyDescent="0.25">
      <c r="A123" s="1">
        <v>42591</v>
      </c>
      <c r="B123" s="2">
        <v>0.42222222222222222</v>
      </c>
      <c r="C123">
        <v>24.53</v>
      </c>
      <c r="D123">
        <f>MONTH(pomiary6[[#This Row],[data]])</f>
        <v>8</v>
      </c>
    </row>
    <row r="124" spans="1:4" x14ac:dyDescent="0.25">
      <c r="A124" s="1">
        <v>42594</v>
      </c>
      <c r="B124" s="2">
        <v>8.611111111111111E-2</v>
      </c>
      <c r="C124">
        <v>24.22</v>
      </c>
      <c r="D124">
        <f>MONTH(pomiary6[[#This Row],[data]])</f>
        <v>8</v>
      </c>
    </row>
    <row r="125" spans="1:4" x14ac:dyDescent="0.25">
      <c r="A125" s="1">
        <v>42594</v>
      </c>
      <c r="B125" s="2">
        <v>0.12708333333333333</v>
      </c>
      <c r="C125">
        <v>22.78</v>
      </c>
      <c r="D125">
        <f>MONTH(pomiary6[[#This Row],[data]])</f>
        <v>8</v>
      </c>
    </row>
    <row r="126" spans="1:4" x14ac:dyDescent="0.25">
      <c r="A126" s="1">
        <v>42596</v>
      </c>
      <c r="B126" s="2">
        <v>4.3749999999999997E-2</v>
      </c>
      <c r="C126">
        <v>20.05</v>
      </c>
      <c r="D126">
        <f>MONTH(pomiary6[[#This Row],[data]])</f>
        <v>8</v>
      </c>
    </row>
    <row r="127" spans="1:4" x14ac:dyDescent="0.25">
      <c r="A127" s="1">
        <v>42599</v>
      </c>
      <c r="B127" s="2">
        <v>0.41736111111111113</v>
      </c>
      <c r="C127">
        <v>24.76</v>
      </c>
      <c r="D127">
        <f>MONTH(pomiary6[[#This Row],[data]])</f>
        <v>8</v>
      </c>
    </row>
    <row r="128" spans="1:4" x14ac:dyDescent="0.25">
      <c r="A128" s="1">
        <v>42601</v>
      </c>
      <c r="B128" s="2">
        <v>0.21388888888888888</v>
      </c>
      <c r="C128">
        <v>22.84</v>
      </c>
      <c r="D128">
        <f>MONTH(pomiary6[[#This Row],[data]])</f>
        <v>8</v>
      </c>
    </row>
    <row r="129" spans="1:4" x14ac:dyDescent="0.25">
      <c r="A129" s="1">
        <v>42601</v>
      </c>
      <c r="B129" s="2">
        <v>0.29791666666666666</v>
      </c>
      <c r="C129">
        <v>23.02</v>
      </c>
      <c r="D129">
        <f>MONTH(pomiary6[[#This Row],[data]])</f>
        <v>8</v>
      </c>
    </row>
    <row r="130" spans="1:4" x14ac:dyDescent="0.25">
      <c r="A130" s="1">
        <v>42601</v>
      </c>
      <c r="B130" s="2">
        <v>0.42291666666666666</v>
      </c>
      <c r="C130">
        <v>20.5</v>
      </c>
      <c r="D130">
        <f>MONTH(pomiary6[[#This Row],[data]])</f>
        <v>8</v>
      </c>
    </row>
    <row r="131" spans="1:4" x14ac:dyDescent="0.25">
      <c r="A131" s="1">
        <v>42603</v>
      </c>
      <c r="B131" s="2">
        <v>3.472222222222222E-3</v>
      </c>
      <c r="C131">
        <v>20.36</v>
      </c>
      <c r="D131">
        <f>MONTH(pomiary6[[#This Row],[data]])</f>
        <v>8</v>
      </c>
    </row>
    <row r="132" spans="1:4" x14ac:dyDescent="0.25">
      <c r="A132" s="1">
        <v>42603</v>
      </c>
      <c r="B132" s="2">
        <v>0.12847222222222221</v>
      </c>
      <c r="C132">
        <v>23.09</v>
      </c>
      <c r="D132">
        <f>MONTH(pomiary6[[#This Row],[data]])</f>
        <v>8</v>
      </c>
    </row>
    <row r="133" spans="1:4" x14ac:dyDescent="0.25">
      <c r="A133" s="1">
        <v>42605</v>
      </c>
      <c r="B133" s="2">
        <v>0.46597222222222223</v>
      </c>
      <c r="C133">
        <v>24.1</v>
      </c>
      <c r="D133">
        <f>MONTH(pomiary6[[#This Row],[data]])</f>
        <v>8</v>
      </c>
    </row>
    <row r="134" spans="1:4" x14ac:dyDescent="0.25">
      <c r="A134" s="1">
        <v>42606</v>
      </c>
      <c r="B134" s="2">
        <v>4.7222222222222221E-2</v>
      </c>
      <c r="C134">
        <v>20.99</v>
      </c>
      <c r="D134">
        <f>MONTH(pomiary6[[#This Row],[data]])</f>
        <v>8</v>
      </c>
    </row>
    <row r="135" spans="1:4" x14ac:dyDescent="0.25">
      <c r="A135" s="1">
        <v>42606</v>
      </c>
      <c r="B135" s="2">
        <v>0.25208333333333333</v>
      </c>
      <c r="C135">
        <v>20.260000000000002</v>
      </c>
      <c r="D135">
        <f>MONTH(pomiary6[[#This Row],[data]])</f>
        <v>8</v>
      </c>
    </row>
    <row r="136" spans="1:4" x14ac:dyDescent="0.25">
      <c r="A136" s="1">
        <v>42607</v>
      </c>
      <c r="B136" s="2">
        <v>0.46250000000000002</v>
      </c>
      <c r="C136">
        <v>20.71</v>
      </c>
      <c r="D136">
        <f>MONTH(pomiary6[[#This Row],[data]])</f>
        <v>8</v>
      </c>
    </row>
    <row r="137" spans="1:4" x14ac:dyDescent="0.25">
      <c r="A137" s="1">
        <v>42609</v>
      </c>
      <c r="B137" s="2">
        <v>6.2500000000000003E-3</v>
      </c>
      <c r="C137">
        <v>23.78</v>
      </c>
      <c r="D137">
        <f>MONTH(pomiary6[[#This Row],[data]])</f>
        <v>8</v>
      </c>
    </row>
    <row r="138" spans="1:4" x14ac:dyDescent="0.25">
      <c r="A138" s="1">
        <v>42609</v>
      </c>
      <c r="B138" s="2">
        <v>0.1673611111111111</v>
      </c>
      <c r="C138">
        <v>22.48</v>
      </c>
      <c r="D138">
        <f>MONTH(pomiary6[[#This Row],[data]])</f>
        <v>8</v>
      </c>
    </row>
    <row r="139" spans="1:4" x14ac:dyDescent="0.25">
      <c r="A139" s="1">
        <v>42610</v>
      </c>
      <c r="B139" s="2">
        <v>0.42291666666666666</v>
      </c>
      <c r="C139">
        <v>21.43</v>
      </c>
      <c r="D139">
        <f>MONTH(pomiary6[[#This Row],[data]])</f>
        <v>8</v>
      </c>
    </row>
    <row r="140" spans="1:4" x14ac:dyDescent="0.25">
      <c r="A140" s="1">
        <v>42611</v>
      </c>
      <c r="B140" s="2">
        <v>7.6388888888888886E-3</v>
      </c>
      <c r="C140">
        <v>20.8</v>
      </c>
      <c r="D140">
        <f>MONTH(pomiary6[[#This Row],[data]])</f>
        <v>8</v>
      </c>
    </row>
    <row r="141" spans="1:4" x14ac:dyDescent="0.25">
      <c r="A141" s="1">
        <v>42611</v>
      </c>
      <c r="B141" s="2">
        <v>0.21527777777777779</v>
      </c>
      <c r="C141">
        <v>22.41</v>
      </c>
      <c r="D141">
        <f>MONTH(pomiary6[[#This Row],[data]])</f>
        <v>8</v>
      </c>
    </row>
    <row r="142" spans="1:4" x14ac:dyDescent="0.25">
      <c r="A142" s="1">
        <v>42616</v>
      </c>
      <c r="B142" s="2">
        <v>0.33611111111111114</v>
      </c>
      <c r="C142">
        <v>14.37</v>
      </c>
      <c r="D142">
        <f>MONTH(pomiary6[[#This Row],[data]])</f>
        <v>9</v>
      </c>
    </row>
    <row r="143" spans="1:4" x14ac:dyDescent="0.25">
      <c r="A143" s="1">
        <v>42616</v>
      </c>
      <c r="B143" s="2">
        <v>0.34027777777777779</v>
      </c>
      <c r="C143">
        <v>15.82</v>
      </c>
      <c r="D143">
        <f>MONTH(pomiary6[[#This Row],[data]])</f>
        <v>9</v>
      </c>
    </row>
    <row r="144" spans="1:4" x14ac:dyDescent="0.25">
      <c r="A144" s="1">
        <v>42617</v>
      </c>
      <c r="B144" s="2">
        <v>0.46458333333333335</v>
      </c>
      <c r="C144">
        <v>11.12</v>
      </c>
      <c r="D144">
        <f>MONTH(pomiary6[[#This Row],[data]])</f>
        <v>9</v>
      </c>
    </row>
    <row r="145" spans="1:4" x14ac:dyDescent="0.25">
      <c r="A145" s="1">
        <v>42619</v>
      </c>
      <c r="B145" s="2">
        <v>0.3347222222222222</v>
      </c>
      <c r="C145">
        <v>17.64</v>
      </c>
      <c r="D145">
        <f>MONTH(pomiary6[[#This Row],[data]])</f>
        <v>9</v>
      </c>
    </row>
    <row r="146" spans="1:4" x14ac:dyDescent="0.25">
      <c r="A146" s="1">
        <v>42619</v>
      </c>
      <c r="B146" s="2">
        <v>0.42222222222222222</v>
      </c>
      <c r="C146">
        <v>19.510000000000002</v>
      </c>
      <c r="D146">
        <f>MONTH(pomiary6[[#This Row],[data]])</f>
        <v>9</v>
      </c>
    </row>
    <row r="147" spans="1:4" x14ac:dyDescent="0.25">
      <c r="A147" s="1">
        <v>42626</v>
      </c>
      <c r="B147" s="2">
        <v>0.42291666666666666</v>
      </c>
      <c r="C147">
        <v>16.04</v>
      </c>
      <c r="D147">
        <f>MONTH(pomiary6[[#This Row],[data]])</f>
        <v>9</v>
      </c>
    </row>
    <row r="148" spans="1:4" x14ac:dyDescent="0.25">
      <c r="A148" s="1">
        <v>42627</v>
      </c>
      <c r="B148" s="2">
        <v>0.1673611111111111</v>
      </c>
      <c r="C148">
        <v>19.96</v>
      </c>
      <c r="D148">
        <f>MONTH(pomiary6[[#This Row],[data]])</f>
        <v>9</v>
      </c>
    </row>
    <row r="149" spans="1:4" x14ac:dyDescent="0.25">
      <c r="A149" s="1">
        <v>42628</v>
      </c>
      <c r="B149" s="2">
        <v>0.25486111111111109</v>
      </c>
      <c r="C149">
        <v>10.44</v>
      </c>
      <c r="D149">
        <f>MONTH(pomiary6[[#This Row],[data]])</f>
        <v>9</v>
      </c>
    </row>
    <row r="150" spans="1:4" x14ac:dyDescent="0.25">
      <c r="A150" s="1">
        <v>42631</v>
      </c>
      <c r="B150" s="2">
        <v>0.29791666666666666</v>
      </c>
      <c r="C150">
        <v>17.690000000000001</v>
      </c>
      <c r="D150">
        <f>MONTH(pomiary6[[#This Row],[data]])</f>
        <v>9</v>
      </c>
    </row>
    <row r="151" spans="1:4" x14ac:dyDescent="0.25">
      <c r="A151" s="1">
        <v>42634</v>
      </c>
      <c r="B151" s="2">
        <v>0.12916666666666668</v>
      </c>
      <c r="C151">
        <v>16.95</v>
      </c>
      <c r="D151">
        <f>MONTH(pomiary6[[#This Row],[data]])</f>
        <v>9</v>
      </c>
    </row>
    <row r="152" spans="1:4" x14ac:dyDescent="0.25">
      <c r="A152" s="1">
        <v>42635</v>
      </c>
      <c r="B152" s="2">
        <v>0.33750000000000002</v>
      </c>
      <c r="C152">
        <v>16.170000000000002</v>
      </c>
      <c r="D152">
        <f>MONTH(pomiary6[[#This Row],[data]])</f>
        <v>9</v>
      </c>
    </row>
    <row r="153" spans="1:4" x14ac:dyDescent="0.25">
      <c r="A153" s="1">
        <v>42635</v>
      </c>
      <c r="B153" s="2">
        <v>0.42083333333333334</v>
      </c>
      <c r="C153">
        <v>18.489999999999998</v>
      </c>
      <c r="D153">
        <f>MONTH(pomiary6[[#This Row],[data]])</f>
        <v>9</v>
      </c>
    </row>
    <row r="154" spans="1:4" x14ac:dyDescent="0.25">
      <c r="A154" s="1">
        <v>42636</v>
      </c>
      <c r="B154" s="2">
        <v>0.4236111111111111</v>
      </c>
      <c r="C154">
        <v>15.46</v>
      </c>
      <c r="D154">
        <f>MONTH(pomiary6[[#This Row],[data]])</f>
        <v>9</v>
      </c>
    </row>
    <row r="155" spans="1:4" x14ac:dyDescent="0.25">
      <c r="A155" s="1">
        <v>42639</v>
      </c>
      <c r="B155" s="2">
        <v>4.583333333333333E-2</v>
      </c>
      <c r="C155">
        <v>15.46</v>
      </c>
      <c r="D155">
        <f>MONTH(pomiary6[[#This Row],[data]])</f>
        <v>9</v>
      </c>
    </row>
    <row r="156" spans="1:4" x14ac:dyDescent="0.25">
      <c r="A156" s="1">
        <v>42641</v>
      </c>
      <c r="B156" s="2">
        <v>0.37708333333333333</v>
      </c>
      <c r="C156">
        <v>15.26</v>
      </c>
      <c r="D156">
        <f>MONTH(pomiary6[[#This Row],[data]])</f>
        <v>9</v>
      </c>
    </row>
    <row r="157" spans="1:4" x14ac:dyDescent="0.25">
      <c r="A157" s="1">
        <v>42645</v>
      </c>
      <c r="B157" s="2">
        <v>0.33888888888888891</v>
      </c>
      <c r="C157">
        <v>12.42</v>
      </c>
      <c r="D157">
        <f>MONTH(pomiary6[[#This Row],[data]])</f>
        <v>10</v>
      </c>
    </row>
    <row r="158" spans="1:4" x14ac:dyDescent="0.25">
      <c r="A158" s="1">
        <v>42647</v>
      </c>
      <c r="B158" s="2">
        <v>8.4722222222222227E-2</v>
      </c>
      <c r="C158">
        <v>19.149999999999999</v>
      </c>
      <c r="D158">
        <f>MONTH(pomiary6[[#This Row],[data]])</f>
        <v>10</v>
      </c>
    </row>
    <row r="159" spans="1:4" x14ac:dyDescent="0.25">
      <c r="A159" s="1">
        <v>42647</v>
      </c>
      <c r="B159" s="2">
        <v>0.4201388888888889</v>
      </c>
      <c r="C159">
        <v>10.17</v>
      </c>
      <c r="D159">
        <f>MONTH(pomiary6[[#This Row],[data]])</f>
        <v>10</v>
      </c>
    </row>
    <row r="160" spans="1:4" x14ac:dyDescent="0.25">
      <c r="A160" s="1">
        <v>42650</v>
      </c>
      <c r="B160" s="2">
        <v>0.1701388888888889</v>
      </c>
      <c r="C160">
        <v>11.72</v>
      </c>
      <c r="D160">
        <f>MONTH(pomiary6[[#This Row],[data]])</f>
        <v>10</v>
      </c>
    </row>
    <row r="161" spans="1:4" x14ac:dyDescent="0.25">
      <c r="A161" s="1">
        <v>42653</v>
      </c>
      <c r="B161" s="2">
        <v>0.29236111111111113</v>
      </c>
      <c r="C161">
        <v>11.75</v>
      </c>
      <c r="D161">
        <f>MONTH(pomiary6[[#This Row],[data]])</f>
        <v>10</v>
      </c>
    </row>
    <row r="162" spans="1:4" x14ac:dyDescent="0.25">
      <c r="A162" s="1">
        <v>42654</v>
      </c>
      <c r="B162" s="2">
        <v>4.9305555555555554E-2</v>
      </c>
      <c r="C162">
        <v>15.91</v>
      </c>
      <c r="D162">
        <f>MONTH(pomiary6[[#This Row],[data]])</f>
        <v>10</v>
      </c>
    </row>
    <row r="163" spans="1:4" x14ac:dyDescent="0.25">
      <c r="A163" s="1">
        <v>42654</v>
      </c>
      <c r="B163" s="2">
        <v>8.4722222222222227E-2</v>
      </c>
      <c r="C163">
        <v>17.760000000000002</v>
      </c>
      <c r="D163">
        <f>MONTH(pomiary6[[#This Row],[data]])</f>
        <v>10</v>
      </c>
    </row>
    <row r="164" spans="1:4" x14ac:dyDescent="0.25">
      <c r="A164" s="1">
        <v>42654</v>
      </c>
      <c r="B164" s="2">
        <v>0.25624999999999998</v>
      </c>
      <c r="C164">
        <v>13.87</v>
      </c>
      <c r="D164">
        <f>MONTH(pomiary6[[#This Row],[data]])</f>
        <v>10</v>
      </c>
    </row>
    <row r="165" spans="1:4" x14ac:dyDescent="0.25">
      <c r="A165" s="1">
        <v>42655</v>
      </c>
      <c r="B165" s="2">
        <v>0.1673611111111111</v>
      </c>
      <c r="C165">
        <v>13.27</v>
      </c>
      <c r="D165">
        <f>MONTH(pomiary6[[#This Row],[data]])</f>
        <v>10</v>
      </c>
    </row>
    <row r="166" spans="1:4" x14ac:dyDescent="0.25">
      <c r="A166" s="1">
        <v>42657</v>
      </c>
      <c r="B166" s="2">
        <v>3.472222222222222E-3</v>
      </c>
      <c r="C166">
        <v>18.22</v>
      </c>
      <c r="D166">
        <f>MONTH(pomiary6[[#This Row],[data]])</f>
        <v>10</v>
      </c>
    </row>
    <row r="167" spans="1:4" x14ac:dyDescent="0.25">
      <c r="A167" s="1">
        <v>42660</v>
      </c>
      <c r="B167" s="2">
        <v>0.21249999999999999</v>
      </c>
      <c r="C167">
        <v>12.67</v>
      </c>
      <c r="D167">
        <f>MONTH(pomiary6[[#This Row],[data]])</f>
        <v>10</v>
      </c>
    </row>
    <row r="168" spans="1:4" x14ac:dyDescent="0.25">
      <c r="A168" s="1">
        <v>42664</v>
      </c>
      <c r="B168" s="2">
        <v>0.21388888888888888</v>
      </c>
      <c r="C168">
        <v>17.690000000000001</v>
      </c>
      <c r="D168">
        <f>MONTH(pomiary6[[#This Row],[data]])</f>
        <v>10</v>
      </c>
    </row>
    <row r="169" spans="1:4" x14ac:dyDescent="0.25">
      <c r="A169" s="1">
        <v>42666</v>
      </c>
      <c r="B169" s="2">
        <v>0.1701388888888889</v>
      </c>
      <c r="C169">
        <v>18.43</v>
      </c>
      <c r="D169">
        <f>MONTH(pomiary6[[#This Row],[data]])</f>
        <v>10</v>
      </c>
    </row>
    <row r="170" spans="1:4" x14ac:dyDescent="0.25">
      <c r="A170" s="1">
        <v>42666</v>
      </c>
      <c r="B170" s="2">
        <v>0.29791666666666666</v>
      </c>
      <c r="C170">
        <v>19.170000000000002</v>
      </c>
      <c r="D170">
        <f>MONTH(pomiary6[[#This Row],[data]])</f>
        <v>10</v>
      </c>
    </row>
    <row r="171" spans="1:4" x14ac:dyDescent="0.25">
      <c r="A171" s="1">
        <v>42667</v>
      </c>
      <c r="B171" s="2">
        <v>0.21319444444444444</v>
      </c>
      <c r="C171">
        <v>13.87</v>
      </c>
      <c r="D171">
        <f>MONTH(pomiary6[[#This Row],[data]])</f>
        <v>10</v>
      </c>
    </row>
    <row r="172" spans="1:4" x14ac:dyDescent="0.25">
      <c r="A172" s="1">
        <v>42668</v>
      </c>
      <c r="B172" s="2">
        <v>8.5416666666666669E-2</v>
      </c>
      <c r="C172">
        <v>13.57</v>
      </c>
      <c r="D172">
        <f>MONTH(pomiary6[[#This Row],[data]])</f>
        <v>10</v>
      </c>
    </row>
    <row r="173" spans="1:4" x14ac:dyDescent="0.25">
      <c r="A173" s="1">
        <v>42668</v>
      </c>
      <c r="B173" s="2">
        <v>0.25069444444444444</v>
      </c>
      <c r="C173">
        <v>11.08</v>
      </c>
      <c r="D173">
        <f>MONTH(pomiary6[[#This Row],[data]])</f>
        <v>10</v>
      </c>
    </row>
    <row r="174" spans="1:4" x14ac:dyDescent="0.25">
      <c r="A174" s="1">
        <v>42669</v>
      </c>
      <c r="B174" s="2">
        <v>4.791666666666667E-2</v>
      </c>
      <c r="C174">
        <v>16.52</v>
      </c>
      <c r="D174">
        <f>MONTH(pomiary6[[#This Row],[data]])</f>
        <v>10</v>
      </c>
    </row>
    <row r="175" spans="1:4" x14ac:dyDescent="0.25">
      <c r="A175" s="1">
        <v>42669</v>
      </c>
      <c r="B175" s="2">
        <v>0.375</v>
      </c>
      <c r="C175">
        <v>18.37</v>
      </c>
      <c r="D175">
        <f>MONTH(pomiary6[[#This Row],[data]])</f>
        <v>10</v>
      </c>
    </row>
    <row r="176" spans="1:4" x14ac:dyDescent="0.25">
      <c r="A176" s="1">
        <v>42675</v>
      </c>
      <c r="B176" s="2">
        <v>0.33541666666666664</v>
      </c>
      <c r="C176">
        <v>19.760000000000002</v>
      </c>
      <c r="D176">
        <f>MONTH(pomiary6[[#This Row],[data]])</f>
        <v>11</v>
      </c>
    </row>
    <row r="177" spans="1:4" x14ac:dyDescent="0.25">
      <c r="A177" s="1">
        <v>42675</v>
      </c>
      <c r="B177" s="2">
        <v>0.34166666666666667</v>
      </c>
      <c r="C177">
        <v>13.18</v>
      </c>
      <c r="D177">
        <f>MONTH(pomiary6[[#This Row],[data]])</f>
        <v>11</v>
      </c>
    </row>
    <row r="178" spans="1:4" x14ac:dyDescent="0.25">
      <c r="A178" s="1">
        <v>42676</v>
      </c>
      <c r="B178" s="2">
        <v>0.29791666666666666</v>
      </c>
      <c r="C178">
        <v>17.09</v>
      </c>
      <c r="D178">
        <f>MONTH(pomiary6[[#This Row],[data]])</f>
        <v>11</v>
      </c>
    </row>
    <row r="179" spans="1:4" x14ac:dyDescent="0.25">
      <c r="A179" s="1">
        <v>42679</v>
      </c>
      <c r="B179" s="2">
        <v>0.33819444444444446</v>
      </c>
      <c r="C179">
        <v>14.51</v>
      </c>
      <c r="D179">
        <f>MONTH(pomiary6[[#This Row],[data]])</f>
        <v>11</v>
      </c>
    </row>
    <row r="180" spans="1:4" x14ac:dyDescent="0.25">
      <c r="A180" s="1">
        <v>42682</v>
      </c>
      <c r="B180" s="2">
        <v>8.4722222222222227E-2</v>
      </c>
      <c r="C180">
        <v>19.25</v>
      </c>
      <c r="D180">
        <f>MONTH(pomiary6[[#This Row],[data]])</f>
        <v>11</v>
      </c>
    </row>
    <row r="181" spans="1:4" x14ac:dyDescent="0.25">
      <c r="A181" s="1">
        <v>42685</v>
      </c>
      <c r="B181" s="2">
        <v>0.21597222222222223</v>
      </c>
      <c r="C181">
        <v>19.36</v>
      </c>
      <c r="D181">
        <f>MONTH(pomiary6[[#This Row],[data]])</f>
        <v>11</v>
      </c>
    </row>
    <row r="182" spans="1:4" x14ac:dyDescent="0.25">
      <c r="A182" s="1">
        <v>42686</v>
      </c>
      <c r="B182" s="2">
        <v>4.7222222222222221E-2</v>
      </c>
      <c r="C182">
        <v>17.12</v>
      </c>
      <c r="D182">
        <f>MONTH(pomiary6[[#This Row],[data]])</f>
        <v>11</v>
      </c>
    </row>
    <row r="183" spans="1:4" x14ac:dyDescent="0.25">
      <c r="A183" s="1">
        <v>42687</v>
      </c>
      <c r="B183" s="2">
        <v>0.13194444444444445</v>
      </c>
      <c r="C183">
        <v>15.66</v>
      </c>
      <c r="D183">
        <f>MONTH(pomiary6[[#This Row],[data]])</f>
        <v>11</v>
      </c>
    </row>
    <row r="184" spans="1:4" x14ac:dyDescent="0.25">
      <c r="A184" s="1">
        <v>42687</v>
      </c>
      <c r="B184" s="2">
        <v>0.34166666666666667</v>
      </c>
      <c r="C184">
        <v>12.78</v>
      </c>
      <c r="D184">
        <f>MONTH(pomiary6[[#This Row],[data]])</f>
        <v>11</v>
      </c>
    </row>
    <row r="185" spans="1:4" x14ac:dyDescent="0.25">
      <c r="A185" s="1">
        <v>42691</v>
      </c>
      <c r="B185" s="2">
        <v>0.29583333333333334</v>
      </c>
      <c r="C185">
        <v>10.33</v>
      </c>
      <c r="D185">
        <f>MONTH(pomiary6[[#This Row],[data]])</f>
        <v>11</v>
      </c>
    </row>
    <row r="186" spans="1:4" x14ac:dyDescent="0.25">
      <c r="A186" s="1">
        <v>42693</v>
      </c>
      <c r="B186" s="2">
        <v>0.46319444444444446</v>
      </c>
      <c r="C186">
        <v>19.66</v>
      </c>
      <c r="D186">
        <f>MONTH(pomiary6[[#This Row],[data]])</f>
        <v>11</v>
      </c>
    </row>
    <row r="187" spans="1:4" x14ac:dyDescent="0.25">
      <c r="A187" s="1">
        <v>42695</v>
      </c>
      <c r="B187" s="2">
        <v>0.21388888888888888</v>
      </c>
      <c r="C187">
        <v>10.62</v>
      </c>
      <c r="D187">
        <f>MONTH(pomiary6[[#This Row],[data]])</f>
        <v>11</v>
      </c>
    </row>
    <row r="188" spans="1:4" x14ac:dyDescent="0.25">
      <c r="A188" s="1">
        <v>42696</v>
      </c>
      <c r="B188" s="2">
        <v>0.4597222222222222</v>
      </c>
      <c r="C188">
        <v>11.84</v>
      </c>
      <c r="D188">
        <f>MONTH(pomiary6[[#This Row],[data]])</f>
        <v>11</v>
      </c>
    </row>
    <row r="189" spans="1:4" x14ac:dyDescent="0.25">
      <c r="A189" s="1">
        <v>42698</v>
      </c>
      <c r="B189" s="2">
        <v>4.3055555555555555E-2</v>
      </c>
      <c r="C189">
        <v>17.690000000000001</v>
      </c>
      <c r="D189">
        <f>MONTH(pomiary6[[#This Row],[data]])</f>
        <v>11</v>
      </c>
    </row>
    <row r="190" spans="1:4" x14ac:dyDescent="0.25">
      <c r="A190" s="1">
        <v>42702</v>
      </c>
      <c r="B190" s="2">
        <v>0.37638888888888888</v>
      </c>
      <c r="C190">
        <v>16.760000000000002</v>
      </c>
      <c r="D190">
        <f>MONTH(pomiary6[[#This Row],[data]])</f>
        <v>11</v>
      </c>
    </row>
    <row r="191" spans="1:4" x14ac:dyDescent="0.25">
      <c r="A191" s="1">
        <v>42703</v>
      </c>
      <c r="B191" s="2">
        <v>0.50277777777777777</v>
      </c>
      <c r="C191">
        <v>10.19</v>
      </c>
      <c r="D191">
        <f>MONTH(pomiary6[[#This Row],[data]])</f>
        <v>11</v>
      </c>
    </row>
    <row r="192" spans="1:4" x14ac:dyDescent="0.25">
      <c r="A192" s="1">
        <v>42704</v>
      </c>
      <c r="B192" s="2">
        <v>0.12638888888888888</v>
      </c>
      <c r="C192">
        <v>18.3</v>
      </c>
      <c r="D192">
        <f>MONTH(pomiary6[[#This Row],[data]])</f>
        <v>11</v>
      </c>
    </row>
    <row r="193" spans="1:4" x14ac:dyDescent="0.25">
      <c r="A193" s="1">
        <v>42713</v>
      </c>
      <c r="B193" s="2">
        <v>0.12638888888888888</v>
      </c>
      <c r="C193">
        <v>-0.74</v>
      </c>
      <c r="D193">
        <f>MONTH(pomiary6[[#This Row],[data]])</f>
        <v>12</v>
      </c>
    </row>
    <row r="194" spans="1:4" x14ac:dyDescent="0.25">
      <c r="A194" s="1">
        <v>42715</v>
      </c>
      <c r="B194" s="2">
        <v>8.3333333333333332E-3</v>
      </c>
      <c r="C194">
        <v>-4.6100000000000003</v>
      </c>
      <c r="D194">
        <f>MONTH(pomiary6[[#This Row],[data]])</f>
        <v>12</v>
      </c>
    </row>
    <row r="195" spans="1:4" x14ac:dyDescent="0.25">
      <c r="A195" s="1">
        <v>42716</v>
      </c>
      <c r="B195" s="2">
        <v>0.29930555555555555</v>
      </c>
      <c r="C195">
        <v>-1.52</v>
      </c>
      <c r="D195">
        <f>MONTH(pomiary6[[#This Row],[data]])</f>
        <v>12</v>
      </c>
    </row>
    <row r="196" spans="1:4" x14ac:dyDescent="0.25">
      <c r="A196" s="1">
        <v>42720</v>
      </c>
      <c r="B196" s="2">
        <v>4.1666666666666664E-2</v>
      </c>
      <c r="C196">
        <v>4.71</v>
      </c>
      <c r="D196">
        <f>MONTH(pomiary6[[#This Row],[data]])</f>
        <v>12</v>
      </c>
    </row>
    <row r="197" spans="1:4" x14ac:dyDescent="0.25">
      <c r="A197" s="1">
        <v>42722</v>
      </c>
      <c r="B197" s="2">
        <v>0.37638888888888888</v>
      </c>
      <c r="C197">
        <v>-5.82</v>
      </c>
      <c r="D197">
        <f>MONTH(pomiary6[[#This Row],[data]])</f>
        <v>12</v>
      </c>
    </row>
    <row r="198" spans="1:4" x14ac:dyDescent="0.25">
      <c r="A198" s="1">
        <v>42727</v>
      </c>
      <c r="B198" s="2">
        <v>0.16944444444444445</v>
      </c>
      <c r="C198">
        <v>0.14000000000000001</v>
      </c>
      <c r="D198">
        <f>MONTH(pomiary6[[#This Row],[data]])</f>
        <v>12</v>
      </c>
    </row>
    <row r="199" spans="1:4" x14ac:dyDescent="0.25">
      <c r="A199" s="1">
        <v>42728</v>
      </c>
      <c r="B199" s="2">
        <v>0.29583333333333334</v>
      </c>
      <c r="C199">
        <v>8.58</v>
      </c>
      <c r="D199">
        <f>MONTH(pomiary6[[#This Row],[data]])</f>
        <v>12</v>
      </c>
    </row>
    <row r="200" spans="1:4" x14ac:dyDescent="0.25">
      <c r="A200" s="1">
        <v>42731</v>
      </c>
      <c r="B200" s="2">
        <v>4.4444444444444446E-2</v>
      </c>
      <c r="C200">
        <v>-0.95</v>
      </c>
      <c r="D200">
        <f>MONTH(pomiary6[[#This Row],[data]])</f>
        <v>12</v>
      </c>
    </row>
    <row r="201" spans="1:4" x14ac:dyDescent="0.25">
      <c r="A201" s="1">
        <v>42732</v>
      </c>
      <c r="B201" s="2">
        <v>4.3749999999999997E-2</v>
      </c>
      <c r="C201">
        <v>6.04</v>
      </c>
      <c r="D201">
        <f>MONTH(pomiary6[[#This Row],[data]])</f>
        <v>12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6129-9179-40EC-9B83-1FD666E3B9C4}">
  <dimension ref="A1:N200"/>
  <sheetViews>
    <sheetView workbookViewId="0">
      <selection activeCell="R14" sqref="R14"/>
    </sheetView>
  </sheetViews>
  <sheetFormatPr defaultRowHeight="15" x14ac:dyDescent="0.25"/>
  <cols>
    <col min="14" max="14" width="9.85546875" bestFit="1" customWidth="1"/>
  </cols>
  <sheetData>
    <row r="1" spans="1:14" x14ac:dyDescent="0.25">
      <c r="A1" s="18">
        <v>0.61</v>
      </c>
      <c r="B1" s="18">
        <v>-4.9800000000000004</v>
      </c>
      <c r="C1" s="18">
        <v>-1.56</v>
      </c>
      <c r="D1" s="18">
        <v>-5.59</v>
      </c>
      <c r="E1" s="18">
        <v>-2.8</v>
      </c>
      <c r="F1" s="18">
        <v>3.39</v>
      </c>
      <c r="G1" s="18">
        <v>2.81</v>
      </c>
      <c r="H1" s="18">
        <v>-1.6</v>
      </c>
      <c r="I1" s="18">
        <v>1.71</v>
      </c>
      <c r="J1" s="19">
        <v>4.53</v>
      </c>
      <c r="M1" s="22" t="s">
        <v>13</v>
      </c>
      <c r="N1" s="22" t="s">
        <v>14</v>
      </c>
    </row>
    <row r="2" spans="1:14" x14ac:dyDescent="0.25">
      <c r="A2" s="20">
        <v>-4.5</v>
      </c>
      <c r="B2" s="20">
        <v>2.56</v>
      </c>
      <c r="C2" s="20">
        <v>-5.28</v>
      </c>
      <c r="D2" s="20">
        <v>-6.02</v>
      </c>
      <c r="E2" s="20">
        <v>-5.78</v>
      </c>
      <c r="F2" s="20">
        <v>-7.56</v>
      </c>
      <c r="G2" s="20">
        <v>-2.48</v>
      </c>
      <c r="H2" s="20">
        <v>3.31</v>
      </c>
      <c r="I2" s="20">
        <v>-5.4</v>
      </c>
      <c r="J2" s="21">
        <v>0.03</v>
      </c>
      <c r="M2" s="23">
        <f>COUNTIFS(A1:J200,"&gt;-10",A1:J200,"&lt;=15")</f>
        <v>1150</v>
      </c>
      <c r="N2" s="23">
        <f>COUNTIFS(A1:J200,"&gt;15",A1:J200,"&lt;=20")</f>
        <v>421</v>
      </c>
    </row>
    <row r="3" spans="1:14" x14ac:dyDescent="0.25">
      <c r="A3" s="18">
        <v>2.59</v>
      </c>
      <c r="B3" s="18">
        <v>-7.29</v>
      </c>
      <c r="C3" s="18">
        <v>1.55</v>
      </c>
      <c r="D3" s="18">
        <v>6.79</v>
      </c>
      <c r="E3" s="18">
        <v>3.87</v>
      </c>
      <c r="F3" s="18">
        <v>-7.74</v>
      </c>
      <c r="G3" s="18">
        <v>4.5199999999999996</v>
      </c>
      <c r="H3" s="18">
        <v>-4.7699999999999996</v>
      </c>
      <c r="I3" s="18">
        <v>-3.88</v>
      </c>
      <c r="J3" s="19">
        <v>-4.25</v>
      </c>
    </row>
    <row r="4" spans="1:14" x14ac:dyDescent="0.25">
      <c r="A4" s="20">
        <v>7.76</v>
      </c>
      <c r="B4" s="20">
        <v>-7.18</v>
      </c>
      <c r="C4" s="20">
        <v>-0.49</v>
      </c>
      <c r="D4" s="20">
        <v>-2.23</v>
      </c>
      <c r="E4" s="20">
        <v>6.46</v>
      </c>
      <c r="F4" s="20">
        <v>3.09</v>
      </c>
      <c r="G4" s="20">
        <v>-0.48</v>
      </c>
      <c r="H4" s="20">
        <v>-2.84</v>
      </c>
      <c r="I4" s="20">
        <v>-1.31</v>
      </c>
      <c r="J4" s="21">
        <v>-2.96</v>
      </c>
    </row>
    <row r="5" spans="1:14" x14ac:dyDescent="0.25">
      <c r="A5" s="18">
        <v>7.12</v>
      </c>
      <c r="B5" s="18">
        <v>5.13</v>
      </c>
      <c r="C5" s="18">
        <v>-3.67</v>
      </c>
      <c r="D5" s="18">
        <v>-3.5</v>
      </c>
      <c r="E5" s="18">
        <v>8.14</v>
      </c>
      <c r="F5" s="18">
        <v>-5.31</v>
      </c>
      <c r="G5" s="18">
        <v>-0.44</v>
      </c>
      <c r="H5" s="18">
        <v>0.87</v>
      </c>
      <c r="I5" s="18">
        <v>-5.21</v>
      </c>
      <c r="J5" s="19">
        <v>-3.49</v>
      </c>
    </row>
    <row r="6" spans="1:14" x14ac:dyDescent="0.25">
      <c r="A6" s="20">
        <v>4.1100000000000003</v>
      </c>
      <c r="B6" s="20">
        <v>0.85</v>
      </c>
      <c r="C6" s="20">
        <v>-3.78</v>
      </c>
      <c r="D6" s="20">
        <v>-7.4</v>
      </c>
      <c r="E6" s="20">
        <v>3.55</v>
      </c>
      <c r="F6" s="20">
        <v>-3.54</v>
      </c>
      <c r="G6" s="20">
        <v>-3.92</v>
      </c>
      <c r="H6" s="20">
        <v>1.5</v>
      </c>
      <c r="I6" s="20">
        <v>-3.41</v>
      </c>
      <c r="J6" s="21">
        <v>4.67</v>
      </c>
    </row>
    <row r="7" spans="1:14" x14ac:dyDescent="0.25">
      <c r="A7" s="18">
        <v>-5.38</v>
      </c>
      <c r="B7" s="18">
        <v>5.93</v>
      </c>
      <c r="C7" s="18">
        <v>-7.57</v>
      </c>
      <c r="D7" s="18">
        <v>4.72</v>
      </c>
      <c r="E7" s="18">
        <v>2.64</v>
      </c>
      <c r="F7" s="18">
        <v>7.75</v>
      </c>
      <c r="G7" s="18">
        <v>-4.3499999999999996</v>
      </c>
      <c r="H7" s="18">
        <v>-6.59</v>
      </c>
      <c r="I7" s="18">
        <v>-7.28</v>
      </c>
      <c r="J7" s="19">
        <v>7.83</v>
      </c>
    </row>
    <row r="8" spans="1:14" x14ac:dyDescent="0.25">
      <c r="A8" s="20">
        <v>3.21</v>
      </c>
      <c r="B8" s="20">
        <v>-7.03</v>
      </c>
      <c r="C8" s="20">
        <v>-6.63</v>
      </c>
      <c r="D8" s="20">
        <v>-2.59</v>
      </c>
      <c r="E8" s="20">
        <v>6.44</v>
      </c>
      <c r="F8" s="20">
        <v>1.67</v>
      </c>
      <c r="G8" s="20">
        <v>7.34</v>
      </c>
      <c r="H8" s="20">
        <v>7.78</v>
      </c>
      <c r="I8" s="20">
        <v>2.48</v>
      </c>
      <c r="J8" s="21">
        <v>-2.82</v>
      </c>
    </row>
    <row r="9" spans="1:14" x14ac:dyDescent="0.25">
      <c r="A9" s="18">
        <v>1.94</v>
      </c>
      <c r="B9" s="18">
        <v>1.72</v>
      </c>
      <c r="C9" s="18">
        <v>-1.91</v>
      </c>
      <c r="D9" s="18">
        <v>-5.44</v>
      </c>
      <c r="E9" s="18">
        <v>2.11</v>
      </c>
      <c r="F9" s="18">
        <v>-2.93</v>
      </c>
      <c r="G9" s="18">
        <v>-3.28</v>
      </c>
      <c r="H9" s="18">
        <v>-7.12</v>
      </c>
      <c r="I9" s="18">
        <v>2.12</v>
      </c>
      <c r="J9" s="19">
        <v>7.35</v>
      </c>
    </row>
    <row r="10" spans="1:14" x14ac:dyDescent="0.25">
      <c r="A10" s="20">
        <v>8.81</v>
      </c>
      <c r="B10" s="20">
        <v>-1.66</v>
      </c>
      <c r="C10" s="20">
        <v>2.0099999999999998</v>
      </c>
      <c r="D10" s="20">
        <v>1.63</v>
      </c>
      <c r="E10" s="20">
        <v>8.82</v>
      </c>
      <c r="F10" s="20">
        <v>4.05</v>
      </c>
      <c r="G10" s="20">
        <v>-5.04</v>
      </c>
      <c r="H10" s="20">
        <v>8.32</v>
      </c>
      <c r="I10" s="20">
        <v>-6.62</v>
      </c>
      <c r="J10" s="21">
        <v>-7.35</v>
      </c>
    </row>
    <row r="11" spans="1:14" x14ac:dyDescent="0.25">
      <c r="A11" s="18">
        <v>4</v>
      </c>
      <c r="B11" s="18">
        <v>-6.72</v>
      </c>
      <c r="C11" s="18">
        <v>2.4300000000000002</v>
      </c>
      <c r="D11" s="18">
        <v>-2.0299999999999998</v>
      </c>
      <c r="E11" s="18">
        <v>-3.87</v>
      </c>
      <c r="F11" s="18">
        <v>-3.7</v>
      </c>
      <c r="G11" s="18">
        <v>-7.09</v>
      </c>
      <c r="H11" s="18">
        <v>2.88</v>
      </c>
      <c r="I11" s="18">
        <v>2.58</v>
      </c>
      <c r="J11" s="19">
        <v>-6.66</v>
      </c>
    </row>
    <row r="12" spans="1:14" x14ac:dyDescent="0.25">
      <c r="A12" s="20">
        <v>-4.59</v>
      </c>
      <c r="B12" s="20">
        <v>5.74</v>
      </c>
      <c r="C12" s="20">
        <v>-6.21</v>
      </c>
      <c r="D12" s="20">
        <v>-3.63</v>
      </c>
      <c r="E12" s="20">
        <v>7.35</v>
      </c>
      <c r="F12" s="20">
        <v>-7.64</v>
      </c>
      <c r="G12" s="20">
        <v>-5.73</v>
      </c>
      <c r="H12" s="20">
        <v>-6.54</v>
      </c>
      <c r="I12" s="20">
        <v>-2.4300000000000002</v>
      </c>
      <c r="J12" s="21">
        <v>-1.43</v>
      </c>
    </row>
    <row r="13" spans="1:14" x14ac:dyDescent="0.25">
      <c r="A13" s="18">
        <v>-5.82</v>
      </c>
      <c r="B13" s="18">
        <v>5.44</v>
      </c>
      <c r="C13" s="18">
        <v>-2.4700000000000002</v>
      </c>
      <c r="D13" s="18">
        <v>-5.69</v>
      </c>
      <c r="E13" s="18">
        <v>8.43</v>
      </c>
      <c r="F13" s="18">
        <v>-6.41</v>
      </c>
      <c r="G13" s="18">
        <v>-7.59</v>
      </c>
      <c r="H13" s="18">
        <v>4.29</v>
      </c>
      <c r="I13" s="18">
        <v>-7.29</v>
      </c>
      <c r="J13" s="19">
        <v>8.5299999999999994</v>
      </c>
    </row>
    <row r="14" spans="1:14" x14ac:dyDescent="0.25">
      <c r="A14" s="20">
        <v>8.26</v>
      </c>
      <c r="B14" s="20">
        <v>8.5</v>
      </c>
      <c r="C14" s="20">
        <v>-7.75</v>
      </c>
      <c r="D14" s="20">
        <v>-2.67</v>
      </c>
      <c r="E14" s="20">
        <v>6.6</v>
      </c>
      <c r="F14" s="20">
        <v>1.58</v>
      </c>
      <c r="G14" s="20">
        <v>-3.2</v>
      </c>
      <c r="H14" s="20">
        <v>5.46</v>
      </c>
      <c r="I14" s="20">
        <v>-4.66</v>
      </c>
      <c r="J14" s="21">
        <v>0.5</v>
      </c>
    </row>
    <row r="15" spans="1:14" x14ac:dyDescent="0.25">
      <c r="A15" s="18">
        <v>7.43</v>
      </c>
      <c r="B15" s="18">
        <v>7.88</v>
      </c>
      <c r="C15" s="18">
        <v>-0.11</v>
      </c>
      <c r="D15" s="18">
        <v>-2.4700000000000002</v>
      </c>
      <c r="E15" s="18">
        <v>-7.25</v>
      </c>
      <c r="F15" s="18">
        <v>7.27</v>
      </c>
      <c r="G15" s="18">
        <v>-5.15</v>
      </c>
      <c r="H15" s="18">
        <v>-4.8499999999999996</v>
      </c>
      <c r="I15" s="18">
        <v>-4.21</v>
      </c>
      <c r="J15" s="19">
        <v>-5.55</v>
      </c>
    </row>
    <row r="16" spans="1:14" x14ac:dyDescent="0.25">
      <c r="A16" s="20">
        <v>-7.37</v>
      </c>
      <c r="B16" s="20">
        <v>2.31</v>
      </c>
      <c r="C16" s="20">
        <v>-0.37</v>
      </c>
      <c r="D16" s="20">
        <v>-4.1900000000000004</v>
      </c>
      <c r="E16" s="20">
        <v>-6.75</v>
      </c>
      <c r="F16" s="20">
        <v>0.15</v>
      </c>
      <c r="G16" s="20">
        <v>0.08</v>
      </c>
      <c r="H16" s="20">
        <v>-4.58</v>
      </c>
      <c r="I16" s="20">
        <v>-6.18</v>
      </c>
      <c r="J16" s="21">
        <v>3.43</v>
      </c>
    </row>
    <row r="17" spans="1:10" x14ac:dyDescent="0.25">
      <c r="A17" s="18">
        <v>7.78</v>
      </c>
      <c r="B17" s="18">
        <v>1.59</v>
      </c>
      <c r="C17" s="18">
        <v>-5.23</v>
      </c>
      <c r="D17" s="18">
        <v>-2.54</v>
      </c>
      <c r="E17" s="18">
        <v>3.66</v>
      </c>
      <c r="F17" s="18">
        <v>-0.8</v>
      </c>
      <c r="G17" s="18">
        <v>-2.56</v>
      </c>
      <c r="H17" s="18">
        <v>-6.56</v>
      </c>
      <c r="I17" s="18">
        <v>-6.35</v>
      </c>
      <c r="J17" s="19">
        <v>3.21</v>
      </c>
    </row>
    <row r="18" spans="1:10" x14ac:dyDescent="0.25">
      <c r="A18" s="20">
        <v>-5.59</v>
      </c>
      <c r="B18" s="20">
        <v>1.44</v>
      </c>
      <c r="C18" s="20">
        <v>-6.2</v>
      </c>
      <c r="D18" s="20">
        <v>-5.44</v>
      </c>
      <c r="E18" s="20">
        <v>1.63</v>
      </c>
      <c r="F18" s="20">
        <v>1.55</v>
      </c>
      <c r="G18" s="20">
        <v>8.8000000000000007</v>
      </c>
      <c r="H18" s="20">
        <v>0.74</v>
      </c>
      <c r="I18" s="20">
        <v>1.7</v>
      </c>
      <c r="J18" s="21">
        <v>-3.25</v>
      </c>
    </row>
    <row r="19" spans="1:10" x14ac:dyDescent="0.25">
      <c r="A19" s="18">
        <v>-5.61</v>
      </c>
      <c r="B19" s="18">
        <v>-2.42</v>
      </c>
      <c r="C19" s="18">
        <v>0.12</v>
      </c>
      <c r="D19" s="18">
        <v>3.36</v>
      </c>
      <c r="E19" s="18">
        <v>5.61</v>
      </c>
      <c r="F19" s="18">
        <v>-1.1399999999999999</v>
      </c>
      <c r="G19" s="18">
        <v>4.45</v>
      </c>
      <c r="H19" s="18">
        <v>2.27</v>
      </c>
      <c r="I19" s="18">
        <v>1.38</v>
      </c>
      <c r="J19" s="19">
        <v>8.69</v>
      </c>
    </row>
    <row r="20" spans="1:10" x14ac:dyDescent="0.25">
      <c r="A20" s="20">
        <v>8.91</v>
      </c>
      <c r="B20" s="20">
        <v>-0.83</v>
      </c>
      <c r="C20" s="20">
        <v>6.24</v>
      </c>
      <c r="D20" s="20">
        <v>4.74</v>
      </c>
      <c r="E20" s="20">
        <v>1.06</v>
      </c>
      <c r="F20" s="20">
        <v>-0.73</v>
      </c>
      <c r="G20" s="20">
        <v>4.0199999999999996</v>
      </c>
      <c r="H20" s="20">
        <v>2.9</v>
      </c>
      <c r="I20" s="20">
        <v>-2.0099999999999998</v>
      </c>
      <c r="J20" s="21">
        <v>-2.02</v>
      </c>
    </row>
    <row r="21" spans="1:10" x14ac:dyDescent="0.25">
      <c r="A21" s="18">
        <v>6.18</v>
      </c>
      <c r="B21" s="18">
        <v>6.14</v>
      </c>
      <c r="C21" s="18">
        <v>4.24</v>
      </c>
      <c r="D21" s="18">
        <v>-4</v>
      </c>
      <c r="E21" s="18">
        <v>-2.92</v>
      </c>
      <c r="F21" s="18">
        <v>5.0599999999999996</v>
      </c>
      <c r="G21" s="18">
        <v>-1.26</v>
      </c>
      <c r="H21" s="18">
        <v>4.6399999999999997</v>
      </c>
      <c r="I21" s="18">
        <v>-2.96</v>
      </c>
      <c r="J21" s="19">
        <v>2.82</v>
      </c>
    </row>
    <row r="22" spans="1:10" x14ac:dyDescent="0.25">
      <c r="A22" s="20">
        <v>-3.2</v>
      </c>
      <c r="B22" s="20">
        <v>-4.18</v>
      </c>
      <c r="C22" s="20">
        <v>2.99</v>
      </c>
      <c r="D22" s="20">
        <v>0.22</v>
      </c>
      <c r="E22" s="20">
        <v>-3.48</v>
      </c>
      <c r="F22" s="20">
        <v>-2.68</v>
      </c>
      <c r="G22" s="20">
        <v>0.11</v>
      </c>
      <c r="H22" s="20">
        <v>-3.65</v>
      </c>
      <c r="I22" s="20">
        <v>-4.0999999999999996</v>
      </c>
      <c r="J22" s="21">
        <v>-3.09</v>
      </c>
    </row>
    <row r="23" spans="1:10" x14ac:dyDescent="0.25">
      <c r="A23" s="18">
        <v>6.8</v>
      </c>
      <c r="B23" s="18">
        <v>-2.64</v>
      </c>
      <c r="C23" s="18">
        <v>5.9</v>
      </c>
      <c r="D23" s="18">
        <v>-2.1</v>
      </c>
      <c r="E23" s="18">
        <v>1.89</v>
      </c>
      <c r="F23" s="18">
        <v>6.73</v>
      </c>
      <c r="G23" s="18">
        <v>-7.96</v>
      </c>
      <c r="H23" s="18">
        <v>7.18</v>
      </c>
      <c r="I23" s="18">
        <v>7.33</v>
      </c>
      <c r="J23" s="19">
        <v>-6.44</v>
      </c>
    </row>
    <row r="24" spans="1:10" x14ac:dyDescent="0.25">
      <c r="A24" s="20">
        <v>-3.15</v>
      </c>
      <c r="B24" s="20">
        <v>-1.58</v>
      </c>
      <c r="C24" s="20">
        <v>-7.5</v>
      </c>
      <c r="D24" s="20">
        <v>6.68</v>
      </c>
      <c r="E24" s="20">
        <v>-4.1900000000000004</v>
      </c>
      <c r="F24" s="20">
        <v>-7.39</v>
      </c>
      <c r="G24" s="20">
        <v>3.37</v>
      </c>
      <c r="H24" s="20">
        <v>-2.67</v>
      </c>
      <c r="I24" s="20">
        <v>6.36</v>
      </c>
      <c r="J24" s="21">
        <v>-2.61</v>
      </c>
    </row>
    <row r="25" spans="1:10" x14ac:dyDescent="0.25">
      <c r="A25" s="18">
        <v>-4.3899999999999997</v>
      </c>
      <c r="B25" s="18">
        <v>-3.86</v>
      </c>
      <c r="C25" s="18">
        <v>-0.97</v>
      </c>
      <c r="D25" s="18">
        <v>-4.82</v>
      </c>
      <c r="E25" s="18">
        <v>-1.0900000000000001</v>
      </c>
      <c r="F25" s="18">
        <v>1.4</v>
      </c>
      <c r="G25" s="18">
        <v>6.56</v>
      </c>
      <c r="H25" s="18">
        <v>-2.7</v>
      </c>
      <c r="I25" s="18">
        <v>5.24</v>
      </c>
      <c r="J25" s="19">
        <v>8.8699999999999992</v>
      </c>
    </row>
    <row r="26" spans="1:10" x14ac:dyDescent="0.25">
      <c r="A26" s="20">
        <v>1.07</v>
      </c>
      <c r="B26" s="20">
        <v>4.49</v>
      </c>
      <c r="C26" s="20">
        <v>4.04</v>
      </c>
      <c r="D26" s="20">
        <v>7.86</v>
      </c>
      <c r="E26" s="20">
        <v>-1.99</v>
      </c>
      <c r="F26" s="20">
        <v>-0.56999999999999995</v>
      </c>
      <c r="G26" s="20">
        <v>8.09</v>
      </c>
      <c r="H26" s="20">
        <v>-0.82</v>
      </c>
      <c r="I26" s="20">
        <v>1.63</v>
      </c>
      <c r="J26" s="21">
        <v>-1.1200000000000001</v>
      </c>
    </row>
    <row r="27" spans="1:10" x14ac:dyDescent="0.25">
      <c r="A27" s="18">
        <v>-4.32</v>
      </c>
      <c r="B27" s="18">
        <v>-4.3</v>
      </c>
      <c r="C27" s="18">
        <v>-6.06</v>
      </c>
      <c r="D27" s="18">
        <v>0.23</v>
      </c>
      <c r="E27" s="18">
        <v>-3.83</v>
      </c>
      <c r="F27" s="18">
        <v>-6.11</v>
      </c>
      <c r="G27" s="18">
        <v>-7.52</v>
      </c>
      <c r="H27" s="18">
        <v>1.75</v>
      </c>
      <c r="I27" s="18">
        <v>2.57</v>
      </c>
      <c r="J27" s="19">
        <v>7.82</v>
      </c>
    </row>
    <row r="28" spans="1:10" x14ac:dyDescent="0.25">
      <c r="A28" s="20">
        <v>8.94</v>
      </c>
      <c r="B28" s="20">
        <v>-7.98</v>
      </c>
      <c r="C28" s="20">
        <v>7.41</v>
      </c>
      <c r="D28" s="20">
        <v>4.46</v>
      </c>
      <c r="E28" s="20">
        <v>-3.8</v>
      </c>
      <c r="F28" s="20">
        <v>-7.71</v>
      </c>
      <c r="G28" s="20">
        <v>3.58</v>
      </c>
      <c r="H28" s="20">
        <v>-3.33</v>
      </c>
      <c r="I28" s="20">
        <v>3.39</v>
      </c>
      <c r="J28" s="21">
        <v>6.28</v>
      </c>
    </row>
    <row r="29" spans="1:10" x14ac:dyDescent="0.25">
      <c r="A29" s="18">
        <v>-2.84</v>
      </c>
      <c r="B29" s="18">
        <v>-3.79</v>
      </c>
      <c r="C29" s="18">
        <v>4.34</v>
      </c>
      <c r="D29" s="18">
        <v>6.3</v>
      </c>
      <c r="E29" s="18">
        <v>-7.58</v>
      </c>
      <c r="F29" s="18">
        <v>8.26</v>
      </c>
      <c r="G29" s="18">
        <v>-6.5</v>
      </c>
      <c r="H29" s="18">
        <v>-5.8</v>
      </c>
      <c r="I29" s="18">
        <v>-7.56</v>
      </c>
      <c r="J29" s="19">
        <v>-2.5099999999999998</v>
      </c>
    </row>
    <row r="30" spans="1:10" x14ac:dyDescent="0.25">
      <c r="A30" s="20">
        <v>-2.0099999999999998</v>
      </c>
      <c r="B30" s="20">
        <v>0.62</v>
      </c>
      <c r="C30" s="20">
        <v>4.95</v>
      </c>
      <c r="D30" s="20">
        <v>6.62</v>
      </c>
      <c r="E30" s="20">
        <v>-2.5</v>
      </c>
      <c r="F30" s="20">
        <v>7.05</v>
      </c>
      <c r="G30" s="20">
        <v>-7.33</v>
      </c>
      <c r="H30" s="20">
        <v>7.96</v>
      </c>
      <c r="I30" s="20">
        <v>4.51</v>
      </c>
      <c r="J30" s="21">
        <v>8.17</v>
      </c>
    </row>
    <row r="31" spans="1:10" x14ac:dyDescent="0.25">
      <c r="A31" s="18">
        <v>1.44</v>
      </c>
      <c r="B31" s="18">
        <v>-7.21</v>
      </c>
      <c r="C31" s="18">
        <v>-6.65</v>
      </c>
      <c r="D31" s="18">
        <v>2.21</v>
      </c>
      <c r="E31" s="18">
        <v>4.62</v>
      </c>
      <c r="F31" s="18">
        <v>1.66</v>
      </c>
      <c r="G31" s="18">
        <v>5.0999999999999996</v>
      </c>
      <c r="H31" s="18">
        <v>-6.89</v>
      </c>
      <c r="I31" s="18">
        <v>-3.19</v>
      </c>
      <c r="J31" s="19">
        <v>-7.39</v>
      </c>
    </row>
    <row r="32" spans="1:10" x14ac:dyDescent="0.25">
      <c r="A32" s="20">
        <v>0.98</v>
      </c>
      <c r="B32" s="20">
        <v>7.64</v>
      </c>
      <c r="C32" s="20">
        <v>6.1</v>
      </c>
      <c r="D32" s="20">
        <v>6.46</v>
      </c>
      <c r="E32" s="20">
        <v>-7.0000000000000007E-2</v>
      </c>
      <c r="F32" s="20">
        <v>-2.93</v>
      </c>
      <c r="G32" s="20">
        <v>-5.81</v>
      </c>
      <c r="H32" s="20">
        <v>5.65</v>
      </c>
      <c r="I32" s="20">
        <v>5.0999999999999996</v>
      </c>
      <c r="J32" s="21">
        <v>8.25</v>
      </c>
    </row>
    <row r="33" spans="1:10" x14ac:dyDescent="0.25">
      <c r="A33" s="18">
        <v>5.83</v>
      </c>
      <c r="B33" s="18">
        <v>7.18</v>
      </c>
      <c r="C33" s="18">
        <v>-0.19</v>
      </c>
      <c r="D33" s="18">
        <v>-2.12</v>
      </c>
      <c r="E33" s="18">
        <v>4.26</v>
      </c>
      <c r="F33" s="18">
        <v>-7.55</v>
      </c>
      <c r="G33" s="18">
        <v>-6.66</v>
      </c>
      <c r="H33" s="18">
        <v>-4.8</v>
      </c>
      <c r="I33" s="18">
        <v>2.92</v>
      </c>
      <c r="J33" s="19">
        <v>2.69</v>
      </c>
    </row>
    <row r="34" spans="1:10" x14ac:dyDescent="0.25">
      <c r="A34" s="20">
        <v>-5.39</v>
      </c>
      <c r="B34" s="20">
        <v>-7.41</v>
      </c>
      <c r="C34" s="20">
        <v>-3.6</v>
      </c>
      <c r="D34" s="20">
        <v>0.98</v>
      </c>
      <c r="E34" s="20">
        <v>-0.56000000000000005</v>
      </c>
      <c r="F34" s="20">
        <v>-2.33</v>
      </c>
      <c r="G34" s="20">
        <v>3.28</v>
      </c>
      <c r="H34" s="20">
        <v>-2.19</v>
      </c>
      <c r="I34" s="20">
        <v>4.6100000000000003</v>
      </c>
      <c r="J34" s="21">
        <v>-5.94</v>
      </c>
    </row>
    <row r="35" spans="1:10" x14ac:dyDescent="0.25">
      <c r="A35" s="18">
        <v>7.98</v>
      </c>
      <c r="B35" s="18">
        <v>4.6100000000000003</v>
      </c>
      <c r="C35" s="18">
        <v>7.87</v>
      </c>
      <c r="D35" s="18">
        <v>-1.44</v>
      </c>
      <c r="E35" s="18">
        <v>4.1500000000000004</v>
      </c>
      <c r="F35" s="18">
        <v>-2.5299999999999998</v>
      </c>
      <c r="G35" s="18">
        <v>-5.96</v>
      </c>
      <c r="H35" s="18">
        <v>3.23</v>
      </c>
      <c r="I35" s="18">
        <v>-7.13</v>
      </c>
      <c r="J35" s="19">
        <v>7.75</v>
      </c>
    </row>
    <row r="36" spans="1:10" x14ac:dyDescent="0.25">
      <c r="A36" s="20">
        <v>2.92</v>
      </c>
      <c r="B36" s="20">
        <v>0.43</v>
      </c>
      <c r="C36" s="20">
        <v>-7.83</v>
      </c>
      <c r="D36" s="20">
        <v>-7.67</v>
      </c>
      <c r="E36" s="20">
        <v>1.19</v>
      </c>
      <c r="F36" s="20">
        <v>5.35</v>
      </c>
      <c r="G36" s="20">
        <v>-4.1500000000000004</v>
      </c>
      <c r="H36" s="20">
        <v>6.34</v>
      </c>
      <c r="I36" s="20">
        <v>-5.17</v>
      </c>
      <c r="J36" s="21">
        <v>1.39</v>
      </c>
    </row>
    <row r="37" spans="1:10" x14ac:dyDescent="0.25">
      <c r="A37" s="18">
        <v>5.68</v>
      </c>
      <c r="B37" s="18">
        <v>-5.18</v>
      </c>
      <c r="C37" s="18">
        <v>8.6199999999999992</v>
      </c>
      <c r="D37" s="18">
        <v>3.66</v>
      </c>
      <c r="E37" s="18">
        <v>7.27</v>
      </c>
      <c r="F37" s="18">
        <v>-0.88</v>
      </c>
      <c r="G37" s="18">
        <v>8.69</v>
      </c>
      <c r="H37" s="18">
        <v>-6.24</v>
      </c>
      <c r="I37" s="18">
        <v>-5.52</v>
      </c>
      <c r="J37" s="19">
        <v>-4.67</v>
      </c>
    </row>
    <row r="38" spans="1:10" x14ac:dyDescent="0.25">
      <c r="A38" s="20">
        <v>-3.88</v>
      </c>
      <c r="B38" s="20">
        <v>-5.21</v>
      </c>
      <c r="C38" s="20">
        <v>8.26</v>
      </c>
      <c r="D38" s="20">
        <v>-0.96</v>
      </c>
      <c r="E38" s="20">
        <v>4.05</v>
      </c>
      <c r="F38" s="20">
        <v>-4.3099999999999996</v>
      </c>
      <c r="G38" s="20">
        <v>7.8</v>
      </c>
      <c r="H38" s="20">
        <v>6.75</v>
      </c>
      <c r="I38" s="20">
        <v>-0.73</v>
      </c>
      <c r="J38" s="21">
        <v>7.28</v>
      </c>
    </row>
    <row r="39" spans="1:10" x14ac:dyDescent="0.25">
      <c r="A39" s="18">
        <v>-4.4800000000000004</v>
      </c>
      <c r="B39" s="18">
        <v>-2.0499999999999998</v>
      </c>
      <c r="C39" s="18">
        <v>-7.14</v>
      </c>
      <c r="D39" s="18">
        <v>5.1100000000000003</v>
      </c>
      <c r="E39" s="18">
        <v>6.37</v>
      </c>
      <c r="F39" s="18">
        <v>7.34</v>
      </c>
      <c r="G39" s="18">
        <v>-4.9000000000000004</v>
      </c>
      <c r="H39" s="18">
        <v>-2.2599999999999998</v>
      </c>
      <c r="I39" s="18">
        <v>0.23</v>
      </c>
      <c r="J39" s="19">
        <v>7.99</v>
      </c>
    </row>
    <row r="40" spans="1:10" x14ac:dyDescent="0.25">
      <c r="A40" s="20">
        <v>-3.04</v>
      </c>
      <c r="B40" s="20">
        <v>-1.24</v>
      </c>
      <c r="C40" s="20">
        <v>2.62</v>
      </c>
      <c r="D40" s="20">
        <v>4.42</v>
      </c>
      <c r="E40" s="20">
        <v>7.46</v>
      </c>
      <c r="F40" s="20">
        <v>0.77</v>
      </c>
      <c r="G40" s="20">
        <v>-0.67</v>
      </c>
      <c r="H40" s="20">
        <v>5.8</v>
      </c>
      <c r="I40" s="20">
        <v>-7.14</v>
      </c>
      <c r="J40" s="21">
        <v>6.48</v>
      </c>
    </row>
    <row r="41" spans="1:10" x14ac:dyDescent="0.25">
      <c r="A41" s="18">
        <v>-2.12</v>
      </c>
      <c r="B41" s="18">
        <v>-6.19</v>
      </c>
      <c r="C41" s="18">
        <v>4.76</v>
      </c>
      <c r="D41" s="18">
        <v>4.5599999999999996</v>
      </c>
      <c r="E41" s="18">
        <v>3.19</v>
      </c>
      <c r="F41" s="18">
        <v>-2.29</v>
      </c>
      <c r="G41" s="18">
        <v>5.0999999999999996</v>
      </c>
      <c r="H41" s="18">
        <v>-5.75</v>
      </c>
      <c r="I41" s="18">
        <v>3.63</v>
      </c>
      <c r="J41" s="19">
        <v>1.36</v>
      </c>
    </row>
    <row r="42" spans="1:10" x14ac:dyDescent="0.25">
      <c r="A42" s="20">
        <v>10.07</v>
      </c>
      <c r="B42" s="20">
        <v>12.84</v>
      </c>
      <c r="C42" s="20">
        <v>10.24</v>
      </c>
      <c r="D42" s="20">
        <v>13.91</v>
      </c>
      <c r="E42" s="20">
        <v>10.67</v>
      </c>
      <c r="F42" s="20">
        <v>14.11</v>
      </c>
      <c r="G42" s="20">
        <v>15.18</v>
      </c>
      <c r="H42" s="20">
        <v>13.07</v>
      </c>
      <c r="I42" s="20">
        <v>14.39</v>
      </c>
      <c r="J42" s="21">
        <v>13.78</v>
      </c>
    </row>
    <row r="43" spans="1:10" x14ac:dyDescent="0.25">
      <c r="A43" s="18">
        <v>14.14</v>
      </c>
      <c r="B43" s="18">
        <v>15.33</v>
      </c>
      <c r="C43" s="18">
        <v>13.07</v>
      </c>
      <c r="D43" s="18">
        <v>12.04</v>
      </c>
      <c r="E43" s="18">
        <v>13.18</v>
      </c>
      <c r="F43" s="18">
        <v>12.65</v>
      </c>
      <c r="G43" s="18">
        <v>10.72</v>
      </c>
      <c r="H43" s="18">
        <v>11.66</v>
      </c>
      <c r="I43" s="18">
        <v>13</v>
      </c>
      <c r="J43" s="19">
        <v>14.21</v>
      </c>
    </row>
    <row r="44" spans="1:10" x14ac:dyDescent="0.25">
      <c r="A44" s="20">
        <v>11.6</v>
      </c>
      <c r="B44" s="20">
        <v>13.95</v>
      </c>
      <c r="C44" s="20">
        <v>15.13</v>
      </c>
      <c r="D44" s="20">
        <v>10.73</v>
      </c>
      <c r="E44" s="20">
        <v>15.09</v>
      </c>
      <c r="F44" s="20">
        <v>15.98</v>
      </c>
      <c r="G44" s="20">
        <v>11.74</v>
      </c>
      <c r="H44" s="20">
        <v>15.38</v>
      </c>
      <c r="I44" s="20">
        <v>15.98</v>
      </c>
      <c r="J44" s="21">
        <v>12.9</v>
      </c>
    </row>
    <row r="45" spans="1:10" x14ac:dyDescent="0.25">
      <c r="A45" s="18">
        <v>14.13</v>
      </c>
      <c r="B45" s="18">
        <v>13.61</v>
      </c>
      <c r="C45" s="18">
        <v>14.61</v>
      </c>
      <c r="D45" s="18">
        <v>13.88</v>
      </c>
      <c r="E45" s="18">
        <v>15.76</v>
      </c>
      <c r="F45" s="18">
        <v>10.85</v>
      </c>
      <c r="G45" s="18">
        <v>12.11</v>
      </c>
      <c r="H45" s="18">
        <v>12.05</v>
      </c>
      <c r="I45" s="18">
        <v>11.87</v>
      </c>
      <c r="J45" s="19">
        <v>12.1</v>
      </c>
    </row>
    <row r="46" spans="1:10" x14ac:dyDescent="0.25">
      <c r="A46" s="20">
        <v>10.88</v>
      </c>
      <c r="B46" s="20">
        <v>12.02</v>
      </c>
      <c r="C46" s="20">
        <v>10.26</v>
      </c>
      <c r="D46" s="20">
        <v>15.41</v>
      </c>
      <c r="E46" s="20">
        <v>15.57</v>
      </c>
      <c r="F46" s="20">
        <v>13.27</v>
      </c>
      <c r="G46" s="20">
        <v>12.18</v>
      </c>
      <c r="H46" s="20">
        <v>13.91</v>
      </c>
      <c r="I46" s="20">
        <v>13.86</v>
      </c>
      <c r="J46" s="21">
        <v>10.08</v>
      </c>
    </row>
    <row r="47" spans="1:10" x14ac:dyDescent="0.25">
      <c r="A47" s="18">
        <v>15.28</v>
      </c>
      <c r="B47" s="18">
        <v>13.58</v>
      </c>
      <c r="C47" s="18">
        <v>12.71</v>
      </c>
      <c r="D47" s="18">
        <v>14.72</v>
      </c>
      <c r="E47" s="18">
        <v>12.47</v>
      </c>
      <c r="F47" s="18">
        <v>12.44</v>
      </c>
      <c r="G47" s="18">
        <v>14.64</v>
      </c>
      <c r="H47" s="18">
        <v>14.58</v>
      </c>
      <c r="I47" s="18">
        <v>13.66</v>
      </c>
      <c r="J47" s="19">
        <v>13.6</v>
      </c>
    </row>
    <row r="48" spans="1:10" x14ac:dyDescent="0.25">
      <c r="A48" s="20">
        <v>11.09</v>
      </c>
      <c r="B48" s="20">
        <v>15.36</v>
      </c>
      <c r="C48" s="20">
        <v>11.14</v>
      </c>
      <c r="D48" s="20">
        <v>13.51</v>
      </c>
      <c r="E48" s="20">
        <v>10.08</v>
      </c>
      <c r="F48" s="20">
        <v>15.95</v>
      </c>
      <c r="G48" s="20">
        <v>14.45</v>
      </c>
      <c r="H48" s="20">
        <v>13.94</v>
      </c>
      <c r="I48" s="20">
        <v>15.76</v>
      </c>
      <c r="J48" s="21">
        <v>13.03</v>
      </c>
    </row>
    <row r="49" spans="1:10" x14ac:dyDescent="0.25">
      <c r="A49" s="18">
        <v>10.38</v>
      </c>
      <c r="B49" s="18">
        <v>13.04</v>
      </c>
      <c r="C49" s="18">
        <v>11.9</v>
      </c>
      <c r="D49" s="18">
        <v>10.14</v>
      </c>
      <c r="E49" s="18">
        <v>12.18</v>
      </c>
      <c r="F49" s="18">
        <v>14.79</v>
      </c>
      <c r="G49" s="18">
        <v>13.13</v>
      </c>
      <c r="H49" s="18">
        <v>13.52</v>
      </c>
      <c r="I49" s="18">
        <v>15.54</v>
      </c>
      <c r="J49" s="19">
        <v>13.14</v>
      </c>
    </row>
    <row r="50" spans="1:10" x14ac:dyDescent="0.25">
      <c r="A50" s="20">
        <v>15.66</v>
      </c>
      <c r="B50" s="20">
        <v>10.97</v>
      </c>
      <c r="C50" s="20">
        <v>10.1</v>
      </c>
      <c r="D50" s="20">
        <v>12.99</v>
      </c>
      <c r="E50" s="20">
        <v>11.07</v>
      </c>
      <c r="F50" s="20">
        <v>11.1</v>
      </c>
      <c r="G50" s="20">
        <v>10.64</v>
      </c>
      <c r="H50" s="20">
        <v>12.18</v>
      </c>
      <c r="I50" s="20">
        <v>12.63</v>
      </c>
      <c r="J50" s="21">
        <v>12.33</v>
      </c>
    </row>
    <row r="51" spans="1:10" x14ac:dyDescent="0.25">
      <c r="A51" s="18">
        <v>11.94</v>
      </c>
      <c r="B51" s="18">
        <v>13.57</v>
      </c>
      <c r="C51" s="18">
        <v>10.050000000000001</v>
      </c>
      <c r="D51" s="18">
        <v>11.85</v>
      </c>
      <c r="E51" s="18">
        <v>10.59</v>
      </c>
      <c r="F51" s="18">
        <v>14.12</v>
      </c>
      <c r="G51" s="18">
        <v>14.27</v>
      </c>
      <c r="H51" s="18">
        <v>15.81</v>
      </c>
      <c r="I51" s="18">
        <v>14</v>
      </c>
      <c r="J51" s="19">
        <v>14.16</v>
      </c>
    </row>
    <row r="52" spans="1:10" x14ac:dyDescent="0.25">
      <c r="A52" s="20">
        <v>14.53</v>
      </c>
      <c r="B52" s="20">
        <v>13.21</v>
      </c>
      <c r="C52" s="20">
        <v>10.84</v>
      </c>
      <c r="D52" s="20">
        <v>10.95</v>
      </c>
      <c r="E52" s="20">
        <v>11.65</v>
      </c>
      <c r="F52" s="20">
        <v>11.34</v>
      </c>
      <c r="G52" s="20">
        <v>13.76</v>
      </c>
      <c r="H52" s="20">
        <v>12.75</v>
      </c>
      <c r="I52" s="20">
        <v>10.43</v>
      </c>
      <c r="J52" s="21">
        <v>12.8</v>
      </c>
    </row>
    <row r="53" spans="1:10" x14ac:dyDescent="0.25">
      <c r="A53" s="18">
        <v>10.98</v>
      </c>
      <c r="B53" s="18">
        <v>10.53</v>
      </c>
      <c r="C53" s="18">
        <v>14.64</v>
      </c>
      <c r="D53" s="18">
        <v>15.37</v>
      </c>
      <c r="E53" s="18">
        <v>13.4</v>
      </c>
      <c r="F53" s="18">
        <v>14.22</v>
      </c>
      <c r="G53" s="18">
        <v>11.15</v>
      </c>
      <c r="H53" s="18">
        <v>12.45</v>
      </c>
      <c r="I53" s="18">
        <v>12.96</v>
      </c>
      <c r="J53" s="19">
        <v>11.15</v>
      </c>
    </row>
    <row r="54" spans="1:10" x14ac:dyDescent="0.25">
      <c r="A54" s="20">
        <v>12.88</v>
      </c>
      <c r="B54" s="20">
        <v>11.25</v>
      </c>
      <c r="C54" s="20">
        <v>12.97</v>
      </c>
      <c r="D54" s="20">
        <v>11.16</v>
      </c>
      <c r="E54" s="20">
        <v>10.89</v>
      </c>
      <c r="F54" s="20">
        <v>10.210000000000001</v>
      </c>
      <c r="G54" s="20">
        <v>11.49</v>
      </c>
      <c r="H54" s="20">
        <v>15.32</v>
      </c>
      <c r="I54" s="20">
        <v>12.4</v>
      </c>
      <c r="J54" s="21">
        <v>13.67</v>
      </c>
    </row>
    <row r="55" spans="1:10" x14ac:dyDescent="0.25">
      <c r="A55" s="18">
        <v>11.74</v>
      </c>
      <c r="B55" s="18">
        <v>12.79</v>
      </c>
      <c r="C55" s="18">
        <v>11.07</v>
      </c>
      <c r="D55" s="18">
        <v>15.77</v>
      </c>
      <c r="E55" s="18">
        <v>14.3</v>
      </c>
      <c r="F55" s="18">
        <v>11.61</v>
      </c>
      <c r="G55" s="18">
        <v>12.88</v>
      </c>
      <c r="H55" s="18">
        <v>12.58</v>
      </c>
      <c r="I55" s="18">
        <v>13.63</v>
      </c>
      <c r="J55" s="19">
        <v>15.37</v>
      </c>
    </row>
    <row r="56" spans="1:10" x14ac:dyDescent="0.25">
      <c r="A56" s="20">
        <v>13.25</v>
      </c>
      <c r="B56" s="20">
        <v>14.97</v>
      </c>
      <c r="C56" s="20">
        <v>14.88</v>
      </c>
      <c r="D56" s="20">
        <v>14.41</v>
      </c>
      <c r="E56" s="20">
        <v>10.82</v>
      </c>
      <c r="F56" s="20">
        <v>14.32</v>
      </c>
      <c r="G56" s="20">
        <v>13.72</v>
      </c>
      <c r="H56" s="20">
        <v>10.88</v>
      </c>
      <c r="I56" s="20">
        <v>12.95</v>
      </c>
      <c r="J56" s="21">
        <v>12.52</v>
      </c>
    </row>
    <row r="57" spans="1:10" x14ac:dyDescent="0.25">
      <c r="A57" s="18">
        <v>10.66</v>
      </c>
      <c r="B57" s="18">
        <v>10.59</v>
      </c>
      <c r="C57" s="18">
        <v>15.14</v>
      </c>
      <c r="D57" s="18">
        <v>12.6</v>
      </c>
      <c r="E57" s="18">
        <v>11.47</v>
      </c>
      <c r="F57" s="18">
        <v>14.91</v>
      </c>
      <c r="G57" s="18">
        <v>14.33</v>
      </c>
      <c r="H57" s="18">
        <v>14.52</v>
      </c>
      <c r="I57" s="18">
        <v>11.65</v>
      </c>
      <c r="J57" s="19">
        <v>15.58</v>
      </c>
    </row>
    <row r="58" spans="1:10" x14ac:dyDescent="0.25">
      <c r="A58" s="20">
        <v>12.4</v>
      </c>
      <c r="B58" s="20">
        <v>11.85</v>
      </c>
      <c r="C58" s="20">
        <v>12.06</v>
      </c>
      <c r="D58" s="20">
        <v>14.95</v>
      </c>
      <c r="E58" s="20">
        <v>15.02</v>
      </c>
      <c r="F58" s="20">
        <v>15.09</v>
      </c>
      <c r="G58" s="20">
        <v>12.53</v>
      </c>
      <c r="H58" s="20">
        <v>11.35</v>
      </c>
      <c r="I58" s="20">
        <v>13.64</v>
      </c>
      <c r="J58" s="21">
        <v>10.47</v>
      </c>
    </row>
    <row r="59" spans="1:10" x14ac:dyDescent="0.25">
      <c r="A59" s="18">
        <v>14.22</v>
      </c>
      <c r="B59" s="18">
        <v>11.25</v>
      </c>
      <c r="C59" s="18">
        <v>14.05</v>
      </c>
      <c r="D59" s="18">
        <v>12.08</v>
      </c>
      <c r="E59" s="18">
        <v>10.1</v>
      </c>
      <c r="F59" s="18">
        <v>15.84</v>
      </c>
      <c r="G59" s="18">
        <v>12.87</v>
      </c>
      <c r="H59" s="18">
        <v>15.35</v>
      </c>
      <c r="I59" s="18">
        <v>12.14</v>
      </c>
      <c r="J59" s="19">
        <v>11.93</v>
      </c>
    </row>
    <row r="60" spans="1:10" x14ac:dyDescent="0.25">
      <c r="A60" s="20">
        <v>14.83</v>
      </c>
      <c r="B60" s="20">
        <v>10.01</v>
      </c>
      <c r="C60" s="20">
        <v>15.51</v>
      </c>
      <c r="D60" s="20">
        <v>11</v>
      </c>
      <c r="E60" s="20">
        <v>11.29</v>
      </c>
      <c r="F60" s="20">
        <v>13.42</v>
      </c>
      <c r="G60" s="20">
        <v>15.92</v>
      </c>
      <c r="H60" s="20">
        <v>15.81</v>
      </c>
      <c r="I60" s="20">
        <v>11.2</v>
      </c>
      <c r="J60" s="21">
        <v>15.53</v>
      </c>
    </row>
    <row r="61" spans="1:10" x14ac:dyDescent="0.25">
      <c r="A61" s="18">
        <v>13.62</v>
      </c>
      <c r="B61" s="18">
        <v>13.57</v>
      </c>
      <c r="C61" s="18">
        <v>12.68</v>
      </c>
      <c r="D61" s="18">
        <v>15.88</v>
      </c>
      <c r="E61" s="18">
        <v>13.23</v>
      </c>
      <c r="F61" s="18">
        <v>14.1</v>
      </c>
      <c r="G61" s="18">
        <v>15.41</v>
      </c>
      <c r="H61" s="18">
        <v>11.12</v>
      </c>
      <c r="I61" s="18">
        <v>10.81</v>
      </c>
      <c r="J61" s="19">
        <v>13.61</v>
      </c>
    </row>
    <row r="62" spans="1:10" x14ac:dyDescent="0.25">
      <c r="A62" s="20">
        <v>12.25</v>
      </c>
      <c r="B62" s="20">
        <v>14.89</v>
      </c>
      <c r="C62" s="20">
        <v>13.86</v>
      </c>
      <c r="D62" s="20">
        <v>13.98</v>
      </c>
      <c r="E62" s="20">
        <v>11.99</v>
      </c>
      <c r="F62" s="20">
        <v>15.06</v>
      </c>
      <c r="G62" s="20">
        <v>11.13</v>
      </c>
      <c r="H62" s="20">
        <v>13.91</v>
      </c>
      <c r="I62" s="20">
        <v>15.56</v>
      </c>
      <c r="J62" s="21">
        <v>10.97</v>
      </c>
    </row>
    <row r="63" spans="1:10" x14ac:dyDescent="0.25">
      <c r="A63" s="18">
        <v>15.82</v>
      </c>
      <c r="B63" s="18">
        <v>14.33</v>
      </c>
      <c r="C63" s="18">
        <v>10.41</v>
      </c>
      <c r="D63" s="18">
        <v>11.75</v>
      </c>
      <c r="E63" s="18">
        <v>15.72</v>
      </c>
      <c r="F63" s="18">
        <v>11.51</v>
      </c>
      <c r="G63" s="18">
        <v>11.37</v>
      </c>
      <c r="H63" s="18">
        <v>15.73</v>
      </c>
      <c r="I63" s="18">
        <v>15.44</v>
      </c>
      <c r="J63" s="19">
        <v>11.55</v>
      </c>
    </row>
    <row r="64" spans="1:10" x14ac:dyDescent="0.25">
      <c r="A64" s="20">
        <v>12.47</v>
      </c>
      <c r="B64" s="20">
        <v>14.01</v>
      </c>
      <c r="C64" s="20">
        <v>15.38</v>
      </c>
      <c r="D64" s="20">
        <v>12.72</v>
      </c>
      <c r="E64" s="20">
        <v>12.33</v>
      </c>
      <c r="F64" s="20">
        <v>14.07</v>
      </c>
      <c r="G64" s="20">
        <v>11.91</v>
      </c>
      <c r="H64" s="20">
        <v>14.59</v>
      </c>
      <c r="I64" s="20">
        <v>10.58</v>
      </c>
      <c r="J64" s="21">
        <v>13.95</v>
      </c>
    </row>
    <row r="65" spans="1:10" x14ac:dyDescent="0.25">
      <c r="A65" s="18">
        <v>15.8</v>
      </c>
      <c r="B65" s="18">
        <v>13.11</v>
      </c>
      <c r="C65" s="18">
        <v>13.43</v>
      </c>
      <c r="D65" s="18">
        <v>10.32</v>
      </c>
      <c r="E65" s="18">
        <v>14.2</v>
      </c>
      <c r="F65" s="18">
        <v>11.41</v>
      </c>
      <c r="G65" s="18">
        <v>10.69</v>
      </c>
      <c r="H65" s="18">
        <v>15.02</v>
      </c>
      <c r="I65" s="18">
        <v>12.21</v>
      </c>
      <c r="J65" s="19">
        <v>10.54</v>
      </c>
    </row>
    <row r="66" spans="1:10" x14ac:dyDescent="0.25">
      <c r="A66" s="20">
        <v>11.1</v>
      </c>
      <c r="B66" s="20">
        <v>10.71</v>
      </c>
      <c r="C66" s="20">
        <v>10.75</v>
      </c>
      <c r="D66" s="20">
        <v>13.22</v>
      </c>
      <c r="E66" s="20">
        <v>14.26</v>
      </c>
      <c r="F66" s="20">
        <v>12.59</v>
      </c>
      <c r="G66" s="20">
        <v>12.93</v>
      </c>
      <c r="H66" s="20">
        <v>15.27</v>
      </c>
      <c r="I66" s="20">
        <v>13</v>
      </c>
      <c r="J66" s="21">
        <v>13.55</v>
      </c>
    </row>
    <row r="67" spans="1:10" x14ac:dyDescent="0.25">
      <c r="A67" s="18">
        <v>11.68</v>
      </c>
      <c r="B67" s="18">
        <v>11.47</v>
      </c>
      <c r="C67" s="18">
        <v>13.02</v>
      </c>
      <c r="D67" s="18">
        <v>15.91</v>
      </c>
      <c r="E67" s="18">
        <v>15.06</v>
      </c>
      <c r="F67" s="18">
        <v>12.81</v>
      </c>
      <c r="G67" s="18">
        <v>13.48</v>
      </c>
      <c r="H67" s="18">
        <v>15.31</v>
      </c>
      <c r="I67" s="18">
        <v>12.15</v>
      </c>
      <c r="J67" s="19">
        <v>15.42</v>
      </c>
    </row>
    <row r="68" spans="1:10" x14ac:dyDescent="0.25">
      <c r="A68" s="20">
        <v>10.51</v>
      </c>
      <c r="B68" s="20">
        <v>14.98</v>
      </c>
      <c r="C68" s="20">
        <v>11.3</v>
      </c>
      <c r="D68" s="20">
        <v>13.92</v>
      </c>
      <c r="E68" s="20">
        <v>11.65</v>
      </c>
      <c r="F68" s="20">
        <v>11.59</v>
      </c>
      <c r="G68" s="20">
        <v>12.63</v>
      </c>
      <c r="H68" s="20">
        <v>11.94</v>
      </c>
      <c r="I68" s="20">
        <v>15.32</v>
      </c>
      <c r="J68" s="21">
        <v>15.34</v>
      </c>
    </row>
    <row r="69" spans="1:10" x14ac:dyDescent="0.25">
      <c r="A69" s="18">
        <v>15.87</v>
      </c>
      <c r="B69" s="18">
        <v>13.65</v>
      </c>
      <c r="C69" s="18">
        <v>11.34</v>
      </c>
      <c r="D69" s="18">
        <v>11.16</v>
      </c>
      <c r="E69" s="18">
        <v>13.12</v>
      </c>
      <c r="F69" s="18">
        <v>15.5</v>
      </c>
      <c r="G69" s="18">
        <v>15.84</v>
      </c>
      <c r="H69" s="18">
        <v>12.26</v>
      </c>
      <c r="I69" s="18">
        <v>10.69</v>
      </c>
      <c r="J69" s="19">
        <v>15.72</v>
      </c>
    </row>
    <row r="70" spans="1:10" x14ac:dyDescent="0.25">
      <c r="A70" s="20">
        <v>10.07</v>
      </c>
      <c r="B70" s="20">
        <v>14.53</v>
      </c>
      <c r="C70" s="20">
        <v>10.54</v>
      </c>
      <c r="D70" s="20">
        <v>13.02</v>
      </c>
      <c r="E70" s="20">
        <v>10.56</v>
      </c>
      <c r="F70" s="20">
        <v>15.58</v>
      </c>
      <c r="G70" s="20">
        <v>14.05</v>
      </c>
      <c r="H70" s="20">
        <v>13.12</v>
      </c>
      <c r="I70" s="20">
        <v>14.65</v>
      </c>
      <c r="J70" s="21">
        <v>14.15</v>
      </c>
    </row>
    <row r="71" spans="1:10" x14ac:dyDescent="0.25">
      <c r="A71" s="18">
        <v>13.92</v>
      </c>
      <c r="B71" s="18">
        <v>10.86</v>
      </c>
      <c r="C71" s="18">
        <v>11.05</v>
      </c>
      <c r="D71" s="18">
        <v>14.16</v>
      </c>
      <c r="E71" s="18">
        <v>11.48</v>
      </c>
      <c r="F71" s="18">
        <v>10.45</v>
      </c>
      <c r="G71" s="18">
        <v>14.61</v>
      </c>
      <c r="H71" s="18">
        <v>12.83</v>
      </c>
      <c r="I71" s="18">
        <v>12.25</v>
      </c>
      <c r="J71" s="19">
        <v>14.67</v>
      </c>
    </row>
    <row r="72" spans="1:10" x14ac:dyDescent="0.25">
      <c r="A72" s="20">
        <v>15.58</v>
      </c>
      <c r="B72" s="20">
        <v>13.33</v>
      </c>
      <c r="C72" s="20">
        <v>15.53</v>
      </c>
      <c r="D72" s="20">
        <v>12.12</v>
      </c>
      <c r="E72" s="20">
        <v>10.78</v>
      </c>
      <c r="F72" s="20">
        <v>15.67</v>
      </c>
      <c r="G72" s="20">
        <v>12.74</v>
      </c>
      <c r="H72" s="20">
        <v>12.88</v>
      </c>
      <c r="I72" s="20">
        <v>11.93</v>
      </c>
      <c r="J72" s="21">
        <v>11.17</v>
      </c>
    </row>
    <row r="73" spans="1:10" x14ac:dyDescent="0.25">
      <c r="A73" s="18">
        <v>14.66</v>
      </c>
      <c r="B73" s="18">
        <v>12.46</v>
      </c>
      <c r="C73" s="18">
        <v>12.31</v>
      </c>
      <c r="D73" s="18">
        <v>10.050000000000001</v>
      </c>
      <c r="E73" s="18">
        <v>15.48</v>
      </c>
      <c r="F73" s="18">
        <v>15.29</v>
      </c>
      <c r="G73" s="18">
        <v>15.23</v>
      </c>
      <c r="H73" s="18">
        <v>15.32</v>
      </c>
      <c r="I73" s="18">
        <v>13.62</v>
      </c>
      <c r="J73" s="19">
        <v>15.68</v>
      </c>
    </row>
    <row r="74" spans="1:10" x14ac:dyDescent="0.25">
      <c r="A74" s="20">
        <v>19.510000000000002</v>
      </c>
      <c r="B74" s="20">
        <v>12.69</v>
      </c>
      <c r="C74" s="20">
        <v>11.38</v>
      </c>
      <c r="D74" s="20">
        <v>15.99</v>
      </c>
      <c r="E74" s="20">
        <v>15.35</v>
      </c>
      <c r="F74" s="20">
        <v>17.239999999999998</v>
      </c>
      <c r="G74" s="20">
        <v>12.54</v>
      </c>
      <c r="H74" s="20">
        <v>12.24</v>
      </c>
      <c r="I74" s="20">
        <v>13.03</v>
      </c>
      <c r="J74" s="21">
        <v>19.329999999999998</v>
      </c>
    </row>
    <row r="75" spans="1:10" x14ac:dyDescent="0.25">
      <c r="A75" s="18">
        <v>10.039999999999999</v>
      </c>
      <c r="B75" s="18">
        <v>10.19</v>
      </c>
      <c r="C75" s="18">
        <v>19.75</v>
      </c>
      <c r="D75" s="18">
        <v>15.2</v>
      </c>
      <c r="E75" s="18">
        <v>18.100000000000001</v>
      </c>
      <c r="F75" s="18">
        <v>14.37</v>
      </c>
      <c r="G75" s="18">
        <v>15.28</v>
      </c>
      <c r="H75" s="18">
        <v>11.85</v>
      </c>
      <c r="I75" s="18">
        <v>12.32</v>
      </c>
      <c r="J75" s="19">
        <v>12.94</v>
      </c>
    </row>
    <row r="76" spans="1:10" x14ac:dyDescent="0.25">
      <c r="A76" s="20">
        <v>11.12</v>
      </c>
      <c r="B76" s="20">
        <v>15.77</v>
      </c>
      <c r="C76" s="20">
        <v>19.170000000000002</v>
      </c>
      <c r="D76" s="20">
        <v>10.32</v>
      </c>
      <c r="E76" s="20">
        <v>10.9</v>
      </c>
      <c r="F76" s="20">
        <v>10.58</v>
      </c>
      <c r="G76" s="20">
        <v>16.86</v>
      </c>
      <c r="H76" s="20">
        <v>17.149999999999999</v>
      </c>
      <c r="I76" s="20">
        <v>19.41</v>
      </c>
      <c r="J76" s="21">
        <v>12.24</v>
      </c>
    </row>
    <row r="77" spans="1:10" x14ac:dyDescent="0.25">
      <c r="A77" s="18">
        <v>14.55</v>
      </c>
      <c r="B77" s="18">
        <v>15.16</v>
      </c>
      <c r="C77" s="18">
        <v>11.74</v>
      </c>
      <c r="D77" s="18">
        <v>18.350000000000001</v>
      </c>
      <c r="E77" s="18">
        <v>10.87</v>
      </c>
      <c r="F77" s="18">
        <v>14.03</v>
      </c>
      <c r="G77" s="18">
        <v>14.75</v>
      </c>
      <c r="H77" s="18">
        <v>18.78</v>
      </c>
      <c r="I77" s="18">
        <v>15.52</v>
      </c>
      <c r="J77" s="19">
        <v>18.690000000000001</v>
      </c>
    </row>
    <row r="78" spans="1:10" x14ac:dyDescent="0.25">
      <c r="A78" s="20">
        <v>17.7</v>
      </c>
      <c r="B78" s="20">
        <v>15.76</v>
      </c>
      <c r="C78" s="20">
        <v>11.34</v>
      </c>
      <c r="D78" s="20">
        <v>15.04</v>
      </c>
      <c r="E78" s="20">
        <v>16.18</v>
      </c>
      <c r="F78" s="20">
        <v>12.14</v>
      </c>
      <c r="G78" s="20">
        <v>13.44</v>
      </c>
      <c r="H78" s="20">
        <v>14.12</v>
      </c>
      <c r="I78" s="20">
        <v>15.27</v>
      </c>
      <c r="J78" s="21">
        <v>13.19</v>
      </c>
    </row>
    <row r="79" spans="1:10" x14ac:dyDescent="0.25">
      <c r="A79" s="18">
        <v>13.13</v>
      </c>
      <c r="B79" s="18">
        <v>12.12</v>
      </c>
      <c r="C79" s="18">
        <v>11.6</v>
      </c>
      <c r="D79" s="18">
        <v>11.76</v>
      </c>
      <c r="E79" s="18">
        <v>16.309999999999999</v>
      </c>
      <c r="F79" s="18">
        <v>19.27</v>
      </c>
      <c r="G79" s="18">
        <v>17.64</v>
      </c>
      <c r="H79" s="18">
        <v>14.87</v>
      </c>
      <c r="I79" s="18">
        <v>11.94</v>
      </c>
      <c r="J79" s="19">
        <v>15.91</v>
      </c>
    </row>
    <row r="80" spans="1:10" x14ac:dyDescent="0.25">
      <c r="A80" s="20">
        <v>10.39</v>
      </c>
      <c r="B80" s="20">
        <v>13.61</v>
      </c>
      <c r="C80" s="20">
        <v>11.2</v>
      </c>
      <c r="D80" s="20">
        <v>14.79</v>
      </c>
      <c r="E80" s="20">
        <v>12.21</v>
      </c>
      <c r="F80" s="20">
        <v>16.760000000000002</v>
      </c>
      <c r="G80" s="20">
        <v>13.09</v>
      </c>
      <c r="H80" s="20">
        <v>14.26</v>
      </c>
      <c r="I80" s="20">
        <v>10.45</v>
      </c>
      <c r="J80" s="21">
        <v>11.46</v>
      </c>
    </row>
    <row r="81" spans="1:10" x14ac:dyDescent="0.25">
      <c r="A81" s="18">
        <v>13.07</v>
      </c>
      <c r="B81" s="18">
        <v>17.61</v>
      </c>
      <c r="C81" s="18">
        <v>13.36</v>
      </c>
      <c r="D81" s="18">
        <v>19.489999999999998</v>
      </c>
      <c r="E81" s="18">
        <v>17.190000000000001</v>
      </c>
      <c r="F81" s="18">
        <v>12.99</v>
      </c>
      <c r="G81" s="18">
        <v>17.79</v>
      </c>
      <c r="H81" s="18">
        <v>18.54</v>
      </c>
      <c r="I81" s="18">
        <v>11.92</v>
      </c>
      <c r="J81" s="19">
        <v>16.47</v>
      </c>
    </row>
    <row r="82" spans="1:10" x14ac:dyDescent="0.25">
      <c r="A82" s="20">
        <v>17.18</v>
      </c>
      <c r="B82" s="20">
        <v>18.510000000000002</v>
      </c>
      <c r="C82" s="20">
        <v>18.23</v>
      </c>
      <c r="D82" s="20">
        <v>18.190000000000001</v>
      </c>
      <c r="E82" s="20">
        <v>17.61</v>
      </c>
      <c r="F82" s="20">
        <v>16.04</v>
      </c>
      <c r="G82" s="20">
        <v>14.39</v>
      </c>
      <c r="H82" s="20">
        <v>18.010000000000002</v>
      </c>
      <c r="I82" s="20">
        <v>14.9</v>
      </c>
      <c r="J82" s="21">
        <v>10.26</v>
      </c>
    </row>
    <row r="83" spans="1:10" x14ac:dyDescent="0.25">
      <c r="A83" s="18">
        <v>11.02</v>
      </c>
      <c r="B83" s="18">
        <v>16.95</v>
      </c>
      <c r="C83" s="18">
        <v>12.02</v>
      </c>
      <c r="D83" s="18">
        <v>10.31</v>
      </c>
      <c r="E83" s="18">
        <v>17.45</v>
      </c>
      <c r="F83" s="18">
        <v>18</v>
      </c>
      <c r="G83" s="18">
        <v>10.19</v>
      </c>
      <c r="H83" s="18">
        <v>13.26</v>
      </c>
      <c r="I83" s="18">
        <v>12.17</v>
      </c>
      <c r="J83" s="19">
        <v>14.58</v>
      </c>
    </row>
    <row r="84" spans="1:10" x14ac:dyDescent="0.25">
      <c r="A84" s="20">
        <v>12.05</v>
      </c>
      <c r="B84" s="20">
        <v>13.7</v>
      </c>
      <c r="C84" s="20">
        <v>12.71</v>
      </c>
      <c r="D84" s="20">
        <v>15.73</v>
      </c>
      <c r="E84" s="20">
        <v>19.93</v>
      </c>
      <c r="F84" s="20">
        <v>19.27</v>
      </c>
      <c r="G84" s="20">
        <v>11.13</v>
      </c>
      <c r="H84" s="20">
        <v>14.74</v>
      </c>
      <c r="I84" s="20">
        <v>15.42</v>
      </c>
      <c r="J84" s="21">
        <v>12.66</v>
      </c>
    </row>
    <row r="85" spans="1:10" x14ac:dyDescent="0.25">
      <c r="A85" s="18">
        <v>13.82</v>
      </c>
      <c r="B85" s="18">
        <v>17.8</v>
      </c>
      <c r="C85" s="18">
        <v>19.18</v>
      </c>
      <c r="D85" s="18">
        <v>10.64</v>
      </c>
      <c r="E85" s="18">
        <v>11.3</v>
      </c>
      <c r="F85" s="18">
        <v>11.15</v>
      </c>
      <c r="G85" s="18">
        <v>14.03</v>
      </c>
      <c r="H85" s="18">
        <v>17.32</v>
      </c>
      <c r="I85" s="18">
        <v>18.63</v>
      </c>
      <c r="J85" s="19">
        <v>15.76</v>
      </c>
    </row>
    <row r="86" spans="1:10" x14ac:dyDescent="0.25">
      <c r="A86" s="20">
        <v>19.010000000000002</v>
      </c>
      <c r="B86" s="20">
        <v>13.1</v>
      </c>
      <c r="C86" s="20">
        <v>14.77</v>
      </c>
      <c r="D86" s="20">
        <v>11</v>
      </c>
      <c r="E86" s="20">
        <v>19.510000000000002</v>
      </c>
      <c r="F86" s="20">
        <v>15.48</v>
      </c>
      <c r="G86" s="20">
        <v>11.75</v>
      </c>
      <c r="H86" s="20">
        <v>17.54</v>
      </c>
      <c r="I86" s="20">
        <v>11.08</v>
      </c>
      <c r="J86" s="21">
        <v>14.23</v>
      </c>
    </row>
    <row r="87" spans="1:10" x14ac:dyDescent="0.25">
      <c r="A87" s="18">
        <v>17.27</v>
      </c>
      <c r="B87" s="18">
        <v>13.06</v>
      </c>
      <c r="C87" s="18">
        <v>16.12</v>
      </c>
      <c r="D87" s="18">
        <v>19.010000000000002</v>
      </c>
      <c r="E87" s="18">
        <v>13.96</v>
      </c>
      <c r="F87" s="18">
        <v>10.029999999999999</v>
      </c>
      <c r="G87" s="18">
        <v>14.22</v>
      </c>
      <c r="H87" s="18">
        <v>14.88</v>
      </c>
      <c r="I87" s="18">
        <v>15.12</v>
      </c>
      <c r="J87" s="19">
        <v>19.73</v>
      </c>
    </row>
    <row r="88" spans="1:10" x14ac:dyDescent="0.25">
      <c r="A88" s="20">
        <v>14.93</v>
      </c>
      <c r="B88" s="20">
        <v>18.36</v>
      </c>
      <c r="C88" s="20">
        <v>18.34</v>
      </c>
      <c r="D88" s="20">
        <v>10.06</v>
      </c>
      <c r="E88" s="20">
        <v>16.440000000000001</v>
      </c>
      <c r="F88" s="20">
        <v>16.829999999999998</v>
      </c>
      <c r="G88" s="20">
        <v>18.079999999999998</v>
      </c>
      <c r="H88" s="20">
        <v>11.2</v>
      </c>
      <c r="I88" s="20">
        <v>10.56</v>
      </c>
      <c r="J88" s="21">
        <v>17.22</v>
      </c>
    </row>
    <row r="89" spans="1:10" x14ac:dyDescent="0.25">
      <c r="A89" s="18">
        <v>15.51</v>
      </c>
      <c r="B89" s="18">
        <v>16.440000000000001</v>
      </c>
      <c r="C89" s="18">
        <v>10.02</v>
      </c>
      <c r="D89" s="18">
        <v>13.71</v>
      </c>
      <c r="E89" s="18">
        <v>10.98</v>
      </c>
      <c r="F89" s="18">
        <v>17.39</v>
      </c>
      <c r="G89" s="18">
        <v>13.73</v>
      </c>
      <c r="H89" s="18">
        <v>17.8</v>
      </c>
      <c r="I89" s="18">
        <v>14.59</v>
      </c>
      <c r="J89" s="19">
        <v>12.5</v>
      </c>
    </row>
    <row r="90" spans="1:10" x14ac:dyDescent="0.25">
      <c r="A90" s="20">
        <v>12.83</v>
      </c>
      <c r="B90" s="20">
        <v>14.61</v>
      </c>
      <c r="C90" s="20">
        <v>19.86</v>
      </c>
      <c r="D90" s="20">
        <v>19.43</v>
      </c>
      <c r="E90" s="20">
        <v>12.83</v>
      </c>
      <c r="F90" s="20">
        <v>14</v>
      </c>
      <c r="G90" s="20">
        <v>17.329999999999998</v>
      </c>
      <c r="H90" s="20">
        <v>12.58</v>
      </c>
      <c r="I90" s="20">
        <v>12.47</v>
      </c>
      <c r="J90" s="21">
        <v>12.04</v>
      </c>
    </row>
    <row r="91" spans="1:10" x14ac:dyDescent="0.25">
      <c r="A91" s="18">
        <v>16.3</v>
      </c>
      <c r="B91" s="18">
        <v>10.32</v>
      </c>
      <c r="C91" s="18">
        <v>17.690000000000001</v>
      </c>
      <c r="D91" s="18">
        <v>19</v>
      </c>
      <c r="E91" s="18">
        <v>17.54</v>
      </c>
      <c r="F91" s="18">
        <v>16.2</v>
      </c>
      <c r="G91" s="18">
        <v>15.17</v>
      </c>
      <c r="H91" s="18">
        <v>10.66</v>
      </c>
      <c r="I91" s="18">
        <v>10.1</v>
      </c>
      <c r="J91" s="19">
        <v>12.04</v>
      </c>
    </row>
    <row r="92" spans="1:10" x14ac:dyDescent="0.25">
      <c r="A92" s="20">
        <v>16.03</v>
      </c>
      <c r="B92" s="20">
        <v>12.49</v>
      </c>
      <c r="C92" s="20">
        <v>18.23</v>
      </c>
      <c r="D92" s="20">
        <v>11.56</v>
      </c>
      <c r="E92" s="20">
        <v>15.34</v>
      </c>
      <c r="F92" s="20">
        <v>18.190000000000001</v>
      </c>
      <c r="G92" s="20">
        <v>12.2</v>
      </c>
      <c r="H92" s="20">
        <v>18.04</v>
      </c>
      <c r="I92" s="20">
        <v>14.52</v>
      </c>
      <c r="J92" s="21">
        <v>15.9</v>
      </c>
    </row>
    <row r="93" spans="1:10" x14ac:dyDescent="0.25">
      <c r="A93" s="18">
        <v>19.47</v>
      </c>
      <c r="B93" s="18">
        <v>19.760000000000002</v>
      </c>
      <c r="C93" s="18">
        <v>11.95</v>
      </c>
      <c r="D93" s="18">
        <v>16.28</v>
      </c>
      <c r="E93" s="18">
        <v>13.33</v>
      </c>
      <c r="F93" s="18">
        <v>19.91</v>
      </c>
      <c r="G93" s="18">
        <v>19.73</v>
      </c>
      <c r="H93" s="18">
        <v>15.06</v>
      </c>
      <c r="I93" s="18">
        <v>15.39</v>
      </c>
      <c r="J93" s="19">
        <v>13.54</v>
      </c>
    </row>
    <row r="94" spans="1:10" x14ac:dyDescent="0.25">
      <c r="A94" s="20">
        <v>14.55</v>
      </c>
      <c r="B94" s="20">
        <v>11.62</v>
      </c>
      <c r="C94" s="20">
        <v>12.91</v>
      </c>
      <c r="D94" s="20">
        <v>18.72</v>
      </c>
      <c r="E94" s="20">
        <v>18.2</v>
      </c>
      <c r="F94" s="20">
        <v>12.03</v>
      </c>
      <c r="G94" s="20">
        <v>16.760000000000002</v>
      </c>
      <c r="H94" s="20">
        <v>10.38</v>
      </c>
      <c r="I94" s="20">
        <v>18.149999999999999</v>
      </c>
      <c r="J94" s="21">
        <v>14.5</v>
      </c>
    </row>
    <row r="95" spans="1:10" x14ac:dyDescent="0.25">
      <c r="A95" s="18">
        <v>11.26</v>
      </c>
      <c r="B95" s="18">
        <v>11.81</v>
      </c>
      <c r="C95" s="18">
        <v>12.66</v>
      </c>
      <c r="D95" s="18">
        <v>16</v>
      </c>
      <c r="E95" s="18">
        <v>11.63</v>
      </c>
      <c r="F95" s="18">
        <v>19.61</v>
      </c>
      <c r="G95" s="18">
        <v>12.55</v>
      </c>
      <c r="H95" s="18">
        <v>11.68</v>
      </c>
      <c r="I95" s="18">
        <v>14.08</v>
      </c>
      <c r="J95" s="19">
        <v>13.96</v>
      </c>
    </row>
    <row r="96" spans="1:10" x14ac:dyDescent="0.25">
      <c r="A96" s="20">
        <v>10.77</v>
      </c>
      <c r="B96" s="20">
        <v>10.91</v>
      </c>
      <c r="C96" s="20">
        <v>17.600000000000001</v>
      </c>
      <c r="D96" s="20">
        <v>13.5</v>
      </c>
      <c r="E96" s="20">
        <v>16.27</v>
      </c>
      <c r="F96" s="20">
        <v>12.44</v>
      </c>
      <c r="G96" s="20">
        <v>11.01</v>
      </c>
      <c r="H96" s="20">
        <v>16.079999999999998</v>
      </c>
      <c r="I96" s="20">
        <v>12.3</v>
      </c>
      <c r="J96" s="21">
        <v>11.35</v>
      </c>
    </row>
    <row r="97" spans="1:10" x14ac:dyDescent="0.25">
      <c r="A97" s="18">
        <v>15.43</v>
      </c>
      <c r="B97" s="18">
        <v>17.52</v>
      </c>
      <c r="C97" s="18">
        <v>12.01</v>
      </c>
      <c r="D97" s="18">
        <v>10.31</v>
      </c>
      <c r="E97" s="18">
        <v>13.52</v>
      </c>
      <c r="F97" s="18">
        <v>13.39</v>
      </c>
      <c r="G97" s="18">
        <v>11.34</v>
      </c>
      <c r="H97" s="18">
        <v>10.31</v>
      </c>
      <c r="I97" s="18">
        <v>11.07</v>
      </c>
      <c r="J97" s="19">
        <v>18.52</v>
      </c>
    </row>
    <row r="98" spans="1:10" x14ac:dyDescent="0.25">
      <c r="A98" s="20">
        <v>22.57</v>
      </c>
      <c r="B98" s="20">
        <v>24.93</v>
      </c>
      <c r="C98" s="20">
        <v>23.16</v>
      </c>
      <c r="D98" s="20">
        <v>21.19</v>
      </c>
      <c r="E98" s="20">
        <v>22.95</v>
      </c>
      <c r="F98" s="20">
        <v>20.79</v>
      </c>
      <c r="G98" s="20">
        <v>23.65</v>
      </c>
      <c r="H98" s="20">
        <v>24.3</v>
      </c>
      <c r="I98" s="20">
        <v>22.91</v>
      </c>
      <c r="J98" s="21">
        <v>21.31</v>
      </c>
    </row>
    <row r="99" spans="1:10" x14ac:dyDescent="0.25">
      <c r="A99" s="18">
        <v>21.12</v>
      </c>
      <c r="B99" s="18">
        <v>24.03</v>
      </c>
      <c r="C99" s="18">
        <v>20.46</v>
      </c>
      <c r="D99" s="18">
        <v>20.329999999999998</v>
      </c>
      <c r="E99" s="18">
        <v>24.18</v>
      </c>
      <c r="F99" s="18">
        <v>23.01</v>
      </c>
      <c r="G99" s="18">
        <v>24.57</v>
      </c>
      <c r="H99" s="18">
        <v>22.83</v>
      </c>
      <c r="I99" s="18">
        <v>21.55</v>
      </c>
      <c r="J99" s="19">
        <v>23.87</v>
      </c>
    </row>
    <row r="100" spans="1:10" x14ac:dyDescent="0.25">
      <c r="A100" s="20">
        <v>22.29</v>
      </c>
      <c r="B100" s="20">
        <v>22.16</v>
      </c>
      <c r="C100" s="20">
        <v>22.9</v>
      </c>
      <c r="D100" s="20">
        <v>20.04</v>
      </c>
      <c r="E100" s="20">
        <v>21.27</v>
      </c>
      <c r="F100" s="20">
        <v>21.55</v>
      </c>
      <c r="G100" s="20">
        <v>21.51</v>
      </c>
      <c r="H100" s="20">
        <v>23.98</v>
      </c>
      <c r="I100" s="20">
        <v>24.01</v>
      </c>
      <c r="J100" s="21">
        <v>23.77</v>
      </c>
    </row>
    <row r="101" spans="1:10" x14ac:dyDescent="0.25">
      <c r="A101" s="18">
        <v>20.5</v>
      </c>
      <c r="B101" s="18">
        <v>21.83</v>
      </c>
      <c r="C101" s="18">
        <v>21.96</v>
      </c>
      <c r="D101" s="18">
        <v>20.58</v>
      </c>
      <c r="E101" s="18">
        <v>23.33</v>
      </c>
      <c r="F101" s="18">
        <v>23.73</v>
      </c>
      <c r="G101" s="18">
        <v>23.65</v>
      </c>
      <c r="H101" s="18">
        <v>20.9</v>
      </c>
      <c r="I101" s="18">
        <v>24.06</v>
      </c>
      <c r="J101" s="19">
        <v>21.13</v>
      </c>
    </row>
    <row r="102" spans="1:10" x14ac:dyDescent="0.25">
      <c r="A102" s="20">
        <v>20.62</v>
      </c>
      <c r="B102" s="20">
        <v>20.23</v>
      </c>
      <c r="C102" s="20">
        <v>22.96</v>
      </c>
      <c r="D102" s="20">
        <v>22.48</v>
      </c>
      <c r="E102" s="20">
        <v>23.59</v>
      </c>
      <c r="F102" s="20">
        <v>24.99</v>
      </c>
      <c r="G102" s="20">
        <v>21.26</v>
      </c>
      <c r="H102" s="20">
        <v>20.149999999999999</v>
      </c>
      <c r="I102" s="20">
        <v>23.52</v>
      </c>
      <c r="J102" s="21">
        <v>20.04</v>
      </c>
    </row>
    <row r="103" spans="1:10" x14ac:dyDescent="0.25">
      <c r="A103" s="18">
        <v>24.62</v>
      </c>
      <c r="B103" s="18">
        <v>20.59</v>
      </c>
      <c r="C103" s="18">
        <v>23.7</v>
      </c>
      <c r="D103" s="18">
        <v>21.55</v>
      </c>
      <c r="E103" s="18">
        <v>21.85</v>
      </c>
      <c r="F103" s="18">
        <v>21.12</v>
      </c>
      <c r="G103" s="18">
        <v>21.24</v>
      </c>
      <c r="H103" s="18">
        <v>24.93</v>
      </c>
      <c r="I103" s="18">
        <v>21.9</v>
      </c>
      <c r="J103" s="19">
        <v>20.5</v>
      </c>
    </row>
    <row r="104" spans="1:10" x14ac:dyDescent="0.25">
      <c r="A104" s="20">
        <v>23.53</v>
      </c>
      <c r="B104" s="20">
        <v>22.47</v>
      </c>
      <c r="C104" s="20">
        <v>24.91</v>
      </c>
      <c r="D104" s="20">
        <v>22.53</v>
      </c>
      <c r="E104" s="20">
        <v>20.56</v>
      </c>
      <c r="F104" s="20">
        <v>23.64</v>
      </c>
      <c r="G104" s="20">
        <v>21</v>
      </c>
      <c r="H104" s="20">
        <v>20.55</v>
      </c>
      <c r="I104" s="20">
        <v>24.08</v>
      </c>
      <c r="J104" s="21">
        <v>20.49</v>
      </c>
    </row>
    <row r="105" spans="1:10" x14ac:dyDescent="0.25">
      <c r="A105" s="18">
        <v>23.8</v>
      </c>
      <c r="B105" s="18">
        <v>20.78</v>
      </c>
      <c r="C105" s="18">
        <v>20.56</v>
      </c>
      <c r="D105" s="18">
        <v>20.5</v>
      </c>
      <c r="E105" s="18">
        <v>20.16</v>
      </c>
      <c r="F105" s="18">
        <v>21.68</v>
      </c>
      <c r="G105" s="18">
        <v>23.86</v>
      </c>
      <c r="H105" s="18">
        <v>21.14</v>
      </c>
      <c r="I105" s="18">
        <v>23.1</v>
      </c>
      <c r="J105" s="19">
        <v>22.53</v>
      </c>
    </row>
    <row r="106" spans="1:10" x14ac:dyDescent="0.25">
      <c r="A106" s="20">
        <v>21.04</v>
      </c>
      <c r="B106" s="20">
        <v>22.45</v>
      </c>
      <c r="C106" s="20">
        <v>21.06</v>
      </c>
      <c r="D106" s="20">
        <v>20.149999999999999</v>
      </c>
      <c r="E106" s="20">
        <v>24.31</v>
      </c>
      <c r="F106" s="20">
        <v>22.72</v>
      </c>
      <c r="G106" s="20">
        <v>24.67</v>
      </c>
      <c r="H106" s="20">
        <v>21.12</v>
      </c>
      <c r="I106" s="20">
        <v>23.35</v>
      </c>
      <c r="J106" s="21">
        <v>22.54</v>
      </c>
    </row>
    <row r="107" spans="1:10" x14ac:dyDescent="0.25">
      <c r="A107" s="18">
        <v>23.49</v>
      </c>
      <c r="B107" s="18">
        <v>22.55</v>
      </c>
      <c r="C107" s="18">
        <v>24.66</v>
      </c>
      <c r="D107" s="18">
        <v>23.56</v>
      </c>
      <c r="E107" s="18">
        <v>20.260000000000002</v>
      </c>
      <c r="F107" s="18">
        <v>22.27</v>
      </c>
      <c r="G107" s="18">
        <v>20.440000000000001</v>
      </c>
      <c r="H107" s="18">
        <v>22.27</v>
      </c>
      <c r="I107" s="18">
        <v>24.47</v>
      </c>
      <c r="J107" s="19">
        <v>23.03</v>
      </c>
    </row>
    <row r="108" spans="1:10" x14ac:dyDescent="0.25">
      <c r="A108" s="20">
        <v>20.99</v>
      </c>
      <c r="B108" s="20">
        <v>21.37</v>
      </c>
      <c r="C108" s="20">
        <v>22.15</v>
      </c>
      <c r="D108" s="20">
        <v>22.76</v>
      </c>
      <c r="E108" s="20">
        <v>20.25</v>
      </c>
      <c r="F108" s="20">
        <v>23.8</v>
      </c>
      <c r="G108" s="20">
        <v>23.38</v>
      </c>
      <c r="H108" s="20">
        <v>20.5</v>
      </c>
      <c r="I108" s="20">
        <v>21.65</v>
      </c>
      <c r="J108" s="21">
        <v>24.8</v>
      </c>
    </row>
    <row r="109" spans="1:10" x14ac:dyDescent="0.25">
      <c r="A109" s="18">
        <v>20.18</v>
      </c>
      <c r="B109" s="18">
        <v>24.07</v>
      </c>
      <c r="C109" s="18">
        <v>24.25</v>
      </c>
      <c r="D109" s="18">
        <v>20.170000000000002</v>
      </c>
      <c r="E109" s="18">
        <v>21.08</v>
      </c>
      <c r="F109" s="18">
        <v>22.83</v>
      </c>
      <c r="G109" s="18">
        <v>23.53</v>
      </c>
      <c r="H109" s="18">
        <v>23.6</v>
      </c>
      <c r="I109" s="18">
        <v>23.16</v>
      </c>
      <c r="J109" s="19">
        <v>21.42</v>
      </c>
    </row>
    <row r="110" spans="1:10" x14ac:dyDescent="0.25">
      <c r="A110" s="20">
        <v>24.46</v>
      </c>
      <c r="B110" s="20">
        <v>23.9</v>
      </c>
      <c r="C110" s="20">
        <v>24.19</v>
      </c>
      <c r="D110" s="20">
        <v>20.14</v>
      </c>
      <c r="E110" s="20">
        <v>23.6</v>
      </c>
      <c r="F110" s="20">
        <v>23.67</v>
      </c>
      <c r="G110" s="20">
        <v>24.85</v>
      </c>
      <c r="H110" s="20">
        <v>24.77</v>
      </c>
      <c r="I110" s="20">
        <v>24.75</v>
      </c>
      <c r="J110" s="21">
        <v>22.32</v>
      </c>
    </row>
    <row r="111" spans="1:10" x14ac:dyDescent="0.25">
      <c r="A111" s="18">
        <v>20.62</v>
      </c>
      <c r="B111" s="18">
        <v>21.57</v>
      </c>
      <c r="C111" s="18">
        <v>22.99</v>
      </c>
      <c r="D111" s="18">
        <v>23.14</v>
      </c>
      <c r="E111" s="18">
        <v>22.4</v>
      </c>
      <c r="F111" s="18">
        <v>23.83</v>
      </c>
      <c r="G111" s="18">
        <v>21.63</v>
      </c>
      <c r="H111" s="18">
        <v>21.9</v>
      </c>
      <c r="I111" s="18">
        <v>22.89</v>
      </c>
      <c r="J111" s="19">
        <v>22.3</v>
      </c>
    </row>
    <row r="112" spans="1:10" x14ac:dyDescent="0.25">
      <c r="A112" s="20">
        <v>24.97</v>
      </c>
      <c r="B112" s="20">
        <v>23.55</v>
      </c>
      <c r="C112" s="20">
        <v>24.91</v>
      </c>
      <c r="D112" s="20">
        <v>21.77</v>
      </c>
      <c r="E112" s="20">
        <v>23.58</v>
      </c>
      <c r="F112" s="20">
        <v>23.03</v>
      </c>
      <c r="G112" s="20">
        <v>22.25</v>
      </c>
      <c r="H112" s="20">
        <v>22.37</v>
      </c>
      <c r="I112" s="20">
        <v>22.57</v>
      </c>
      <c r="J112" s="21">
        <v>22.02</v>
      </c>
    </row>
    <row r="113" spans="1:10" x14ac:dyDescent="0.25">
      <c r="A113" s="18">
        <v>24.04</v>
      </c>
      <c r="B113" s="18">
        <v>21.89</v>
      </c>
      <c r="C113" s="18">
        <v>23.85</v>
      </c>
      <c r="D113" s="18">
        <v>22.87</v>
      </c>
      <c r="E113" s="18">
        <v>24.33</v>
      </c>
      <c r="F113" s="18">
        <v>24.38</v>
      </c>
      <c r="G113" s="18">
        <v>21.95</v>
      </c>
      <c r="H113" s="18">
        <v>21.37</v>
      </c>
      <c r="I113" s="18">
        <v>20.45</v>
      </c>
      <c r="J113" s="19">
        <v>24.51</v>
      </c>
    </row>
    <row r="114" spans="1:10" x14ac:dyDescent="0.25">
      <c r="A114" s="20">
        <v>20.96</v>
      </c>
      <c r="B114" s="20">
        <v>22.03</v>
      </c>
      <c r="C114" s="20">
        <v>20.89</v>
      </c>
      <c r="D114" s="20">
        <v>24.62</v>
      </c>
      <c r="E114" s="20">
        <v>22.22</v>
      </c>
      <c r="F114" s="20">
        <v>24.32</v>
      </c>
      <c r="G114" s="20">
        <v>22.24</v>
      </c>
      <c r="H114" s="20">
        <v>20.079999999999998</v>
      </c>
      <c r="I114" s="20">
        <v>20.18</v>
      </c>
      <c r="J114" s="21">
        <v>21.9</v>
      </c>
    </row>
    <row r="115" spans="1:10" x14ac:dyDescent="0.25">
      <c r="A115" s="18">
        <v>23.01</v>
      </c>
      <c r="B115" s="18">
        <v>24.6</v>
      </c>
      <c r="C115" s="18">
        <v>24.7</v>
      </c>
      <c r="D115" s="18">
        <v>23.45</v>
      </c>
      <c r="E115" s="18">
        <v>24.59</v>
      </c>
      <c r="F115" s="18">
        <v>23.65</v>
      </c>
      <c r="G115" s="18">
        <v>23.52</v>
      </c>
      <c r="H115" s="18">
        <v>21.6</v>
      </c>
      <c r="I115" s="18">
        <v>21.42</v>
      </c>
      <c r="J115" s="19">
        <v>22.09</v>
      </c>
    </row>
    <row r="116" spans="1:10" x14ac:dyDescent="0.25">
      <c r="A116" s="20">
        <v>22.46</v>
      </c>
      <c r="B116" s="20">
        <v>24.11</v>
      </c>
      <c r="C116" s="20">
        <v>22.12</v>
      </c>
      <c r="D116" s="20">
        <v>24.08</v>
      </c>
      <c r="E116" s="20">
        <v>23.14</v>
      </c>
      <c r="F116" s="20">
        <v>24.56</v>
      </c>
      <c r="G116" s="20">
        <v>22.95</v>
      </c>
      <c r="H116" s="20">
        <v>21.53</v>
      </c>
      <c r="I116" s="20">
        <v>21.19</v>
      </c>
      <c r="J116" s="21">
        <v>21.66</v>
      </c>
    </row>
    <row r="117" spans="1:10" x14ac:dyDescent="0.25">
      <c r="A117" s="18">
        <v>21.46</v>
      </c>
      <c r="B117" s="18">
        <v>20.81</v>
      </c>
      <c r="C117" s="18">
        <v>22.16</v>
      </c>
      <c r="D117" s="18">
        <v>23.39</v>
      </c>
      <c r="E117" s="18">
        <v>21.06</v>
      </c>
      <c r="F117" s="18">
        <v>23.13</v>
      </c>
      <c r="G117" s="18">
        <v>24.81</v>
      </c>
      <c r="H117" s="18">
        <v>21.89</v>
      </c>
      <c r="I117" s="18">
        <v>21.04</v>
      </c>
      <c r="J117" s="19">
        <v>20.73</v>
      </c>
    </row>
    <row r="118" spans="1:10" x14ac:dyDescent="0.25">
      <c r="A118" s="20">
        <v>24.3</v>
      </c>
      <c r="B118" s="20">
        <v>21.17</v>
      </c>
      <c r="C118" s="20">
        <v>20.45</v>
      </c>
      <c r="D118" s="20">
        <v>21.07</v>
      </c>
      <c r="E118" s="20">
        <v>23.27</v>
      </c>
      <c r="F118" s="20">
        <v>21.82</v>
      </c>
      <c r="G118" s="20">
        <v>21.32</v>
      </c>
      <c r="H118" s="20">
        <v>21.89</v>
      </c>
      <c r="I118" s="20">
        <v>23.96</v>
      </c>
      <c r="J118" s="21">
        <v>21.93</v>
      </c>
    </row>
    <row r="119" spans="1:10" x14ac:dyDescent="0.25">
      <c r="A119" s="18">
        <v>20.79</v>
      </c>
      <c r="B119" s="18">
        <v>20.149999999999999</v>
      </c>
      <c r="C119" s="18">
        <v>24.61</v>
      </c>
      <c r="D119" s="18">
        <v>21.03</v>
      </c>
      <c r="E119" s="18">
        <v>20.75</v>
      </c>
      <c r="F119" s="18">
        <v>23.58</v>
      </c>
      <c r="G119" s="18">
        <v>24.1</v>
      </c>
      <c r="H119" s="18">
        <v>20.18</v>
      </c>
      <c r="I119" s="18">
        <v>20.25</v>
      </c>
      <c r="J119" s="19">
        <v>23.53</v>
      </c>
    </row>
    <row r="120" spans="1:10" x14ac:dyDescent="0.25">
      <c r="A120" s="20">
        <v>24.53</v>
      </c>
      <c r="B120" s="20">
        <v>20.23</v>
      </c>
      <c r="C120" s="20">
        <v>23.44</v>
      </c>
      <c r="D120" s="20">
        <v>21.79</v>
      </c>
      <c r="E120" s="20">
        <v>22.16</v>
      </c>
      <c r="F120" s="20">
        <v>23.23</v>
      </c>
      <c r="G120" s="20">
        <v>24.25</v>
      </c>
      <c r="H120" s="20">
        <v>22.23</v>
      </c>
      <c r="I120" s="20">
        <v>23.64</v>
      </c>
      <c r="J120" s="21">
        <v>23.21</v>
      </c>
    </row>
    <row r="121" spans="1:10" x14ac:dyDescent="0.25">
      <c r="A121" s="18">
        <v>22.93</v>
      </c>
      <c r="B121" s="18">
        <v>21.83</v>
      </c>
      <c r="C121" s="18">
        <v>22.2</v>
      </c>
      <c r="D121" s="18">
        <v>20.66</v>
      </c>
      <c r="E121" s="18">
        <v>21.05</v>
      </c>
      <c r="F121" s="18">
        <v>22.52</v>
      </c>
      <c r="G121" s="18">
        <v>24.58</v>
      </c>
      <c r="H121" s="18">
        <v>24.21</v>
      </c>
      <c r="I121" s="18">
        <v>24.25</v>
      </c>
      <c r="J121" s="19">
        <v>20.98</v>
      </c>
    </row>
    <row r="122" spans="1:10" x14ac:dyDescent="0.25">
      <c r="A122" s="20">
        <v>23.61</v>
      </c>
      <c r="B122" s="20">
        <v>22.31</v>
      </c>
      <c r="C122" s="20">
        <v>22.54</v>
      </c>
      <c r="D122" s="20">
        <v>23.68</v>
      </c>
      <c r="E122" s="20">
        <v>24.34</v>
      </c>
      <c r="F122" s="20">
        <v>23.6</v>
      </c>
      <c r="G122" s="20">
        <v>20.260000000000002</v>
      </c>
      <c r="H122" s="20">
        <v>20.29</v>
      </c>
      <c r="I122" s="20">
        <v>24.84</v>
      </c>
      <c r="J122" s="21">
        <v>24.53</v>
      </c>
    </row>
    <row r="123" spans="1:10" x14ac:dyDescent="0.25">
      <c r="A123" s="18">
        <v>21.99</v>
      </c>
      <c r="B123" s="18">
        <v>21.03</v>
      </c>
      <c r="C123" s="18">
        <v>21.98</v>
      </c>
      <c r="D123" s="18">
        <v>24.71</v>
      </c>
      <c r="E123" s="18">
        <v>22.25</v>
      </c>
      <c r="F123" s="18">
        <v>21.03</v>
      </c>
      <c r="G123" s="18">
        <v>20.059999999999999</v>
      </c>
      <c r="H123" s="18">
        <v>23.44</v>
      </c>
      <c r="I123" s="18">
        <v>23.35</v>
      </c>
      <c r="J123" s="19">
        <v>24.22</v>
      </c>
    </row>
    <row r="124" spans="1:10" x14ac:dyDescent="0.25">
      <c r="A124" s="20">
        <v>21.25</v>
      </c>
      <c r="B124" s="20">
        <v>22.63</v>
      </c>
      <c r="C124" s="20">
        <v>22.5</v>
      </c>
      <c r="D124" s="20">
        <v>22.53</v>
      </c>
      <c r="E124" s="20">
        <v>22.55</v>
      </c>
      <c r="F124" s="20">
        <v>23.75</v>
      </c>
      <c r="G124" s="20">
        <v>22.37</v>
      </c>
      <c r="H124" s="20">
        <v>20.83</v>
      </c>
      <c r="I124" s="20">
        <v>22.24</v>
      </c>
      <c r="J124" s="21">
        <v>22.78</v>
      </c>
    </row>
    <row r="125" spans="1:10" x14ac:dyDescent="0.25">
      <c r="A125" s="18">
        <v>22.19</v>
      </c>
      <c r="B125" s="18">
        <v>23.63</v>
      </c>
      <c r="C125" s="18">
        <v>20.6</v>
      </c>
      <c r="D125" s="18">
        <v>22.57</v>
      </c>
      <c r="E125" s="18">
        <v>24.22</v>
      </c>
      <c r="F125" s="18">
        <v>22.01</v>
      </c>
      <c r="G125" s="18">
        <v>21.12</v>
      </c>
      <c r="H125" s="18">
        <v>24.52</v>
      </c>
      <c r="I125" s="18">
        <v>21.28</v>
      </c>
      <c r="J125" s="19">
        <v>20.05</v>
      </c>
    </row>
    <row r="126" spans="1:10" x14ac:dyDescent="0.25">
      <c r="A126" s="20">
        <v>22.74</v>
      </c>
      <c r="B126" s="20">
        <v>20.72</v>
      </c>
      <c r="C126" s="20">
        <v>24.74</v>
      </c>
      <c r="D126" s="20">
        <v>23.94</v>
      </c>
      <c r="E126" s="20">
        <v>22.07</v>
      </c>
      <c r="F126" s="20">
        <v>24.33</v>
      </c>
      <c r="G126" s="20">
        <v>20.62</v>
      </c>
      <c r="H126" s="20">
        <v>24.62</v>
      </c>
      <c r="I126" s="20">
        <v>20.96</v>
      </c>
      <c r="J126" s="21">
        <v>24.76</v>
      </c>
    </row>
    <row r="127" spans="1:10" x14ac:dyDescent="0.25">
      <c r="A127" s="18">
        <v>24.25</v>
      </c>
      <c r="B127" s="18">
        <v>21.83</v>
      </c>
      <c r="C127" s="18">
        <v>23.97</v>
      </c>
      <c r="D127" s="18">
        <v>22.48</v>
      </c>
      <c r="E127" s="18">
        <v>21.36</v>
      </c>
      <c r="F127" s="18">
        <v>20.2</v>
      </c>
      <c r="G127" s="18">
        <v>23.33</v>
      </c>
      <c r="H127" s="18">
        <v>22.17</v>
      </c>
      <c r="I127" s="18">
        <v>22.32</v>
      </c>
      <c r="J127" s="19">
        <v>22.84</v>
      </c>
    </row>
    <row r="128" spans="1:10" x14ac:dyDescent="0.25">
      <c r="A128" s="20">
        <v>22.33</v>
      </c>
      <c r="B128" s="20">
        <v>20</v>
      </c>
      <c r="C128" s="20">
        <v>24.04</v>
      </c>
      <c r="D128" s="20">
        <v>24.76</v>
      </c>
      <c r="E128" s="20">
        <v>23.02</v>
      </c>
      <c r="F128" s="20">
        <v>23.75</v>
      </c>
      <c r="G128" s="20">
        <v>20.46</v>
      </c>
      <c r="H128" s="20">
        <v>22.05</v>
      </c>
      <c r="I128" s="20">
        <v>21.31</v>
      </c>
      <c r="J128" s="21">
        <v>23.02</v>
      </c>
    </row>
    <row r="129" spans="1:10" x14ac:dyDescent="0.25">
      <c r="A129" s="18">
        <v>20.89</v>
      </c>
      <c r="B129" s="18">
        <v>20.28</v>
      </c>
      <c r="C129" s="18">
        <v>23.53</v>
      </c>
      <c r="D129" s="18">
        <v>22.74</v>
      </c>
      <c r="E129" s="18">
        <v>20.13</v>
      </c>
      <c r="F129" s="18">
        <v>22.16</v>
      </c>
      <c r="G129" s="18">
        <v>22.63</v>
      </c>
      <c r="H129" s="18">
        <v>21.6</v>
      </c>
      <c r="I129" s="18">
        <v>23</v>
      </c>
      <c r="J129" s="19">
        <v>20.5</v>
      </c>
    </row>
    <row r="130" spans="1:10" x14ac:dyDescent="0.25">
      <c r="A130" s="20">
        <v>21.25</v>
      </c>
      <c r="B130" s="20">
        <v>22.01</v>
      </c>
      <c r="C130" s="20">
        <v>20.190000000000001</v>
      </c>
      <c r="D130" s="20">
        <v>24.36</v>
      </c>
      <c r="E130" s="20">
        <v>24.61</v>
      </c>
      <c r="F130" s="20">
        <v>24.99</v>
      </c>
      <c r="G130" s="20">
        <v>22.55</v>
      </c>
      <c r="H130" s="20">
        <v>24.32</v>
      </c>
      <c r="I130" s="20">
        <v>20.89</v>
      </c>
      <c r="J130" s="21">
        <v>20.36</v>
      </c>
    </row>
    <row r="131" spans="1:10" x14ac:dyDescent="0.25">
      <c r="A131" s="18">
        <v>23.52</v>
      </c>
      <c r="B131" s="18">
        <v>21.62</v>
      </c>
      <c r="C131" s="18">
        <v>22.59</v>
      </c>
      <c r="D131" s="18">
        <v>22.21</v>
      </c>
      <c r="E131" s="18">
        <v>21.78</v>
      </c>
      <c r="F131" s="18">
        <v>24.26</v>
      </c>
      <c r="G131" s="18">
        <v>24.31</v>
      </c>
      <c r="H131" s="18">
        <v>20.53</v>
      </c>
      <c r="I131" s="18">
        <v>23.51</v>
      </c>
      <c r="J131" s="19">
        <v>23.09</v>
      </c>
    </row>
    <row r="132" spans="1:10" x14ac:dyDescent="0.25">
      <c r="A132" s="20">
        <v>20.11</v>
      </c>
      <c r="B132" s="20">
        <v>23.11</v>
      </c>
      <c r="C132" s="20">
        <v>24.5</v>
      </c>
      <c r="D132" s="20">
        <v>20.38</v>
      </c>
      <c r="E132" s="20">
        <v>22.23</v>
      </c>
      <c r="F132" s="20">
        <v>23.96</v>
      </c>
      <c r="G132" s="20">
        <v>21.22</v>
      </c>
      <c r="H132" s="20">
        <v>24.89</v>
      </c>
      <c r="I132" s="20">
        <v>20.12</v>
      </c>
      <c r="J132" s="21">
        <v>24.1</v>
      </c>
    </row>
    <row r="133" spans="1:10" x14ac:dyDescent="0.25">
      <c r="A133" s="18">
        <v>22.99</v>
      </c>
      <c r="B133" s="18">
        <v>21.77</v>
      </c>
      <c r="C133" s="18">
        <v>20.63</v>
      </c>
      <c r="D133" s="18">
        <v>20.59</v>
      </c>
      <c r="E133" s="18">
        <v>21.52</v>
      </c>
      <c r="F133" s="18">
        <v>23.7</v>
      </c>
      <c r="G133" s="18">
        <v>22.05</v>
      </c>
      <c r="H133" s="18">
        <v>23.02</v>
      </c>
      <c r="I133" s="18">
        <v>24.59</v>
      </c>
      <c r="J133" s="19">
        <v>20.99</v>
      </c>
    </row>
    <row r="134" spans="1:10" x14ac:dyDescent="0.25">
      <c r="A134" s="20">
        <v>22.09</v>
      </c>
      <c r="B134" s="20">
        <v>22.11</v>
      </c>
      <c r="C134" s="20">
        <v>23.82</v>
      </c>
      <c r="D134" s="20">
        <v>21.8</v>
      </c>
      <c r="E134" s="20">
        <v>23.42</v>
      </c>
      <c r="F134" s="20">
        <v>23.48</v>
      </c>
      <c r="G134" s="20">
        <v>23.86</v>
      </c>
      <c r="H134" s="20">
        <v>21.65</v>
      </c>
      <c r="I134" s="20">
        <v>24.9</v>
      </c>
      <c r="J134" s="21">
        <v>20.260000000000002</v>
      </c>
    </row>
    <row r="135" spans="1:10" x14ac:dyDescent="0.25">
      <c r="A135" s="18">
        <v>22.15</v>
      </c>
      <c r="B135" s="18">
        <v>20.68</v>
      </c>
      <c r="C135" s="18">
        <v>22.12</v>
      </c>
      <c r="D135" s="18">
        <v>21.59</v>
      </c>
      <c r="E135" s="18">
        <v>22.45</v>
      </c>
      <c r="F135" s="18">
        <v>22.03</v>
      </c>
      <c r="G135" s="18">
        <v>20.58</v>
      </c>
      <c r="H135" s="18">
        <v>21.08</v>
      </c>
      <c r="I135" s="18">
        <v>22.52</v>
      </c>
      <c r="J135" s="19">
        <v>20.71</v>
      </c>
    </row>
    <row r="136" spans="1:10" x14ac:dyDescent="0.25">
      <c r="A136" s="20">
        <v>20.149999999999999</v>
      </c>
      <c r="B136" s="20">
        <v>21.69</v>
      </c>
      <c r="C136" s="20">
        <v>22.88</v>
      </c>
      <c r="D136" s="20">
        <v>23.7</v>
      </c>
      <c r="E136" s="20">
        <v>22.32</v>
      </c>
      <c r="F136" s="20">
        <v>20.55</v>
      </c>
      <c r="G136" s="20">
        <v>24.02</v>
      </c>
      <c r="H136" s="20">
        <v>23.15</v>
      </c>
      <c r="I136" s="20">
        <v>21.8</v>
      </c>
      <c r="J136" s="21">
        <v>23.78</v>
      </c>
    </row>
    <row r="137" spans="1:10" x14ac:dyDescent="0.25">
      <c r="A137" s="18">
        <v>21.66</v>
      </c>
      <c r="B137" s="18">
        <v>23.29</v>
      </c>
      <c r="C137" s="18">
        <v>23.15</v>
      </c>
      <c r="D137" s="18">
        <v>21.38</v>
      </c>
      <c r="E137" s="18">
        <v>22.83</v>
      </c>
      <c r="F137" s="18">
        <v>23.77</v>
      </c>
      <c r="G137" s="18">
        <v>23.64</v>
      </c>
      <c r="H137" s="18">
        <v>23.45</v>
      </c>
      <c r="I137" s="18">
        <v>23.36</v>
      </c>
      <c r="J137" s="19">
        <v>22.48</v>
      </c>
    </row>
    <row r="138" spans="1:10" x14ac:dyDescent="0.25">
      <c r="A138" s="20">
        <v>20.57</v>
      </c>
      <c r="B138" s="20">
        <v>21.99</v>
      </c>
      <c r="C138" s="20">
        <v>23.24</v>
      </c>
      <c r="D138" s="20">
        <v>20.5</v>
      </c>
      <c r="E138" s="20">
        <v>23.35</v>
      </c>
      <c r="F138" s="20">
        <v>21.21</v>
      </c>
      <c r="G138" s="20">
        <v>24.55</v>
      </c>
      <c r="H138" s="20">
        <v>20.53</v>
      </c>
      <c r="I138" s="20">
        <v>22.69</v>
      </c>
      <c r="J138" s="21">
        <v>21.43</v>
      </c>
    </row>
    <row r="139" spans="1:10" x14ac:dyDescent="0.25">
      <c r="A139" s="18">
        <v>21.59</v>
      </c>
      <c r="B139" s="18">
        <v>23.58</v>
      </c>
      <c r="C139" s="18">
        <v>20.88</v>
      </c>
      <c r="D139" s="18">
        <v>23.01</v>
      </c>
      <c r="E139" s="18">
        <v>23</v>
      </c>
      <c r="F139" s="18">
        <v>24.37</v>
      </c>
      <c r="G139" s="18">
        <v>23.73</v>
      </c>
      <c r="H139" s="18">
        <v>20.41</v>
      </c>
      <c r="I139" s="18">
        <v>20.39</v>
      </c>
      <c r="J139" s="19">
        <v>20.8</v>
      </c>
    </row>
    <row r="140" spans="1:10" x14ac:dyDescent="0.25">
      <c r="A140" s="20">
        <v>20.93</v>
      </c>
      <c r="B140" s="20">
        <v>20.239999999999998</v>
      </c>
      <c r="C140" s="20">
        <v>22.85</v>
      </c>
      <c r="D140" s="20">
        <v>21.54</v>
      </c>
      <c r="E140" s="20">
        <v>23.07</v>
      </c>
      <c r="F140" s="20">
        <v>20.65</v>
      </c>
      <c r="G140" s="20">
        <v>24.44</v>
      </c>
      <c r="H140" s="20">
        <v>20.95</v>
      </c>
      <c r="I140" s="20">
        <v>21.69</v>
      </c>
      <c r="J140" s="21">
        <v>22.41</v>
      </c>
    </row>
    <row r="141" spans="1:10" x14ac:dyDescent="0.25">
      <c r="A141" s="18">
        <v>16.41</v>
      </c>
      <c r="B141" s="18">
        <v>15.29</v>
      </c>
      <c r="C141" s="18">
        <v>10.48</v>
      </c>
      <c r="D141" s="18">
        <v>14.09</v>
      </c>
      <c r="E141" s="18">
        <v>19.38</v>
      </c>
      <c r="F141" s="18">
        <v>10.14</v>
      </c>
      <c r="G141" s="18">
        <v>10.74</v>
      </c>
      <c r="H141" s="18">
        <v>15.18</v>
      </c>
      <c r="I141" s="18">
        <v>12.67</v>
      </c>
      <c r="J141" s="19">
        <v>14.37</v>
      </c>
    </row>
    <row r="142" spans="1:10" x14ac:dyDescent="0.25">
      <c r="A142" s="20">
        <v>16.52</v>
      </c>
      <c r="B142" s="20">
        <v>12.24</v>
      </c>
      <c r="C142" s="20">
        <v>15.91</v>
      </c>
      <c r="D142" s="20">
        <v>15.35</v>
      </c>
      <c r="E142" s="20">
        <v>17</v>
      </c>
      <c r="F142" s="20">
        <v>16.29</v>
      </c>
      <c r="G142" s="20">
        <v>10.94</v>
      </c>
      <c r="H142" s="20">
        <v>17.579999999999998</v>
      </c>
      <c r="I142" s="20">
        <v>14.73</v>
      </c>
      <c r="J142" s="21">
        <v>15.82</v>
      </c>
    </row>
    <row r="143" spans="1:10" x14ac:dyDescent="0.25">
      <c r="A143" s="18">
        <v>13.93</v>
      </c>
      <c r="B143" s="18">
        <v>15.26</v>
      </c>
      <c r="C143" s="18">
        <v>13.17</v>
      </c>
      <c r="D143" s="18">
        <v>15.12</v>
      </c>
      <c r="E143" s="18">
        <v>16.059999999999999</v>
      </c>
      <c r="F143" s="18">
        <v>14.37</v>
      </c>
      <c r="G143" s="18">
        <v>20</v>
      </c>
      <c r="H143" s="18">
        <v>14.27</v>
      </c>
      <c r="I143" s="18">
        <v>12.07</v>
      </c>
      <c r="J143" s="19">
        <v>11.12</v>
      </c>
    </row>
    <row r="144" spans="1:10" x14ac:dyDescent="0.25">
      <c r="A144" s="20">
        <v>10.24</v>
      </c>
      <c r="B144" s="20">
        <v>18.010000000000002</v>
      </c>
      <c r="C144" s="20">
        <v>15.2</v>
      </c>
      <c r="D144" s="20">
        <v>14.43</v>
      </c>
      <c r="E144" s="20">
        <v>10.85</v>
      </c>
      <c r="F144" s="20">
        <v>16.73</v>
      </c>
      <c r="G144" s="20">
        <v>19.93</v>
      </c>
      <c r="H144" s="20">
        <v>17.36</v>
      </c>
      <c r="I144" s="20">
        <v>16.77</v>
      </c>
      <c r="J144" s="21">
        <v>17.64</v>
      </c>
    </row>
    <row r="145" spans="1:10" x14ac:dyDescent="0.25">
      <c r="A145" s="18">
        <v>17.559999999999999</v>
      </c>
      <c r="B145" s="18">
        <v>14.82</v>
      </c>
      <c r="C145" s="18">
        <v>12.26</v>
      </c>
      <c r="D145" s="18">
        <v>17.920000000000002</v>
      </c>
      <c r="E145" s="18">
        <v>14.86</v>
      </c>
      <c r="F145" s="18">
        <v>11.11</v>
      </c>
      <c r="G145" s="18">
        <v>16.11</v>
      </c>
      <c r="H145" s="18">
        <v>18.66</v>
      </c>
      <c r="I145" s="18">
        <v>14.11</v>
      </c>
      <c r="J145" s="19">
        <v>19.510000000000002</v>
      </c>
    </row>
    <row r="146" spans="1:10" x14ac:dyDescent="0.25">
      <c r="A146" s="20">
        <v>13.59</v>
      </c>
      <c r="B146" s="20">
        <v>11.82</v>
      </c>
      <c r="C146" s="20">
        <v>11.56</v>
      </c>
      <c r="D146" s="20">
        <v>19.809999999999999</v>
      </c>
      <c r="E146" s="20">
        <v>16.45</v>
      </c>
      <c r="F146" s="20">
        <v>13.39</v>
      </c>
      <c r="G146" s="20">
        <v>17.64</v>
      </c>
      <c r="H146" s="20">
        <v>13.05</v>
      </c>
      <c r="I146" s="20">
        <v>13.95</v>
      </c>
      <c r="J146" s="21">
        <v>16.04</v>
      </c>
    </row>
    <row r="147" spans="1:10" x14ac:dyDescent="0.25">
      <c r="A147" s="18">
        <v>12.35</v>
      </c>
      <c r="B147" s="18">
        <v>18.39</v>
      </c>
      <c r="C147" s="18">
        <v>19.010000000000002</v>
      </c>
      <c r="D147" s="18">
        <v>18.13</v>
      </c>
      <c r="E147" s="18">
        <v>18.46</v>
      </c>
      <c r="F147" s="18">
        <v>19.600000000000001</v>
      </c>
      <c r="G147" s="18">
        <v>12.16</v>
      </c>
      <c r="H147" s="18">
        <v>19.899999999999999</v>
      </c>
      <c r="I147" s="18">
        <v>10.16</v>
      </c>
      <c r="J147" s="19">
        <v>19.96</v>
      </c>
    </row>
    <row r="148" spans="1:10" x14ac:dyDescent="0.25">
      <c r="A148" s="20">
        <v>14.18</v>
      </c>
      <c r="B148" s="20">
        <v>18.43</v>
      </c>
      <c r="C148" s="20">
        <v>14.71</v>
      </c>
      <c r="D148" s="20">
        <v>13.45</v>
      </c>
      <c r="E148" s="20">
        <v>11.14</v>
      </c>
      <c r="F148" s="20">
        <v>17.7</v>
      </c>
      <c r="G148" s="20">
        <v>16.39</v>
      </c>
      <c r="H148" s="20">
        <v>13.4</v>
      </c>
      <c r="I148" s="20">
        <v>15.05</v>
      </c>
      <c r="J148" s="21">
        <v>10.44</v>
      </c>
    </row>
    <row r="149" spans="1:10" x14ac:dyDescent="0.25">
      <c r="A149" s="18">
        <v>14.63</v>
      </c>
      <c r="B149" s="18">
        <v>10.26</v>
      </c>
      <c r="C149" s="18">
        <v>19.79</v>
      </c>
      <c r="D149" s="18">
        <v>10.91</v>
      </c>
      <c r="E149" s="18">
        <v>12.37</v>
      </c>
      <c r="F149" s="18">
        <v>11.52</v>
      </c>
      <c r="G149" s="18">
        <v>16.690000000000001</v>
      </c>
      <c r="H149" s="18">
        <v>15.2</v>
      </c>
      <c r="I149" s="18">
        <v>16.13</v>
      </c>
      <c r="J149" s="19">
        <v>17.690000000000001</v>
      </c>
    </row>
    <row r="150" spans="1:10" x14ac:dyDescent="0.25">
      <c r="A150" s="20">
        <v>19.21</v>
      </c>
      <c r="B150" s="20">
        <v>19.71</v>
      </c>
      <c r="C150" s="20">
        <v>17.29</v>
      </c>
      <c r="D150" s="20">
        <v>12.07</v>
      </c>
      <c r="E150" s="20">
        <v>18.739999999999998</v>
      </c>
      <c r="F150" s="20">
        <v>18.8</v>
      </c>
      <c r="G150" s="20">
        <v>17.55</v>
      </c>
      <c r="H150" s="20">
        <v>13.23</v>
      </c>
      <c r="I150" s="20">
        <v>16.34</v>
      </c>
      <c r="J150" s="21">
        <v>16.95</v>
      </c>
    </row>
    <row r="151" spans="1:10" x14ac:dyDescent="0.25">
      <c r="A151" s="18">
        <v>15.89</v>
      </c>
      <c r="B151" s="18">
        <v>17.95</v>
      </c>
      <c r="C151" s="18">
        <v>12.8</v>
      </c>
      <c r="D151" s="18">
        <v>15</v>
      </c>
      <c r="E151" s="18">
        <v>12.22</v>
      </c>
      <c r="F151" s="18">
        <v>18.25</v>
      </c>
      <c r="G151" s="18">
        <v>10.6</v>
      </c>
      <c r="H151" s="18">
        <v>19.399999999999999</v>
      </c>
      <c r="I151" s="18">
        <v>12.84</v>
      </c>
      <c r="J151" s="19">
        <v>16.170000000000002</v>
      </c>
    </row>
    <row r="152" spans="1:10" x14ac:dyDescent="0.25">
      <c r="A152" s="20">
        <v>18.32</v>
      </c>
      <c r="B152" s="20">
        <v>19.73</v>
      </c>
      <c r="C152" s="20">
        <v>15.21</v>
      </c>
      <c r="D152" s="20">
        <v>17.899999999999999</v>
      </c>
      <c r="E152" s="20">
        <v>18.29</v>
      </c>
      <c r="F152" s="20">
        <v>14.78</v>
      </c>
      <c r="G152" s="20">
        <v>16.59</v>
      </c>
      <c r="H152" s="20">
        <v>18.350000000000001</v>
      </c>
      <c r="I152" s="20">
        <v>12.69</v>
      </c>
      <c r="J152" s="21">
        <v>18.489999999999998</v>
      </c>
    </row>
    <row r="153" spans="1:10" x14ac:dyDescent="0.25">
      <c r="A153" s="18">
        <v>13.6</v>
      </c>
      <c r="B153" s="18">
        <v>12.67</v>
      </c>
      <c r="C153" s="18">
        <v>15.96</v>
      </c>
      <c r="D153" s="18">
        <v>19.79</v>
      </c>
      <c r="E153" s="18">
        <v>15</v>
      </c>
      <c r="F153" s="18">
        <v>17.829999999999998</v>
      </c>
      <c r="G153" s="18">
        <v>11.56</v>
      </c>
      <c r="H153" s="18">
        <v>19.489999999999998</v>
      </c>
      <c r="I153" s="18">
        <v>13.76</v>
      </c>
      <c r="J153" s="19">
        <v>15.46</v>
      </c>
    </row>
    <row r="154" spans="1:10" x14ac:dyDescent="0.25">
      <c r="A154" s="20">
        <v>10.199999999999999</v>
      </c>
      <c r="B154" s="20">
        <v>14.87</v>
      </c>
      <c r="C154" s="20">
        <v>17.510000000000002</v>
      </c>
      <c r="D154" s="20">
        <v>17.190000000000001</v>
      </c>
      <c r="E154" s="20">
        <v>12.5</v>
      </c>
      <c r="F154" s="20">
        <v>15.71</v>
      </c>
      <c r="G154" s="20">
        <v>12.15</v>
      </c>
      <c r="H154" s="20">
        <v>13.01</v>
      </c>
      <c r="I154" s="20">
        <v>17.21</v>
      </c>
      <c r="J154" s="21">
        <v>15.46</v>
      </c>
    </row>
    <row r="155" spans="1:10" x14ac:dyDescent="0.25">
      <c r="A155" s="18">
        <v>18.23</v>
      </c>
      <c r="B155" s="18">
        <v>10.62</v>
      </c>
      <c r="C155" s="18">
        <v>14.89</v>
      </c>
      <c r="D155" s="18">
        <v>13.97</v>
      </c>
      <c r="E155" s="18">
        <v>14.88</v>
      </c>
      <c r="F155" s="18">
        <v>18.62</v>
      </c>
      <c r="G155" s="18">
        <v>12.9</v>
      </c>
      <c r="H155" s="18">
        <v>17.5</v>
      </c>
      <c r="I155" s="18">
        <v>12.26</v>
      </c>
      <c r="J155" s="19">
        <v>15.26</v>
      </c>
    </row>
    <row r="156" spans="1:10" x14ac:dyDescent="0.25">
      <c r="A156" s="20">
        <v>10.99</v>
      </c>
      <c r="B156" s="20">
        <v>19.11</v>
      </c>
      <c r="C156" s="20">
        <v>18.8</v>
      </c>
      <c r="D156" s="20">
        <v>12.14</v>
      </c>
      <c r="E156" s="20">
        <v>11.19</v>
      </c>
      <c r="F156" s="20">
        <v>11.97</v>
      </c>
      <c r="G156" s="20">
        <v>19.8</v>
      </c>
      <c r="H156" s="20">
        <v>19.72</v>
      </c>
      <c r="I156" s="20">
        <v>15.04</v>
      </c>
      <c r="J156" s="21">
        <v>12.42</v>
      </c>
    </row>
    <row r="157" spans="1:10" x14ac:dyDescent="0.25">
      <c r="A157" s="18">
        <v>16.5</v>
      </c>
      <c r="B157" s="18">
        <v>18.18</v>
      </c>
      <c r="C157" s="18">
        <v>15.63</v>
      </c>
      <c r="D157" s="18">
        <v>11.46</v>
      </c>
      <c r="E157" s="18">
        <v>17.399999999999999</v>
      </c>
      <c r="F157" s="18">
        <v>16.75</v>
      </c>
      <c r="G157" s="18">
        <v>11.85</v>
      </c>
      <c r="H157" s="18">
        <v>13.64</v>
      </c>
      <c r="I157" s="18">
        <v>10.43</v>
      </c>
      <c r="J157" s="19">
        <v>19.149999999999999</v>
      </c>
    </row>
    <row r="158" spans="1:10" x14ac:dyDescent="0.25">
      <c r="A158" s="20">
        <v>14.76</v>
      </c>
      <c r="B158" s="20">
        <v>10.74</v>
      </c>
      <c r="C158" s="20">
        <v>16.3</v>
      </c>
      <c r="D158" s="20">
        <v>10.39</v>
      </c>
      <c r="E158" s="20">
        <v>11.24</v>
      </c>
      <c r="F158" s="20">
        <v>18.98</v>
      </c>
      <c r="G158" s="20">
        <v>15.79</v>
      </c>
      <c r="H158" s="20">
        <v>12.57</v>
      </c>
      <c r="I158" s="20">
        <v>19.2</v>
      </c>
      <c r="J158" s="21">
        <v>10.17</v>
      </c>
    </row>
    <row r="159" spans="1:10" x14ac:dyDescent="0.25">
      <c r="A159" s="18">
        <v>19.149999999999999</v>
      </c>
      <c r="B159" s="18">
        <v>15.35</v>
      </c>
      <c r="C159" s="18">
        <v>10.71</v>
      </c>
      <c r="D159" s="18">
        <v>14.76</v>
      </c>
      <c r="E159" s="18">
        <v>17.57</v>
      </c>
      <c r="F159" s="18">
        <v>16.05</v>
      </c>
      <c r="G159" s="18">
        <v>19.690000000000001</v>
      </c>
      <c r="H159" s="18">
        <v>15.96</v>
      </c>
      <c r="I159" s="18">
        <v>11.27</v>
      </c>
      <c r="J159" s="19">
        <v>11.72</v>
      </c>
    </row>
    <row r="160" spans="1:10" x14ac:dyDescent="0.25">
      <c r="A160" s="20">
        <v>14.52</v>
      </c>
      <c r="B160" s="20">
        <v>15.36</v>
      </c>
      <c r="C160" s="20">
        <v>10.01</v>
      </c>
      <c r="D160" s="20">
        <v>19.440000000000001</v>
      </c>
      <c r="E160" s="20">
        <v>11.62</v>
      </c>
      <c r="F160" s="20">
        <v>17.75</v>
      </c>
      <c r="G160" s="20">
        <v>14.63</v>
      </c>
      <c r="H160" s="20">
        <v>11.83</v>
      </c>
      <c r="I160" s="20">
        <v>15.26</v>
      </c>
      <c r="J160" s="21">
        <v>11.75</v>
      </c>
    </row>
    <row r="161" spans="1:10" x14ac:dyDescent="0.25">
      <c r="A161" s="18">
        <v>14.04</v>
      </c>
      <c r="B161" s="18">
        <v>12.39</v>
      </c>
      <c r="C161" s="18">
        <v>16.54</v>
      </c>
      <c r="D161" s="18">
        <v>16.02</v>
      </c>
      <c r="E161" s="18">
        <v>10.46</v>
      </c>
      <c r="F161" s="18">
        <v>10.8</v>
      </c>
      <c r="G161" s="18">
        <v>13.25</v>
      </c>
      <c r="H161" s="18">
        <v>19.96</v>
      </c>
      <c r="I161" s="18">
        <v>19.989999999999998</v>
      </c>
      <c r="J161" s="19">
        <v>15.91</v>
      </c>
    </row>
    <row r="162" spans="1:10" x14ac:dyDescent="0.25">
      <c r="A162" s="20">
        <v>15.75</v>
      </c>
      <c r="B162" s="20">
        <v>18.39</v>
      </c>
      <c r="C162" s="20">
        <v>13.61</v>
      </c>
      <c r="D162" s="20">
        <v>10.15</v>
      </c>
      <c r="E162" s="20">
        <v>19.989999999999998</v>
      </c>
      <c r="F162" s="20">
        <v>14.87</v>
      </c>
      <c r="G162" s="20">
        <v>14.72</v>
      </c>
      <c r="H162" s="20">
        <v>14.66</v>
      </c>
      <c r="I162" s="20">
        <v>19.100000000000001</v>
      </c>
      <c r="J162" s="21">
        <v>17.760000000000002</v>
      </c>
    </row>
    <row r="163" spans="1:10" x14ac:dyDescent="0.25">
      <c r="A163" s="18">
        <v>14.16</v>
      </c>
      <c r="B163" s="18">
        <v>19.989999999999998</v>
      </c>
      <c r="C163" s="18">
        <v>15.52</v>
      </c>
      <c r="D163" s="18">
        <v>11.59</v>
      </c>
      <c r="E163" s="18">
        <v>13.63</v>
      </c>
      <c r="F163" s="18">
        <v>12.92</v>
      </c>
      <c r="G163" s="18">
        <v>13.18</v>
      </c>
      <c r="H163" s="18">
        <v>18.84</v>
      </c>
      <c r="I163" s="18">
        <v>10.7</v>
      </c>
      <c r="J163" s="19">
        <v>13.87</v>
      </c>
    </row>
    <row r="164" spans="1:10" x14ac:dyDescent="0.25">
      <c r="A164" s="20">
        <v>17.32</v>
      </c>
      <c r="B164" s="20">
        <v>10.029999999999999</v>
      </c>
      <c r="C164" s="20">
        <v>15.19</v>
      </c>
      <c r="D164" s="20">
        <v>17.38</v>
      </c>
      <c r="E164" s="20">
        <v>12.08</v>
      </c>
      <c r="F164" s="20">
        <v>19.09</v>
      </c>
      <c r="G164" s="20">
        <v>12.83</v>
      </c>
      <c r="H164" s="20">
        <v>18.420000000000002</v>
      </c>
      <c r="I164" s="20">
        <v>14.05</v>
      </c>
      <c r="J164" s="21">
        <v>13.27</v>
      </c>
    </row>
    <row r="165" spans="1:10" x14ac:dyDescent="0.25">
      <c r="A165" s="18">
        <v>17.7</v>
      </c>
      <c r="B165" s="18">
        <v>12.05</v>
      </c>
      <c r="C165" s="18">
        <v>19.64</v>
      </c>
      <c r="D165" s="18">
        <v>15.73</v>
      </c>
      <c r="E165" s="18">
        <v>19.87</v>
      </c>
      <c r="F165" s="18">
        <v>16.72</v>
      </c>
      <c r="G165" s="18">
        <v>11.73</v>
      </c>
      <c r="H165" s="18">
        <v>16.41</v>
      </c>
      <c r="I165" s="18">
        <v>18.29</v>
      </c>
      <c r="J165" s="19">
        <v>18.22</v>
      </c>
    </row>
    <row r="166" spans="1:10" x14ac:dyDescent="0.25">
      <c r="A166" s="20">
        <v>11.01</v>
      </c>
      <c r="B166" s="20">
        <v>14.84</v>
      </c>
      <c r="C166" s="20">
        <v>11.29</v>
      </c>
      <c r="D166" s="20">
        <v>17.72</v>
      </c>
      <c r="E166" s="20">
        <v>12.61</v>
      </c>
      <c r="F166" s="20">
        <v>16.55</v>
      </c>
      <c r="G166" s="20">
        <v>11.63</v>
      </c>
      <c r="H166" s="20">
        <v>12.88</v>
      </c>
      <c r="I166" s="20">
        <v>14.01</v>
      </c>
      <c r="J166" s="21">
        <v>12.67</v>
      </c>
    </row>
    <row r="167" spans="1:10" x14ac:dyDescent="0.25">
      <c r="A167" s="18">
        <v>11.11</v>
      </c>
      <c r="B167" s="18">
        <v>16.350000000000001</v>
      </c>
      <c r="C167" s="18">
        <v>13.97</v>
      </c>
      <c r="D167" s="18">
        <v>11.7</v>
      </c>
      <c r="E167" s="18">
        <v>18.649999999999999</v>
      </c>
      <c r="F167" s="18">
        <v>14.28</v>
      </c>
      <c r="G167" s="18">
        <v>17.690000000000001</v>
      </c>
      <c r="H167" s="18">
        <v>13.25</v>
      </c>
      <c r="I167" s="18">
        <v>10.69</v>
      </c>
      <c r="J167" s="19">
        <v>17.690000000000001</v>
      </c>
    </row>
    <row r="168" spans="1:10" x14ac:dyDescent="0.25">
      <c r="A168" s="20">
        <v>13.09</v>
      </c>
      <c r="B168" s="20">
        <v>15.83</v>
      </c>
      <c r="C168" s="20">
        <v>18.55</v>
      </c>
      <c r="D168" s="20">
        <v>17.37</v>
      </c>
      <c r="E168" s="20">
        <v>18.489999999999998</v>
      </c>
      <c r="F168" s="20">
        <v>14.59</v>
      </c>
      <c r="G168" s="20">
        <v>19.329999999999998</v>
      </c>
      <c r="H168" s="20">
        <v>13.54</v>
      </c>
      <c r="I168" s="20">
        <v>11.35</v>
      </c>
      <c r="J168" s="21">
        <v>18.43</v>
      </c>
    </row>
    <row r="169" spans="1:10" x14ac:dyDescent="0.25">
      <c r="A169" s="18">
        <v>13.13</v>
      </c>
      <c r="B169" s="18">
        <v>12.77</v>
      </c>
      <c r="C169" s="18">
        <v>19</v>
      </c>
      <c r="D169" s="18">
        <v>10.71</v>
      </c>
      <c r="E169" s="18">
        <v>17.16</v>
      </c>
      <c r="F169" s="18">
        <v>16.100000000000001</v>
      </c>
      <c r="G169" s="18">
        <v>11.78</v>
      </c>
      <c r="H169" s="18">
        <v>18.670000000000002</v>
      </c>
      <c r="I169" s="18">
        <v>14.56</v>
      </c>
      <c r="J169" s="19">
        <v>19.170000000000002</v>
      </c>
    </row>
    <row r="170" spans="1:10" x14ac:dyDescent="0.25">
      <c r="A170" s="20">
        <v>12.13</v>
      </c>
      <c r="B170" s="20">
        <v>13.07</v>
      </c>
      <c r="C170" s="20">
        <v>15.72</v>
      </c>
      <c r="D170" s="20">
        <v>12.27</v>
      </c>
      <c r="E170" s="20">
        <v>13.41</v>
      </c>
      <c r="F170" s="20">
        <v>13.75</v>
      </c>
      <c r="G170" s="20">
        <v>12.79</v>
      </c>
      <c r="H170" s="20">
        <v>17.98</v>
      </c>
      <c r="I170" s="20">
        <v>18.2</v>
      </c>
      <c r="J170" s="21">
        <v>13.87</v>
      </c>
    </row>
    <row r="171" spans="1:10" x14ac:dyDescent="0.25">
      <c r="A171" s="18">
        <v>10.53</v>
      </c>
      <c r="B171" s="18">
        <v>15.53</v>
      </c>
      <c r="C171" s="18">
        <v>17.63</v>
      </c>
      <c r="D171" s="18">
        <v>19.84</v>
      </c>
      <c r="E171" s="18">
        <v>10.76</v>
      </c>
      <c r="F171" s="18">
        <v>14.15</v>
      </c>
      <c r="G171" s="18">
        <v>13.54</v>
      </c>
      <c r="H171" s="18">
        <v>11.75</v>
      </c>
      <c r="I171" s="18">
        <v>12.65</v>
      </c>
      <c r="J171" s="19">
        <v>13.57</v>
      </c>
    </row>
    <row r="172" spans="1:10" x14ac:dyDescent="0.25">
      <c r="A172" s="20">
        <v>11.99</v>
      </c>
      <c r="B172" s="20">
        <v>13.44</v>
      </c>
      <c r="C172" s="20">
        <v>19.18</v>
      </c>
      <c r="D172" s="20">
        <v>11.19</v>
      </c>
      <c r="E172" s="20">
        <v>19.05</v>
      </c>
      <c r="F172" s="20">
        <v>15.07</v>
      </c>
      <c r="G172" s="20">
        <v>17.510000000000002</v>
      </c>
      <c r="H172" s="20">
        <v>18.72</v>
      </c>
      <c r="I172" s="20">
        <v>11.62</v>
      </c>
      <c r="J172" s="21">
        <v>11.08</v>
      </c>
    </row>
    <row r="173" spans="1:10" x14ac:dyDescent="0.25">
      <c r="A173" s="18">
        <v>11.42</v>
      </c>
      <c r="B173" s="18">
        <v>18.52</v>
      </c>
      <c r="C173" s="18">
        <v>13.52</v>
      </c>
      <c r="D173" s="18">
        <v>18.75</v>
      </c>
      <c r="E173" s="18">
        <v>11.07</v>
      </c>
      <c r="F173" s="18">
        <v>13.24</v>
      </c>
      <c r="G173" s="18">
        <v>16.14</v>
      </c>
      <c r="H173" s="18">
        <v>10.94</v>
      </c>
      <c r="I173" s="18">
        <v>13.13</v>
      </c>
      <c r="J173" s="19">
        <v>16.52</v>
      </c>
    </row>
    <row r="174" spans="1:10" x14ac:dyDescent="0.25">
      <c r="A174" s="20">
        <v>13.11</v>
      </c>
      <c r="B174" s="20">
        <v>11.09</v>
      </c>
      <c r="C174" s="20">
        <v>13.22</v>
      </c>
      <c r="D174" s="20">
        <v>17.07</v>
      </c>
      <c r="E174" s="20">
        <v>16.09</v>
      </c>
      <c r="F174" s="20">
        <v>18.420000000000002</v>
      </c>
      <c r="G174" s="20">
        <v>12.03</v>
      </c>
      <c r="H174" s="20">
        <v>19.899999999999999</v>
      </c>
      <c r="I174" s="20">
        <v>13.54</v>
      </c>
      <c r="J174" s="21">
        <v>18.37</v>
      </c>
    </row>
    <row r="175" spans="1:10" x14ac:dyDescent="0.25">
      <c r="A175" s="18">
        <v>12.14</v>
      </c>
      <c r="B175" s="18">
        <v>12.99</v>
      </c>
      <c r="C175" s="18">
        <v>16.260000000000002</v>
      </c>
      <c r="D175" s="18">
        <v>17.68</v>
      </c>
      <c r="E175" s="18">
        <v>13.47</v>
      </c>
      <c r="F175" s="18">
        <v>18.79</v>
      </c>
      <c r="G175" s="18">
        <v>13.56</v>
      </c>
      <c r="H175" s="18">
        <v>12.8</v>
      </c>
      <c r="I175" s="18">
        <v>15.11</v>
      </c>
      <c r="J175" s="19">
        <v>19.760000000000002</v>
      </c>
    </row>
    <row r="176" spans="1:10" x14ac:dyDescent="0.25">
      <c r="A176" s="20">
        <v>16.190000000000001</v>
      </c>
      <c r="B176" s="20">
        <v>12.36</v>
      </c>
      <c r="C176" s="20">
        <v>10</v>
      </c>
      <c r="D176" s="20">
        <v>12.27</v>
      </c>
      <c r="E176" s="20">
        <v>18.2</v>
      </c>
      <c r="F176" s="20">
        <v>13.68</v>
      </c>
      <c r="G176" s="20">
        <v>19.16</v>
      </c>
      <c r="H176" s="20">
        <v>19.39</v>
      </c>
      <c r="I176" s="20">
        <v>11.01</v>
      </c>
      <c r="J176" s="21">
        <v>13.18</v>
      </c>
    </row>
    <row r="177" spans="1:10" x14ac:dyDescent="0.25">
      <c r="A177" s="18">
        <v>17.34</v>
      </c>
      <c r="B177" s="18">
        <v>12.39</v>
      </c>
      <c r="C177" s="18">
        <v>10.89</v>
      </c>
      <c r="D177" s="18">
        <v>11.43</v>
      </c>
      <c r="E177" s="18">
        <v>16.13</v>
      </c>
      <c r="F177" s="18">
        <v>11.48</v>
      </c>
      <c r="G177" s="18">
        <v>10.43</v>
      </c>
      <c r="H177" s="18">
        <v>16.149999999999999</v>
      </c>
      <c r="I177" s="18">
        <v>15.62</v>
      </c>
      <c r="J177" s="19">
        <v>17.09</v>
      </c>
    </row>
    <row r="178" spans="1:10" x14ac:dyDescent="0.25">
      <c r="A178" s="20">
        <v>19.46</v>
      </c>
      <c r="B178" s="20">
        <v>14.85</v>
      </c>
      <c r="C178" s="20">
        <v>15.99</v>
      </c>
      <c r="D178" s="20">
        <v>18.440000000000001</v>
      </c>
      <c r="E178" s="20">
        <v>10.42</v>
      </c>
      <c r="F178" s="20">
        <v>18.78</v>
      </c>
      <c r="G178" s="20">
        <v>11.05</v>
      </c>
      <c r="H178" s="20">
        <v>18.7</v>
      </c>
      <c r="I178" s="20">
        <v>10.35</v>
      </c>
      <c r="J178" s="21">
        <v>14.51</v>
      </c>
    </row>
    <row r="179" spans="1:10" x14ac:dyDescent="0.25">
      <c r="A179" s="18">
        <v>14.42</v>
      </c>
      <c r="B179" s="18">
        <v>19.23</v>
      </c>
      <c r="C179" s="18">
        <v>19.98</v>
      </c>
      <c r="D179" s="18">
        <v>11.87</v>
      </c>
      <c r="E179" s="18">
        <v>11.95</v>
      </c>
      <c r="F179" s="18">
        <v>10.7</v>
      </c>
      <c r="G179" s="18">
        <v>13.96</v>
      </c>
      <c r="H179" s="18">
        <v>11.65</v>
      </c>
      <c r="I179" s="18">
        <v>10.73</v>
      </c>
      <c r="J179" s="19">
        <v>19.25</v>
      </c>
    </row>
    <row r="180" spans="1:10" x14ac:dyDescent="0.25">
      <c r="A180" s="20">
        <v>12.2</v>
      </c>
      <c r="B180" s="20">
        <v>14.35</v>
      </c>
      <c r="C180" s="20">
        <v>11.37</v>
      </c>
      <c r="D180" s="20">
        <v>12.07</v>
      </c>
      <c r="E180" s="20">
        <v>14.32</v>
      </c>
      <c r="F180" s="20">
        <v>13.34</v>
      </c>
      <c r="G180" s="20">
        <v>18.739999999999998</v>
      </c>
      <c r="H180" s="20">
        <v>15.82</v>
      </c>
      <c r="I180" s="20">
        <v>13.79</v>
      </c>
      <c r="J180" s="21">
        <v>19.36</v>
      </c>
    </row>
    <row r="181" spans="1:10" x14ac:dyDescent="0.25">
      <c r="A181" s="18">
        <v>10.3</v>
      </c>
      <c r="B181" s="18">
        <v>14.81</v>
      </c>
      <c r="C181" s="18">
        <v>12.96</v>
      </c>
      <c r="D181" s="18">
        <v>12.99</v>
      </c>
      <c r="E181" s="18">
        <v>19</v>
      </c>
      <c r="F181" s="18">
        <v>17.73</v>
      </c>
      <c r="G181" s="18">
        <v>12.97</v>
      </c>
      <c r="H181" s="18">
        <v>17.96</v>
      </c>
      <c r="I181" s="18">
        <v>19.07</v>
      </c>
      <c r="J181" s="19">
        <v>17.12</v>
      </c>
    </row>
    <row r="182" spans="1:10" x14ac:dyDescent="0.25">
      <c r="A182" s="20">
        <v>10.029999999999999</v>
      </c>
      <c r="B182" s="20">
        <v>14.28</v>
      </c>
      <c r="C182" s="20">
        <v>11.97</v>
      </c>
      <c r="D182" s="20">
        <v>17.7</v>
      </c>
      <c r="E182" s="20">
        <v>18.2</v>
      </c>
      <c r="F182" s="20">
        <v>19.2</v>
      </c>
      <c r="G182" s="20">
        <v>17.43</v>
      </c>
      <c r="H182" s="20">
        <v>14.46</v>
      </c>
      <c r="I182" s="20">
        <v>16.48</v>
      </c>
      <c r="J182" s="21">
        <v>15.66</v>
      </c>
    </row>
    <row r="183" spans="1:10" x14ac:dyDescent="0.25">
      <c r="A183" s="18">
        <v>14</v>
      </c>
      <c r="B183" s="18">
        <v>12.83</v>
      </c>
      <c r="C183" s="18">
        <v>18.72</v>
      </c>
      <c r="D183" s="18">
        <v>11.22</v>
      </c>
      <c r="E183" s="18">
        <v>13.79</v>
      </c>
      <c r="F183" s="18">
        <v>18.559999999999999</v>
      </c>
      <c r="G183" s="18">
        <v>11.19</v>
      </c>
      <c r="H183" s="18">
        <v>12.81</v>
      </c>
      <c r="I183" s="18">
        <v>14.5</v>
      </c>
      <c r="J183" s="19">
        <v>12.78</v>
      </c>
    </row>
    <row r="184" spans="1:10" x14ac:dyDescent="0.25">
      <c r="A184" s="20">
        <v>15.42</v>
      </c>
      <c r="B184" s="20">
        <v>10.37</v>
      </c>
      <c r="C184" s="20">
        <v>18.739999999999998</v>
      </c>
      <c r="D184" s="20">
        <v>18.670000000000002</v>
      </c>
      <c r="E184" s="20">
        <v>15.22</v>
      </c>
      <c r="F184" s="20">
        <v>12.83</v>
      </c>
      <c r="G184" s="20">
        <v>13.11</v>
      </c>
      <c r="H184" s="20">
        <v>11.77</v>
      </c>
      <c r="I184" s="20">
        <v>18.57</v>
      </c>
      <c r="J184" s="21">
        <v>10.33</v>
      </c>
    </row>
    <row r="185" spans="1:10" x14ac:dyDescent="0.25">
      <c r="A185" s="18">
        <v>15.98</v>
      </c>
      <c r="B185" s="18">
        <v>13.48</v>
      </c>
      <c r="C185" s="18">
        <v>10.69</v>
      </c>
      <c r="D185" s="18">
        <v>15.11</v>
      </c>
      <c r="E185" s="18">
        <v>14.51</v>
      </c>
      <c r="F185" s="18">
        <v>17.100000000000001</v>
      </c>
      <c r="G185" s="18">
        <v>15.65</v>
      </c>
      <c r="H185" s="18">
        <v>10.44</v>
      </c>
      <c r="I185" s="18">
        <v>13.73</v>
      </c>
      <c r="J185" s="19">
        <v>19.66</v>
      </c>
    </row>
    <row r="186" spans="1:10" x14ac:dyDescent="0.25">
      <c r="A186" s="20">
        <v>10.8</v>
      </c>
      <c r="B186" s="20">
        <v>16.079999999999998</v>
      </c>
      <c r="C186" s="20">
        <v>16.47</v>
      </c>
      <c r="D186" s="20">
        <v>12.88</v>
      </c>
      <c r="E186" s="20">
        <v>18.579999999999998</v>
      </c>
      <c r="F186" s="20">
        <v>13.96</v>
      </c>
      <c r="G186" s="20">
        <v>12.92</v>
      </c>
      <c r="H186" s="20">
        <v>10.74</v>
      </c>
      <c r="I186" s="20">
        <v>10.5</v>
      </c>
      <c r="J186" s="21">
        <v>10.62</v>
      </c>
    </row>
    <row r="187" spans="1:10" x14ac:dyDescent="0.25">
      <c r="A187" s="18">
        <v>10.61</v>
      </c>
      <c r="B187" s="18">
        <v>15.59</v>
      </c>
      <c r="C187" s="18">
        <v>10.52</v>
      </c>
      <c r="D187" s="18">
        <v>18.55</v>
      </c>
      <c r="E187" s="18">
        <v>11.33</v>
      </c>
      <c r="F187" s="18">
        <v>11.82</v>
      </c>
      <c r="G187" s="18">
        <v>18.579999999999998</v>
      </c>
      <c r="H187" s="18">
        <v>18.72</v>
      </c>
      <c r="I187" s="18">
        <v>11.95</v>
      </c>
      <c r="J187" s="19">
        <v>11.84</v>
      </c>
    </row>
    <row r="188" spans="1:10" x14ac:dyDescent="0.25">
      <c r="A188" s="20">
        <v>17.66</v>
      </c>
      <c r="B188" s="20">
        <v>15.83</v>
      </c>
      <c r="C188" s="20">
        <v>16.350000000000001</v>
      </c>
      <c r="D188" s="20">
        <v>13.72</v>
      </c>
      <c r="E188" s="20">
        <v>19.440000000000001</v>
      </c>
      <c r="F188" s="20">
        <v>18.989999999999998</v>
      </c>
      <c r="G188" s="20">
        <v>10.94</v>
      </c>
      <c r="H188" s="20">
        <v>10.47</v>
      </c>
      <c r="I188" s="20">
        <v>17.46</v>
      </c>
      <c r="J188" s="21">
        <v>17.690000000000001</v>
      </c>
    </row>
    <row r="189" spans="1:10" x14ac:dyDescent="0.25">
      <c r="A189" s="18">
        <v>15.3</v>
      </c>
      <c r="B189" s="18">
        <v>13.83</v>
      </c>
      <c r="C189" s="18">
        <v>11.97</v>
      </c>
      <c r="D189" s="18">
        <v>15.5</v>
      </c>
      <c r="E189" s="18">
        <v>11.06</v>
      </c>
      <c r="F189" s="18">
        <v>14.22</v>
      </c>
      <c r="G189" s="18">
        <v>18.66</v>
      </c>
      <c r="H189" s="18">
        <v>18.95</v>
      </c>
      <c r="I189" s="18">
        <v>11.79</v>
      </c>
      <c r="J189" s="19">
        <v>16.760000000000002</v>
      </c>
    </row>
    <row r="190" spans="1:10" x14ac:dyDescent="0.25">
      <c r="A190" s="20">
        <v>10.77</v>
      </c>
      <c r="B190" s="20">
        <v>18.07</v>
      </c>
      <c r="C190" s="20">
        <v>17.87</v>
      </c>
      <c r="D190" s="20">
        <v>16.760000000000002</v>
      </c>
      <c r="E190" s="20">
        <v>19.04</v>
      </c>
      <c r="F190" s="20">
        <v>18.55</v>
      </c>
      <c r="G190" s="20">
        <v>15</v>
      </c>
      <c r="H190" s="20">
        <v>16.649999999999999</v>
      </c>
      <c r="I190" s="20">
        <v>11.24</v>
      </c>
      <c r="J190" s="21">
        <v>10.19</v>
      </c>
    </row>
    <row r="191" spans="1:10" x14ac:dyDescent="0.25">
      <c r="A191" s="18">
        <v>15.81</v>
      </c>
      <c r="B191" s="18">
        <v>14.72</v>
      </c>
      <c r="C191" s="18">
        <v>18.12</v>
      </c>
      <c r="D191" s="18">
        <v>18.82</v>
      </c>
      <c r="E191" s="18">
        <v>15.14</v>
      </c>
      <c r="F191" s="18">
        <v>18.850000000000001</v>
      </c>
      <c r="G191" s="18">
        <v>17.940000000000001</v>
      </c>
      <c r="H191" s="18">
        <v>12.26</v>
      </c>
      <c r="I191" s="18">
        <v>19.34</v>
      </c>
      <c r="J191" s="19">
        <v>18.3</v>
      </c>
    </row>
    <row r="192" spans="1:10" x14ac:dyDescent="0.25">
      <c r="A192" s="20">
        <v>-1.03</v>
      </c>
      <c r="B192" s="20">
        <v>8.4</v>
      </c>
      <c r="C192" s="20">
        <v>7.65</v>
      </c>
      <c r="D192" s="20">
        <v>-1.5</v>
      </c>
      <c r="E192" s="20">
        <v>-1.63</v>
      </c>
      <c r="F192" s="20">
        <v>8.16</v>
      </c>
      <c r="G192" s="20">
        <v>-4.8899999999999997</v>
      </c>
      <c r="H192" s="20">
        <v>-2.09</v>
      </c>
      <c r="I192" s="20">
        <v>-2.0299999999999998</v>
      </c>
      <c r="J192" s="21">
        <v>-0.74</v>
      </c>
    </row>
    <row r="193" spans="1:10" x14ac:dyDescent="0.25">
      <c r="A193" s="18">
        <v>-0.64</v>
      </c>
      <c r="B193" s="18">
        <v>-3.46</v>
      </c>
      <c r="C193" s="18">
        <v>-4.01</v>
      </c>
      <c r="D193" s="18">
        <v>8.49</v>
      </c>
      <c r="E193" s="18">
        <v>-1.87</v>
      </c>
      <c r="F193" s="18">
        <v>-5.51</v>
      </c>
      <c r="G193" s="18">
        <v>6.22</v>
      </c>
      <c r="H193" s="18">
        <v>-5.76</v>
      </c>
      <c r="I193" s="18">
        <v>-2.0499999999999998</v>
      </c>
      <c r="J193" s="19">
        <v>-4.6100000000000003</v>
      </c>
    </row>
    <row r="194" spans="1:10" x14ac:dyDescent="0.25">
      <c r="A194" s="20">
        <v>-4.66</v>
      </c>
      <c r="B194" s="20">
        <v>7.8</v>
      </c>
      <c r="C194" s="20">
        <v>-5.83</v>
      </c>
      <c r="D194" s="20">
        <v>8.77</v>
      </c>
      <c r="E194" s="20">
        <v>-1.64</v>
      </c>
      <c r="F194" s="20">
        <v>2.81</v>
      </c>
      <c r="G194" s="20">
        <v>5.64</v>
      </c>
      <c r="H194" s="20">
        <v>7.27</v>
      </c>
      <c r="I194" s="20">
        <v>0</v>
      </c>
      <c r="J194" s="21">
        <v>-1.52</v>
      </c>
    </row>
    <row r="195" spans="1:10" x14ac:dyDescent="0.25">
      <c r="A195" s="18">
        <v>5.58</v>
      </c>
      <c r="B195" s="18">
        <v>-4.47</v>
      </c>
      <c r="C195" s="18">
        <v>-4.4000000000000004</v>
      </c>
      <c r="D195" s="18">
        <v>-0.05</v>
      </c>
      <c r="E195" s="18">
        <v>6.51</v>
      </c>
      <c r="F195" s="18">
        <v>4.99</v>
      </c>
      <c r="G195" s="18">
        <v>-6.3</v>
      </c>
      <c r="H195" s="18">
        <v>0.7</v>
      </c>
      <c r="I195" s="18">
        <v>-6.74</v>
      </c>
      <c r="J195" s="19">
        <v>4.71</v>
      </c>
    </row>
    <row r="196" spans="1:10" x14ac:dyDescent="0.25">
      <c r="A196" s="20">
        <v>3.23</v>
      </c>
      <c r="B196" s="20">
        <v>3.29</v>
      </c>
      <c r="C196" s="20">
        <v>-2.15</v>
      </c>
      <c r="D196" s="20">
        <v>-5.53</v>
      </c>
      <c r="E196" s="20">
        <v>-0.68</v>
      </c>
      <c r="F196" s="20">
        <v>-6.8</v>
      </c>
      <c r="G196" s="20">
        <v>6.96</v>
      </c>
      <c r="H196" s="20">
        <v>-3.33</v>
      </c>
      <c r="I196" s="20">
        <v>-7.14</v>
      </c>
      <c r="J196" s="21">
        <v>-5.82</v>
      </c>
    </row>
    <row r="197" spans="1:10" x14ac:dyDescent="0.25">
      <c r="A197" s="18">
        <v>-1.46</v>
      </c>
      <c r="B197" s="18">
        <v>-7.76</v>
      </c>
      <c r="C197" s="18">
        <v>3.7</v>
      </c>
      <c r="D197" s="18">
        <v>4.9800000000000004</v>
      </c>
      <c r="E197" s="18">
        <v>-6.83</v>
      </c>
      <c r="F197" s="18">
        <v>7.9</v>
      </c>
      <c r="G197" s="18">
        <v>8.35</v>
      </c>
      <c r="H197" s="18">
        <v>0.16</v>
      </c>
      <c r="I197" s="18">
        <v>3.83</v>
      </c>
      <c r="J197" s="19">
        <v>0.14000000000000001</v>
      </c>
    </row>
    <row r="198" spans="1:10" x14ac:dyDescent="0.25">
      <c r="A198" s="20">
        <v>-7.3</v>
      </c>
      <c r="B198" s="20">
        <v>-4.8600000000000003</v>
      </c>
      <c r="C198" s="20">
        <v>6.95</v>
      </c>
      <c r="D198" s="20">
        <v>-0.6</v>
      </c>
      <c r="E198" s="20">
        <v>-3.3</v>
      </c>
      <c r="F198" s="20">
        <v>-2.1</v>
      </c>
      <c r="G198" s="20">
        <v>3.44</v>
      </c>
      <c r="H198" s="20">
        <v>-6.38</v>
      </c>
      <c r="I198" s="20">
        <v>8.1</v>
      </c>
      <c r="J198" s="21">
        <v>8.58</v>
      </c>
    </row>
    <row r="199" spans="1:10" x14ac:dyDescent="0.25">
      <c r="A199" s="18">
        <v>-2.37</v>
      </c>
      <c r="B199" s="18">
        <v>4.95</v>
      </c>
      <c r="C199" s="18">
        <v>2.2200000000000002</v>
      </c>
      <c r="D199" s="18">
        <v>-5.27</v>
      </c>
      <c r="E199" s="18">
        <v>1.52</v>
      </c>
      <c r="F199" s="18">
        <v>-3.35</v>
      </c>
      <c r="G199" s="18">
        <v>3.59</v>
      </c>
      <c r="H199" s="18">
        <v>-7.17</v>
      </c>
      <c r="I199" s="18">
        <v>2.2599999999999998</v>
      </c>
      <c r="J199" s="19">
        <v>-0.95</v>
      </c>
    </row>
    <row r="200" spans="1:10" x14ac:dyDescent="0.25">
      <c r="A200" s="20">
        <v>-6.44</v>
      </c>
      <c r="B200" s="20">
        <v>6.45</v>
      </c>
      <c r="C200" s="20">
        <v>-6.08</v>
      </c>
      <c r="D200" s="20">
        <v>5.6</v>
      </c>
      <c r="E200" s="20">
        <v>-3.18</v>
      </c>
      <c r="F200" s="20">
        <v>-4.45</v>
      </c>
      <c r="G200" s="20">
        <v>-0.27</v>
      </c>
      <c r="H200" s="20">
        <v>3.14</v>
      </c>
      <c r="I200" s="20">
        <v>-6.82</v>
      </c>
      <c r="J200" s="21">
        <v>6.04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051A-7AFF-4D72-A361-157F9E6C51AB}">
  <dimension ref="A1:W201"/>
  <sheetViews>
    <sheetView tabSelected="1" topLeftCell="C1" zoomScaleNormal="100" workbookViewId="0">
      <selection activeCell="Y19" sqref="Y19"/>
    </sheetView>
  </sheetViews>
  <sheetFormatPr defaultRowHeight="15" x14ac:dyDescent="0.25"/>
  <cols>
    <col min="1" max="1" width="14" customWidth="1"/>
    <col min="2" max="2" width="15.140625" customWidth="1"/>
    <col min="3" max="3" width="12" customWidth="1"/>
    <col min="4" max="4" width="11.7109375" customWidth="1"/>
    <col min="5" max="5" width="14.28515625" customWidth="1"/>
    <col min="6" max="6" width="12.42578125" customWidth="1"/>
    <col min="8" max="13" width="15.140625" customWidth="1"/>
    <col min="15" max="15" width="13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H1" t="s">
        <v>0</v>
      </c>
      <c r="I1" t="s">
        <v>1</v>
      </c>
      <c r="J1" t="s">
        <v>2</v>
      </c>
      <c r="K1" t="s">
        <v>3</v>
      </c>
      <c r="L1" t="s">
        <v>9</v>
      </c>
      <c r="M1" t="s">
        <v>10</v>
      </c>
      <c r="P1" s="26" t="s">
        <v>15</v>
      </c>
      <c r="Q1" s="26"/>
      <c r="R1" s="26"/>
      <c r="S1" s="26"/>
      <c r="T1" s="26" t="s">
        <v>16</v>
      </c>
      <c r="U1" s="26"/>
      <c r="V1" s="26"/>
      <c r="W1" s="26"/>
    </row>
    <row r="2" spans="1:23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-1.6</v>
      </c>
      <c r="F2">
        <v>1.71</v>
      </c>
      <c r="H2" s="1">
        <v>42740</v>
      </c>
      <c r="I2" s="2">
        <v>0.46597222222222223</v>
      </c>
      <c r="J2">
        <f>pomiary3[[#This Row],[czujnik1]]-IF(DAY($H2)&gt;=5,1,0)*IF(DAY($H2)&lt;=10,1.2,0)+IF(MONTH($H2)=5,0.9,0)</f>
        <v>-0.59</v>
      </c>
      <c r="K2">
        <f>pomiary3[[#This Row],[czujnik2]]-IF(DAY($H2)&gt;=5,1,0)*IF(DAY($H2)&lt;=10,1.2,0)+IF(MONTH($H2)=5,0.9,0)</f>
        <v>-6.1800000000000006</v>
      </c>
      <c r="L2">
        <f>ROUNDDOWN(pomiary3[[#This Row],[czujnik8]]+IF(MONTH(pomiary37[[#This Row],[data]])=7,pomiary3[[#This Row],[czujnik8]]*0.07,0)+IF(MONTH(pomiary37[[#This Row],[data]])=8,pomiary3[[#This Row],[czujnik8]]*0.07,0),2)+IF(MONTH($H2)=5,0.9,0)</f>
        <v>-1.6</v>
      </c>
      <c r="M2">
        <f>pomiary3[[#This Row],[czujnik9]]-IF(DAY($H2)&gt;=5,1,0)*IF(DAY($H2)&lt;=10,1.2,0)+IF(MONTH($H2)=5,0.9,0)</f>
        <v>0.51</v>
      </c>
      <c r="P2" s="16" t="s">
        <v>2</v>
      </c>
      <c r="Q2" s="16" t="s">
        <v>3</v>
      </c>
      <c r="R2" s="16" t="s">
        <v>9</v>
      </c>
      <c r="S2" s="17" t="s">
        <v>10</v>
      </c>
      <c r="T2" s="16" t="s">
        <v>2</v>
      </c>
      <c r="U2" s="16" t="s">
        <v>3</v>
      </c>
      <c r="V2" s="16" t="s">
        <v>9</v>
      </c>
      <c r="W2" s="17" t="s">
        <v>10</v>
      </c>
    </row>
    <row r="3" spans="1:23" x14ac:dyDescent="0.25">
      <c r="A3" s="1">
        <v>42377</v>
      </c>
      <c r="B3" s="2">
        <v>0.29166666666666669</v>
      </c>
      <c r="C3">
        <v>-4.5</v>
      </c>
      <c r="D3">
        <v>2.56</v>
      </c>
      <c r="E3">
        <v>3.31</v>
      </c>
      <c r="F3">
        <v>-5.4</v>
      </c>
      <c r="H3" s="1">
        <v>42743</v>
      </c>
      <c r="I3" s="2">
        <v>0.29166666666666669</v>
      </c>
      <c r="J3">
        <f>pomiary3[[#This Row],[czujnik1]]-IF(DAY($H3)&gt;=5,1,0)*IF(DAY($H3)&lt;=10,1.2,0)+IF(MONTH($H3)=5,0.9,0)</f>
        <v>-5.7</v>
      </c>
      <c r="K3">
        <f>pomiary3[[#This Row],[czujnik2]]-IF(DAY($H3)&gt;=5,1,0)*IF(DAY($H3)&lt;=10,1.2,0)+IF(MONTH($H3)=5,0.9,0)</f>
        <v>1.36</v>
      </c>
      <c r="L3">
        <f>ROUNDDOWN(pomiary3[[#This Row],[czujnik8]]+IF(MONTH(pomiary37[[#This Row],[data]])=7,pomiary3[[#This Row],[czujnik8]]*0.07,0)+IF(MONTH(pomiary37[[#This Row],[data]])=8,pomiary3[[#This Row],[czujnik8]]*0.07,0),2)+IF(MONTH($H3)=5,0.9,0)</f>
        <v>3.31</v>
      </c>
      <c r="M3">
        <f>pomiary3[[#This Row],[czujnik9]]-IF(DAY($H3)&gt;=5,1,0)*IF(DAY($H3)&lt;=10,1.2,0)+IF(MONTH($H3)=5,0.9,0)</f>
        <v>-6.6000000000000005</v>
      </c>
      <c r="O3" s="29">
        <v>42860</v>
      </c>
      <c r="P3" s="27">
        <f>10.36-0.9</f>
        <v>9.4599999999999991</v>
      </c>
      <c r="Q3" s="27">
        <f>10.29-0.9</f>
        <v>9.3899999999999988</v>
      </c>
      <c r="R3" s="27">
        <f>15.42-0.9</f>
        <v>14.52</v>
      </c>
      <c r="S3" s="27">
        <f>11.35-0.9</f>
        <v>10.45</v>
      </c>
      <c r="T3" s="18">
        <v>2.0099999999999998</v>
      </c>
      <c r="U3" s="18">
        <v>-8.23</v>
      </c>
      <c r="V3" s="18">
        <v>7.78</v>
      </c>
      <c r="W3" s="19">
        <v>1.28</v>
      </c>
    </row>
    <row r="4" spans="1:23" x14ac:dyDescent="0.25">
      <c r="A4" s="1">
        <v>42387</v>
      </c>
      <c r="B4" s="2">
        <v>0.42499999999999999</v>
      </c>
      <c r="C4">
        <v>2.59</v>
      </c>
      <c r="D4">
        <v>-7.29</v>
      </c>
      <c r="E4">
        <v>-4.7699999999999996</v>
      </c>
      <c r="F4">
        <v>-3.88</v>
      </c>
      <c r="H4" s="1">
        <v>42753</v>
      </c>
      <c r="I4" s="2">
        <v>0.42499999999999999</v>
      </c>
      <c r="J4">
        <f>pomiary3[[#This Row],[czujnik1]]-IF(DAY($H4)&gt;=5,1,0)*IF(DAY($H4)&lt;=10,1.2,0)+IF(MONTH($H4)=5,0.9,0)</f>
        <v>2.59</v>
      </c>
      <c r="K4">
        <f>pomiary3[[#This Row],[czujnik2]]-IF(DAY($H4)&gt;=5,1,0)*IF(DAY($H4)&lt;=10,1.2,0)+IF(MONTH($H4)=5,0.9,0)</f>
        <v>-7.29</v>
      </c>
      <c r="L4">
        <f>ROUNDDOWN(pomiary3[[#This Row],[czujnik8]]+IF(MONTH(pomiary37[[#This Row],[data]])=7,pomiary3[[#This Row],[czujnik8]]*0.07,0)+IF(MONTH(pomiary37[[#This Row],[data]])=8,pomiary3[[#This Row],[czujnik8]]*0.07,0),2)+IF(MONTH($H4)=5,0.9,0)</f>
        <v>-4.7699999999999996</v>
      </c>
      <c r="M4">
        <f>pomiary3[[#This Row],[czujnik9]]-IF(DAY($H4)&gt;=5,1,0)*IF(DAY($H4)&lt;=10,1.2,0)+IF(MONTH($H4)=5,0.9,0)</f>
        <v>-3.88</v>
      </c>
      <c r="O4" s="29">
        <v>42923</v>
      </c>
      <c r="P4" s="28">
        <v>23.42</v>
      </c>
      <c r="Q4" s="28">
        <v>19.39</v>
      </c>
      <c r="R4" s="28">
        <v>26.67</v>
      </c>
      <c r="S4" s="28">
        <v>20.7</v>
      </c>
      <c r="T4" s="28">
        <v>23.42</v>
      </c>
      <c r="U4" s="28">
        <v>19.39</v>
      </c>
      <c r="V4" s="28">
        <v>26.67</v>
      </c>
      <c r="W4" s="28">
        <v>20.7</v>
      </c>
    </row>
    <row r="5" spans="1:23" x14ac:dyDescent="0.25">
      <c r="A5" s="1">
        <v>42389</v>
      </c>
      <c r="B5" s="2">
        <v>5.5555555555555558E-3</v>
      </c>
      <c r="C5">
        <v>7.76</v>
      </c>
      <c r="D5">
        <v>-7.18</v>
      </c>
      <c r="E5">
        <v>-2.84</v>
      </c>
      <c r="F5">
        <v>-1.31</v>
      </c>
      <c r="H5" s="1">
        <v>42755</v>
      </c>
      <c r="I5" s="2">
        <v>5.5555555555555558E-3</v>
      </c>
      <c r="J5">
        <f>pomiary3[[#This Row],[czujnik1]]-IF(DAY($H5)&gt;=5,1,0)*IF(DAY($H5)&lt;=10,1.2,0)+IF(MONTH($H5)=5,0.9,0)</f>
        <v>7.76</v>
      </c>
      <c r="K5">
        <f>pomiary3[[#This Row],[czujnik2]]-IF(DAY($H5)&gt;=5,1,0)*IF(DAY($H5)&lt;=10,1.2,0)+IF(MONTH($H5)=5,0.9,0)</f>
        <v>-7.18</v>
      </c>
      <c r="L5">
        <f>ROUNDDOWN(pomiary3[[#This Row],[czujnik8]]+IF(MONTH(pomiary37[[#This Row],[data]])=7,pomiary3[[#This Row],[czujnik8]]*0.07,0)+IF(MONTH(pomiary37[[#This Row],[data]])=8,pomiary3[[#This Row],[czujnik8]]*0.07,0),2)+IF(MONTH($H5)=5,0.9,0)</f>
        <v>-2.84</v>
      </c>
      <c r="M5">
        <f>pomiary3[[#This Row],[czujnik9]]-IF(DAY($H5)&gt;=5,1,0)*IF(DAY($H5)&lt;=10,1.2,0)+IF(MONTH($H5)=5,0.9,0)</f>
        <v>-1.31</v>
      </c>
    </row>
    <row r="6" spans="1:23" x14ac:dyDescent="0.25">
      <c r="A6" s="1">
        <v>42390</v>
      </c>
      <c r="B6" s="2">
        <v>0.41805555555555557</v>
      </c>
      <c r="C6">
        <v>7.12</v>
      </c>
      <c r="D6">
        <v>5.13</v>
      </c>
      <c r="E6">
        <v>0.87</v>
      </c>
      <c r="F6">
        <v>-5.21</v>
      </c>
      <c r="H6" s="1">
        <v>42756</v>
      </c>
      <c r="I6" s="2">
        <v>0.41805555555555557</v>
      </c>
      <c r="J6">
        <f>pomiary3[[#This Row],[czujnik1]]-IF(DAY($H6)&gt;=5,1,0)*IF(DAY($H6)&lt;=10,1.2,0)+IF(MONTH($H6)=5,0.9,0)</f>
        <v>7.12</v>
      </c>
      <c r="K6">
        <f>pomiary3[[#This Row],[czujnik2]]-IF(DAY($H6)&gt;=5,1,0)*IF(DAY($H6)&lt;=10,1.2,0)+IF(MONTH($H6)=5,0.9,0)</f>
        <v>5.13</v>
      </c>
      <c r="L6">
        <f>ROUNDDOWN(pomiary3[[#This Row],[czujnik8]]+IF(MONTH(pomiary37[[#This Row],[data]])=7,pomiary3[[#This Row],[czujnik8]]*0.07,0)+IF(MONTH(pomiary37[[#This Row],[data]])=8,pomiary3[[#This Row],[czujnik8]]*0.07,0),2)+IF(MONTH($H6)=5,0.9,0)</f>
        <v>0.87</v>
      </c>
      <c r="M6">
        <f>pomiary3[[#This Row],[czujnik9]]-IF(DAY($H6)&gt;=5,1,0)*IF(DAY($H6)&lt;=10,1.2,0)+IF(MONTH($H6)=5,0.9,0)</f>
        <v>-5.21</v>
      </c>
    </row>
    <row r="7" spans="1:23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1.5</v>
      </c>
      <c r="F7">
        <v>-3.41</v>
      </c>
      <c r="H7" s="1">
        <v>42757</v>
      </c>
      <c r="I7" s="2">
        <v>0.13263888888888889</v>
      </c>
      <c r="J7">
        <f>pomiary3[[#This Row],[czujnik1]]-IF(DAY($H7)&gt;=5,1,0)*IF(DAY($H7)&lt;=10,1.2,0)+IF(MONTH($H7)=5,0.9,0)</f>
        <v>4.1100000000000003</v>
      </c>
      <c r="K7">
        <f>pomiary3[[#This Row],[czujnik2]]-IF(DAY($H7)&gt;=5,1,0)*IF(DAY($H7)&lt;=10,1.2,0)+IF(MONTH($H7)=5,0.9,0)</f>
        <v>0.85</v>
      </c>
      <c r="L7">
        <f>ROUNDDOWN(pomiary3[[#This Row],[czujnik8]]+IF(MONTH(pomiary37[[#This Row],[data]])=7,pomiary3[[#This Row],[czujnik8]]*0.07,0)+IF(MONTH(pomiary37[[#This Row],[data]])=8,pomiary3[[#This Row],[czujnik8]]*0.07,0),2)+IF(MONTH($H7)=5,0.9,0)</f>
        <v>1.5</v>
      </c>
      <c r="M7">
        <f>pomiary3[[#This Row],[czujnik9]]-IF(DAY($H7)&gt;=5,1,0)*IF(DAY($H7)&lt;=10,1.2,0)+IF(MONTH($H7)=5,0.9,0)</f>
        <v>-3.41</v>
      </c>
    </row>
    <row r="8" spans="1:23" x14ac:dyDescent="0.25">
      <c r="A8" s="1">
        <v>42399</v>
      </c>
      <c r="B8" s="2">
        <v>4.583333333333333E-2</v>
      </c>
      <c r="C8">
        <v>-5.38</v>
      </c>
      <c r="D8">
        <v>5.93</v>
      </c>
      <c r="E8">
        <v>-6.59</v>
      </c>
      <c r="F8">
        <v>-7.28</v>
      </c>
      <c r="H8" s="1">
        <v>42765</v>
      </c>
      <c r="I8" s="2">
        <v>4.583333333333333E-2</v>
      </c>
      <c r="J8">
        <f>pomiary3[[#This Row],[czujnik1]]-IF(DAY($H8)&gt;=5,1,0)*IF(DAY($H8)&lt;=10,1.2,0)+IF(MONTH($H8)=5,0.9,0)</f>
        <v>-5.38</v>
      </c>
      <c r="K8">
        <f>pomiary3[[#This Row],[czujnik2]]-IF(DAY($H8)&gt;=5,1,0)*IF(DAY($H8)&lt;=10,1.2,0)+IF(MONTH($H8)=5,0.9,0)</f>
        <v>5.93</v>
      </c>
      <c r="L8">
        <f>ROUNDDOWN(pomiary3[[#This Row],[czujnik8]]+IF(MONTH(pomiary37[[#This Row],[data]])=7,pomiary3[[#This Row],[czujnik8]]*0.07,0)+IF(MONTH(pomiary37[[#This Row],[data]])=8,pomiary3[[#This Row],[czujnik8]]*0.07,0),2)+IF(MONTH($H8)=5,0.9,0)</f>
        <v>-6.59</v>
      </c>
      <c r="M8">
        <f>pomiary3[[#This Row],[czujnik9]]-IF(DAY($H8)&gt;=5,1,0)*IF(DAY($H8)&lt;=10,1.2,0)+IF(MONTH($H8)=5,0.9,0)</f>
        <v>-7.28</v>
      </c>
    </row>
    <row r="9" spans="1:23" x14ac:dyDescent="0.25">
      <c r="A9" s="1">
        <v>42405</v>
      </c>
      <c r="B9" s="2">
        <v>0.12638888888888888</v>
      </c>
      <c r="C9">
        <v>3.21</v>
      </c>
      <c r="D9">
        <v>-7.03</v>
      </c>
      <c r="E9">
        <v>7.78</v>
      </c>
      <c r="F9">
        <v>2.48</v>
      </c>
      <c r="H9" s="1">
        <v>42771</v>
      </c>
      <c r="I9" s="2">
        <v>0.12638888888888888</v>
      </c>
      <c r="J9">
        <f>pomiary3[[#This Row],[czujnik1]]-IF(DAY($H9)&gt;=5,1,0)*IF(DAY($H9)&lt;=10,1.2,0)+IF(MONTH($H9)=5,0.9,0)</f>
        <v>2.0099999999999998</v>
      </c>
      <c r="K9">
        <f>pomiary3[[#This Row],[czujnik2]]-IF(DAY($H9)&gt;=5,1,0)*IF(DAY($H9)&lt;=10,1.2,0)+IF(MONTH($H9)=5,0.9,0)</f>
        <v>-8.23</v>
      </c>
      <c r="L9">
        <f>ROUNDDOWN(pomiary3[[#This Row],[czujnik8]]+IF(MONTH(pomiary37[[#This Row],[data]])=7,pomiary3[[#This Row],[czujnik8]]*0.07,0)+IF(MONTH(pomiary37[[#This Row],[data]])=8,pomiary3[[#This Row],[czujnik8]]*0.07,0),2)+IF(MONTH($H9)=5,0.9,0)</f>
        <v>7.78</v>
      </c>
      <c r="M9">
        <f>pomiary3[[#This Row],[czujnik9]]-IF(DAY($H9)&gt;=5,1,0)*IF(DAY($H9)&lt;=10,1.2,0)+IF(MONTH($H9)=5,0.9,0)</f>
        <v>1.28</v>
      </c>
    </row>
    <row r="10" spans="1:23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-7.12</v>
      </c>
      <c r="F10">
        <v>2.12</v>
      </c>
      <c r="H10" s="1">
        <v>42772</v>
      </c>
      <c r="I10" s="2">
        <v>8.7499999999999994E-2</v>
      </c>
      <c r="J10">
        <f>pomiary3[[#This Row],[czujnik1]]-IF(DAY($H10)&gt;=5,1,0)*IF(DAY($H10)&lt;=10,1.2,0)+IF(MONTH($H10)=5,0.9,0)</f>
        <v>0.74</v>
      </c>
      <c r="K10">
        <f>pomiary3[[#This Row],[czujnik2]]-IF(DAY($H10)&gt;=5,1,0)*IF(DAY($H10)&lt;=10,1.2,0)+IF(MONTH($H10)=5,0.9,0)</f>
        <v>0.52</v>
      </c>
      <c r="L10">
        <f>ROUNDDOWN(pomiary3[[#This Row],[czujnik8]]+IF(MONTH(pomiary37[[#This Row],[data]])=7,pomiary3[[#This Row],[czujnik8]]*0.07,0)+IF(MONTH(pomiary37[[#This Row],[data]])=8,pomiary3[[#This Row],[czujnik8]]*0.07,0),2)+IF(MONTH($H10)=5,0.9,0)</f>
        <v>-7.12</v>
      </c>
      <c r="M10">
        <f>pomiary3[[#This Row],[czujnik9]]-IF(DAY($H10)&gt;=5,1,0)*IF(DAY($H10)&lt;=10,1.2,0)+IF(MONTH($H10)=5,0.9,0)</f>
        <v>0.92000000000000015</v>
      </c>
    </row>
    <row r="11" spans="1:23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8.32</v>
      </c>
      <c r="F11">
        <v>-6.62</v>
      </c>
      <c r="H11" s="1">
        <v>42772</v>
      </c>
      <c r="I11" s="2">
        <v>0.21111111111111111</v>
      </c>
      <c r="J11">
        <f>pomiary3[[#This Row],[czujnik1]]-IF(DAY($H11)&gt;=5,1,0)*IF(DAY($H11)&lt;=10,1.2,0)+IF(MONTH($H11)=5,0.9,0)</f>
        <v>7.61</v>
      </c>
      <c r="K11">
        <f>pomiary3[[#This Row],[czujnik2]]-IF(DAY($H11)&gt;=5,1,0)*IF(DAY($H11)&lt;=10,1.2,0)+IF(MONTH($H11)=5,0.9,0)</f>
        <v>-2.86</v>
      </c>
      <c r="L11">
        <f>ROUNDDOWN(pomiary3[[#This Row],[czujnik8]]+IF(MONTH(pomiary37[[#This Row],[data]])=7,pomiary3[[#This Row],[czujnik8]]*0.07,0)+IF(MONTH(pomiary37[[#This Row],[data]])=8,pomiary3[[#This Row],[czujnik8]]*0.07,0),2)+IF(MONTH($H11)=5,0.9,0)</f>
        <v>8.32</v>
      </c>
      <c r="M11">
        <f>pomiary3[[#This Row],[czujnik9]]-IF(DAY($H11)&gt;=5,1,0)*IF(DAY($H11)&lt;=10,1.2,0)+IF(MONTH($H11)=5,0.9,0)</f>
        <v>-7.82</v>
      </c>
    </row>
    <row r="12" spans="1:23" x14ac:dyDescent="0.25">
      <c r="A12" s="1">
        <v>42409</v>
      </c>
      <c r="B12" s="2">
        <v>0.33541666666666664</v>
      </c>
      <c r="C12">
        <v>4</v>
      </c>
      <c r="D12">
        <v>-6.72</v>
      </c>
      <c r="E12">
        <v>2.88</v>
      </c>
      <c r="F12">
        <v>2.58</v>
      </c>
      <c r="H12" s="1">
        <v>42775</v>
      </c>
      <c r="I12" s="2">
        <v>0.33541666666666664</v>
      </c>
      <c r="J12">
        <f>pomiary3[[#This Row],[czujnik1]]-IF(DAY($H12)&gt;=5,1,0)*IF(DAY($H12)&lt;=10,1.2,0)+IF(MONTH($H12)=5,0.9,0)</f>
        <v>2.8</v>
      </c>
      <c r="K12">
        <f>pomiary3[[#This Row],[czujnik2]]-IF(DAY($H12)&gt;=5,1,0)*IF(DAY($H12)&lt;=10,1.2,0)+IF(MONTH($H12)=5,0.9,0)</f>
        <v>-7.92</v>
      </c>
      <c r="L12">
        <f>ROUNDDOWN(pomiary3[[#This Row],[czujnik8]]+IF(MONTH(pomiary37[[#This Row],[data]])=7,pomiary3[[#This Row],[czujnik8]]*0.07,0)+IF(MONTH(pomiary37[[#This Row],[data]])=8,pomiary3[[#This Row],[czujnik8]]*0.07,0),2)+IF(MONTH($H12)=5,0.9,0)</f>
        <v>2.88</v>
      </c>
      <c r="M12">
        <f>pomiary3[[#This Row],[czujnik9]]-IF(DAY($H12)&gt;=5,1,0)*IF(DAY($H12)&lt;=10,1.2,0)+IF(MONTH($H12)=5,0.9,0)</f>
        <v>1.3800000000000001</v>
      </c>
    </row>
    <row r="13" spans="1:23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-6.54</v>
      </c>
      <c r="F13">
        <v>-2.4300000000000002</v>
      </c>
      <c r="H13" s="1">
        <v>42776</v>
      </c>
      <c r="I13" s="2">
        <v>0.25486111111111109</v>
      </c>
      <c r="J13">
        <f>pomiary3[[#This Row],[czujnik1]]-IF(DAY($H13)&gt;=5,1,0)*IF(DAY($H13)&lt;=10,1.2,0)+IF(MONTH($H13)=5,0.9,0)</f>
        <v>-5.79</v>
      </c>
      <c r="K13">
        <f>pomiary3[[#This Row],[czujnik2]]-IF(DAY($H13)&gt;=5,1,0)*IF(DAY($H13)&lt;=10,1.2,0)+IF(MONTH($H13)=5,0.9,0)</f>
        <v>4.54</v>
      </c>
      <c r="L13">
        <f>ROUNDDOWN(pomiary3[[#This Row],[czujnik8]]+IF(MONTH(pomiary37[[#This Row],[data]])=7,pomiary3[[#This Row],[czujnik8]]*0.07,0)+IF(MONTH(pomiary37[[#This Row],[data]])=8,pomiary3[[#This Row],[czujnik8]]*0.07,0),2)+IF(MONTH($H13)=5,0.9,0)</f>
        <v>-6.54</v>
      </c>
      <c r="M13">
        <f>pomiary3[[#This Row],[czujnik9]]-IF(DAY($H13)&gt;=5,1,0)*IF(DAY($H13)&lt;=10,1.2,0)+IF(MONTH($H13)=5,0.9,0)</f>
        <v>-3.63</v>
      </c>
    </row>
    <row r="14" spans="1:23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4.29</v>
      </c>
      <c r="F14">
        <v>-7.29</v>
      </c>
      <c r="H14" s="1">
        <v>42776</v>
      </c>
      <c r="I14" s="2">
        <v>0.33819444444444446</v>
      </c>
      <c r="J14">
        <f>pomiary3[[#This Row],[czujnik1]]-IF(DAY($H14)&gt;=5,1,0)*IF(DAY($H14)&lt;=10,1.2,0)+IF(MONTH($H14)=5,0.9,0)</f>
        <v>-7.0200000000000005</v>
      </c>
      <c r="K14">
        <f>pomiary3[[#This Row],[czujnik2]]-IF(DAY($H14)&gt;=5,1,0)*IF(DAY($H14)&lt;=10,1.2,0)+IF(MONTH($H14)=5,0.9,0)</f>
        <v>4.24</v>
      </c>
      <c r="L14">
        <f>ROUNDDOWN(pomiary3[[#This Row],[czujnik8]]+IF(MONTH(pomiary37[[#This Row],[data]])=7,pomiary3[[#This Row],[czujnik8]]*0.07,0)+IF(MONTH(pomiary37[[#This Row],[data]])=8,pomiary3[[#This Row],[czujnik8]]*0.07,0),2)+IF(MONTH($H14)=5,0.9,0)</f>
        <v>4.29</v>
      </c>
      <c r="M14">
        <f>pomiary3[[#This Row],[czujnik9]]-IF(DAY($H14)&gt;=5,1,0)*IF(DAY($H14)&lt;=10,1.2,0)+IF(MONTH($H14)=5,0.9,0)</f>
        <v>-8.49</v>
      </c>
    </row>
    <row r="15" spans="1:23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5.46</v>
      </c>
      <c r="F15">
        <v>-4.66</v>
      </c>
      <c r="H15" s="1">
        <v>42779</v>
      </c>
      <c r="I15" s="2">
        <v>1.3888888888888889E-3</v>
      </c>
      <c r="J15">
        <f>pomiary3[[#This Row],[czujnik1]]-IF(DAY($H15)&gt;=5,1,0)*IF(DAY($H15)&lt;=10,1.2,0)+IF(MONTH($H15)=5,0.9,0)</f>
        <v>8.26</v>
      </c>
      <c r="K15">
        <f>pomiary3[[#This Row],[czujnik2]]-IF(DAY($H15)&gt;=5,1,0)*IF(DAY($H15)&lt;=10,1.2,0)+IF(MONTH($H15)=5,0.9,0)</f>
        <v>8.5</v>
      </c>
      <c r="L15">
        <f>ROUNDDOWN(pomiary3[[#This Row],[czujnik8]]+IF(MONTH(pomiary37[[#This Row],[data]])=7,pomiary3[[#This Row],[czujnik8]]*0.07,0)+IF(MONTH(pomiary37[[#This Row],[data]])=8,pomiary3[[#This Row],[czujnik8]]*0.07,0),2)+IF(MONTH($H15)=5,0.9,0)</f>
        <v>5.46</v>
      </c>
      <c r="M15">
        <f>pomiary3[[#This Row],[czujnik9]]-IF(DAY($H15)&gt;=5,1,0)*IF(DAY($H15)&lt;=10,1.2,0)+IF(MONTH($H15)=5,0.9,0)</f>
        <v>-4.66</v>
      </c>
    </row>
    <row r="16" spans="1:23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-4.8499999999999996</v>
      </c>
      <c r="F16">
        <v>-4.21</v>
      </c>
      <c r="H16" s="1">
        <v>42781</v>
      </c>
      <c r="I16" s="2">
        <v>0.17083333333333334</v>
      </c>
      <c r="J16">
        <f>pomiary3[[#This Row],[czujnik1]]-IF(DAY($H16)&gt;=5,1,0)*IF(DAY($H16)&lt;=10,1.2,0)+IF(MONTH($H16)=5,0.9,0)</f>
        <v>7.43</v>
      </c>
      <c r="K16">
        <f>pomiary3[[#This Row],[czujnik2]]-IF(DAY($H16)&gt;=5,1,0)*IF(DAY($H16)&lt;=10,1.2,0)+IF(MONTH($H16)=5,0.9,0)</f>
        <v>7.88</v>
      </c>
      <c r="L16">
        <f>ROUNDDOWN(pomiary3[[#This Row],[czujnik8]]+IF(MONTH(pomiary37[[#This Row],[data]])=7,pomiary3[[#This Row],[czujnik8]]*0.07,0)+IF(MONTH(pomiary37[[#This Row],[data]])=8,pomiary3[[#This Row],[czujnik8]]*0.07,0),2)+IF(MONTH($H16)=5,0.9,0)</f>
        <v>-4.8499999999999996</v>
      </c>
      <c r="M16">
        <f>pomiary3[[#This Row],[czujnik9]]-IF(DAY($H16)&gt;=5,1,0)*IF(DAY($H16)&lt;=10,1.2,0)+IF(MONTH($H16)=5,0.9,0)</f>
        <v>-4.21</v>
      </c>
    </row>
    <row r="17" spans="1:13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-4.58</v>
      </c>
      <c r="F17">
        <v>-6.18</v>
      </c>
      <c r="H17" s="1">
        <v>42781</v>
      </c>
      <c r="I17" s="2">
        <v>0.29305555555555557</v>
      </c>
      <c r="J17">
        <f>pomiary3[[#This Row],[czujnik1]]-IF(DAY($H17)&gt;=5,1,0)*IF(DAY($H17)&lt;=10,1.2,0)+IF(MONTH($H17)=5,0.9,0)</f>
        <v>-7.37</v>
      </c>
      <c r="K17">
        <f>pomiary3[[#This Row],[czujnik2]]-IF(DAY($H17)&gt;=5,1,0)*IF(DAY($H17)&lt;=10,1.2,0)+IF(MONTH($H17)=5,0.9,0)</f>
        <v>2.31</v>
      </c>
      <c r="L17">
        <f>ROUNDDOWN(pomiary3[[#This Row],[czujnik8]]+IF(MONTH(pomiary37[[#This Row],[data]])=7,pomiary3[[#This Row],[czujnik8]]*0.07,0)+IF(MONTH(pomiary37[[#This Row],[data]])=8,pomiary3[[#This Row],[czujnik8]]*0.07,0),2)+IF(MONTH($H17)=5,0.9,0)</f>
        <v>-4.58</v>
      </c>
      <c r="M17">
        <f>pomiary3[[#This Row],[czujnik9]]-IF(DAY($H17)&gt;=5,1,0)*IF(DAY($H17)&lt;=10,1.2,0)+IF(MONTH($H17)=5,0.9,0)</f>
        <v>-6.18</v>
      </c>
    </row>
    <row r="18" spans="1:13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-6.56</v>
      </c>
      <c r="F18">
        <v>-6.35</v>
      </c>
      <c r="H18" s="1">
        <v>42784</v>
      </c>
      <c r="I18" s="2">
        <v>0.17083333333333334</v>
      </c>
      <c r="J18">
        <f>pomiary3[[#This Row],[czujnik1]]-IF(DAY($H18)&gt;=5,1,0)*IF(DAY($H18)&lt;=10,1.2,0)+IF(MONTH($H18)=5,0.9,0)</f>
        <v>7.78</v>
      </c>
      <c r="K18">
        <f>pomiary3[[#This Row],[czujnik2]]-IF(DAY($H18)&gt;=5,1,0)*IF(DAY($H18)&lt;=10,1.2,0)+IF(MONTH($H18)=5,0.9,0)</f>
        <v>1.59</v>
      </c>
      <c r="L18">
        <f>ROUNDDOWN(pomiary3[[#This Row],[czujnik8]]+IF(MONTH(pomiary37[[#This Row],[data]])=7,pomiary3[[#This Row],[czujnik8]]*0.07,0)+IF(MONTH(pomiary37[[#This Row],[data]])=8,pomiary3[[#This Row],[czujnik8]]*0.07,0),2)+IF(MONTH($H18)=5,0.9,0)</f>
        <v>-6.56</v>
      </c>
      <c r="M18">
        <f>pomiary3[[#This Row],[czujnik9]]-IF(DAY($H18)&gt;=5,1,0)*IF(DAY($H18)&lt;=10,1.2,0)+IF(MONTH($H18)=5,0.9,0)</f>
        <v>-6.35</v>
      </c>
    </row>
    <row r="19" spans="1:13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0.74</v>
      </c>
      <c r="F19">
        <v>1.7</v>
      </c>
      <c r="H19" s="1">
        <v>42784</v>
      </c>
      <c r="I19" s="2">
        <v>0.29166666666666669</v>
      </c>
      <c r="J19">
        <f>pomiary3[[#This Row],[czujnik1]]-IF(DAY($H19)&gt;=5,1,0)*IF(DAY($H19)&lt;=10,1.2,0)+IF(MONTH($H19)=5,0.9,0)</f>
        <v>-5.59</v>
      </c>
      <c r="K19">
        <f>pomiary3[[#This Row],[czujnik2]]-IF(DAY($H19)&gt;=5,1,0)*IF(DAY($H19)&lt;=10,1.2,0)+IF(MONTH($H19)=5,0.9,0)</f>
        <v>1.44</v>
      </c>
      <c r="L19">
        <f>ROUNDDOWN(pomiary3[[#This Row],[czujnik8]]+IF(MONTH(pomiary37[[#This Row],[data]])=7,pomiary3[[#This Row],[czujnik8]]*0.07,0)+IF(MONTH(pomiary37[[#This Row],[data]])=8,pomiary3[[#This Row],[czujnik8]]*0.07,0),2)+IF(MONTH($H19)=5,0.9,0)</f>
        <v>0.74</v>
      </c>
      <c r="M19">
        <f>pomiary3[[#This Row],[czujnik9]]-IF(DAY($H19)&gt;=5,1,0)*IF(DAY($H19)&lt;=10,1.2,0)+IF(MONTH($H19)=5,0.9,0)</f>
        <v>1.7</v>
      </c>
    </row>
    <row r="20" spans="1:13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2.27</v>
      </c>
      <c r="F20">
        <v>1.38</v>
      </c>
      <c r="H20" s="1">
        <v>42784</v>
      </c>
      <c r="I20" s="2">
        <v>0.46180555555555558</v>
      </c>
      <c r="J20">
        <f>pomiary3[[#This Row],[czujnik1]]-IF(DAY($H20)&gt;=5,1,0)*IF(DAY($H20)&lt;=10,1.2,0)+IF(MONTH($H20)=5,0.9,0)</f>
        <v>-5.61</v>
      </c>
      <c r="K20">
        <f>pomiary3[[#This Row],[czujnik2]]-IF(DAY($H20)&gt;=5,1,0)*IF(DAY($H20)&lt;=10,1.2,0)+IF(MONTH($H20)=5,0.9,0)</f>
        <v>-2.42</v>
      </c>
      <c r="L20">
        <f>ROUNDDOWN(pomiary3[[#This Row],[czujnik8]]+IF(MONTH(pomiary37[[#This Row],[data]])=7,pomiary3[[#This Row],[czujnik8]]*0.07,0)+IF(MONTH(pomiary37[[#This Row],[data]])=8,pomiary3[[#This Row],[czujnik8]]*0.07,0),2)+IF(MONTH($H20)=5,0.9,0)</f>
        <v>2.27</v>
      </c>
      <c r="M20">
        <f>pomiary3[[#This Row],[czujnik9]]-IF(DAY($H20)&gt;=5,1,0)*IF(DAY($H20)&lt;=10,1.2,0)+IF(MONTH($H20)=5,0.9,0)</f>
        <v>1.38</v>
      </c>
    </row>
    <row r="21" spans="1:13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2.9</v>
      </c>
      <c r="F21">
        <v>-2.0099999999999998</v>
      </c>
      <c r="H21" s="1">
        <v>42786</v>
      </c>
      <c r="I21" s="2">
        <v>0.21041666666666667</v>
      </c>
      <c r="J21">
        <f>pomiary3[[#This Row],[czujnik1]]-IF(DAY($H21)&gt;=5,1,0)*IF(DAY($H21)&lt;=10,1.2,0)+IF(MONTH($H21)=5,0.9,0)</f>
        <v>8.91</v>
      </c>
      <c r="K21">
        <f>pomiary3[[#This Row],[czujnik2]]-IF(DAY($H21)&gt;=5,1,0)*IF(DAY($H21)&lt;=10,1.2,0)+IF(MONTH($H21)=5,0.9,0)</f>
        <v>-0.83</v>
      </c>
      <c r="L21">
        <f>ROUNDDOWN(pomiary3[[#This Row],[czujnik8]]+IF(MONTH(pomiary37[[#This Row],[data]])=7,pomiary3[[#This Row],[czujnik8]]*0.07,0)+IF(MONTH(pomiary37[[#This Row],[data]])=8,pomiary3[[#This Row],[czujnik8]]*0.07,0),2)+IF(MONTH($H21)=5,0.9,0)</f>
        <v>2.9</v>
      </c>
      <c r="M21">
        <f>pomiary3[[#This Row],[czujnik9]]-IF(DAY($H21)&gt;=5,1,0)*IF(DAY($H21)&lt;=10,1.2,0)+IF(MONTH($H21)=5,0.9,0)</f>
        <v>-2.0099999999999998</v>
      </c>
    </row>
    <row r="22" spans="1:13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4.6399999999999997</v>
      </c>
      <c r="F22">
        <v>-2.96</v>
      </c>
      <c r="H22" s="1">
        <v>42787</v>
      </c>
      <c r="I22" s="2">
        <v>0.46319444444444446</v>
      </c>
      <c r="J22">
        <f>pomiary3[[#This Row],[czujnik1]]-IF(DAY($H22)&gt;=5,1,0)*IF(DAY($H22)&lt;=10,1.2,0)+IF(MONTH($H22)=5,0.9,0)</f>
        <v>6.18</v>
      </c>
      <c r="K22">
        <f>pomiary3[[#This Row],[czujnik2]]-IF(DAY($H22)&gt;=5,1,0)*IF(DAY($H22)&lt;=10,1.2,0)+IF(MONTH($H22)=5,0.9,0)</f>
        <v>6.14</v>
      </c>
      <c r="L22">
        <f>ROUNDDOWN(pomiary3[[#This Row],[czujnik8]]+IF(MONTH(pomiary37[[#This Row],[data]])=7,pomiary3[[#This Row],[czujnik8]]*0.07,0)+IF(MONTH(pomiary37[[#This Row],[data]])=8,pomiary3[[#This Row],[czujnik8]]*0.07,0),2)+IF(MONTH($H22)=5,0.9,0)</f>
        <v>4.6399999999999997</v>
      </c>
      <c r="M22">
        <f>pomiary3[[#This Row],[czujnik9]]-IF(DAY($H22)&gt;=5,1,0)*IF(DAY($H22)&lt;=10,1.2,0)+IF(MONTH($H22)=5,0.9,0)</f>
        <v>-2.96</v>
      </c>
    </row>
    <row r="23" spans="1:13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-3.65</v>
      </c>
      <c r="F23">
        <v>-4.0999999999999996</v>
      </c>
      <c r="H23" s="1">
        <v>42790</v>
      </c>
      <c r="I23" s="2">
        <v>0.17083333333333334</v>
      </c>
      <c r="J23">
        <f>pomiary3[[#This Row],[czujnik1]]-IF(DAY($H23)&gt;=5,1,0)*IF(DAY($H23)&lt;=10,1.2,0)+IF(MONTH($H23)=5,0.9,0)</f>
        <v>-3.2</v>
      </c>
      <c r="K23">
        <f>pomiary3[[#This Row],[czujnik2]]-IF(DAY($H23)&gt;=5,1,0)*IF(DAY($H23)&lt;=10,1.2,0)+IF(MONTH($H23)=5,0.9,0)</f>
        <v>-4.18</v>
      </c>
      <c r="L23">
        <f>ROUNDDOWN(pomiary3[[#This Row],[czujnik8]]+IF(MONTH(pomiary37[[#This Row],[data]])=7,pomiary3[[#This Row],[czujnik8]]*0.07,0)+IF(MONTH(pomiary37[[#This Row],[data]])=8,pomiary3[[#This Row],[czujnik8]]*0.07,0),2)+IF(MONTH($H23)=5,0.9,0)</f>
        <v>-3.65</v>
      </c>
      <c r="M23">
        <f>pomiary3[[#This Row],[czujnik9]]-IF(DAY($H23)&gt;=5,1,0)*IF(DAY($H23)&lt;=10,1.2,0)+IF(MONTH($H23)=5,0.9,0)</f>
        <v>-4.0999999999999996</v>
      </c>
    </row>
    <row r="24" spans="1:13" x14ac:dyDescent="0.25">
      <c r="A24" s="1">
        <v>42430</v>
      </c>
      <c r="B24" s="2">
        <v>0</v>
      </c>
      <c r="C24">
        <v>6.8</v>
      </c>
      <c r="D24">
        <v>-2.64</v>
      </c>
      <c r="E24">
        <v>7.18</v>
      </c>
      <c r="F24">
        <v>7.33</v>
      </c>
      <c r="H24" s="1">
        <v>42795</v>
      </c>
      <c r="I24" s="2">
        <v>0</v>
      </c>
      <c r="J24">
        <f>pomiary3[[#This Row],[czujnik1]]-IF(DAY($H24)&gt;=5,1,0)*IF(DAY($H24)&lt;=10,1.2,0)+IF(MONTH($H24)=5,0.9,0)</f>
        <v>6.8</v>
      </c>
      <c r="K24">
        <f>pomiary3[[#This Row],[czujnik2]]-IF(DAY($H24)&gt;=5,1,0)*IF(DAY($H24)&lt;=10,1.2,0)+IF(MONTH($H24)=5,0.9,0)</f>
        <v>-2.64</v>
      </c>
      <c r="L24">
        <f>ROUNDDOWN(pomiary3[[#This Row],[czujnik8]]+IF(MONTH(pomiary37[[#This Row],[data]])=7,pomiary3[[#This Row],[czujnik8]]*0.07,0)+IF(MONTH(pomiary37[[#This Row],[data]])=8,pomiary3[[#This Row],[czujnik8]]*0.07,0),2)+IF(MONTH($H24)=5,0.9,0)</f>
        <v>7.18</v>
      </c>
      <c r="M24">
        <f>pomiary3[[#This Row],[czujnik9]]-IF(DAY($H24)&gt;=5,1,0)*IF(DAY($H24)&lt;=10,1.2,0)+IF(MONTH($H24)=5,0.9,0)</f>
        <v>7.33</v>
      </c>
    </row>
    <row r="25" spans="1:13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-2.67</v>
      </c>
      <c r="F25">
        <v>6.36</v>
      </c>
      <c r="H25" s="1">
        <v>42796</v>
      </c>
      <c r="I25" s="2">
        <v>0.16875000000000001</v>
      </c>
      <c r="J25">
        <f>pomiary3[[#This Row],[czujnik1]]-IF(DAY($H25)&gt;=5,1,0)*IF(DAY($H25)&lt;=10,1.2,0)+IF(MONTH($H25)=5,0.9,0)</f>
        <v>-3.15</v>
      </c>
      <c r="K25">
        <f>pomiary3[[#This Row],[czujnik2]]-IF(DAY($H25)&gt;=5,1,0)*IF(DAY($H25)&lt;=10,1.2,0)+IF(MONTH($H25)=5,0.9,0)</f>
        <v>-1.58</v>
      </c>
      <c r="L25">
        <f>ROUNDDOWN(pomiary3[[#This Row],[czujnik8]]+IF(MONTH(pomiary37[[#This Row],[data]])=7,pomiary3[[#This Row],[czujnik8]]*0.07,0)+IF(MONTH(pomiary37[[#This Row],[data]])=8,pomiary3[[#This Row],[czujnik8]]*0.07,0),2)+IF(MONTH($H25)=5,0.9,0)</f>
        <v>-2.67</v>
      </c>
      <c r="M25">
        <f>pomiary3[[#This Row],[czujnik9]]-IF(DAY($H25)&gt;=5,1,0)*IF(DAY($H25)&lt;=10,1.2,0)+IF(MONTH($H25)=5,0.9,0)</f>
        <v>6.36</v>
      </c>
    </row>
    <row r="26" spans="1:13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-2.7</v>
      </c>
      <c r="F26">
        <v>5.24</v>
      </c>
      <c r="H26" s="1">
        <v>42798</v>
      </c>
      <c r="I26" s="2">
        <v>0.29166666666666669</v>
      </c>
      <c r="J26">
        <f>pomiary3[[#This Row],[czujnik1]]-IF(DAY($H26)&gt;=5,1,0)*IF(DAY($H26)&lt;=10,1.2,0)+IF(MONTH($H26)=5,0.9,0)</f>
        <v>-4.3899999999999997</v>
      </c>
      <c r="K26">
        <f>pomiary3[[#This Row],[czujnik2]]-IF(DAY($H26)&gt;=5,1,0)*IF(DAY($H26)&lt;=10,1.2,0)+IF(MONTH($H26)=5,0.9,0)</f>
        <v>-3.86</v>
      </c>
      <c r="L26">
        <f>ROUNDDOWN(pomiary3[[#This Row],[czujnik8]]+IF(MONTH(pomiary37[[#This Row],[data]])=7,pomiary3[[#This Row],[czujnik8]]*0.07,0)+IF(MONTH(pomiary37[[#This Row],[data]])=8,pomiary3[[#This Row],[czujnik8]]*0.07,0),2)+IF(MONTH($H26)=5,0.9,0)</f>
        <v>-2.7</v>
      </c>
      <c r="M26">
        <f>pomiary3[[#This Row],[czujnik9]]-IF(DAY($H26)&gt;=5,1,0)*IF(DAY($H26)&lt;=10,1.2,0)+IF(MONTH($H26)=5,0.9,0)</f>
        <v>5.24</v>
      </c>
    </row>
    <row r="27" spans="1:13" x14ac:dyDescent="0.25">
      <c r="A27" s="1">
        <v>42435</v>
      </c>
      <c r="B27" s="2">
        <v>0.33958333333333335</v>
      </c>
      <c r="C27">
        <v>1.07</v>
      </c>
      <c r="D27">
        <v>4.49</v>
      </c>
      <c r="E27">
        <v>-0.82</v>
      </c>
      <c r="F27">
        <v>1.63</v>
      </c>
      <c r="H27" s="1">
        <v>42800</v>
      </c>
      <c r="I27" s="2">
        <v>0.33958333333333335</v>
      </c>
      <c r="J27">
        <f>pomiary3[[#This Row],[czujnik1]]-IF(DAY($H27)&gt;=5,1,0)*IF(DAY($H27)&lt;=10,1.2,0)+IF(MONTH($H27)=5,0.9,0)</f>
        <v>-0.12999999999999989</v>
      </c>
      <c r="K27">
        <f>pomiary3[[#This Row],[czujnik2]]-IF(DAY($H27)&gt;=5,1,0)*IF(DAY($H27)&lt;=10,1.2,0)+IF(MONTH($H27)=5,0.9,0)</f>
        <v>3.29</v>
      </c>
      <c r="L27">
        <f>ROUNDDOWN(pomiary3[[#This Row],[czujnik8]]+IF(MONTH(pomiary37[[#This Row],[data]])=7,pomiary3[[#This Row],[czujnik8]]*0.07,0)+IF(MONTH(pomiary37[[#This Row],[data]])=8,pomiary3[[#This Row],[czujnik8]]*0.07,0),2)+IF(MONTH($H27)=5,0.9,0)</f>
        <v>-0.82</v>
      </c>
      <c r="M27">
        <f>pomiary3[[#This Row],[czujnik9]]-IF(DAY($H27)&gt;=5,1,0)*IF(DAY($H27)&lt;=10,1.2,0)+IF(MONTH($H27)=5,0.9,0)</f>
        <v>0.42999999999999994</v>
      </c>
    </row>
    <row r="28" spans="1:13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1.75</v>
      </c>
      <c r="F28">
        <v>2.57</v>
      </c>
      <c r="H28" s="1">
        <v>42801</v>
      </c>
      <c r="I28" s="2">
        <v>0.46041666666666664</v>
      </c>
      <c r="J28">
        <f>pomiary3[[#This Row],[czujnik1]]-IF(DAY($H28)&gt;=5,1,0)*IF(DAY($H28)&lt;=10,1.2,0)+IF(MONTH($H28)=5,0.9,0)</f>
        <v>-5.5200000000000005</v>
      </c>
      <c r="K28">
        <f>pomiary3[[#This Row],[czujnik2]]-IF(DAY($H28)&gt;=5,1,0)*IF(DAY($H28)&lt;=10,1.2,0)+IF(MONTH($H28)=5,0.9,0)</f>
        <v>-5.5</v>
      </c>
      <c r="L28">
        <f>ROUNDDOWN(pomiary3[[#This Row],[czujnik8]]+IF(MONTH(pomiary37[[#This Row],[data]])=7,pomiary3[[#This Row],[czujnik8]]*0.07,0)+IF(MONTH(pomiary37[[#This Row],[data]])=8,pomiary3[[#This Row],[czujnik8]]*0.07,0),2)+IF(MONTH($H28)=5,0.9,0)</f>
        <v>1.75</v>
      </c>
      <c r="M28">
        <f>pomiary3[[#This Row],[czujnik9]]-IF(DAY($H28)&gt;=5,1,0)*IF(DAY($H28)&lt;=10,1.2,0)+IF(MONTH($H28)=5,0.9,0)</f>
        <v>1.3699999999999999</v>
      </c>
    </row>
    <row r="29" spans="1:13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-3.33</v>
      </c>
      <c r="F29">
        <v>3.39</v>
      </c>
      <c r="H29" s="1">
        <v>42804</v>
      </c>
      <c r="I29" s="2">
        <v>0.50277777777777777</v>
      </c>
      <c r="J29">
        <f>pomiary3[[#This Row],[czujnik1]]-IF(DAY($H29)&gt;=5,1,0)*IF(DAY($H29)&lt;=10,1.2,0)+IF(MONTH($H29)=5,0.9,0)</f>
        <v>7.7399999999999993</v>
      </c>
      <c r="K29">
        <f>pomiary3[[#This Row],[czujnik2]]-IF(DAY($H29)&gt;=5,1,0)*IF(DAY($H29)&lt;=10,1.2,0)+IF(MONTH($H29)=5,0.9,0)</f>
        <v>-9.18</v>
      </c>
      <c r="L29">
        <f>ROUNDDOWN(pomiary3[[#This Row],[czujnik8]]+IF(MONTH(pomiary37[[#This Row],[data]])=7,pomiary3[[#This Row],[czujnik8]]*0.07,0)+IF(MONTH(pomiary37[[#This Row],[data]])=8,pomiary3[[#This Row],[czujnik8]]*0.07,0),2)+IF(MONTH($H29)=5,0.9,0)</f>
        <v>-3.33</v>
      </c>
      <c r="M29">
        <f>pomiary3[[#This Row],[czujnik9]]-IF(DAY($H29)&gt;=5,1,0)*IF(DAY($H29)&lt;=10,1.2,0)+IF(MONTH($H29)=5,0.9,0)</f>
        <v>2.1900000000000004</v>
      </c>
    </row>
    <row r="30" spans="1:13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-5.8</v>
      </c>
      <c r="F30">
        <v>-7.56</v>
      </c>
      <c r="H30" s="1">
        <v>42806</v>
      </c>
      <c r="I30" s="2">
        <v>0.21388888888888888</v>
      </c>
      <c r="J30">
        <f>pomiary3[[#This Row],[czujnik1]]-IF(DAY($H30)&gt;=5,1,0)*IF(DAY($H30)&lt;=10,1.2,0)+IF(MONTH($H30)=5,0.9,0)</f>
        <v>-2.84</v>
      </c>
      <c r="K30">
        <f>pomiary3[[#This Row],[czujnik2]]-IF(DAY($H30)&gt;=5,1,0)*IF(DAY($H30)&lt;=10,1.2,0)+IF(MONTH($H30)=5,0.9,0)</f>
        <v>-3.79</v>
      </c>
      <c r="L30">
        <f>ROUNDDOWN(pomiary3[[#This Row],[czujnik8]]+IF(MONTH(pomiary37[[#This Row],[data]])=7,pomiary3[[#This Row],[czujnik8]]*0.07,0)+IF(MONTH(pomiary37[[#This Row],[data]])=8,pomiary3[[#This Row],[czujnik8]]*0.07,0),2)+IF(MONTH($H30)=5,0.9,0)</f>
        <v>-5.8</v>
      </c>
      <c r="M30">
        <f>pomiary3[[#This Row],[czujnik9]]-IF(DAY($H30)&gt;=5,1,0)*IF(DAY($H30)&lt;=10,1.2,0)+IF(MONTH($H30)=5,0.9,0)</f>
        <v>-7.56</v>
      </c>
    </row>
    <row r="31" spans="1:13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7.96</v>
      </c>
      <c r="F31">
        <v>4.51</v>
      </c>
      <c r="H31" s="1">
        <v>42809</v>
      </c>
      <c r="I31" s="2">
        <v>0.12638888888888888</v>
      </c>
      <c r="J31">
        <f>pomiary3[[#This Row],[czujnik1]]-IF(DAY($H31)&gt;=5,1,0)*IF(DAY($H31)&lt;=10,1.2,0)+IF(MONTH($H31)=5,0.9,0)</f>
        <v>-2.0099999999999998</v>
      </c>
      <c r="K31">
        <f>pomiary3[[#This Row],[czujnik2]]-IF(DAY($H31)&gt;=5,1,0)*IF(DAY($H31)&lt;=10,1.2,0)+IF(MONTH($H31)=5,0.9,0)</f>
        <v>0.62</v>
      </c>
      <c r="L31">
        <f>ROUNDDOWN(pomiary3[[#This Row],[czujnik8]]+IF(MONTH(pomiary37[[#This Row],[data]])=7,pomiary3[[#This Row],[czujnik8]]*0.07,0)+IF(MONTH(pomiary37[[#This Row],[data]])=8,pomiary3[[#This Row],[czujnik8]]*0.07,0),2)+IF(MONTH($H31)=5,0.9,0)</f>
        <v>7.96</v>
      </c>
      <c r="M31">
        <f>pomiary3[[#This Row],[czujnik9]]-IF(DAY($H31)&gt;=5,1,0)*IF(DAY($H31)&lt;=10,1.2,0)+IF(MONTH($H31)=5,0.9,0)</f>
        <v>4.51</v>
      </c>
    </row>
    <row r="32" spans="1:13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-6.89</v>
      </c>
      <c r="F32">
        <v>-3.19</v>
      </c>
      <c r="H32" s="1">
        <v>42812</v>
      </c>
      <c r="I32" s="2">
        <v>8.3333333333333332E-3</v>
      </c>
      <c r="J32">
        <f>pomiary3[[#This Row],[czujnik1]]-IF(DAY($H32)&gt;=5,1,0)*IF(DAY($H32)&lt;=10,1.2,0)+IF(MONTH($H32)=5,0.9,0)</f>
        <v>1.44</v>
      </c>
      <c r="K32">
        <f>pomiary3[[#This Row],[czujnik2]]-IF(DAY($H32)&gt;=5,1,0)*IF(DAY($H32)&lt;=10,1.2,0)+IF(MONTH($H32)=5,0.9,0)</f>
        <v>-7.21</v>
      </c>
      <c r="L32">
        <f>ROUNDDOWN(pomiary3[[#This Row],[czujnik8]]+IF(MONTH(pomiary37[[#This Row],[data]])=7,pomiary3[[#This Row],[czujnik8]]*0.07,0)+IF(MONTH(pomiary37[[#This Row],[data]])=8,pomiary3[[#This Row],[czujnik8]]*0.07,0),2)+IF(MONTH($H32)=5,0.9,0)</f>
        <v>-6.89</v>
      </c>
      <c r="M32">
        <f>pomiary3[[#This Row],[czujnik9]]-IF(DAY($H32)&gt;=5,1,0)*IF(DAY($H32)&lt;=10,1.2,0)+IF(MONTH($H32)=5,0.9,0)</f>
        <v>-3.19</v>
      </c>
    </row>
    <row r="33" spans="1:13" x14ac:dyDescent="0.25">
      <c r="A33" s="1">
        <v>42450</v>
      </c>
      <c r="B33" s="2">
        <v>0.12569444444444444</v>
      </c>
      <c r="C33">
        <v>0.98</v>
      </c>
      <c r="D33">
        <v>7.64</v>
      </c>
      <c r="E33">
        <v>5.65</v>
      </c>
      <c r="F33">
        <v>5.0999999999999996</v>
      </c>
      <c r="H33" s="1">
        <v>42815</v>
      </c>
      <c r="I33" s="2">
        <v>0.12569444444444444</v>
      </c>
      <c r="J33">
        <f>pomiary3[[#This Row],[czujnik1]]-IF(DAY($H33)&gt;=5,1,0)*IF(DAY($H33)&lt;=10,1.2,0)+IF(MONTH($H33)=5,0.9,0)</f>
        <v>0.98</v>
      </c>
      <c r="K33">
        <f>pomiary3[[#This Row],[czujnik2]]-IF(DAY($H33)&gt;=5,1,0)*IF(DAY($H33)&lt;=10,1.2,0)+IF(MONTH($H33)=5,0.9,0)</f>
        <v>7.64</v>
      </c>
      <c r="L33">
        <f>ROUNDDOWN(pomiary3[[#This Row],[czujnik8]]+IF(MONTH(pomiary37[[#This Row],[data]])=7,pomiary3[[#This Row],[czujnik8]]*0.07,0)+IF(MONTH(pomiary37[[#This Row],[data]])=8,pomiary3[[#This Row],[czujnik8]]*0.07,0),2)+IF(MONTH($H33)=5,0.9,0)</f>
        <v>5.65</v>
      </c>
      <c r="M33">
        <f>pomiary3[[#This Row],[czujnik9]]-IF(DAY($H33)&gt;=5,1,0)*IF(DAY($H33)&lt;=10,1.2,0)+IF(MONTH($H33)=5,0.9,0)</f>
        <v>5.0999999999999996</v>
      </c>
    </row>
    <row r="34" spans="1:13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-4.8</v>
      </c>
      <c r="F34">
        <v>2.92</v>
      </c>
      <c r="H34" s="1">
        <v>42816</v>
      </c>
      <c r="I34" s="2">
        <v>0.50694444444444442</v>
      </c>
      <c r="J34">
        <f>pomiary3[[#This Row],[czujnik1]]-IF(DAY($H34)&gt;=5,1,0)*IF(DAY($H34)&lt;=10,1.2,0)+IF(MONTH($H34)=5,0.9,0)</f>
        <v>5.83</v>
      </c>
      <c r="K34">
        <f>pomiary3[[#This Row],[czujnik2]]-IF(DAY($H34)&gt;=5,1,0)*IF(DAY($H34)&lt;=10,1.2,0)+IF(MONTH($H34)=5,0.9,0)</f>
        <v>7.18</v>
      </c>
      <c r="L34">
        <f>ROUNDDOWN(pomiary3[[#This Row],[czujnik8]]+IF(MONTH(pomiary37[[#This Row],[data]])=7,pomiary3[[#This Row],[czujnik8]]*0.07,0)+IF(MONTH(pomiary37[[#This Row],[data]])=8,pomiary3[[#This Row],[czujnik8]]*0.07,0),2)+IF(MONTH($H34)=5,0.9,0)</f>
        <v>-4.8</v>
      </c>
      <c r="M34">
        <f>pomiary3[[#This Row],[czujnik9]]-IF(DAY($H34)&gt;=5,1,0)*IF(DAY($H34)&lt;=10,1.2,0)+IF(MONTH($H34)=5,0.9,0)</f>
        <v>2.92</v>
      </c>
    </row>
    <row r="35" spans="1:13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-2.19</v>
      </c>
      <c r="F35">
        <v>4.6100000000000003</v>
      </c>
      <c r="H35" s="1">
        <v>42817</v>
      </c>
      <c r="I35" s="2">
        <v>0.16875000000000001</v>
      </c>
      <c r="J35">
        <f>pomiary3[[#This Row],[czujnik1]]-IF(DAY($H35)&gt;=5,1,0)*IF(DAY($H35)&lt;=10,1.2,0)+IF(MONTH($H35)=5,0.9,0)</f>
        <v>-5.39</v>
      </c>
      <c r="K35">
        <f>pomiary3[[#This Row],[czujnik2]]-IF(DAY($H35)&gt;=5,1,0)*IF(DAY($H35)&lt;=10,1.2,0)+IF(MONTH($H35)=5,0.9,0)</f>
        <v>-7.41</v>
      </c>
      <c r="L35">
        <f>ROUNDDOWN(pomiary3[[#This Row],[czujnik8]]+IF(MONTH(pomiary37[[#This Row],[data]])=7,pomiary3[[#This Row],[czujnik8]]*0.07,0)+IF(MONTH(pomiary37[[#This Row],[data]])=8,pomiary3[[#This Row],[czujnik8]]*0.07,0),2)+IF(MONTH($H35)=5,0.9,0)</f>
        <v>-2.19</v>
      </c>
      <c r="M35">
        <f>pomiary3[[#This Row],[czujnik9]]-IF(DAY($H35)&gt;=5,1,0)*IF(DAY($H35)&lt;=10,1.2,0)+IF(MONTH($H35)=5,0.9,0)</f>
        <v>4.6100000000000003</v>
      </c>
    </row>
    <row r="36" spans="1:13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3.23</v>
      </c>
      <c r="F36">
        <v>-7.13</v>
      </c>
      <c r="H36" s="1">
        <v>42817</v>
      </c>
      <c r="I36" s="2">
        <v>0.25138888888888888</v>
      </c>
      <c r="J36">
        <f>pomiary3[[#This Row],[czujnik1]]-IF(DAY($H36)&gt;=5,1,0)*IF(DAY($H36)&lt;=10,1.2,0)+IF(MONTH($H36)=5,0.9,0)</f>
        <v>7.98</v>
      </c>
      <c r="K36">
        <f>pomiary3[[#This Row],[czujnik2]]-IF(DAY($H36)&gt;=5,1,0)*IF(DAY($H36)&lt;=10,1.2,0)+IF(MONTH($H36)=5,0.9,0)</f>
        <v>4.6100000000000003</v>
      </c>
      <c r="L36">
        <f>ROUNDDOWN(pomiary3[[#This Row],[czujnik8]]+IF(MONTH(pomiary37[[#This Row],[data]])=7,pomiary3[[#This Row],[czujnik8]]*0.07,0)+IF(MONTH(pomiary37[[#This Row],[data]])=8,pomiary3[[#This Row],[czujnik8]]*0.07,0),2)+IF(MONTH($H36)=5,0.9,0)</f>
        <v>3.23</v>
      </c>
      <c r="M36">
        <f>pomiary3[[#This Row],[czujnik9]]-IF(DAY($H36)&gt;=5,1,0)*IF(DAY($H36)&lt;=10,1.2,0)+IF(MONTH($H36)=5,0.9,0)</f>
        <v>-7.13</v>
      </c>
    </row>
    <row r="37" spans="1:13" x14ac:dyDescent="0.25">
      <c r="A37" s="1">
        <v>42454</v>
      </c>
      <c r="B37" s="2">
        <v>0.12986111111111112</v>
      </c>
      <c r="C37">
        <v>2.92</v>
      </c>
      <c r="D37">
        <v>0.43</v>
      </c>
      <c r="E37">
        <v>6.34</v>
      </c>
      <c r="F37">
        <v>-5.17</v>
      </c>
      <c r="H37" s="1">
        <v>42819</v>
      </c>
      <c r="I37" s="2">
        <v>0.12986111111111112</v>
      </c>
      <c r="J37">
        <f>pomiary3[[#This Row],[czujnik1]]-IF(DAY($H37)&gt;=5,1,0)*IF(DAY($H37)&lt;=10,1.2,0)+IF(MONTH($H37)=5,0.9,0)</f>
        <v>2.92</v>
      </c>
      <c r="K37">
        <f>pomiary3[[#This Row],[czujnik2]]-IF(DAY($H37)&gt;=5,1,0)*IF(DAY($H37)&lt;=10,1.2,0)+IF(MONTH($H37)=5,0.9,0)</f>
        <v>0.43</v>
      </c>
      <c r="L37">
        <f>ROUNDDOWN(pomiary3[[#This Row],[czujnik8]]+IF(MONTH(pomiary37[[#This Row],[data]])=7,pomiary3[[#This Row],[czujnik8]]*0.07,0)+IF(MONTH(pomiary37[[#This Row],[data]])=8,pomiary3[[#This Row],[czujnik8]]*0.07,0),2)+IF(MONTH($H37)=5,0.9,0)</f>
        <v>6.34</v>
      </c>
      <c r="M37">
        <f>pomiary3[[#This Row],[czujnik9]]-IF(DAY($H37)&gt;=5,1,0)*IF(DAY($H37)&lt;=10,1.2,0)+IF(MONTH($H37)=5,0.9,0)</f>
        <v>-5.17</v>
      </c>
    </row>
    <row r="38" spans="1:13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-6.24</v>
      </c>
      <c r="F38">
        <v>-5.52</v>
      </c>
      <c r="H38" s="1">
        <v>42820</v>
      </c>
      <c r="I38" s="2">
        <v>0.33888888888888891</v>
      </c>
      <c r="J38">
        <f>pomiary3[[#This Row],[czujnik1]]-IF(DAY($H38)&gt;=5,1,0)*IF(DAY($H38)&lt;=10,1.2,0)+IF(MONTH($H38)=5,0.9,0)</f>
        <v>5.68</v>
      </c>
      <c r="K38">
        <f>pomiary3[[#This Row],[czujnik2]]-IF(DAY($H38)&gt;=5,1,0)*IF(DAY($H38)&lt;=10,1.2,0)+IF(MONTH($H38)=5,0.9,0)</f>
        <v>-5.18</v>
      </c>
      <c r="L38">
        <f>ROUNDDOWN(pomiary3[[#This Row],[czujnik8]]+IF(MONTH(pomiary37[[#This Row],[data]])=7,pomiary3[[#This Row],[czujnik8]]*0.07,0)+IF(MONTH(pomiary37[[#This Row],[data]])=8,pomiary3[[#This Row],[czujnik8]]*0.07,0),2)+IF(MONTH($H38)=5,0.9,0)</f>
        <v>-6.24</v>
      </c>
      <c r="M38">
        <f>pomiary3[[#This Row],[czujnik9]]-IF(DAY($H38)&gt;=5,1,0)*IF(DAY($H38)&lt;=10,1.2,0)+IF(MONTH($H38)=5,0.9,0)</f>
        <v>-5.52</v>
      </c>
    </row>
    <row r="39" spans="1:13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6.75</v>
      </c>
      <c r="F39">
        <v>-0.73</v>
      </c>
      <c r="H39" s="1">
        <v>42820</v>
      </c>
      <c r="I39" s="2">
        <v>0.37847222222222221</v>
      </c>
      <c r="J39">
        <f>pomiary3[[#This Row],[czujnik1]]-IF(DAY($H39)&gt;=5,1,0)*IF(DAY($H39)&lt;=10,1.2,0)+IF(MONTH($H39)=5,0.9,0)</f>
        <v>-3.88</v>
      </c>
      <c r="K39">
        <f>pomiary3[[#This Row],[czujnik2]]-IF(DAY($H39)&gt;=5,1,0)*IF(DAY($H39)&lt;=10,1.2,0)+IF(MONTH($H39)=5,0.9,0)</f>
        <v>-5.21</v>
      </c>
      <c r="L39">
        <f>ROUNDDOWN(pomiary3[[#This Row],[czujnik8]]+IF(MONTH(pomiary37[[#This Row],[data]])=7,pomiary3[[#This Row],[czujnik8]]*0.07,0)+IF(MONTH(pomiary37[[#This Row],[data]])=8,pomiary3[[#This Row],[czujnik8]]*0.07,0),2)+IF(MONTH($H39)=5,0.9,0)</f>
        <v>6.75</v>
      </c>
      <c r="M39">
        <f>pomiary3[[#This Row],[czujnik9]]-IF(DAY($H39)&gt;=5,1,0)*IF(DAY($H39)&lt;=10,1.2,0)+IF(MONTH($H39)=5,0.9,0)</f>
        <v>-0.73</v>
      </c>
    </row>
    <row r="40" spans="1:13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-2.2599999999999998</v>
      </c>
      <c r="F40">
        <v>0.23</v>
      </c>
      <c r="H40" s="1">
        <v>42821</v>
      </c>
      <c r="I40" s="2">
        <v>0.21388888888888888</v>
      </c>
      <c r="J40">
        <f>pomiary3[[#This Row],[czujnik1]]-IF(DAY($H40)&gt;=5,1,0)*IF(DAY($H40)&lt;=10,1.2,0)+IF(MONTH($H40)=5,0.9,0)</f>
        <v>-4.4800000000000004</v>
      </c>
      <c r="K40">
        <f>pomiary3[[#This Row],[czujnik2]]-IF(DAY($H40)&gt;=5,1,0)*IF(DAY($H40)&lt;=10,1.2,0)+IF(MONTH($H40)=5,0.9,0)</f>
        <v>-2.0499999999999998</v>
      </c>
      <c r="L40">
        <f>ROUNDDOWN(pomiary3[[#This Row],[czujnik8]]+IF(MONTH(pomiary37[[#This Row],[data]])=7,pomiary3[[#This Row],[czujnik8]]*0.07,0)+IF(MONTH(pomiary37[[#This Row],[data]])=8,pomiary3[[#This Row],[czujnik8]]*0.07,0),2)+IF(MONTH($H40)=5,0.9,0)</f>
        <v>-2.2599999999999998</v>
      </c>
      <c r="M40">
        <f>pomiary3[[#This Row],[czujnik9]]-IF(DAY($H40)&gt;=5,1,0)*IF(DAY($H40)&lt;=10,1.2,0)+IF(MONTH($H40)=5,0.9,0)</f>
        <v>0.23</v>
      </c>
    </row>
    <row r="41" spans="1:13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5.8</v>
      </c>
      <c r="F41">
        <v>-7.14</v>
      </c>
      <c r="H41" s="1">
        <v>42822</v>
      </c>
      <c r="I41" s="2">
        <v>0.17222222222222222</v>
      </c>
      <c r="J41">
        <f>pomiary3[[#This Row],[czujnik1]]-IF(DAY($H41)&gt;=5,1,0)*IF(DAY($H41)&lt;=10,1.2,0)+IF(MONTH($H41)=5,0.9,0)</f>
        <v>-3.04</v>
      </c>
      <c r="K41">
        <f>pomiary3[[#This Row],[czujnik2]]-IF(DAY($H41)&gt;=5,1,0)*IF(DAY($H41)&lt;=10,1.2,0)+IF(MONTH($H41)=5,0.9,0)</f>
        <v>-1.24</v>
      </c>
      <c r="L41">
        <f>ROUNDDOWN(pomiary3[[#This Row],[czujnik8]]+IF(MONTH(pomiary37[[#This Row],[data]])=7,pomiary3[[#This Row],[czujnik8]]*0.07,0)+IF(MONTH(pomiary37[[#This Row],[data]])=8,pomiary3[[#This Row],[czujnik8]]*0.07,0),2)+IF(MONTH($H41)=5,0.9,0)</f>
        <v>5.8</v>
      </c>
      <c r="M41">
        <f>pomiary3[[#This Row],[czujnik9]]-IF(DAY($H41)&gt;=5,1,0)*IF(DAY($H41)&lt;=10,1.2,0)+IF(MONTH($H41)=5,0.9,0)</f>
        <v>-7.14</v>
      </c>
    </row>
    <row r="42" spans="1:13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-5.75</v>
      </c>
      <c r="F42">
        <v>3.63</v>
      </c>
      <c r="H42" s="1">
        <v>42823</v>
      </c>
      <c r="I42" s="2">
        <v>0.29791666666666666</v>
      </c>
      <c r="J42">
        <f>pomiary3[[#This Row],[czujnik1]]-IF(DAY($H42)&gt;=5,1,0)*IF(DAY($H42)&lt;=10,1.2,0)+IF(MONTH($H42)=5,0.9,0)</f>
        <v>-2.12</v>
      </c>
      <c r="K42">
        <f>pomiary3[[#This Row],[czujnik2]]-IF(DAY($H42)&gt;=5,1,0)*IF(DAY($H42)&lt;=10,1.2,0)+IF(MONTH($H42)=5,0.9,0)</f>
        <v>-6.19</v>
      </c>
      <c r="L42">
        <f>ROUNDDOWN(pomiary3[[#This Row],[czujnik8]]+IF(MONTH(pomiary37[[#This Row],[data]])=7,pomiary3[[#This Row],[czujnik8]]*0.07,0)+IF(MONTH(pomiary37[[#This Row],[data]])=8,pomiary3[[#This Row],[czujnik8]]*0.07,0),2)+IF(MONTH($H42)=5,0.9,0)</f>
        <v>-5.75</v>
      </c>
      <c r="M42">
        <f>pomiary3[[#This Row],[czujnik9]]-IF(DAY($H42)&gt;=5,1,0)*IF(DAY($H42)&lt;=10,1.2,0)+IF(MONTH($H42)=5,0.9,0)</f>
        <v>3.63</v>
      </c>
    </row>
    <row r="43" spans="1:13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13.07</v>
      </c>
      <c r="F43">
        <v>14.39</v>
      </c>
      <c r="H43" s="1">
        <v>42833</v>
      </c>
      <c r="I43" s="2">
        <v>0.21180555555555555</v>
      </c>
      <c r="J43">
        <f>pomiary3[[#This Row],[czujnik1]]-IF(DAY($H43)&gt;=5,1,0)*IF(DAY($H43)&lt;=10,1.2,0)+IF(MONTH($H43)=5,0.9,0)</f>
        <v>8.870000000000001</v>
      </c>
      <c r="K43">
        <f>pomiary3[[#This Row],[czujnik2]]-IF(DAY($H43)&gt;=5,1,0)*IF(DAY($H43)&lt;=10,1.2,0)+IF(MONTH($H43)=5,0.9,0)</f>
        <v>11.64</v>
      </c>
      <c r="L43">
        <f>ROUNDDOWN(pomiary3[[#This Row],[czujnik8]]+IF(MONTH(pomiary37[[#This Row],[data]])=7,pomiary3[[#This Row],[czujnik8]]*0.07,0)+IF(MONTH(pomiary37[[#This Row],[data]])=8,pomiary3[[#This Row],[czujnik8]]*0.07,0),2)+IF(MONTH($H43)=5,0.9,0)</f>
        <v>13.07</v>
      </c>
      <c r="M43">
        <f>pomiary3[[#This Row],[czujnik9]]-IF(DAY($H43)&gt;=5,1,0)*IF(DAY($H43)&lt;=10,1.2,0)+IF(MONTH($H43)=5,0.9,0)</f>
        <v>13.190000000000001</v>
      </c>
    </row>
    <row r="44" spans="1:13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11.66</v>
      </c>
      <c r="F44">
        <v>13</v>
      </c>
      <c r="H44" s="1">
        <v>42835</v>
      </c>
      <c r="I44" s="2">
        <v>0.38055555555555554</v>
      </c>
      <c r="J44">
        <f>pomiary3[[#This Row],[czujnik1]]-IF(DAY($H44)&gt;=5,1,0)*IF(DAY($H44)&lt;=10,1.2,0)+IF(MONTH($H44)=5,0.9,0)</f>
        <v>12.940000000000001</v>
      </c>
      <c r="K44">
        <f>pomiary3[[#This Row],[czujnik2]]-IF(DAY($H44)&gt;=5,1,0)*IF(DAY($H44)&lt;=10,1.2,0)+IF(MONTH($H44)=5,0.9,0)</f>
        <v>14.13</v>
      </c>
      <c r="L44">
        <f>ROUNDDOWN(pomiary3[[#This Row],[czujnik8]]+IF(MONTH(pomiary37[[#This Row],[data]])=7,pomiary3[[#This Row],[czujnik8]]*0.07,0)+IF(MONTH(pomiary37[[#This Row],[data]])=8,pomiary3[[#This Row],[czujnik8]]*0.07,0),2)+IF(MONTH($H44)=5,0.9,0)</f>
        <v>11.66</v>
      </c>
      <c r="M44">
        <f>pomiary3[[#This Row],[czujnik9]]-IF(DAY($H44)&gt;=5,1,0)*IF(DAY($H44)&lt;=10,1.2,0)+IF(MONTH($H44)=5,0.9,0)</f>
        <v>11.8</v>
      </c>
    </row>
    <row r="45" spans="1:13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15.38</v>
      </c>
      <c r="F45">
        <v>15.98</v>
      </c>
      <c r="H45" s="1">
        <v>42837</v>
      </c>
      <c r="I45" s="2">
        <v>4.5138888888888888E-2</v>
      </c>
      <c r="J45">
        <f>pomiary3[[#This Row],[czujnik1]]-IF(DAY($H45)&gt;=5,1,0)*IF(DAY($H45)&lt;=10,1.2,0)+IF(MONTH($H45)=5,0.9,0)</f>
        <v>11.6</v>
      </c>
      <c r="K45">
        <f>pomiary3[[#This Row],[czujnik2]]-IF(DAY($H45)&gt;=5,1,0)*IF(DAY($H45)&lt;=10,1.2,0)+IF(MONTH($H45)=5,0.9,0)</f>
        <v>13.95</v>
      </c>
      <c r="L45">
        <f>ROUNDDOWN(pomiary3[[#This Row],[czujnik8]]+IF(MONTH(pomiary37[[#This Row],[data]])=7,pomiary3[[#This Row],[czujnik8]]*0.07,0)+IF(MONTH(pomiary37[[#This Row],[data]])=8,pomiary3[[#This Row],[czujnik8]]*0.07,0),2)+IF(MONTH($H45)=5,0.9,0)</f>
        <v>15.38</v>
      </c>
      <c r="M45">
        <f>pomiary3[[#This Row],[czujnik9]]-IF(DAY($H45)&gt;=5,1,0)*IF(DAY($H45)&lt;=10,1.2,0)+IF(MONTH($H45)=5,0.9,0)</f>
        <v>15.98</v>
      </c>
    </row>
    <row r="46" spans="1:13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12.05</v>
      </c>
      <c r="F46">
        <v>11.87</v>
      </c>
      <c r="H46" s="1">
        <v>42840</v>
      </c>
      <c r="I46" s="2">
        <v>0.41944444444444445</v>
      </c>
      <c r="J46">
        <f>pomiary3[[#This Row],[czujnik1]]-IF(DAY($H46)&gt;=5,1,0)*IF(DAY($H46)&lt;=10,1.2,0)+IF(MONTH($H46)=5,0.9,0)</f>
        <v>14.13</v>
      </c>
      <c r="K46">
        <f>pomiary3[[#This Row],[czujnik2]]-IF(DAY($H46)&gt;=5,1,0)*IF(DAY($H46)&lt;=10,1.2,0)+IF(MONTH($H46)=5,0.9,0)</f>
        <v>13.61</v>
      </c>
      <c r="L46">
        <f>ROUNDDOWN(pomiary3[[#This Row],[czujnik8]]+IF(MONTH(pomiary37[[#This Row],[data]])=7,pomiary3[[#This Row],[czujnik8]]*0.07,0)+IF(MONTH(pomiary37[[#This Row],[data]])=8,pomiary3[[#This Row],[czujnik8]]*0.07,0),2)+IF(MONTH($H46)=5,0.9,0)</f>
        <v>12.05</v>
      </c>
      <c r="M46">
        <f>pomiary3[[#This Row],[czujnik9]]-IF(DAY($H46)&gt;=5,1,0)*IF(DAY($H46)&lt;=10,1.2,0)+IF(MONTH($H46)=5,0.9,0)</f>
        <v>11.87</v>
      </c>
    </row>
    <row r="47" spans="1:13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13.91</v>
      </c>
      <c r="F47">
        <v>13.86</v>
      </c>
      <c r="H47" s="1">
        <v>42843</v>
      </c>
      <c r="I47" s="2">
        <v>0.2951388888888889</v>
      </c>
      <c r="J47">
        <f>pomiary3[[#This Row],[czujnik1]]-IF(DAY($H47)&gt;=5,1,0)*IF(DAY($H47)&lt;=10,1.2,0)+IF(MONTH($H47)=5,0.9,0)</f>
        <v>10.88</v>
      </c>
      <c r="K47">
        <f>pomiary3[[#This Row],[czujnik2]]-IF(DAY($H47)&gt;=5,1,0)*IF(DAY($H47)&lt;=10,1.2,0)+IF(MONTH($H47)=5,0.9,0)</f>
        <v>12.02</v>
      </c>
      <c r="L47">
        <f>ROUNDDOWN(pomiary3[[#This Row],[czujnik8]]+IF(MONTH(pomiary37[[#This Row],[data]])=7,pomiary3[[#This Row],[czujnik8]]*0.07,0)+IF(MONTH(pomiary37[[#This Row],[data]])=8,pomiary3[[#This Row],[czujnik8]]*0.07,0),2)+IF(MONTH($H47)=5,0.9,0)</f>
        <v>13.91</v>
      </c>
      <c r="M47">
        <f>pomiary3[[#This Row],[czujnik9]]-IF(DAY($H47)&gt;=5,1,0)*IF(DAY($H47)&lt;=10,1.2,0)+IF(MONTH($H47)=5,0.9,0)</f>
        <v>13.86</v>
      </c>
    </row>
    <row r="48" spans="1:13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14.58</v>
      </c>
      <c r="F48">
        <v>13.66</v>
      </c>
      <c r="H48" s="1">
        <v>42844</v>
      </c>
      <c r="I48" s="2">
        <v>2.0833333333333333E-3</v>
      </c>
      <c r="J48">
        <f>pomiary3[[#This Row],[czujnik1]]-IF(DAY($H48)&gt;=5,1,0)*IF(DAY($H48)&lt;=10,1.2,0)+IF(MONTH($H48)=5,0.9,0)</f>
        <v>15.28</v>
      </c>
      <c r="K48">
        <f>pomiary3[[#This Row],[czujnik2]]-IF(DAY($H48)&gt;=5,1,0)*IF(DAY($H48)&lt;=10,1.2,0)+IF(MONTH($H48)=5,0.9,0)</f>
        <v>13.58</v>
      </c>
      <c r="L48">
        <f>ROUNDDOWN(pomiary3[[#This Row],[czujnik8]]+IF(MONTH(pomiary37[[#This Row],[data]])=7,pomiary3[[#This Row],[czujnik8]]*0.07,0)+IF(MONTH(pomiary37[[#This Row],[data]])=8,pomiary3[[#This Row],[czujnik8]]*0.07,0),2)+IF(MONTH($H48)=5,0.9,0)</f>
        <v>14.58</v>
      </c>
      <c r="M48">
        <f>pomiary3[[#This Row],[czujnik9]]-IF(DAY($H48)&gt;=5,1,0)*IF(DAY($H48)&lt;=10,1.2,0)+IF(MONTH($H48)=5,0.9,0)</f>
        <v>13.66</v>
      </c>
    </row>
    <row r="49" spans="1:13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13.94</v>
      </c>
      <c r="F49">
        <v>15.76</v>
      </c>
      <c r="H49" s="1">
        <v>42845</v>
      </c>
      <c r="I49" s="2">
        <v>0.38124999999999998</v>
      </c>
      <c r="J49">
        <f>pomiary3[[#This Row],[czujnik1]]-IF(DAY($H49)&gt;=5,1,0)*IF(DAY($H49)&lt;=10,1.2,0)+IF(MONTH($H49)=5,0.9,0)</f>
        <v>11.09</v>
      </c>
      <c r="K49">
        <f>pomiary3[[#This Row],[czujnik2]]-IF(DAY($H49)&gt;=5,1,0)*IF(DAY($H49)&lt;=10,1.2,0)+IF(MONTH($H49)=5,0.9,0)</f>
        <v>15.36</v>
      </c>
      <c r="L49">
        <f>ROUNDDOWN(pomiary3[[#This Row],[czujnik8]]+IF(MONTH(pomiary37[[#This Row],[data]])=7,pomiary3[[#This Row],[czujnik8]]*0.07,0)+IF(MONTH(pomiary37[[#This Row],[data]])=8,pomiary3[[#This Row],[czujnik8]]*0.07,0),2)+IF(MONTH($H49)=5,0.9,0)</f>
        <v>13.94</v>
      </c>
      <c r="M49">
        <f>pomiary3[[#This Row],[czujnik9]]-IF(DAY($H49)&gt;=5,1,0)*IF(DAY($H49)&lt;=10,1.2,0)+IF(MONTH($H49)=5,0.9,0)</f>
        <v>15.76</v>
      </c>
    </row>
    <row r="50" spans="1:13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13.52</v>
      </c>
      <c r="F50">
        <v>15.54</v>
      </c>
      <c r="H50" s="1">
        <v>42845</v>
      </c>
      <c r="I50" s="2">
        <v>0.45902777777777776</v>
      </c>
      <c r="J50">
        <f>pomiary3[[#This Row],[czujnik1]]-IF(DAY($H50)&gt;=5,1,0)*IF(DAY($H50)&lt;=10,1.2,0)+IF(MONTH($H50)=5,0.9,0)</f>
        <v>10.38</v>
      </c>
      <c r="K50">
        <f>pomiary3[[#This Row],[czujnik2]]-IF(DAY($H50)&gt;=5,1,0)*IF(DAY($H50)&lt;=10,1.2,0)+IF(MONTH($H50)=5,0.9,0)</f>
        <v>13.04</v>
      </c>
      <c r="L50">
        <f>ROUNDDOWN(pomiary3[[#This Row],[czujnik8]]+IF(MONTH(pomiary37[[#This Row],[data]])=7,pomiary3[[#This Row],[czujnik8]]*0.07,0)+IF(MONTH(pomiary37[[#This Row],[data]])=8,pomiary3[[#This Row],[czujnik8]]*0.07,0),2)+IF(MONTH($H50)=5,0.9,0)</f>
        <v>13.52</v>
      </c>
      <c r="M50">
        <f>pomiary3[[#This Row],[czujnik9]]-IF(DAY($H50)&gt;=5,1,0)*IF(DAY($H50)&lt;=10,1.2,0)+IF(MONTH($H50)=5,0.9,0)</f>
        <v>15.54</v>
      </c>
    </row>
    <row r="51" spans="1:1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12.18</v>
      </c>
      <c r="F51">
        <v>12.63</v>
      </c>
      <c r="H51" s="1">
        <v>42849</v>
      </c>
      <c r="I51" s="2">
        <v>0.25416666666666665</v>
      </c>
      <c r="J51">
        <f>pomiary3[[#This Row],[czujnik1]]-IF(DAY($H51)&gt;=5,1,0)*IF(DAY($H51)&lt;=10,1.2,0)+IF(MONTH($H51)=5,0.9,0)</f>
        <v>15.66</v>
      </c>
      <c r="K51">
        <f>pomiary3[[#This Row],[czujnik2]]-IF(DAY($H51)&gt;=5,1,0)*IF(DAY($H51)&lt;=10,1.2,0)+IF(MONTH($H51)=5,0.9,0)</f>
        <v>10.97</v>
      </c>
      <c r="L51">
        <f>ROUNDDOWN(pomiary3[[#This Row],[czujnik8]]+IF(MONTH(pomiary37[[#This Row],[data]])=7,pomiary3[[#This Row],[czujnik8]]*0.07,0)+IF(MONTH(pomiary37[[#This Row],[data]])=8,pomiary3[[#This Row],[czujnik8]]*0.07,0),2)+IF(MONTH($H51)=5,0.9,0)</f>
        <v>12.18</v>
      </c>
      <c r="M51">
        <f>pomiary3[[#This Row],[czujnik9]]-IF(DAY($H51)&gt;=5,1,0)*IF(DAY($H51)&lt;=10,1.2,0)+IF(MONTH($H51)=5,0.9,0)</f>
        <v>12.63</v>
      </c>
    </row>
    <row r="52" spans="1:13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15.81</v>
      </c>
      <c r="F52">
        <v>14</v>
      </c>
      <c r="H52" s="1">
        <v>42850</v>
      </c>
      <c r="I52" s="2">
        <v>8.4027777777777785E-2</v>
      </c>
      <c r="J52">
        <f>pomiary3[[#This Row],[czujnik1]]-IF(DAY($H52)&gt;=5,1,0)*IF(DAY($H52)&lt;=10,1.2,0)+IF(MONTH($H52)=5,0.9,0)</f>
        <v>11.94</v>
      </c>
      <c r="K52">
        <f>pomiary3[[#This Row],[czujnik2]]-IF(DAY($H52)&gt;=5,1,0)*IF(DAY($H52)&lt;=10,1.2,0)+IF(MONTH($H52)=5,0.9,0)</f>
        <v>13.57</v>
      </c>
      <c r="L52">
        <f>ROUNDDOWN(pomiary3[[#This Row],[czujnik8]]+IF(MONTH(pomiary37[[#This Row],[data]])=7,pomiary3[[#This Row],[czujnik8]]*0.07,0)+IF(MONTH(pomiary37[[#This Row],[data]])=8,pomiary3[[#This Row],[czujnik8]]*0.07,0),2)+IF(MONTH($H52)=5,0.9,0)</f>
        <v>15.81</v>
      </c>
      <c r="M52">
        <f>pomiary3[[#This Row],[czujnik9]]-IF(DAY($H52)&gt;=5,1,0)*IF(DAY($H52)&lt;=10,1.2,0)+IF(MONTH($H52)=5,0.9,0)</f>
        <v>14</v>
      </c>
    </row>
    <row r="53" spans="1:13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12.75</v>
      </c>
      <c r="F53">
        <v>10.43</v>
      </c>
      <c r="H53" s="1">
        <v>42850</v>
      </c>
      <c r="I53" s="2">
        <v>8.4722222222222227E-2</v>
      </c>
      <c r="J53">
        <f>pomiary3[[#This Row],[czujnik1]]-IF(DAY($H53)&gt;=5,1,0)*IF(DAY($H53)&lt;=10,1.2,0)+IF(MONTH($H53)=5,0.9,0)</f>
        <v>14.53</v>
      </c>
      <c r="K53">
        <f>pomiary3[[#This Row],[czujnik2]]-IF(DAY($H53)&gt;=5,1,0)*IF(DAY($H53)&lt;=10,1.2,0)+IF(MONTH($H53)=5,0.9,0)</f>
        <v>13.21</v>
      </c>
      <c r="L53">
        <f>ROUNDDOWN(pomiary3[[#This Row],[czujnik8]]+IF(MONTH(pomiary37[[#This Row],[data]])=7,pomiary3[[#This Row],[czujnik8]]*0.07,0)+IF(MONTH(pomiary37[[#This Row],[data]])=8,pomiary3[[#This Row],[czujnik8]]*0.07,0),2)+IF(MONTH($H53)=5,0.9,0)</f>
        <v>12.75</v>
      </c>
      <c r="M53">
        <f>pomiary3[[#This Row],[czujnik9]]-IF(DAY($H53)&gt;=5,1,0)*IF(DAY($H53)&lt;=10,1.2,0)+IF(MONTH($H53)=5,0.9,0)</f>
        <v>10.43</v>
      </c>
    </row>
    <row r="54" spans="1:1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12.45</v>
      </c>
      <c r="F54">
        <v>12.96</v>
      </c>
      <c r="H54" s="1">
        <v>42852</v>
      </c>
      <c r="I54" s="2">
        <v>0.42152777777777778</v>
      </c>
      <c r="J54">
        <f>pomiary3[[#This Row],[czujnik1]]-IF(DAY($H54)&gt;=5,1,0)*IF(DAY($H54)&lt;=10,1.2,0)+IF(MONTH($H54)=5,0.9,0)</f>
        <v>10.98</v>
      </c>
      <c r="K54">
        <f>pomiary3[[#This Row],[czujnik2]]-IF(DAY($H54)&gt;=5,1,0)*IF(DAY($H54)&lt;=10,1.2,0)+IF(MONTH($H54)=5,0.9,0)</f>
        <v>10.53</v>
      </c>
      <c r="L54">
        <f>ROUNDDOWN(pomiary3[[#This Row],[czujnik8]]+IF(MONTH(pomiary37[[#This Row],[data]])=7,pomiary3[[#This Row],[czujnik8]]*0.07,0)+IF(MONTH(pomiary37[[#This Row],[data]])=8,pomiary3[[#This Row],[czujnik8]]*0.07,0),2)+IF(MONTH($H54)=5,0.9,0)</f>
        <v>12.45</v>
      </c>
      <c r="M54">
        <f>pomiary3[[#This Row],[czujnik9]]-IF(DAY($H54)&gt;=5,1,0)*IF(DAY($H54)&lt;=10,1.2,0)+IF(MONTH($H54)=5,0.9,0)</f>
        <v>12.96</v>
      </c>
    </row>
    <row r="55" spans="1:1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15.32</v>
      </c>
      <c r="F55">
        <v>12.4</v>
      </c>
      <c r="H55" s="1">
        <v>42854</v>
      </c>
      <c r="I55" s="2">
        <v>0.33333333333333331</v>
      </c>
      <c r="J55">
        <f>pomiary3[[#This Row],[czujnik1]]-IF(DAY($H55)&gt;=5,1,0)*IF(DAY($H55)&lt;=10,1.2,0)+IF(MONTH($H55)=5,0.9,0)</f>
        <v>12.88</v>
      </c>
      <c r="K55">
        <f>pomiary3[[#This Row],[czujnik2]]-IF(DAY($H55)&gt;=5,1,0)*IF(DAY($H55)&lt;=10,1.2,0)+IF(MONTH($H55)=5,0.9,0)</f>
        <v>11.25</v>
      </c>
      <c r="L55">
        <f>ROUNDDOWN(pomiary3[[#This Row],[czujnik8]]+IF(MONTH(pomiary37[[#This Row],[data]])=7,pomiary3[[#This Row],[czujnik8]]*0.07,0)+IF(MONTH(pomiary37[[#This Row],[data]])=8,pomiary3[[#This Row],[czujnik8]]*0.07,0),2)+IF(MONTH($H55)=5,0.9,0)</f>
        <v>15.32</v>
      </c>
      <c r="M55">
        <f>pomiary3[[#This Row],[czujnik9]]-IF(DAY($H55)&gt;=5,1,0)*IF(DAY($H55)&lt;=10,1.2,0)+IF(MONTH($H55)=5,0.9,0)</f>
        <v>12.4</v>
      </c>
    </row>
    <row r="56" spans="1:1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12.58</v>
      </c>
      <c r="F56">
        <v>13.63</v>
      </c>
      <c r="H56" s="1">
        <v>42857</v>
      </c>
      <c r="I56" s="2">
        <v>0.41944444444444445</v>
      </c>
      <c r="J56">
        <f>pomiary3[[#This Row],[czujnik1]]-IF(DAY($H56)&gt;=5,1,0)*IF(DAY($H56)&lt;=10,1.2,0)+IF(MONTH($H56)=5,0.9,0)</f>
        <v>12.64</v>
      </c>
      <c r="K56">
        <f>pomiary3[[#This Row],[czujnik2]]-IF(DAY($H56)&gt;=5,1,0)*IF(DAY($H56)&lt;=10,1.2,0)+IF(MONTH($H56)=5,0.9,0)</f>
        <v>13.69</v>
      </c>
      <c r="L56">
        <f>ROUNDDOWN(pomiary3[[#This Row],[czujnik8]]+IF(MONTH(pomiary37[[#This Row],[data]])=7,pomiary3[[#This Row],[czujnik8]]*0.07,0)+IF(MONTH(pomiary37[[#This Row],[data]])=8,pomiary3[[#This Row],[czujnik8]]*0.07,0),2)+IF(MONTH($H56)=5,0.9,0)</f>
        <v>13.48</v>
      </c>
      <c r="M56">
        <f>pomiary3[[#This Row],[czujnik9]]-IF(DAY($H56)&gt;=5,1,0)*IF(DAY($H56)&lt;=10,1.2,0)+IF(MONTH($H56)=5,0.9,0)</f>
        <v>14.530000000000001</v>
      </c>
    </row>
    <row r="57" spans="1:13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10.88</v>
      </c>
      <c r="F57">
        <v>12.95</v>
      </c>
      <c r="H57" s="1">
        <v>42858</v>
      </c>
      <c r="I57" s="2">
        <v>0.33541666666666664</v>
      </c>
      <c r="J57">
        <f>pomiary3[[#This Row],[czujnik1]]-IF(DAY($H57)&gt;=5,1,0)*IF(DAY($H57)&lt;=10,1.2,0)+IF(MONTH($H57)=5,0.9,0)</f>
        <v>14.15</v>
      </c>
      <c r="K57">
        <f>pomiary3[[#This Row],[czujnik2]]-IF(DAY($H57)&gt;=5,1,0)*IF(DAY($H57)&lt;=10,1.2,0)+IF(MONTH($H57)=5,0.9,0)</f>
        <v>15.870000000000001</v>
      </c>
      <c r="L57">
        <f>ROUNDDOWN(pomiary3[[#This Row],[czujnik8]]+IF(MONTH(pomiary37[[#This Row],[data]])=7,pomiary3[[#This Row],[czujnik8]]*0.07,0)+IF(MONTH(pomiary37[[#This Row],[data]])=8,pomiary3[[#This Row],[czujnik8]]*0.07,0),2)+IF(MONTH($H57)=5,0.9,0)</f>
        <v>11.780000000000001</v>
      </c>
      <c r="M57">
        <f>pomiary3[[#This Row],[czujnik9]]-IF(DAY($H57)&gt;=5,1,0)*IF(DAY($H57)&lt;=10,1.2,0)+IF(MONTH($H57)=5,0.9,0)</f>
        <v>13.85</v>
      </c>
    </row>
    <row r="58" spans="1:1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14.52</v>
      </c>
      <c r="F58">
        <v>11.65</v>
      </c>
      <c r="H58" s="1">
        <v>42860</v>
      </c>
      <c r="I58" s="2">
        <v>0.2951388888888889</v>
      </c>
      <c r="J58">
        <f>pomiary3[[#This Row],[czujnik1]]-IF(DAY($H58)&gt;=5,1,0)*IF(DAY($H58)&lt;=10,1.2,0)+IF(MONTH($H58)=5,0.9,0)</f>
        <v>10.360000000000001</v>
      </c>
      <c r="K58">
        <f>pomiary3[[#This Row],[czujnik2]]-IF(DAY($H58)&gt;=5,1,0)*IF(DAY($H58)&lt;=10,1.2,0)+IF(MONTH($H58)=5,0.9,0)</f>
        <v>10.290000000000001</v>
      </c>
      <c r="L58">
        <f>ROUNDDOWN(pomiary3[[#This Row],[czujnik8]]+IF(MONTH(pomiary37[[#This Row],[data]])=7,pomiary3[[#This Row],[czujnik8]]*0.07,0)+IF(MONTH(pomiary37[[#This Row],[data]])=8,pomiary3[[#This Row],[czujnik8]]*0.07,0),2)+IF(MONTH($H58)=5,0.9,0)</f>
        <v>15.42</v>
      </c>
      <c r="M58">
        <f>pomiary3[[#This Row],[czujnik9]]-IF(DAY($H58)&gt;=5,1,0)*IF(DAY($H58)&lt;=10,1.2,0)+IF(MONTH($H58)=5,0.9,0)</f>
        <v>11.350000000000001</v>
      </c>
    </row>
    <row r="59" spans="1:1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11.35</v>
      </c>
      <c r="F59">
        <v>13.64</v>
      </c>
      <c r="H59" s="1">
        <v>42860</v>
      </c>
      <c r="I59" s="2">
        <v>0.42152777777777778</v>
      </c>
      <c r="J59">
        <f>pomiary3[[#This Row],[czujnik1]]-IF(DAY($H59)&gt;=5,1,0)*IF(DAY($H59)&lt;=10,1.2,0)+IF(MONTH($H59)=5,0.9,0)</f>
        <v>12.100000000000001</v>
      </c>
      <c r="K59">
        <f>pomiary3[[#This Row],[czujnik2]]-IF(DAY($H59)&gt;=5,1,0)*IF(DAY($H59)&lt;=10,1.2,0)+IF(MONTH($H59)=5,0.9,0)</f>
        <v>11.55</v>
      </c>
      <c r="L59">
        <f>ROUNDDOWN(pomiary3[[#This Row],[czujnik8]]+IF(MONTH(pomiary37[[#This Row],[data]])=7,pomiary3[[#This Row],[czujnik8]]*0.07,0)+IF(MONTH(pomiary37[[#This Row],[data]])=8,pomiary3[[#This Row],[czujnik8]]*0.07,0),2)+IF(MONTH($H59)=5,0.9,0)</f>
        <v>12.25</v>
      </c>
      <c r="M59">
        <f>pomiary3[[#This Row],[czujnik9]]-IF(DAY($H59)&gt;=5,1,0)*IF(DAY($H59)&lt;=10,1.2,0)+IF(MONTH($H59)=5,0.9,0)</f>
        <v>13.340000000000002</v>
      </c>
    </row>
    <row r="60" spans="1:13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15.35</v>
      </c>
      <c r="F60">
        <v>12.14</v>
      </c>
      <c r="H60" s="1">
        <v>42860</v>
      </c>
      <c r="I60" s="2">
        <v>0.46527777777777779</v>
      </c>
      <c r="J60">
        <f>pomiary3[[#This Row],[czujnik1]]-IF(DAY($H60)&gt;=5,1,0)*IF(DAY($H60)&lt;=10,1.2,0)+IF(MONTH($H60)=5,0.9,0)</f>
        <v>13.920000000000002</v>
      </c>
      <c r="K60">
        <f>pomiary3[[#This Row],[czujnik2]]-IF(DAY($H60)&gt;=5,1,0)*IF(DAY($H60)&lt;=10,1.2,0)+IF(MONTH($H60)=5,0.9,0)</f>
        <v>10.950000000000001</v>
      </c>
      <c r="L60">
        <f>ROUNDDOWN(pomiary3[[#This Row],[czujnik8]]+IF(MONTH(pomiary37[[#This Row],[data]])=7,pomiary3[[#This Row],[czujnik8]]*0.07,0)+IF(MONTH(pomiary37[[#This Row],[data]])=8,pomiary3[[#This Row],[czujnik8]]*0.07,0),2)+IF(MONTH($H60)=5,0.9,0)</f>
        <v>16.25</v>
      </c>
      <c r="M60">
        <f>pomiary3[[#This Row],[czujnik9]]-IF(DAY($H60)&gt;=5,1,0)*IF(DAY($H60)&lt;=10,1.2,0)+IF(MONTH($H60)=5,0.9,0)</f>
        <v>11.840000000000002</v>
      </c>
    </row>
    <row r="61" spans="1:1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15.81</v>
      </c>
      <c r="F61">
        <v>11.2</v>
      </c>
      <c r="H61" s="1">
        <v>42861</v>
      </c>
      <c r="I61" s="2">
        <v>0.42083333333333334</v>
      </c>
      <c r="J61">
        <f>pomiary3[[#This Row],[czujnik1]]-IF(DAY($H61)&gt;=5,1,0)*IF(DAY($H61)&lt;=10,1.2,0)+IF(MONTH($H61)=5,0.9,0)</f>
        <v>14.530000000000001</v>
      </c>
      <c r="K61">
        <f>pomiary3[[#This Row],[czujnik2]]-IF(DAY($H61)&gt;=5,1,0)*IF(DAY($H61)&lt;=10,1.2,0)+IF(MONTH($H61)=5,0.9,0)</f>
        <v>9.7100000000000009</v>
      </c>
      <c r="L61">
        <f>ROUNDDOWN(pomiary3[[#This Row],[czujnik8]]+IF(MONTH(pomiary37[[#This Row],[data]])=7,pomiary3[[#This Row],[czujnik8]]*0.07,0)+IF(MONTH(pomiary37[[#This Row],[data]])=8,pomiary3[[#This Row],[czujnik8]]*0.07,0),2)+IF(MONTH($H61)=5,0.9,0)</f>
        <v>16.71</v>
      </c>
      <c r="M61">
        <f>pomiary3[[#This Row],[czujnik9]]-IF(DAY($H61)&gt;=5,1,0)*IF(DAY($H61)&lt;=10,1.2,0)+IF(MONTH($H61)=5,0.9,0)</f>
        <v>10.9</v>
      </c>
    </row>
    <row r="62" spans="1:1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11.12</v>
      </c>
      <c r="F62">
        <v>10.81</v>
      </c>
      <c r="H62" s="1">
        <v>42863</v>
      </c>
      <c r="I62" s="2">
        <v>0.12916666666666668</v>
      </c>
      <c r="J62">
        <f>pomiary3[[#This Row],[czujnik1]]-IF(DAY($H62)&gt;=5,1,0)*IF(DAY($H62)&lt;=10,1.2,0)+IF(MONTH($H62)=5,0.9,0)</f>
        <v>13.32</v>
      </c>
      <c r="K62">
        <f>pomiary3[[#This Row],[czujnik2]]-IF(DAY($H62)&gt;=5,1,0)*IF(DAY($H62)&lt;=10,1.2,0)+IF(MONTH($H62)=5,0.9,0)</f>
        <v>13.270000000000001</v>
      </c>
      <c r="L62">
        <f>ROUNDDOWN(pomiary3[[#This Row],[czujnik8]]+IF(MONTH(pomiary37[[#This Row],[data]])=7,pomiary3[[#This Row],[czujnik8]]*0.07,0)+IF(MONTH(pomiary37[[#This Row],[data]])=8,pomiary3[[#This Row],[czujnik8]]*0.07,0),2)+IF(MONTH($H62)=5,0.9,0)</f>
        <v>12.02</v>
      </c>
      <c r="M62">
        <f>pomiary3[[#This Row],[czujnik9]]-IF(DAY($H62)&gt;=5,1,0)*IF(DAY($H62)&lt;=10,1.2,0)+IF(MONTH($H62)=5,0.9,0)</f>
        <v>10.510000000000002</v>
      </c>
    </row>
    <row r="63" spans="1:1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13.91</v>
      </c>
      <c r="F63">
        <v>15.56</v>
      </c>
      <c r="H63" s="1">
        <v>42863</v>
      </c>
      <c r="I63" s="2">
        <v>0.21180555555555555</v>
      </c>
      <c r="J63">
        <f>pomiary3[[#This Row],[czujnik1]]-IF(DAY($H63)&gt;=5,1,0)*IF(DAY($H63)&lt;=10,1.2,0)+IF(MONTH($H63)=5,0.9,0)</f>
        <v>11.950000000000001</v>
      </c>
      <c r="K63">
        <f>pomiary3[[#This Row],[czujnik2]]-IF(DAY($H63)&gt;=5,1,0)*IF(DAY($H63)&lt;=10,1.2,0)+IF(MONTH($H63)=5,0.9,0)</f>
        <v>14.590000000000002</v>
      </c>
      <c r="L63">
        <f>ROUNDDOWN(pomiary3[[#This Row],[czujnik8]]+IF(MONTH(pomiary37[[#This Row],[data]])=7,pomiary3[[#This Row],[czujnik8]]*0.07,0)+IF(MONTH(pomiary37[[#This Row],[data]])=8,pomiary3[[#This Row],[czujnik8]]*0.07,0),2)+IF(MONTH($H63)=5,0.9,0)</f>
        <v>14.81</v>
      </c>
      <c r="M63">
        <f>pomiary3[[#This Row],[czujnik9]]-IF(DAY($H63)&gt;=5,1,0)*IF(DAY($H63)&lt;=10,1.2,0)+IF(MONTH($H63)=5,0.9,0)</f>
        <v>15.260000000000002</v>
      </c>
    </row>
    <row r="64" spans="1:1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15.73</v>
      </c>
      <c r="F64">
        <v>15.44</v>
      </c>
      <c r="H64" s="1">
        <v>42864</v>
      </c>
      <c r="I64" s="2">
        <v>0.21180555555555555</v>
      </c>
      <c r="J64">
        <f>pomiary3[[#This Row],[czujnik1]]-IF(DAY($H64)&gt;=5,1,0)*IF(DAY($H64)&lt;=10,1.2,0)+IF(MONTH($H64)=5,0.9,0)</f>
        <v>15.520000000000001</v>
      </c>
      <c r="K64">
        <f>pomiary3[[#This Row],[czujnik2]]-IF(DAY($H64)&gt;=5,1,0)*IF(DAY($H64)&lt;=10,1.2,0)+IF(MONTH($H64)=5,0.9,0)</f>
        <v>14.030000000000001</v>
      </c>
      <c r="L64">
        <f>ROUNDDOWN(pomiary3[[#This Row],[czujnik8]]+IF(MONTH(pomiary37[[#This Row],[data]])=7,pomiary3[[#This Row],[czujnik8]]*0.07,0)+IF(MONTH(pomiary37[[#This Row],[data]])=8,pomiary3[[#This Row],[czujnik8]]*0.07,0),2)+IF(MONTH($H64)=5,0.9,0)</f>
        <v>16.63</v>
      </c>
      <c r="M64">
        <f>pomiary3[[#This Row],[czujnik9]]-IF(DAY($H64)&gt;=5,1,0)*IF(DAY($H64)&lt;=10,1.2,0)+IF(MONTH($H64)=5,0.9,0)</f>
        <v>15.14</v>
      </c>
    </row>
    <row r="65" spans="1:13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14.59</v>
      </c>
      <c r="F65">
        <v>10.58</v>
      </c>
      <c r="H65" s="1">
        <v>42865</v>
      </c>
      <c r="I65" s="2">
        <v>0.33611111111111114</v>
      </c>
      <c r="J65">
        <f>pomiary3[[#This Row],[czujnik1]]-IF(DAY($H65)&gt;=5,1,0)*IF(DAY($H65)&lt;=10,1.2,0)+IF(MONTH($H65)=5,0.9,0)</f>
        <v>12.170000000000002</v>
      </c>
      <c r="K65">
        <f>pomiary3[[#This Row],[czujnik2]]-IF(DAY($H65)&gt;=5,1,0)*IF(DAY($H65)&lt;=10,1.2,0)+IF(MONTH($H65)=5,0.9,0)</f>
        <v>13.71</v>
      </c>
      <c r="L65">
        <f>ROUNDDOWN(pomiary3[[#This Row],[czujnik8]]+IF(MONTH(pomiary37[[#This Row],[data]])=7,pomiary3[[#This Row],[czujnik8]]*0.07,0)+IF(MONTH(pomiary37[[#This Row],[data]])=8,pomiary3[[#This Row],[czujnik8]]*0.07,0),2)+IF(MONTH($H65)=5,0.9,0)</f>
        <v>15.49</v>
      </c>
      <c r="M65">
        <f>pomiary3[[#This Row],[czujnik9]]-IF(DAY($H65)&gt;=5,1,0)*IF(DAY($H65)&lt;=10,1.2,0)+IF(MONTH($H65)=5,0.9,0)</f>
        <v>10.280000000000001</v>
      </c>
    </row>
    <row r="66" spans="1:1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15.02</v>
      </c>
      <c r="F66">
        <v>12.21</v>
      </c>
      <c r="H66" s="1">
        <v>42866</v>
      </c>
      <c r="I66" s="2">
        <v>0.29166666666666669</v>
      </c>
      <c r="J66">
        <f>pomiary3[[#This Row],[czujnik1]]-IF(DAY($H66)&gt;=5,1,0)*IF(DAY($H66)&lt;=10,1.2,0)+IF(MONTH($H66)=5,0.9,0)</f>
        <v>16.7</v>
      </c>
      <c r="K66">
        <f>pomiary3[[#This Row],[czujnik2]]-IF(DAY($H66)&gt;=5,1,0)*IF(DAY($H66)&lt;=10,1.2,0)+IF(MONTH($H66)=5,0.9,0)</f>
        <v>14.01</v>
      </c>
      <c r="L66">
        <f>ROUNDDOWN(pomiary3[[#This Row],[czujnik8]]+IF(MONTH(pomiary37[[#This Row],[data]])=7,pomiary3[[#This Row],[czujnik8]]*0.07,0)+IF(MONTH(pomiary37[[#This Row],[data]])=8,pomiary3[[#This Row],[czujnik8]]*0.07,0),2)+IF(MONTH($H66)=5,0.9,0)</f>
        <v>15.92</v>
      </c>
      <c r="M66">
        <f>pomiary3[[#This Row],[czujnik9]]-IF(DAY($H66)&gt;=5,1,0)*IF(DAY($H66)&lt;=10,1.2,0)+IF(MONTH($H66)=5,0.9,0)</f>
        <v>13.110000000000001</v>
      </c>
    </row>
    <row r="67" spans="1:1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15.27</v>
      </c>
      <c r="F67">
        <v>13</v>
      </c>
      <c r="H67" s="1">
        <v>42867</v>
      </c>
      <c r="I67" s="2">
        <v>0.21249999999999999</v>
      </c>
      <c r="J67">
        <f>pomiary3[[#This Row],[czujnik1]]-IF(DAY($H67)&gt;=5,1,0)*IF(DAY($H67)&lt;=10,1.2,0)+IF(MONTH($H67)=5,0.9,0)</f>
        <v>12</v>
      </c>
      <c r="K67">
        <f>pomiary3[[#This Row],[czujnik2]]-IF(DAY($H67)&gt;=5,1,0)*IF(DAY($H67)&lt;=10,1.2,0)+IF(MONTH($H67)=5,0.9,0)</f>
        <v>11.610000000000001</v>
      </c>
      <c r="L67">
        <f>ROUNDDOWN(pomiary3[[#This Row],[czujnik8]]+IF(MONTH(pomiary37[[#This Row],[data]])=7,pomiary3[[#This Row],[czujnik8]]*0.07,0)+IF(MONTH(pomiary37[[#This Row],[data]])=8,pomiary3[[#This Row],[czujnik8]]*0.07,0),2)+IF(MONTH($H67)=5,0.9,0)</f>
        <v>16.169999999999998</v>
      </c>
      <c r="M67">
        <f>pomiary3[[#This Row],[czujnik9]]-IF(DAY($H67)&gt;=5,1,0)*IF(DAY($H67)&lt;=10,1.2,0)+IF(MONTH($H67)=5,0.9,0)</f>
        <v>13.9</v>
      </c>
    </row>
    <row r="68" spans="1:1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15.31</v>
      </c>
      <c r="F68">
        <v>12.15</v>
      </c>
      <c r="H68" s="1">
        <v>42869</v>
      </c>
      <c r="I68" s="2">
        <v>0.25277777777777777</v>
      </c>
      <c r="J68">
        <f>pomiary3[[#This Row],[czujnik1]]-IF(DAY($H68)&gt;=5,1,0)*IF(DAY($H68)&lt;=10,1.2,0)+IF(MONTH($H68)=5,0.9,0)</f>
        <v>12.58</v>
      </c>
      <c r="K68">
        <f>pomiary3[[#This Row],[czujnik2]]-IF(DAY($H68)&gt;=5,1,0)*IF(DAY($H68)&lt;=10,1.2,0)+IF(MONTH($H68)=5,0.9,0)</f>
        <v>12.370000000000001</v>
      </c>
      <c r="L68">
        <f>ROUNDDOWN(pomiary3[[#This Row],[czujnik8]]+IF(MONTH(pomiary37[[#This Row],[data]])=7,pomiary3[[#This Row],[czujnik8]]*0.07,0)+IF(MONTH(pomiary37[[#This Row],[data]])=8,pomiary3[[#This Row],[czujnik8]]*0.07,0),2)+IF(MONTH($H68)=5,0.9,0)</f>
        <v>16.21</v>
      </c>
      <c r="M68">
        <f>pomiary3[[#This Row],[czujnik9]]-IF(DAY($H68)&gt;=5,1,0)*IF(DAY($H68)&lt;=10,1.2,0)+IF(MONTH($H68)=5,0.9,0)</f>
        <v>13.05</v>
      </c>
    </row>
    <row r="69" spans="1:1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11.94</v>
      </c>
      <c r="F69">
        <v>15.32</v>
      </c>
      <c r="H69" s="1">
        <v>42870</v>
      </c>
      <c r="I69" s="2">
        <v>0.21666666666666667</v>
      </c>
      <c r="J69">
        <f>pomiary3[[#This Row],[czujnik1]]-IF(DAY($H69)&gt;=5,1,0)*IF(DAY($H69)&lt;=10,1.2,0)+IF(MONTH($H69)=5,0.9,0)</f>
        <v>11.41</v>
      </c>
      <c r="K69">
        <f>pomiary3[[#This Row],[czujnik2]]-IF(DAY($H69)&gt;=5,1,0)*IF(DAY($H69)&lt;=10,1.2,0)+IF(MONTH($H69)=5,0.9,0)</f>
        <v>15.88</v>
      </c>
      <c r="L69">
        <f>ROUNDDOWN(pomiary3[[#This Row],[czujnik8]]+IF(MONTH(pomiary37[[#This Row],[data]])=7,pomiary3[[#This Row],[czujnik8]]*0.07,0)+IF(MONTH(pomiary37[[#This Row],[data]])=8,pomiary3[[#This Row],[czujnik8]]*0.07,0),2)+IF(MONTH($H69)=5,0.9,0)</f>
        <v>12.84</v>
      </c>
      <c r="M69">
        <f>pomiary3[[#This Row],[czujnik9]]-IF(DAY($H69)&gt;=5,1,0)*IF(DAY($H69)&lt;=10,1.2,0)+IF(MONTH($H69)=5,0.9,0)</f>
        <v>16.22</v>
      </c>
    </row>
    <row r="70" spans="1:1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12.26</v>
      </c>
      <c r="F70">
        <v>10.69</v>
      </c>
      <c r="H70" s="1">
        <v>42873</v>
      </c>
      <c r="I70" s="2">
        <v>0.42152777777777778</v>
      </c>
      <c r="J70">
        <f>pomiary3[[#This Row],[czujnik1]]-IF(DAY($H70)&gt;=5,1,0)*IF(DAY($H70)&lt;=10,1.2,0)+IF(MONTH($H70)=5,0.9,0)</f>
        <v>16.77</v>
      </c>
      <c r="K70">
        <f>pomiary3[[#This Row],[czujnik2]]-IF(DAY($H70)&gt;=5,1,0)*IF(DAY($H70)&lt;=10,1.2,0)+IF(MONTH($H70)=5,0.9,0)</f>
        <v>14.55</v>
      </c>
      <c r="L70">
        <f>ROUNDDOWN(pomiary3[[#This Row],[czujnik8]]+IF(MONTH(pomiary37[[#This Row],[data]])=7,pomiary3[[#This Row],[czujnik8]]*0.07,0)+IF(MONTH(pomiary37[[#This Row],[data]])=8,pomiary3[[#This Row],[czujnik8]]*0.07,0),2)+IF(MONTH($H70)=5,0.9,0)</f>
        <v>13.16</v>
      </c>
      <c r="M70">
        <f>pomiary3[[#This Row],[czujnik9]]-IF(DAY($H70)&gt;=5,1,0)*IF(DAY($H70)&lt;=10,1.2,0)+IF(MONTH($H70)=5,0.9,0)</f>
        <v>11.59</v>
      </c>
    </row>
    <row r="71" spans="1:1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13.12</v>
      </c>
      <c r="F71">
        <v>14.65</v>
      </c>
      <c r="H71" s="1">
        <v>42876</v>
      </c>
      <c r="I71" s="2">
        <v>0.1673611111111111</v>
      </c>
      <c r="J71">
        <f>pomiary3[[#This Row],[czujnik1]]-IF(DAY($H71)&gt;=5,1,0)*IF(DAY($H71)&lt;=10,1.2,0)+IF(MONTH($H71)=5,0.9,0)</f>
        <v>10.97</v>
      </c>
      <c r="K71">
        <f>pomiary3[[#This Row],[czujnik2]]-IF(DAY($H71)&gt;=5,1,0)*IF(DAY($H71)&lt;=10,1.2,0)+IF(MONTH($H71)=5,0.9,0)</f>
        <v>15.43</v>
      </c>
      <c r="L71">
        <f>ROUNDDOWN(pomiary3[[#This Row],[czujnik8]]+IF(MONTH(pomiary37[[#This Row],[data]])=7,pomiary3[[#This Row],[czujnik8]]*0.07,0)+IF(MONTH(pomiary37[[#This Row],[data]])=8,pomiary3[[#This Row],[czujnik8]]*0.07,0),2)+IF(MONTH($H71)=5,0.9,0)</f>
        <v>14.02</v>
      </c>
      <c r="M71">
        <f>pomiary3[[#This Row],[czujnik9]]-IF(DAY($H71)&gt;=5,1,0)*IF(DAY($H71)&lt;=10,1.2,0)+IF(MONTH($H71)=5,0.9,0)</f>
        <v>15.55</v>
      </c>
    </row>
    <row r="72" spans="1:1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12.83</v>
      </c>
      <c r="F72">
        <v>12.25</v>
      </c>
      <c r="H72" s="1">
        <v>42877</v>
      </c>
      <c r="I72" s="2">
        <v>0.29722222222222222</v>
      </c>
      <c r="J72">
        <f>pomiary3[[#This Row],[czujnik1]]-IF(DAY($H72)&gt;=5,1,0)*IF(DAY($H72)&lt;=10,1.2,0)+IF(MONTH($H72)=5,0.9,0)</f>
        <v>14.82</v>
      </c>
      <c r="K72">
        <f>pomiary3[[#This Row],[czujnik2]]-IF(DAY($H72)&gt;=5,1,0)*IF(DAY($H72)&lt;=10,1.2,0)+IF(MONTH($H72)=5,0.9,0)</f>
        <v>11.76</v>
      </c>
      <c r="L72">
        <f>ROUNDDOWN(pomiary3[[#This Row],[czujnik8]]+IF(MONTH(pomiary37[[#This Row],[data]])=7,pomiary3[[#This Row],[czujnik8]]*0.07,0)+IF(MONTH(pomiary37[[#This Row],[data]])=8,pomiary3[[#This Row],[czujnik8]]*0.07,0),2)+IF(MONTH($H72)=5,0.9,0)</f>
        <v>13.73</v>
      </c>
      <c r="M72">
        <f>pomiary3[[#This Row],[czujnik9]]-IF(DAY($H72)&gt;=5,1,0)*IF(DAY($H72)&lt;=10,1.2,0)+IF(MONTH($H72)=5,0.9,0)</f>
        <v>13.15</v>
      </c>
    </row>
    <row r="73" spans="1:1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12.88</v>
      </c>
      <c r="F73">
        <v>11.93</v>
      </c>
      <c r="H73" s="1">
        <v>42882</v>
      </c>
      <c r="I73" s="2">
        <v>0.38055555555555554</v>
      </c>
      <c r="J73">
        <f>pomiary3[[#This Row],[czujnik1]]-IF(DAY($H73)&gt;=5,1,0)*IF(DAY($H73)&lt;=10,1.2,0)+IF(MONTH($H73)=5,0.9,0)</f>
        <v>16.48</v>
      </c>
      <c r="K73">
        <f>pomiary3[[#This Row],[czujnik2]]-IF(DAY($H73)&gt;=5,1,0)*IF(DAY($H73)&lt;=10,1.2,0)+IF(MONTH($H73)=5,0.9,0)</f>
        <v>14.23</v>
      </c>
      <c r="L73">
        <f>ROUNDDOWN(pomiary3[[#This Row],[czujnik8]]+IF(MONTH(pomiary37[[#This Row],[data]])=7,pomiary3[[#This Row],[czujnik8]]*0.07,0)+IF(MONTH(pomiary37[[#This Row],[data]])=8,pomiary3[[#This Row],[czujnik8]]*0.07,0),2)+IF(MONTH($H73)=5,0.9,0)</f>
        <v>13.780000000000001</v>
      </c>
      <c r="M73">
        <f>pomiary3[[#This Row],[czujnik9]]-IF(DAY($H73)&gt;=5,1,0)*IF(DAY($H73)&lt;=10,1.2,0)+IF(MONTH($H73)=5,0.9,0)</f>
        <v>12.83</v>
      </c>
    </row>
    <row r="74" spans="1:1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15.32</v>
      </c>
      <c r="F74">
        <v>13.62</v>
      </c>
      <c r="H74" s="1">
        <v>42883</v>
      </c>
      <c r="I74" s="2">
        <v>8.9583333333333334E-2</v>
      </c>
      <c r="J74">
        <f>pomiary3[[#This Row],[czujnik1]]-IF(DAY($H74)&gt;=5,1,0)*IF(DAY($H74)&lt;=10,1.2,0)+IF(MONTH($H74)=5,0.9,0)</f>
        <v>15.56</v>
      </c>
      <c r="K74">
        <f>pomiary3[[#This Row],[czujnik2]]-IF(DAY($H74)&gt;=5,1,0)*IF(DAY($H74)&lt;=10,1.2,0)+IF(MONTH($H74)=5,0.9,0)</f>
        <v>13.360000000000001</v>
      </c>
      <c r="L74">
        <f>ROUNDDOWN(pomiary3[[#This Row],[czujnik8]]+IF(MONTH(pomiary37[[#This Row],[data]])=7,pomiary3[[#This Row],[czujnik8]]*0.07,0)+IF(MONTH(pomiary37[[#This Row],[data]])=8,pomiary3[[#This Row],[czujnik8]]*0.07,0),2)+IF(MONTH($H74)=5,0.9,0)</f>
        <v>16.22</v>
      </c>
      <c r="M74">
        <f>pomiary3[[#This Row],[czujnik9]]-IF(DAY($H74)&gt;=5,1,0)*IF(DAY($H74)&lt;=10,1.2,0)+IF(MONTH($H74)=5,0.9,0)</f>
        <v>14.52</v>
      </c>
    </row>
    <row r="75" spans="1:1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12.24</v>
      </c>
      <c r="F75">
        <v>13.03</v>
      </c>
      <c r="H75" s="1">
        <v>42888</v>
      </c>
      <c r="I75" s="2">
        <v>0.4201388888888889</v>
      </c>
      <c r="J75">
        <f>pomiary3[[#This Row],[czujnik1]]-IF(DAY($H75)&gt;=5,1,0)*IF(DAY($H75)&lt;=10,1.2,0)+IF(MONTH($H75)=5,0.9,0)</f>
        <v>19.510000000000002</v>
      </c>
      <c r="K75">
        <f>pomiary3[[#This Row],[czujnik2]]-IF(DAY($H75)&gt;=5,1,0)*IF(DAY($H75)&lt;=10,1.2,0)+IF(MONTH($H75)=5,0.9,0)</f>
        <v>12.69</v>
      </c>
      <c r="L75">
        <f>ROUNDDOWN(pomiary3[[#This Row],[czujnik8]]+IF(MONTH(pomiary37[[#This Row],[data]])=7,pomiary3[[#This Row],[czujnik8]]*0.07,0)+IF(MONTH(pomiary37[[#This Row],[data]])=8,pomiary3[[#This Row],[czujnik8]]*0.07,0),2)+IF(MONTH($H75)=5,0.9,0)</f>
        <v>12.24</v>
      </c>
      <c r="M75">
        <f>pomiary3[[#This Row],[czujnik9]]-IF(DAY($H75)&gt;=5,1,0)*IF(DAY($H75)&lt;=10,1.2,0)+IF(MONTH($H75)=5,0.9,0)</f>
        <v>13.03</v>
      </c>
    </row>
    <row r="76" spans="1:13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11.85</v>
      </c>
      <c r="F76">
        <v>12.32</v>
      </c>
      <c r="H76" s="1">
        <v>42891</v>
      </c>
      <c r="I76" s="2">
        <v>8.5416666666666669E-2</v>
      </c>
      <c r="J76">
        <f>pomiary3[[#This Row],[czujnik1]]-IF(DAY($H76)&gt;=5,1,0)*IF(DAY($H76)&lt;=10,1.2,0)+IF(MONTH($H76)=5,0.9,0)</f>
        <v>8.84</v>
      </c>
      <c r="K76">
        <f>pomiary3[[#This Row],[czujnik2]]-IF(DAY($H76)&gt;=5,1,0)*IF(DAY($H76)&lt;=10,1.2,0)+IF(MONTH($H76)=5,0.9,0)</f>
        <v>8.99</v>
      </c>
      <c r="L76">
        <f>ROUNDDOWN(pomiary3[[#This Row],[czujnik8]]+IF(MONTH(pomiary37[[#This Row],[data]])=7,pomiary3[[#This Row],[czujnik8]]*0.07,0)+IF(MONTH(pomiary37[[#This Row],[data]])=8,pomiary3[[#This Row],[czujnik8]]*0.07,0),2)+IF(MONTH($H76)=5,0.9,0)</f>
        <v>11.85</v>
      </c>
      <c r="M76">
        <f>pomiary3[[#This Row],[czujnik9]]-IF(DAY($H76)&gt;=5,1,0)*IF(DAY($H76)&lt;=10,1.2,0)+IF(MONTH($H76)=5,0.9,0)</f>
        <v>11.120000000000001</v>
      </c>
    </row>
    <row r="77" spans="1:1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17.149999999999999</v>
      </c>
      <c r="F77">
        <v>19.41</v>
      </c>
      <c r="H77" s="1">
        <v>42894</v>
      </c>
      <c r="I77" s="2">
        <v>0.12638888888888888</v>
      </c>
      <c r="J77">
        <f>pomiary3[[#This Row],[czujnik1]]-IF(DAY($H77)&gt;=5,1,0)*IF(DAY($H77)&lt;=10,1.2,0)+IF(MONTH($H77)=5,0.9,0)</f>
        <v>9.92</v>
      </c>
      <c r="K77">
        <f>pomiary3[[#This Row],[czujnik2]]-IF(DAY($H77)&gt;=5,1,0)*IF(DAY($H77)&lt;=10,1.2,0)+IF(MONTH($H77)=5,0.9,0)</f>
        <v>14.57</v>
      </c>
      <c r="L77">
        <f>ROUNDDOWN(pomiary3[[#This Row],[czujnik8]]+IF(MONTH(pomiary37[[#This Row],[data]])=7,pomiary3[[#This Row],[czujnik8]]*0.07,0)+IF(MONTH(pomiary37[[#This Row],[data]])=8,pomiary3[[#This Row],[czujnik8]]*0.07,0),2)+IF(MONTH($H77)=5,0.9,0)</f>
        <v>17.149999999999999</v>
      </c>
      <c r="M77">
        <f>pomiary3[[#This Row],[czujnik9]]-IF(DAY($H77)&gt;=5,1,0)*IF(DAY($H77)&lt;=10,1.2,0)+IF(MONTH($H77)=5,0.9,0)</f>
        <v>18.21</v>
      </c>
    </row>
    <row r="78" spans="1:1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18.78</v>
      </c>
      <c r="F78">
        <v>15.52</v>
      </c>
      <c r="H78" s="1">
        <v>42895</v>
      </c>
      <c r="I78" s="2">
        <v>4.5138888888888888E-2</v>
      </c>
      <c r="J78">
        <f>pomiary3[[#This Row],[czujnik1]]-IF(DAY($H78)&gt;=5,1,0)*IF(DAY($H78)&lt;=10,1.2,0)+IF(MONTH($H78)=5,0.9,0)</f>
        <v>13.350000000000001</v>
      </c>
      <c r="K78">
        <f>pomiary3[[#This Row],[czujnik2]]-IF(DAY($H78)&gt;=5,1,0)*IF(DAY($H78)&lt;=10,1.2,0)+IF(MONTH($H78)=5,0.9,0)</f>
        <v>13.96</v>
      </c>
      <c r="L78">
        <f>ROUNDDOWN(pomiary3[[#This Row],[czujnik8]]+IF(MONTH(pomiary37[[#This Row],[data]])=7,pomiary3[[#This Row],[czujnik8]]*0.07,0)+IF(MONTH(pomiary37[[#This Row],[data]])=8,pomiary3[[#This Row],[czujnik8]]*0.07,0),2)+IF(MONTH($H78)=5,0.9,0)</f>
        <v>18.78</v>
      </c>
      <c r="M78">
        <f>pomiary3[[#This Row],[czujnik9]]-IF(DAY($H78)&gt;=5,1,0)*IF(DAY($H78)&lt;=10,1.2,0)+IF(MONTH($H78)=5,0.9,0)</f>
        <v>14.32</v>
      </c>
    </row>
    <row r="79" spans="1:13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14.12</v>
      </c>
      <c r="F79">
        <v>15.27</v>
      </c>
      <c r="H79" s="1">
        <v>42897</v>
      </c>
      <c r="I79" s="2">
        <v>0.17222222222222222</v>
      </c>
      <c r="J79">
        <f>pomiary3[[#This Row],[czujnik1]]-IF(DAY($H79)&gt;=5,1,0)*IF(DAY($H79)&lt;=10,1.2,0)+IF(MONTH($H79)=5,0.9,0)</f>
        <v>17.7</v>
      </c>
      <c r="K79">
        <f>pomiary3[[#This Row],[czujnik2]]-IF(DAY($H79)&gt;=5,1,0)*IF(DAY($H79)&lt;=10,1.2,0)+IF(MONTH($H79)=5,0.9,0)</f>
        <v>15.76</v>
      </c>
      <c r="L79">
        <f>ROUNDDOWN(pomiary3[[#This Row],[czujnik8]]+IF(MONTH(pomiary37[[#This Row],[data]])=7,pomiary3[[#This Row],[czujnik8]]*0.07,0)+IF(MONTH(pomiary37[[#This Row],[data]])=8,pomiary3[[#This Row],[czujnik8]]*0.07,0),2)+IF(MONTH($H79)=5,0.9,0)</f>
        <v>14.12</v>
      </c>
      <c r="M79">
        <f>pomiary3[[#This Row],[czujnik9]]-IF(DAY($H79)&gt;=5,1,0)*IF(DAY($H79)&lt;=10,1.2,0)+IF(MONTH($H79)=5,0.9,0)</f>
        <v>15.27</v>
      </c>
    </row>
    <row r="80" spans="1:1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14.87</v>
      </c>
      <c r="F80">
        <v>11.94</v>
      </c>
      <c r="H80" s="1">
        <v>42897</v>
      </c>
      <c r="I80" s="2">
        <v>0.41875000000000001</v>
      </c>
      <c r="J80">
        <f>pomiary3[[#This Row],[czujnik1]]-IF(DAY($H80)&gt;=5,1,0)*IF(DAY($H80)&lt;=10,1.2,0)+IF(MONTH($H80)=5,0.9,0)</f>
        <v>13.13</v>
      </c>
      <c r="K80">
        <f>pomiary3[[#This Row],[czujnik2]]-IF(DAY($H80)&gt;=5,1,0)*IF(DAY($H80)&lt;=10,1.2,0)+IF(MONTH($H80)=5,0.9,0)</f>
        <v>12.12</v>
      </c>
      <c r="L80">
        <f>ROUNDDOWN(pomiary3[[#This Row],[czujnik8]]+IF(MONTH(pomiary37[[#This Row],[data]])=7,pomiary3[[#This Row],[czujnik8]]*0.07,0)+IF(MONTH(pomiary37[[#This Row],[data]])=8,pomiary3[[#This Row],[czujnik8]]*0.07,0),2)+IF(MONTH($H80)=5,0.9,0)</f>
        <v>14.87</v>
      </c>
      <c r="M80">
        <f>pomiary3[[#This Row],[czujnik9]]-IF(DAY($H80)&gt;=5,1,0)*IF(DAY($H80)&lt;=10,1.2,0)+IF(MONTH($H80)=5,0.9,0)</f>
        <v>11.94</v>
      </c>
    </row>
    <row r="81" spans="1:13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14.26</v>
      </c>
      <c r="F81">
        <v>10.45</v>
      </c>
      <c r="H81" s="1">
        <v>42899</v>
      </c>
      <c r="I81" s="2">
        <v>0.17291666666666666</v>
      </c>
      <c r="J81">
        <f>pomiary3[[#This Row],[czujnik1]]-IF(DAY($H81)&gt;=5,1,0)*IF(DAY($H81)&lt;=10,1.2,0)+IF(MONTH($H81)=5,0.9,0)</f>
        <v>10.39</v>
      </c>
      <c r="K81">
        <f>pomiary3[[#This Row],[czujnik2]]-IF(DAY($H81)&gt;=5,1,0)*IF(DAY($H81)&lt;=10,1.2,0)+IF(MONTH($H81)=5,0.9,0)</f>
        <v>13.61</v>
      </c>
      <c r="L81">
        <f>ROUNDDOWN(pomiary3[[#This Row],[czujnik8]]+IF(MONTH(pomiary37[[#This Row],[data]])=7,pomiary3[[#This Row],[czujnik8]]*0.07,0)+IF(MONTH(pomiary37[[#This Row],[data]])=8,pomiary3[[#This Row],[czujnik8]]*0.07,0),2)+IF(MONTH($H81)=5,0.9,0)</f>
        <v>14.26</v>
      </c>
      <c r="M81">
        <f>pomiary3[[#This Row],[czujnik9]]-IF(DAY($H81)&gt;=5,1,0)*IF(DAY($H81)&lt;=10,1.2,0)+IF(MONTH($H81)=5,0.9,0)</f>
        <v>10.45</v>
      </c>
    </row>
    <row r="82" spans="1:1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18.54</v>
      </c>
      <c r="F82">
        <v>11.92</v>
      </c>
      <c r="H82" s="1">
        <v>42899</v>
      </c>
      <c r="I82" s="2">
        <v>0.45833333333333331</v>
      </c>
      <c r="J82">
        <f>pomiary3[[#This Row],[czujnik1]]-IF(DAY($H82)&gt;=5,1,0)*IF(DAY($H82)&lt;=10,1.2,0)+IF(MONTH($H82)=5,0.9,0)</f>
        <v>13.07</v>
      </c>
      <c r="K82">
        <f>pomiary3[[#This Row],[czujnik2]]-IF(DAY($H82)&gt;=5,1,0)*IF(DAY($H82)&lt;=10,1.2,0)+IF(MONTH($H82)=5,0.9,0)</f>
        <v>17.61</v>
      </c>
      <c r="L82">
        <f>ROUNDDOWN(pomiary3[[#This Row],[czujnik8]]+IF(MONTH(pomiary37[[#This Row],[data]])=7,pomiary3[[#This Row],[czujnik8]]*0.07,0)+IF(MONTH(pomiary37[[#This Row],[data]])=8,pomiary3[[#This Row],[czujnik8]]*0.07,0),2)+IF(MONTH($H82)=5,0.9,0)</f>
        <v>18.54</v>
      </c>
      <c r="M82">
        <f>pomiary3[[#This Row],[czujnik9]]-IF(DAY($H82)&gt;=5,1,0)*IF(DAY($H82)&lt;=10,1.2,0)+IF(MONTH($H82)=5,0.9,0)</f>
        <v>11.92</v>
      </c>
    </row>
    <row r="83" spans="1:13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18.010000000000002</v>
      </c>
      <c r="F83">
        <v>14.9</v>
      </c>
      <c r="H83" s="1">
        <v>42901</v>
      </c>
      <c r="I83" s="2">
        <v>0.25624999999999998</v>
      </c>
      <c r="J83">
        <f>pomiary3[[#This Row],[czujnik1]]-IF(DAY($H83)&gt;=5,1,0)*IF(DAY($H83)&lt;=10,1.2,0)+IF(MONTH($H83)=5,0.9,0)</f>
        <v>17.18</v>
      </c>
      <c r="K83">
        <f>pomiary3[[#This Row],[czujnik2]]-IF(DAY($H83)&gt;=5,1,0)*IF(DAY($H83)&lt;=10,1.2,0)+IF(MONTH($H83)=5,0.9,0)</f>
        <v>18.510000000000002</v>
      </c>
      <c r="L83">
        <f>ROUNDDOWN(pomiary3[[#This Row],[czujnik8]]+IF(MONTH(pomiary37[[#This Row],[data]])=7,pomiary3[[#This Row],[czujnik8]]*0.07,0)+IF(MONTH(pomiary37[[#This Row],[data]])=8,pomiary3[[#This Row],[czujnik8]]*0.07,0),2)+IF(MONTH($H83)=5,0.9,0)</f>
        <v>18.010000000000002</v>
      </c>
      <c r="M83">
        <f>pomiary3[[#This Row],[czujnik9]]-IF(DAY($H83)&gt;=5,1,0)*IF(DAY($H83)&lt;=10,1.2,0)+IF(MONTH($H83)=5,0.9,0)</f>
        <v>14.9</v>
      </c>
    </row>
    <row r="84" spans="1:13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13.26</v>
      </c>
      <c r="F84">
        <v>12.17</v>
      </c>
      <c r="H84" s="1">
        <v>42901</v>
      </c>
      <c r="I84" s="2">
        <v>0.46111111111111114</v>
      </c>
      <c r="J84">
        <f>pomiary3[[#This Row],[czujnik1]]-IF(DAY($H84)&gt;=5,1,0)*IF(DAY($H84)&lt;=10,1.2,0)+IF(MONTH($H84)=5,0.9,0)</f>
        <v>11.02</v>
      </c>
      <c r="K84">
        <f>pomiary3[[#This Row],[czujnik2]]-IF(DAY($H84)&gt;=5,1,0)*IF(DAY($H84)&lt;=10,1.2,0)+IF(MONTH($H84)=5,0.9,0)</f>
        <v>16.95</v>
      </c>
      <c r="L84">
        <f>ROUNDDOWN(pomiary3[[#This Row],[czujnik8]]+IF(MONTH(pomiary37[[#This Row],[data]])=7,pomiary3[[#This Row],[czujnik8]]*0.07,0)+IF(MONTH(pomiary37[[#This Row],[data]])=8,pomiary3[[#This Row],[czujnik8]]*0.07,0),2)+IF(MONTH($H84)=5,0.9,0)</f>
        <v>13.26</v>
      </c>
      <c r="M84">
        <f>pomiary3[[#This Row],[czujnik9]]-IF(DAY($H84)&gt;=5,1,0)*IF(DAY($H84)&lt;=10,1.2,0)+IF(MONTH($H84)=5,0.9,0)</f>
        <v>12.17</v>
      </c>
    </row>
    <row r="85" spans="1:1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14.74</v>
      </c>
      <c r="F85">
        <v>15.42</v>
      </c>
      <c r="H85" s="1">
        <v>42902</v>
      </c>
      <c r="I85" s="2">
        <v>8.9583333333333334E-2</v>
      </c>
      <c r="J85">
        <f>pomiary3[[#This Row],[czujnik1]]-IF(DAY($H85)&gt;=5,1,0)*IF(DAY($H85)&lt;=10,1.2,0)+IF(MONTH($H85)=5,0.9,0)</f>
        <v>12.05</v>
      </c>
      <c r="K85">
        <f>pomiary3[[#This Row],[czujnik2]]-IF(DAY($H85)&gt;=5,1,0)*IF(DAY($H85)&lt;=10,1.2,0)+IF(MONTH($H85)=5,0.9,0)</f>
        <v>13.7</v>
      </c>
      <c r="L85">
        <f>ROUNDDOWN(pomiary3[[#This Row],[czujnik8]]+IF(MONTH(pomiary37[[#This Row],[data]])=7,pomiary3[[#This Row],[czujnik8]]*0.07,0)+IF(MONTH(pomiary37[[#This Row],[data]])=8,pomiary3[[#This Row],[czujnik8]]*0.07,0),2)+IF(MONTH($H85)=5,0.9,0)</f>
        <v>14.74</v>
      </c>
      <c r="M85">
        <f>pomiary3[[#This Row],[czujnik9]]-IF(DAY($H85)&gt;=5,1,0)*IF(DAY($H85)&lt;=10,1.2,0)+IF(MONTH($H85)=5,0.9,0)</f>
        <v>15.42</v>
      </c>
    </row>
    <row r="86" spans="1:13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17.32</v>
      </c>
      <c r="F86">
        <v>18.63</v>
      </c>
      <c r="H86" s="1">
        <v>42905</v>
      </c>
      <c r="I86" s="2">
        <v>0.37708333333333333</v>
      </c>
      <c r="J86">
        <f>pomiary3[[#This Row],[czujnik1]]-IF(DAY($H86)&gt;=5,1,0)*IF(DAY($H86)&lt;=10,1.2,0)+IF(MONTH($H86)=5,0.9,0)</f>
        <v>13.82</v>
      </c>
      <c r="K86">
        <f>pomiary3[[#This Row],[czujnik2]]-IF(DAY($H86)&gt;=5,1,0)*IF(DAY($H86)&lt;=10,1.2,0)+IF(MONTH($H86)=5,0.9,0)</f>
        <v>17.8</v>
      </c>
      <c r="L86">
        <f>ROUNDDOWN(pomiary3[[#This Row],[czujnik8]]+IF(MONTH(pomiary37[[#This Row],[data]])=7,pomiary3[[#This Row],[czujnik8]]*0.07,0)+IF(MONTH(pomiary37[[#This Row],[data]])=8,pomiary3[[#This Row],[czujnik8]]*0.07,0),2)+IF(MONTH($H86)=5,0.9,0)</f>
        <v>17.32</v>
      </c>
      <c r="M86">
        <f>pomiary3[[#This Row],[czujnik9]]-IF(DAY($H86)&gt;=5,1,0)*IF(DAY($H86)&lt;=10,1.2,0)+IF(MONTH($H86)=5,0.9,0)</f>
        <v>18.63</v>
      </c>
    </row>
    <row r="87" spans="1:13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17.54</v>
      </c>
      <c r="F87">
        <v>11.08</v>
      </c>
      <c r="H87" s="1">
        <v>42905</v>
      </c>
      <c r="I87" s="2">
        <v>0.46527777777777779</v>
      </c>
      <c r="J87">
        <f>pomiary3[[#This Row],[czujnik1]]-IF(DAY($H87)&gt;=5,1,0)*IF(DAY($H87)&lt;=10,1.2,0)+IF(MONTH($H87)=5,0.9,0)</f>
        <v>19.010000000000002</v>
      </c>
      <c r="K87">
        <f>pomiary3[[#This Row],[czujnik2]]-IF(DAY($H87)&gt;=5,1,0)*IF(DAY($H87)&lt;=10,1.2,0)+IF(MONTH($H87)=5,0.9,0)</f>
        <v>13.1</v>
      </c>
      <c r="L87">
        <f>ROUNDDOWN(pomiary3[[#This Row],[czujnik8]]+IF(MONTH(pomiary37[[#This Row],[data]])=7,pomiary3[[#This Row],[czujnik8]]*0.07,0)+IF(MONTH(pomiary37[[#This Row],[data]])=8,pomiary3[[#This Row],[czujnik8]]*0.07,0),2)+IF(MONTH($H87)=5,0.9,0)</f>
        <v>17.54</v>
      </c>
      <c r="M87">
        <f>pomiary3[[#This Row],[czujnik9]]-IF(DAY($H87)&gt;=5,1,0)*IF(DAY($H87)&lt;=10,1.2,0)+IF(MONTH($H87)=5,0.9,0)</f>
        <v>11.08</v>
      </c>
    </row>
    <row r="88" spans="1:1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14.88</v>
      </c>
      <c r="F88">
        <v>15.12</v>
      </c>
      <c r="H88" s="1">
        <v>42906</v>
      </c>
      <c r="I88" s="2">
        <v>2.0833333333333333E-3</v>
      </c>
      <c r="J88">
        <f>pomiary3[[#This Row],[czujnik1]]-IF(DAY($H88)&gt;=5,1,0)*IF(DAY($H88)&lt;=10,1.2,0)+IF(MONTH($H88)=5,0.9,0)</f>
        <v>17.27</v>
      </c>
      <c r="K88">
        <f>pomiary3[[#This Row],[czujnik2]]-IF(DAY($H88)&gt;=5,1,0)*IF(DAY($H88)&lt;=10,1.2,0)+IF(MONTH($H88)=5,0.9,0)</f>
        <v>13.06</v>
      </c>
      <c r="L88">
        <f>ROUNDDOWN(pomiary3[[#This Row],[czujnik8]]+IF(MONTH(pomiary37[[#This Row],[data]])=7,pomiary3[[#This Row],[czujnik8]]*0.07,0)+IF(MONTH(pomiary37[[#This Row],[data]])=8,pomiary3[[#This Row],[czujnik8]]*0.07,0),2)+IF(MONTH($H88)=5,0.9,0)</f>
        <v>14.88</v>
      </c>
      <c r="M88">
        <f>pomiary3[[#This Row],[czujnik9]]-IF(DAY($H88)&gt;=5,1,0)*IF(DAY($H88)&lt;=10,1.2,0)+IF(MONTH($H88)=5,0.9,0)</f>
        <v>15.12</v>
      </c>
    </row>
    <row r="89" spans="1:13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11.2</v>
      </c>
      <c r="F89">
        <v>10.56</v>
      </c>
      <c r="H89" s="1">
        <v>42907</v>
      </c>
      <c r="I89" s="2">
        <v>0.1701388888888889</v>
      </c>
      <c r="J89">
        <f>pomiary3[[#This Row],[czujnik1]]-IF(DAY($H89)&gt;=5,1,0)*IF(DAY($H89)&lt;=10,1.2,0)+IF(MONTH($H89)=5,0.9,0)</f>
        <v>14.93</v>
      </c>
      <c r="K89">
        <f>pomiary3[[#This Row],[czujnik2]]-IF(DAY($H89)&gt;=5,1,0)*IF(DAY($H89)&lt;=10,1.2,0)+IF(MONTH($H89)=5,0.9,0)</f>
        <v>18.36</v>
      </c>
      <c r="L89">
        <f>ROUNDDOWN(pomiary3[[#This Row],[czujnik8]]+IF(MONTH(pomiary37[[#This Row],[data]])=7,pomiary3[[#This Row],[czujnik8]]*0.07,0)+IF(MONTH(pomiary37[[#This Row],[data]])=8,pomiary3[[#This Row],[czujnik8]]*0.07,0),2)+IF(MONTH($H89)=5,0.9,0)</f>
        <v>11.2</v>
      </c>
      <c r="M89">
        <f>pomiary3[[#This Row],[czujnik9]]-IF(DAY($H89)&gt;=5,1,0)*IF(DAY($H89)&lt;=10,1.2,0)+IF(MONTH($H89)=5,0.9,0)</f>
        <v>10.56</v>
      </c>
    </row>
    <row r="90" spans="1:1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17.8</v>
      </c>
      <c r="F90">
        <v>14.59</v>
      </c>
      <c r="H90" s="1">
        <v>42910</v>
      </c>
      <c r="I90" s="2">
        <v>0.2986111111111111</v>
      </c>
      <c r="J90">
        <f>pomiary3[[#This Row],[czujnik1]]-IF(DAY($H90)&gt;=5,1,0)*IF(DAY($H90)&lt;=10,1.2,0)+IF(MONTH($H90)=5,0.9,0)</f>
        <v>15.51</v>
      </c>
      <c r="K90">
        <f>pomiary3[[#This Row],[czujnik2]]-IF(DAY($H90)&gt;=5,1,0)*IF(DAY($H90)&lt;=10,1.2,0)+IF(MONTH($H90)=5,0.9,0)</f>
        <v>16.440000000000001</v>
      </c>
      <c r="L90">
        <f>ROUNDDOWN(pomiary3[[#This Row],[czujnik8]]+IF(MONTH(pomiary37[[#This Row],[data]])=7,pomiary3[[#This Row],[czujnik8]]*0.07,0)+IF(MONTH(pomiary37[[#This Row],[data]])=8,pomiary3[[#This Row],[czujnik8]]*0.07,0),2)+IF(MONTH($H90)=5,0.9,0)</f>
        <v>17.8</v>
      </c>
      <c r="M90">
        <f>pomiary3[[#This Row],[czujnik9]]-IF(DAY($H90)&gt;=5,1,0)*IF(DAY($H90)&lt;=10,1.2,0)+IF(MONTH($H90)=5,0.9,0)</f>
        <v>14.59</v>
      </c>
    </row>
    <row r="91" spans="1:1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12.58</v>
      </c>
      <c r="F91">
        <v>12.47</v>
      </c>
      <c r="H91" s="1">
        <v>42910</v>
      </c>
      <c r="I91" s="2">
        <v>0.37777777777777777</v>
      </c>
      <c r="J91">
        <f>pomiary3[[#This Row],[czujnik1]]-IF(DAY($H91)&gt;=5,1,0)*IF(DAY($H91)&lt;=10,1.2,0)+IF(MONTH($H91)=5,0.9,0)</f>
        <v>12.83</v>
      </c>
      <c r="K91">
        <f>pomiary3[[#This Row],[czujnik2]]-IF(DAY($H91)&gt;=5,1,0)*IF(DAY($H91)&lt;=10,1.2,0)+IF(MONTH($H91)=5,0.9,0)</f>
        <v>14.61</v>
      </c>
      <c r="L91">
        <f>ROUNDDOWN(pomiary3[[#This Row],[czujnik8]]+IF(MONTH(pomiary37[[#This Row],[data]])=7,pomiary3[[#This Row],[czujnik8]]*0.07,0)+IF(MONTH(pomiary37[[#This Row],[data]])=8,pomiary3[[#This Row],[czujnik8]]*0.07,0),2)+IF(MONTH($H91)=5,0.9,0)</f>
        <v>12.58</v>
      </c>
      <c r="M91">
        <f>pomiary3[[#This Row],[czujnik9]]-IF(DAY($H91)&gt;=5,1,0)*IF(DAY($H91)&lt;=10,1.2,0)+IF(MONTH($H91)=5,0.9,0)</f>
        <v>12.47</v>
      </c>
    </row>
    <row r="92" spans="1:1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10.66</v>
      </c>
      <c r="F92">
        <v>10.1</v>
      </c>
      <c r="H92" s="1">
        <v>42911</v>
      </c>
      <c r="I92" s="2">
        <v>0.25347222222222221</v>
      </c>
      <c r="J92">
        <f>pomiary3[[#This Row],[czujnik1]]-IF(DAY($H92)&gt;=5,1,0)*IF(DAY($H92)&lt;=10,1.2,0)+IF(MONTH($H92)=5,0.9,0)</f>
        <v>16.3</v>
      </c>
      <c r="K92">
        <f>pomiary3[[#This Row],[czujnik2]]-IF(DAY($H92)&gt;=5,1,0)*IF(DAY($H92)&lt;=10,1.2,0)+IF(MONTH($H92)=5,0.9,0)</f>
        <v>10.32</v>
      </c>
      <c r="L92">
        <f>ROUNDDOWN(pomiary3[[#This Row],[czujnik8]]+IF(MONTH(pomiary37[[#This Row],[data]])=7,pomiary3[[#This Row],[czujnik8]]*0.07,0)+IF(MONTH(pomiary37[[#This Row],[data]])=8,pomiary3[[#This Row],[czujnik8]]*0.07,0),2)+IF(MONTH($H92)=5,0.9,0)</f>
        <v>10.66</v>
      </c>
      <c r="M92">
        <f>pomiary3[[#This Row],[czujnik9]]-IF(DAY($H92)&gt;=5,1,0)*IF(DAY($H92)&lt;=10,1.2,0)+IF(MONTH($H92)=5,0.9,0)</f>
        <v>10.1</v>
      </c>
    </row>
    <row r="93" spans="1:13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18.04</v>
      </c>
      <c r="F93">
        <v>14.52</v>
      </c>
      <c r="H93" s="1">
        <v>42912</v>
      </c>
      <c r="I93" s="2">
        <v>8.4722222222222227E-2</v>
      </c>
      <c r="J93">
        <f>pomiary3[[#This Row],[czujnik1]]-IF(DAY($H93)&gt;=5,1,0)*IF(DAY($H93)&lt;=10,1.2,0)+IF(MONTH($H93)=5,0.9,0)</f>
        <v>16.03</v>
      </c>
      <c r="K93">
        <f>pomiary3[[#This Row],[czujnik2]]-IF(DAY($H93)&gt;=5,1,0)*IF(DAY($H93)&lt;=10,1.2,0)+IF(MONTH($H93)=5,0.9,0)</f>
        <v>12.49</v>
      </c>
      <c r="L93">
        <f>ROUNDDOWN(pomiary3[[#This Row],[czujnik8]]+IF(MONTH(pomiary37[[#This Row],[data]])=7,pomiary3[[#This Row],[czujnik8]]*0.07,0)+IF(MONTH(pomiary37[[#This Row],[data]])=8,pomiary3[[#This Row],[czujnik8]]*0.07,0),2)+IF(MONTH($H93)=5,0.9,0)</f>
        <v>18.04</v>
      </c>
      <c r="M93">
        <f>pomiary3[[#This Row],[czujnik9]]-IF(DAY($H93)&gt;=5,1,0)*IF(DAY($H93)&lt;=10,1.2,0)+IF(MONTH($H93)=5,0.9,0)</f>
        <v>14.52</v>
      </c>
    </row>
    <row r="94" spans="1:13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15.06</v>
      </c>
      <c r="F94">
        <v>15.39</v>
      </c>
      <c r="H94" s="1">
        <v>42912</v>
      </c>
      <c r="I94" s="2">
        <v>0.16875000000000001</v>
      </c>
      <c r="J94">
        <f>pomiary3[[#This Row],[czujnik1]]-IF(DAY($H94)&gt;=5,1,0)*IF(DAY($H94)&lt;=10,1.2,0)+IF(MONTH($H94)=5,0.9,0)</f>
        <v>19.47</v>
      </c>
      <c r="K94">
        <f>pomiary3[[#This Row],[czujnik2]]-IF(DAY($H94)&gt;=5,1,0)*IF(DAY($H94)&lt;=10,1.2,0)+IF(MONTH($H94)=5,0.9,0)</f>
        <v>19.760000000000002</v>
      </c>
      <c r="L94">
        <f>ROUNDDOWN(pomiary3[[#This Row],[czujnik8]]+IF(MONTH(pomiary37[[#This Row],[data]])=7,pomiary3[[#This Row],[czujnik8]]*0.07,0)+IF(MONTH(pomiary37[[#This Row],[data]])=8,pomiary3[[#This Row],[czujnik8]]*0.07,0),2)+IF(MONTH($H94)=5,0.9,0)</f>
        <v>15.06</v>
      </c>
      <c r="M94">
        <f>pomiary3[[#This Row],[czujnik9]]-IF(DAY($H94)&gt;=5,1,0)*IF(DAY($H94)&lt;=10,1.2,0)+IF(MONTH($H94)=5,0.9,0)</f>
        <v>15.39</v>
      </c>
    </row>
    <row r="95" spans="1:13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10.38</v>
      </c>
      <c r="F95">
        <v>18.149999999999999</v>
      </c>
      <c r="H95" s="1">
        <v>42912</v>
      </c>
      <c r="I95" s="2">
        <v>0.34166666666666667</v>
      </c>
      <c r="J95">
        <f>pomiary3[[#This Row],[czujnik1]]-IF(DAY($H95)&gt;=5,1,0)*IF(DAY($H95)&lt;=10,1.2,0)+IF(MONTH($H95)=5,0.9,0)</f>
        <v>14.55</v>
      </c>
      <c r="K95">
        <f>pomiary3[[#This Row],[czujnik2]]-IF(DAY($H95)&gt;=5,1,0)*IF(DAY($H95)&lt;=10,1.2,0)+IF(MONTH($H95)=5,0.9,0)</f>
        <v>11.62</v>
      </c>
      <c r="L95">
        <f>ROUNDDOWN(pomiary3[[#This Row],[czujnik8]]+IF(MONTH(pomiary37[[#This Row],[data]])=7,pomiary3[[#This Row],[czujnik8]]*0.07,0)+IF(MONTH(pomiary37[[#This Row],[data]])=8,pomiary3[[#This Row],[czujnik8]]*0.07,0),2)+IF(MONTH($H95)=5,0.9,0)</f>
        <v>10.38</v>
      </c>
      <c r="M95">
        <f>pomiary3[[#This Row],[czujnik9]]-IF(DAY($H95)&gt;=5,1,0)*IF(DAY($H95)&lt;=10,1.2,0)+IF(MONTH($H95)=5,0.9,0)</f>
        <v>18.149999999999999</v>
      </c>
    </row>
    <row r="96" spans="1:13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11.68</v>
      </c>
      <c r="F96">
        <v>14.08</v>
      </c>
      <c r="H96" s="1">
        <v>42913</v>
      </c>
      <c r="I96" s="2">
        <v>0.33541666666666664</v>
      </c>
      <c r="J96">
        <f>pomiary3[[#This Row],[czujnik1]]-IF(DAY($H96)&gt;=5,1,0)*IF(DAY($H96)&lt;=10,1.2,0)+IF(MONTH($H96)=5,0.9,0)</f>
        <v>11.26</v>
      </c>
      <c r="K96">
        <f>pomiary3[[#This Row],[czujnik2]]-IF(DAY($H96)&gt;=5,1,0)*IF(DAY($H96)&lt;=10,1.2,0)+IF(MONTH($H96)=5,0.9,0)</f>
        <v>11.81</v>
      </c>
      <c r="L96">
        <f>ROUNDDOWN(pomiary3[[#This Row],[czujnik8]]+IF(MONTH(pomiary37[[#This Row],[data]])=7,pomiary3[[#This Row],[czujnik8]]*0.07,0)+IF(MONTH(pomiary37[[#This Row],[data]])=8,pomiary3[[#This Row],[czujnik8]]*0.07,0),2)+IF(MONTH($H96)=5,0.9,0)</f>
        <v>11.68</v>
      </c>
      <c r="M96">
        <f>pomiary3[[#This Row],[czujnik9]]-IF(DAY($H96)&gt;=5,1,0)*IF(DAY($H96)&lt;=10,1.2,0)+IF(MONTH($H96)=5,0.9,0)</f>
        <v>14.08</v>
      </c>
    </row>
    <row r="97" spans="1:1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16.079999999999998</v>
      </c>
      <c r="F97">
        <v>12.3</v>
      </c>
      <c r="H97" s="1">
        <v>42914</v>
      </c>
      <c r="I97" s="2">
        <v>0.50624999999999998</v>
      </c>
      <c r="J97">
        <f>pomiary3[[#This Row],[czujnik1]]-IF(DAY($H97)&gt;=5,1,0)*IF(DAY($H97)&lt;=10,1.2,0)+IF(MONTH($H97)=5,0.9,0)</f>
        <v>10.77</v>
      </c>
      <c r="K97">
        <f>pomiary3[[#This Row],[czujnik2]]-IF(DAY($H97)&gt;=5,1,0)*IF(DAY($H97)&lt;=10,1.2,0)+IF(MONTH($H97)=5,0.9,0)</f>
        <v>10.91</v>
      </c>
      <c r="L97">
        <f>ROUNDDOWN(pomiary3[[#This Row],[czujnik8]]+IF(MONTH(pomiary37[[#This Row],[data]])=7,pomiary3[[#This Row],[czujnik8]]*0.07,0)+IF(MONTH(pomiary37[[#This Row],[data]])=8,pomiary3[[#This Row],[czujnik8]]*0.07,0),2)+IF(MONTH($H97)=5,0.9,0)</f>
        <v>16.079999999999998</v>
      </c>
      <c r="M97">
        <f>pomiary3[[#This Row],[czujnik9]]-IF(DAY($H97)&gt;=5,1,0)*IF(DAY($H97)&lt;=10,1.2,0)+IF(MONTH($H97)=5,0.9,0)</f>
        <v>12.3</v>
      </c>
    </row>
    <row r="98" spans="1:13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10.31</v>
      </c>
      <c r="F98">
        <v>11.07</v>
      </c>
      <c r="H98" s="1">
        <v>42916</v>
      </c>
      <c r="I98" s="2">
        <v>4.583333333333333E-2</v>
      </c>
      <c r="J98">
        <f>pomiary3[[#This Row],[czujnik1]]-IF(DAY($H98)&gt;=5,1,0)*IF(DAY($H98)&lt;=10,1.2,0)+IF(MONTH($H98)=5,0.9,0)</f>
        <v>15.43</v>
      </c>
      <c r="K98">
        <f>pomiary3[[#This Row],[czujnik2]]-IF(DAY($H98)&gt;=5,1,0)*IF(DAY($H98)&lt;=10,1.2,0)+IF(MONTH($H98)=5,0.9,0)</f>
        <v>17.52</v>
      </c>
      <c r="L98">
        <f>ROUNDDOWN(pomiary3[[#This Row],[czujnik8]]+IF(MONTH(pomiary37[[#This Row],[data]])=7,pomiary3[[#This Row],[czujnik8]]*0.07,0)+IF(MONTH(pomiary37[[#This Row],[data]])=8,pomiary3[[#This Row],[czujnik8]]*0.07,0),2)+IF(MONTH($H98)=5,0.9,0)</f>
        <v>10.31</v>
      </c>
      <c r="M98">
        <f>pomiary3[[#This Row],[czujnik9]]-IF(DAY($H98)&gt;=5,1,0)*IF(DAY($H98)&lt;=10,1.2,0)+IF(MONTH($H98)=5,0.9,0)</f>
        <v>11.07</v>
      </c>
    </row>
    <row r="99" spans="1:1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24.3</v>
      </c>
      <c r="F99">
        <v>22.91</v>
      </c>
      <c r="H99" s="1">
        <v>42918</v>
      </c>
      <c r="I99" s="2">
        <v>0.21597222222222223</v>
      </c>
      <c r="J99">
        <f>pomiary3[[#This Row],[czujnik1]]-IF(DAY($H99)&gt;=5,1,0)*IF(DAY($H99)&lt;=10,1.2,0)+IF(MONTH($H99)=5,0.9,0)</f>
        <v>22.57</v>
      </c>
      <c r="K99">
        <f>pomiary3[[#This Row],[czujnik2]]-IF(DAY($H99)&gt;=5,1,0)*IF(DAY($H99)&lt;=10,1.2,0)+IF(MONTH($H99)=5,0.9,0)</f>
        <v>24.93</v>
      </c>
      <c r="L99">
        <f>ROUNDDOWN(pomiary3[[#This Row],[czujnik8]]+IF(MONTH(pomiary37[[#This Row],[data]])=7,pomiary3[[#This Row],[czujnik8]]*0.07,0)+IF(MONTH(pomiary37[[#This Row],[data]])=8,pomiary3[[#This Row],[czujnik8]]*0.07,0),2)+IF(MONTH($H99)=5,0.9,0)</f>
        <v>26</v>
      </c>
      <c r="M99">
        <f>pomiary3[[#This Row],[czujnik9]]-IF(DAY($H99)&gt;=5,1,0)*IF(DAY($H99)&lt;=10,1.2,0)+IF(MONTH($H99)=5,0.9,0)</f>
        <v>22.91</v>
      </c>
    </row>
    <row r="100" spans="1:1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22.83</v>
      </c>
      <c r="F100">
        <v>21.55</v>
      </c>
      <c r="H100" s="1">
        <v>42919</v>
      </c>
      <c r="I100" s="2">
        <v>4.1666666666666666E-3</v>
      </c>
      <c r="J100">
        <f>pomiary3[[#This Row],[czujnik1]]-IF(DAY($H100)&gt;=5,1,0)*IF(DAY($H100)&lt;=10,1.2,0)+IF(MONTH($H100)=5,0.9,0)</f>
        <v>21.12</v>
      </c>
      <c r="K100">
        <f>pomiary3[[#This Row],[czujnik2]]-IF(DAY($H100)&gt;=5,1,0)*IF(DAY($H100)&lt;=10,1.2,0)+IF(MONTH($H100)=5,0.9,0)</f>
        <v>24.03</v>
      </c>
      <c r="L100">
        <f>ROUNDDOWN(pomiary3[[#This Row],[czujnik8]]+IF(MONTH(pomiary37[[#This Row],[data]])=7,pomiary3[[#This Row],[czujnik8]]*0.07,0)+IF(MONTH(pomiary37[[#This Row],[data]])=8,pomiary3[[#This Row],[czujnik8]]*0.07,0),2)+IF(MONTH($H100)=5,0.9,0)</f>
        <v>24.42</v>
      </c>
      <c r="M100">
        <f>pomiary3[[#This Row],[czujnik9]]-IF(DAY($H100)&gt;=5,1,0)*IF(DAY($H100)&lt;=10,1.2,0)+IF(MONTH($H100)=5,0.9,0)</f>
        <v>21.55</v>
      </c>
    </row>
    <row r="101" spans="1:13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23.98</v>
      </c>
      <c r="F101">
        <v>24.01</v>
      </c>
      <c r="H101" s="1">
        <v>42921</v>
      </c>
      <c r="I101" s="2">
        <v>8.6805555555555552E-2</v>
      </c>
      <c r="J101">
        <f>pomiary3[[#This Row],[czujnik1]]-IF(DAY($H101)&gt;=5,1,0)*IF(DAY($H101)&lt;=10,1.2,0)+IF(MONTH($H101)=5,0.9,0)</f>
        <v>21.09</v>
      </c>
      <c r="K101">
        <f>pomiary3[[#This Row],[czujnik2]]-IF(DAY($H101)&gt;=5,1,0)*IF(DAY($H101)&lt;=10,1.2,0)+IF(MONTH($H101)=5,0.9,0)</f>
        <v>20.96</v>
      </c>
      <c r="L101">
        <f>ROUNDDOWN(pomiary3[[#This Row],[czujnik8]]+IF(MONTH(pomiary37[[#This Row],[data]])=7,pomiary3[[#This Row],[czujnik8]]*0.07,0)+IF(MONTH(pomiary37[[#This Row],[data]])=8,pomiary3[[#This Row],[czujnik8]]*0.07,0),2)+IF(MONTH($H101)=5,0.9,0)</f>
        <v>25.65</v>
      </c>
      <c r="M101">
        <f>pomiary3[[#This Row],[czujnik9]]-IF(DAY($H101)&gt;=5,1,0)*IF(DAY($H101)&lt;=10,1.2,0)+IF(MONTH($H101)=5,0.9,0)</f>
        <v>22.810000000000002</v>
      </c>
    </row>
    <row r="102" spans="1:1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20.9</v>
      </c>
      <c r="F102">
        <v>24.06</v>
      </c>
      <c r="H102" s="1">
        <v>42922</v>
      </c>
      <c r="I102" s="2">
        <v>4.7222222222222221E-2</v>
      </c>
      <c r="J102">
        <f>pomiary3[[#This Row],[czujnik1]]-IF(DAY($H102)&gt;=5,1,0)*IF(DAY($H102)&lt;=10,1.2,0)+IF(MONTH($H102)=5,0.9,0)</f>
        <v>19.3</v>
      </c>
      <c r="K102">
        <f>pomiary3[[#This Row],[czujnik2]]-IF(DAY($H102)&gt;=5,1,0)*IF(DAY($H102)&lt;=10,1.2,0)+IF(MONTH($H102)=5,0.9,0)</f>
        <v>20.63</v>
      </c>
      <c r="L102">
        <f>ROUNDDOWN(pomiary3[[#This Row],[czujnik8]]+IF(MONTH(pomiary37[[#This Row],[data]])=7,pomiary3[[#This Row],[czujnik8]]*0.07,0)+IF(MONTH(pomiary37[[#This Row],[data]])=8,pomiary3[[#This Row],[czujnik8]]*0.07,0),2)+IF(MONTH($H102)=5,0.9,0)</f>
        <v>22.36</v>
      </c>
      <c r="M102">
        <f>pomiary3[[#This Row],[czujnik9]]-IF(DAY($H102)&gt;=5,1,0)*IF(DAY($H102)&lt;=10,1.2,0)+IF(MONTH($H102)=5,0.9,0)</f>
        <v>22.86</v>
      </c>
    </row>
    <row r="103" spans="1:13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20.149999999999999</v>
      </c>
      <c r="F103">
        <v>23.52</v>
      </c>
      <c r="H103" s="1">
        <v>42922</v>
      </c>
      <c r="I103" s="2">
        <v>0.46041666666666664</v>
      </c>
      <c r="J103">
        <f>pomiary3[[#This Row],[czujnik1]]-IF(DAY($H103)&gt;=5,1,0)*IF(DAY($H103)&lt;=10,1.2,0)+IF(MONTH($H103)=5,0.9,0)</f>
        <v>19.420000000000002</v>
      </c>
      <c r="K103">
        <f>pomiary3[[#This Row],[czujnik2]]-IF(DAY($H103)&gt;=5,1,0)*IF(DAY($H103)&lt;=10,1.2,0)+IF(MONTH($H103)=5,0.9,0)</f>
        <v>19.03</v>
      </c>
      <c r="L103">
        <f>ROUNDDOWN(pomiary3[[#This Row],[czujnik8]]+IF(MONTH(pomiary37[[#This Row],[data]])=7,pomiary3[[#This Row],[czujnik8]]*0.07,0)+IF(MONTH(pomiary37[[#This Row],[data]])=8,pomiary3[[#This Row],[czujnik8]]*0.07,0),2)+IF(MONTH($H103)=5,0.9,0)</f>
        <v>21.56</v>
      </c>
      <c r="M103">
        <f>pomiary3[[#This Row],[czujnik9]]-IF(DAY($H103)&gt;=5,1,0)*IF(DAY($H103)&lt;=10,1.2,0)+IF(MONTH($H103)=5,0.9,0)</f>
        <v>22.32</v>
      </c>
    </row>
    <row r="104" spans="1:1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24.93</v>
      </c>
      <c r="F104">
        <v>21.9</v>
      </c>
      <c r="H104" s="1">
        <v>42923</v>
      </c>
      <c r="I104" s="2">
        <v>2.7777777777777779E-3</v>
      </c>
      <c r="J104">
        <f>pomiary3[[#This Row],[czujnik1]]-IF(DAY($H104)&gt;=5,1,0)*IF(DAY($H104)&lt;=10,1.2,0)+IF(MONTH($H104)=5,0.9,0)</f>
        <v>23.42</v>
      </c>
      <c r="K104">
        <f>pomiary3[[#This Row],[czujnik2]]-IF(DAY($H104)&gt;=5,1,0)*IF(DAY($H104)&lt;=10,1.2,0)+IF(MONTH($H104)=5,0.9,0)</f>
        <v>19.39</v>
      </c>
      <c r="L104">
        <f>ROUNDDOWN(pomiary3[[#This Row],[czujnik8]]+IF(MONTH(pomiary37[[#This Row],[data]])=7,pomiary3[[#This Row],[czujnik8]]*0.07,0)+IF(MONTH(pomiary37[[#This Row],[data]])=8,pomiary3[[#This Row],[czujnik8]]*0.07,0),2)+IF(MONTH($H104)=5,0.9,0)</f>
        <v>26.67</v>
      </c>
      <c r="M104">
        <f>pomiary3[[#This Row],[czujnik9]]-IF(DAY($H104)&gt;=5,1,0)*IF(DAY($H104)&lt;=10,1.2,0)+IF(MONTH($H104)=5,0.9,0)</f>
        <v>20.7</v>
      </c>
    </row>
    <row r="105" spans="1:1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20.55</v>
      </c>
      <c r="F105">
        <v>24.08</v>
      </c>
      <c r="H105" s="1">
        <v>42923</v>
      </c>
      <c r="I105" s="2">
        <v>5.5555555555555558E-3</v>
      </c>
      <c r="J105">
        <f>pomiary3[[#This Row],[czujnik1]]-IF(DAY($H105)&gt;=5,1,0)*IF(DAY($H105)&lt;=10,1.2,0)+IF(MONTH($H105)=5,0.9,0)</f>
        <v>22.330000000000002</v>
      </c>
      <c r="K105">
        <f>pomiary3[[#This Row],[czujnik2]]-IF(DAY($H105)&gt;=5,1,0)*IF(DAY($H105)&lt;=10,1.2,0)+IF(MONTH($H105)=5,0.9,0)</f>
        <v>21.27</v>
      </c>
      <c r="L105">
        <f>ROUNDDOWN(pomiary3[[#This Row],[czujnik8]]+IF(MONTH(pomiary37[[#This Row],[data]])=7,pomiary3[[#This Row],[czujnik8]]*0.07,0)+IF(MONTH(pomiary37[[#This Row],[data]])=8,pomiary3[[#This Row],[czujnik8]]*0.07,0),2)+IF(MONTH($H105)=5,0.9,0)</f>
        <v>21.98</v>
      </c>
      <c r="M105">
        <f>pomiary3[[#This Row],[czujnik9]]-IF(DAY($H105)&gt;=5,1,0)*IF(DAY($H105)&lt;=10,1.2,0)+IF(MONTH($H105)=5,0.9,0)</f>
        <v>22.88</v>
      </c>
    </row>
    <row r="106" spans="1:1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21.14</v>
      </c>
      <c r="F106">
        <v>23.1</v>
      </c>
      <c r="H106" s="1">
        <v>42923</v>
      </c>
      <c r="I106" s="2">
        <v>4.5138888888888888E-2</v>
      </c>
      <c r="J106">
        <f>pomiary3[[#This Row],[czujnik1]]-IF(DAY($H106)&gt;=5,1,0)*IF(DAY($H106)&lt;=10,1.2,0)+IF(MONTH($H106)=5,0.9,0)</f>
        <v>22.6</v>
      </c>
      <c r="K106">
        <f>pomiary3[[#This Row],[czujnik2]]-IF(DAY($H106)&gt;=5,1,0)*IF(DAY($H106)&lt;=10,1.2,0)+IF(MONTH($H106)=5,0.9,0)</f>
        <v>19.580000000000002</v>
      </c>
      <c r="L106">
        <f>ROUNDDOWN(pomiary3[[#This Row],[czujnik8]]+IF(MONTH(pomiary37[[#This Row],[data]])=7,pomiary3[[#This Row],[czujnik8]]*0.07,0)+IF(MONTH(pomiary37[[#This Row],[data]])=8,pomiary3[[#This Row],[czujnik8]]*0.07,0),2)+IF(MONTH($H106)=5,0.9,0)</f>
        <v>22.61</v>
      </c>
      <c r="M106">
        <f>pomiary3[[#This Row],[czujnik9]]-IF(DAY($H106)&gt;=5,1,0)*IF(DAY($H106)&lt;=10,1.2,0)+IF(MONTH($H106)=5,0.9,0)</f>
        <v>21.900000000000002</v>
      </c>
    </row>
    <row r="107" spans="1:1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21.12</v>
      </c>
      <c r="F107">
        <v>23.35</v>
      </c>
      <c r="H107" s="1">
        <v>42923</v>
      </c>
      <c r="I107" s="2">
        <v>0.46597222222222223</v>
      </c>
      <c r="J107">
        <f>pomiary3[[#This Row],[czujnik1]]-IF(DAY($H107)&gt;=5,1,0)*IF(DAY($H107)&lt;=10,1.2,0)+IF(MONTH($H107)=5,0.9,0)</f>
        <v>19.84</v>
      </c>
      <c r="K107">
        <f>pomiary3[[#This Row],[czujnik2]]-IF(DAY($H107)&gt;=5,1,0)*IF(DAY($H107)&lt;=10,1.2,0)+IF(MONTH($H107)=5,0.9,0)</f>
        <v>21.25</v>
      </c>
      <c r="L107">
        <f>ROUNDDOWN(pomiary3[[#This Row],[czujnik8]]+IF(MONTH(pomiary37[[#This Row],[data]])=7,pomiary3[[#This Row],[czujnik8]]*0.07,0)+IF(MONTH(pomiary37[[#This Row],[data]])=8,pomiary3[[#This Row],[czujnik8]]*0.07,0),2)+IF(MONTH($H107)=5,0.9,0)</f>
        <v>22.59</v>
      </c>
      <c r="M107">
        <f>pomiary3[[#This Row],[czujnik9]]-IF(DAY($H107)&gt;=5,1,0)*IF(DAY($H107)&lt;=10,1.2,0)+IF(MONTH($H107)=5,0.9,0)</f>
        <v>22.150000000000002</v>
      </c>
    </row>
    <row r="108" spans="1:1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22.27</v>
      </c>
      <c r="F108">
        <v>24.47</v>
      </c>
      <c r="H108" s="1">
        <v>42926</v>
      </c>
      <c r="I108" s="2">
        <v>0.42152777777777778</v>
      </c>
      <c r="J108">
        <f>pomiary3[[#This Row],[czujnik1]]-IF(DAY($H108)&gt;=5,1,0)*IF(DAY($H108)&lt;=10,1.2,0)+IF(MONTH($H108)=5,0.9,0)</f>
        <v>22.29</v>
      </c>
      <c r="K108">
        <f>pomiary3[[#This Row],[czujnik2]]-IF(DAY($H108)&gt;=5,1,0)*IF(DAY($H108)&lt;=10,1.2,0)+IF(MONTH($H108)=5,0.9,0)</f>
        <v>21.35</v>
      </c>
      <c r="L108">
        <f>ROUNDDOWN(pomiary3[[#This Row],[czujnik8]]+IF(MONTH(pomiary37[[#This Row],[data]])=7,pomiary3[[#This Row],[czujnik8]]*0.07,0)+IF(MONTH(pomiary37[[#This Row],[data]])=8,pomiary3[[#This Row],[czujnik8]]*0.07,0),2)+IF(MONTH($H108)=5,0.9,0)</f>
        <v>23.82</v>
      </c>
      <c r="M108">
        <f>pomiary3[[#This Row],[czujnik9]]-IF(DAY($H108)&gt;=5,1,0)*IF(DAY($H108)&lt;=10,1.2,0)+IF(MONTH($H108)=5,0.9,0)</f>
        <v>23.27</v>
      </c>
    </row>
    <row r="109" spans="1:1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20.5</v>
      </c>
      <c r="F109">
        <v>21.65</v>
      </c>
      <c r="H109" s="1">
        <v>42930</v>
      </c>
      <c r="I109" s="2">
        <v>4.1666666666666664E-2</v>
      </c>
      <c r="J109">
        <f>pomiary3[[#This Row],[czujnik1]]-IF(DAY($H109)&gt;=5,1,0)*IF(DAY($H109)&lt;=10,1.2,0)+IF(MONTH($H109)=5,0.9,0)</f>
        <v>20.99</v>
      </c>
      <c r="K109">
        <f>pomiary3[[#This Row],[czujnik2]]-IF(DAY($H109)&gt;=5,1,0)*IF(DAY($H109)&lt;=10,1.2,0)+IF(MONTH($H109)=5,0.9,0)</f>
        <v>21.37</v>
      </c>
      <c r="L109">
        <f>ROUNDDOWN(pomiary3[[#This Row],[czujnik8]]+IF(MONTH(pomiary37[[#This Row],[data]])=7,pomiary3[[#This Row],[czujnik8]]*0.07,0)+IF(MONTH(pomiary37[[#This Row],[data]])=8,pomiary3[[#This Row],[czujnik8]]*0.07,0),2)+IF(MONTH($H109)=5,0.9,0)</f>
        <v>21.93</v>
      </c>
      <c r="M109">
        <f>pomiary3[[#This Row],[czujnik9]]-IF(DAY($H109)&gt;=5,1,0)*IF(DAY($H109)&lt;=10,1.2,0)+IF(MONTH($H109)=5,0.9,0)</f>
        <v>21.65</v>
      </c>
    </row>
    <row r="110" spans="1:1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23.6</v>
      </c>
      <c r="F110">
        <v>23.16</v>
      </c>
      <c r="H110" s="1">
        <v>42932</v>
      </c>
      <c r="I110" s="2">
        <v>0.38055555555555554</v>
      </c>
      <c r="J110">
        <f>pomiary3[[#This Row],[czujnik1]]-IF(DAY($H110)&gt;=5,1,0)*IF(DAY($H110)&lt;=10,1.2,0)+IF(MONTH($H110)=5,0.9,0)</f>
        <v>20.18</v>
      </c>
      <c r="K110">
        <f>pomiary3[[#This Row],[czujnik2]]-IF(DAY($H110)&gt;=5,1,0)*IF(DAY($H110)&lt;=10,1.2,0)+IF(MONTH($H110)=5,0.9,0)</f>
        <v>24.07</v>
      </c>
      <c r="L110">
        <f>ROUNDDOWN(pomiary3[[#This Row],[czujnik8]]+IF(MONTH(pomiary37[[#This Row],[data]])=7,pomiary3[[#This Row],[czujnik8]]*0.07,0)+IF(MONTH(pomiary37[[#This Row],[data]])=8,pomiary3[[#This Row],[czujnik8]]*0.07,0),2)+IF(MONTH($H110)=5,0.9,0)</f>
        <v>25.25</v>
      </c>
      <c r="M110">
        <f>pomiary3[[#This Row],[czujnik9]]-IF(DAY($H110)&gt;=5,1,0)*IF(DAY($H110)&lt;=10,1.2,0)+IF(MONTH($H110)=5,0.9,0)</f>
        <v>23.16</v>
      </c>
    </row>
    <row r="111" spans="1:1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24.77</v>
      </c>
      <c r="F111">
        <v>24.75</v>
      </c>
      <c r="H111" s="1">
        <v>42933</v>
      </c>
      <c r="I111" s="2">
        <v>4.6527777777777779E-2</v>
      </c>
      <c r="J111">
        <f>pomiary3[[#This Row],[czujnik1]]-IF(DAY($H111)&gt;=5,1,0)*IF(DAY($H111)&lt;=10,1.2,0)+IF(MONTH($H111)=5,0.9,0)</f>
        <v>24.46</v>
      </c>
      <c r="K111">
        <f>pomiary3[[#This Row],[czujnik2]]-IF(DAY($H111)&gt;=5,1,0)*IF(DAY($H111)&lt;=10,1.2,0)+IF(MONTH($H111)=5,0.9,0)</f>
        <v>23.9</v>
      </c>
      <c r="L111">
        <f>ROUNDDOWN(pomiary3[[#This Row],[czujnik8]]+IF(MONTH(pomiary37[[#This Row],[data]])=7,pomiary3[[#This Row],[czujnik8]]*0.07,0)+IF(MONTH(pomiary37[[#This Row],[data]])=8,pomiary3[[#This Row],[czujnik8]]*0.07,0),2)+IF(MONTH($H111)=5,0.9,0)</f>
        <v>26.5</v>
      </c>
      <c r="M111">
        <f>pomiary3[[#This Row],[czujnik9]]-IF(DAY($H111)&gt;=5,1,0)*IF(DAY($H111)&lt;=10,1.2,0)+IF(MONTH($H111)=5,0.9,0)</f>
        <v>24.75</v>
      </c>
    </row>
    <row r="112" spans="1:1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21.9</v>
      </c>
      <c r="F112">
        <v>22.89</v>
      </c>
      <c r="H112" s="1">
        <v>42936</v>
      </c>
      <c r="I112" s="2">
        <v>4.5138888888888888E-2</v>
      </c>
      <c r="J112">
        <f>pomiary3[[#This Row],[czujnik1]]-IF(DAY($H112)&gt;=5,1,0)*IF(DAY($H112)&lt;=10,1.2,0)+IF(MONTH($H112)=5,0.9,0)</f>
        <v>20.62</v>
      </c>
      <c r="K112">
        <f>pomiary3[[#This Row],[czujnik2]]-IF(DAY($H112)&gt;=5,1,0)*IF(DAY($H112)&lt;=10,1.2,0)+IF(MONTH($H112)=5,0.9,0)</f>
        <v>21.57</v>
      </c>
      <c r="L112">
        <f>ROUNDDOWN(pomiary3[[#This Row],[czujnik8]]+IF(MONTH(pomiary37[[#This Row],[data]])=7,pomiary3[[#This Row],[czujnik8]]*0.07,0)+IF(MONTH(pomiary37[[#This Row],[data]])=8,pomiary3[[#This Row],[czujnik8]]*0.07,0),2)+IF(MONTH($H112)=5,0.9,0)</f>
        <v>23.43</v>
      </c>
      <c r="M112">
        <f>pomiary3[[#This Row],[czujnik9]]-IF(DAY($H112)&gt;=5,1,0)*IF(DAY($H112)&lt;=10,1.2,0)+IF(MONTH($H112)=5,0.9,0)</f>
        <v>22.89</v>
      </c>
    </row>
    <row r="113" spans="1:1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22.37</v>
      </c>
      <c r="F113">
        <v>22.57</v>
      </c>
      <c r="H113" s="1">
        <v>42936</v>
      </c>
      <c r="I113" s="2">
        <v>4.6527777777777779E-2</v>
      </c>
      <c r="J113">
        <f>pomiary3[[#This Row],[czujnik1]]-IF(DAY($H113)&gt;=5,1,0)*IF(DAY($H113)&lt;=10,1.2,0)+IF(MONTH($H113)=5,0.9,0)</f>
        <v>24.97</v>
      </c>
      <c r="K113">
        <f>pomiary3[[#This Row],[czujnik2]]-IF(DAY($H113)&gt;=5,1,0)*IF(DAY($H113)&lt;=10,1.2,0)+IF(MONTH($H113)=5,0.9,0)</f>
        <v>23.55</v>
      </c>
      <c r="L113">
        <f>ROUNDDOWN(pomiary3[[#This Row],[czujnik8]]+IF(MONTH(pomiary37[[#This Row],[data]])=7,pomiary3[[#This Row],[czujnik8]]*0.07,0)+IF(MONTH(pomiary37[[#This Row],[data]])=8,pomiary3[[#This Row],[czujnik8]]*0.07,0),2)+IF(MONTH($H113)=5,0.9,0)</f>
        <v>23.93</v>
      </c>
      <c r="M113">
        <f>pomiary3[[#This Row],[czujnik9]]-IF(DAY($H113)&gt;=5,1,0)*IF(DAY($H113)&lt;=10,1.2,0)+IF(MONTH($H113)=5,0.9,0)</f>
        <v>22.57</v>
      </c>
    </row>
    <row r="114" spans="1:13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21.37</v>
      </c>
      <c r="F114">
        <v>20.45</v>
      </c>
      <c r="H114" s="1">
        <v>42937</v>
      </c>
      <c r="I114" s="2">
        <v>0.16805555555555557</v>
      </c>
      <c r="J114">
        <f>pomiary3[[#This Row],[czujnik1]]-IF(DAY($H114)&gt;=5,1,0)*IF(DAY($H114)&lt;=10,1.2,0)+IF(MONTH($H114)=5,0.9,0)</f>
        <v>24.04</v>
      </c>
      <c r="K114">
        <f>pomiary3[[#This Row],[czujnik2]]-IF(DAY($H114)&gt;=5,1,0)*IF(DAY($H114)&lt;=10,1.2,0)+IF(MONTH($H114)=5,0.9,0)</f>
        <v>21.89</v>
      </c>
      <c r="L114">
        <f>ROUNDDOWN(pomiary3[[#This Row],[czujnik8]]+IF(MONTH(pomiary37[[#This Row],[data]])=7,pomiary3[[#This Row],[czujnik8]]*0.07,0)+IF(MONTH(pomiary37[[#This Row],[data]])=8,pomiary3[[#This Row],[czujnik8]]*0.07,0),2)+IF(MONTH($H114)=5,0.9,0)</f>
        <v>22.86</v>
      </c>
      <c r="M114">
        <f>pomiary3[[#This Row],[czujnik9]]-IF(DAY($H114)&gt;=5,1,0)*IF(DAY($H114)&lt;=10,1.2,0)+IF(MONTH($H114)=5,0.9,0)</f>
        <v>20.45</v>
      </c>
    </row>
    <row r="115" spans="1:1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20.079999999999998</v>
      </c>
      <c r="F115">
        <v>20.18</v>
      </c>
      <c r="H115" s="1">
        <v>42938</v>
      </c>
      <c r="I115" s="2">
        <v>0.25138888888888888</v>
      </c>
      <c r="J115">
        <f>pomiary3[[#This Row],[czujnik1]]-IF(DAY($H115)&gt;=5,1,0)*IF(DAY($H115)&lt;=10,1.2,0)+IF(MONTH($H115)=5,0.9,0)</f>
        <v>20.96</v>
      </c>
      <c r="K115">
        <f>pomiary3[[#This Row],[czujnik2]]-IF(DAY($H115)&gt;=5,1,0)*IF(DAY($H115)&lt;=10,1.2,0)+IF(MONTH($H115)=5,0.9,0)</f>
        <v>22.03</v>
      </c>
      <c r="L115">
        <f>ROUNDDOWN(pomiary3[[#This Row],[czujnik8]]+IF(MONTH(pomiary37[[#This Row],[data]])=7,pomiary3[[#This Row],[czujnik8]]*0.07,0)+IF(MONTH(pomiary37[[#This Row],[data]])=8,pomiary3[[#This Row],[czujnik8]]*0.07,0),2)+IF(MONTH($H115)=5,0.9,0)</f>
        <v>21.48</v>
      </c>
      <c r="M115">
        <f>pomiary3[[#This Row],[czujnik9]]-IF(DAY($H115)&gt;=5,1,0)*IF(DAY($H115)&lt;=10,1.2,0)+IF(MONTH($H115)=5,0.9,0)</f>
        <v>20.18</v>
      </c>
    </row>
    <row r="116" spans="1:13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21.6</v>
      </c>
      <c r="F116">
        <v>21.42</v>
      </c>
      <c r="H116" s="1">
        <v>42941</v>
      </c>
      <c r="I116" s="2">
        <v>0.17430555555555555</v>
      </c>
      <c r="J116">
        <f>pomiary3[[#This Row],[czujnik1]]-IF(DAY($H116)&gt;=5,1,0)*IF(DAY($H116)&lt;=10,1.2,0)+IF(MONTH($H116)=5,0.9,0)</f>
        <v>23.01</v>
      </c>
      <c r="K116">
        <f>pomiary3[[#This Row],[czujnik2]]-IF(DAY($H116)&gt;=5,1,0)*IF(DAY($H116)&lt;=10,1.2,0)+IF(MONTH($H116)=5,0.9,0)</f>
        <v>24.6</v>
      </c>
      <c r="L116">
        <f>ROUNDDOWN(pomiary3[[#This Row],[czujnik8]]+IF(MONTH(pomiary37[[#This Row],[data]])=7,pomiary3[[#This Row],[czujnik8]]*0.07,0)+IF(MONTH(pomiary37[[#This Row],[data]])=8,pomiary3[[#This Row],[czujnik8]]*0.07,0),2)+IF(MONTH($H116)=5,0.9,0)</f>
        <v>23.11</v>
      </c>
      <c r="M116">
        <f>pomiary3[[#This Row],[czujnik9]]-IF(DAY($H116)&gt;=5,1,0)*IF(DAY($H116)&lt;=10,1.2,0)+IF(MONTH($H116)=5,0.9,0)</f>
        <v>21.42</v>
      </c>
    </row>
    <row r="117" spans="1:1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21.53</v>
      </c>
      <c r="F117">
        <v>21.19</v>
      </c>
      <c r="H117" s="1">
        <v>42946</v>
      </c>
      <c r="I117" s="2">
        <v>2.0833333333333333E-3</v>
      </c>
      <c r="J117">
        <f>pomiary3[[#This Row],[czujnik1]]-IF(DAY($H117)&gt;=5,1,0)*IF(DAY($H117)&lt;=10,1.2,0)+IF(MONTH($H117)=5,0.9,0)</f>
        <v>22.46</v>
      </c>
      <c r="K117">
        <f>pomiary3[[#This Row],[czujnik2]]-IF(DAY($H117)&gt;=5,1,0)*IF(DAY($H117)&lt;=10,1.2,0)+IF(MONTH($H117)=5,0.9,0)</f>
        <v>24.11</v>
      </c>
      <c r="L117">
        <f>ROUNDDOWN(pomiary3[[#This Row],[czujnik8]]+IF(MONTH(pomiary37[[#This Row],[data]])=7,pomiary3[[#This Row],[czujnik8]]*0.07,0)+IF(MONTH(pomiary37[[#This Row],[data]])=8,pomiary3[[#This Row],[czujnik8]]*0.07,0),2)+IF(MONTH($H117)=5,0.9,0)</f>
        <v>23.03</v>
      </c>
      <c r="M117">
        <f>pomiary3[[#This Row],[czujnik9]]-IF(DAY($H117)&gt;=5,1,0)*IF(DAY($H117)&lt;=10,1.2,0)+IF(MONTH($H117)=5,0.9,0)</f>
        <v>21.19</v>
      </c>
    </row>
    <row r="118" spans="1:13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21.89</v>
      </c>
      <c r="F118">
        <v>21.04</v>
      </c>
      <c r="H118" s="1">
        <v>42948</v>
      </c>
      <c r="I118" s="2">
        <v>9.166666666666666E-2</v>
      </c>
      <c r="J118">
        <f>pomiary3[[#This Row],[czujnik1]]-IF(DAY($H118)&gt;=5,1,0)*IF(DAY($H118)&lt;=10,1.2,0)+IF(MONTH($H118)=5,0.9,0)</f>
        <v>21.46</v>
      </c>
      <c r="K118">
        <f>pomiary3[[#This Row],[czujnik2]]-IF(DAY($H118)&gt;=5,1,0)*IF(DAY($H118)&lt;=10,1.2,0)+IF(MONTH($H118)=5,0.9,0)</f>
        <v>20.81</v>
      </c>
      <c r="L118">
        <f>ROUNDDOWN(pomiary3[[#This Row],[czujnik8]]+IF(MONTH(pomiary37[[#This Row],[data]])=7,pomiary3[[#This Row],[czujnik8]]*0.07,0)+IF(MONTH(pomiary37[[#This Row],[data]])=8,pomiary3[[#This Row],[czujnik8]]*0.07,0),2)+IF(MONTH($H118)=5,0.9,0)</f>
        <v>23.42</v>
      </c>
      <c r="M118">
        <f>pomiary3[[#This Row],[czujnik9]]-IF(DAY($H118)&gt;=5,1,0)*IF(DAY($H118)&lt;=10,1.2,0)+IF(MONTH($H118)=5,0.9,0)</f>
        <v>21.04</v>
      </c>
    </row>
    <row r="119" spans="1:13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21.89</v>
      </c>
      <c r="F119">
        <v>23.96</v>
      </c>
      <c r="H119" s="1">
        <v>42950</v>
      </c>
      <c r="I119" s="2">
        <v>0.17083333333333334</v>
      </c>
      <c r="J119">
        <f>pomiary3[[#This Row],[czujnik1]]-IF(DAY($H119)&gt;=5,1,0)*IF(DAY($H119)&lt;=10,1.2,0)+IF(MONTH($H119)=5,0.9,0)</f>
        <v>24.3</v>
      </c>
      <c r="K119">
        <f>pomiary3[[#This Row],[czujnik2]]-IF(DAY($H119)&gt;=5,1,0)*IF(DAY($H119)&lt;=10,1.2,0)+IF(MONTH($H119)=5,0.9,0)</f>
        <v>21.17</v>
      </c>
      <c r="L119">
        <f>ROUNDDOWN(pomiary3[[#This Row],[czujnik8]]+IF(MONTH(pomiary37[[#This Row],[data]])=7,pomiary3[[#This Row],[czujnik8]]*0.07,0)+IF(MONTH(pomiary37[[#This Row],[data]])=8,pomiary3[[#This Row],[czujnik8]]*0.07,0),2)+IF(MONTH($H119)=5,0.9,0)</f>
        <v>23.42</v>
      </c>
      <c r="M119">
        <f>pomiary3[[#This Row],[czujnik9]]-IF(DAY($H119)&gt;=5,1,0)*IF(DAY($H119)&lt;=10,1.2,0)+IF(MONTH($H119)=5,0.9,0)</f>
        <v>23.96</v>
      </c>
    </row>
    <row r="120" spans="1:1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20.18</v>
      </c>
      <c r="F120">
        <v>20.25</v>
      </c>
      <c r="H120" s="1">
        <v>42952</v>
      </c>
      <c r="I120" s="2">
        <v>0.42083333333333334</v>
      </c>
      <c r="J120">
        <f>pomiary3[[#This Row],[czujnik1]]-IF(DAY($H120)&gt;=5,1,0)*IF(DAY($H120)&lt;=10,1.2,0)+IF(MONTH($H120)=5,0.9,0)</f>
        <v>19.59</v>
      </c>
      <c r="K120">
        <f>pomiary3[[#This Row],[czujnik2]]-IF(DAY($H120)&gt;=5,1,0)*IF(DAY($H120)&lt;=10,1.2,0)+IF(MONTH($H120)=5,0.9,0)</f>
        <v>18.95</v>
      </c>
      <c r="L120">
        <f>ROUNDDOWN(pomiary3[[#This Row],[czujnik8]]+IF(MONTH(pomiary37[[#This Row],[data]])=7,pomiary3[[#This Row],[czujnik8]]*0.07,0)+IF(MONTH(pomiary37[[#This Row],[data]])=8,pomiary3[[#This Row],[czujnik8]]*0.07,0),2)+IF(MONTH($H120)=5,0.9,0)</f>
        <v>21.59</v>
      </c>
      <c r="M120">
        <f>pomiary3[[#This Row],[czujnik9]]-IF(DAY($H120)&gt;=5,1,0)*IF(DAY($H120)&lt;=10,1.2,0)+IF(MONTH($H120)=5,0.9,0)</f>
        <v>19.05</v>
      </c>
    </row>
    <row r="121" spans="1:13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22.23</v>
      </c>
      <c r="F121">
        <v>23.64</v>
      </c>
      <c r="H121" s="1">
        <v>42953</v>
      </c>
      <c r="I121" s="2">
        <v>0.38263888888888886</v>
      </c>
      <c r="J121">
        <f>pomiary3[[#This Row],[czujnik1]]-IF(DAY($H121)&gt;=5,1,0)*IF(DAY($H121)&lt;=10,1.2,0)+IF(MONTH($H121)=5,0.9,0)</f>
        <v>23.330000000000002</v>
      </c>
      <c r="K121">
        <f>pomiary3[[#This Row],[czujnik2]]-IF(DAY($H121)&gt;=5,1,0)*IF(DAY($H121)&lt;=10,1.2,0)+IF(MONTH($H121)=5,0.9,0)</f>
        <v>19.03</v>
      </c>
      <c r="L121">
        <f>ROUNDDOWN(pomiary3[[#This Row],[czujnik8]]+IF(MONTH(pomiary37[[#This Row],[data]])=7,pomiary3[[#This Row],[czujnik8]]*0.07,0)+IF(MONTH(pomiary37[[#This Row],[data]])=8,pomiary3[[#This Row],[czujnik8]]*0.07,0),2)+IF(MONTH($H121)=5,0.9,0)</f>
        <v>23.78</v>
      </c>
      <c r="M121">
        <f>pomiary3[[#This Row],[czujnik9]]-IF(DAY($H121)&gt;=5,1,0)*IF(DAY($H121)&lt;=10,1.2,0)+IF(MONTH($H121)=5,0.9,0)</f>
        <v>22.44</v>
      </c>
    </row>
    <row r="122" spans="1:1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24.21</v>
      </c>
      <c r="F122">
        <v>24.25</v>
      </c>
      <c r="H122" s="1">
        <v>42955</v>
      </c>
      <c r="I122" s="2">
        <v>8.8888888888888892E-2</v>
      </c>
      <c r="J122">
        <f>pomiary3[[#This Row],[czujnik1]]-IF(DAY($H122)&gt;=5,1,0)*IF(DAY($H122)&lt;=10,1.2,0)+IF(MONTH($H122)=5,0.9,0)</f>
        <v>21.73</v>
      </c>
      <c r="K122">
        <f>pomiary3[[#This Row],[czujnik2]]-IF(DAY($H122)&gt;=5,1,0)*IF(DAY($H122)&lt;=10,1.2,0)+IF(MONTH($H122)=5,0.9,0)</f>
        <v>20.63</v>
      </c>
      <c r="L122">
        <f>ROUNDDOWN(pomiary3[[#This Row],[czujnik8]]+IF(MONTH(pomiary37[[#This Row],[data]])=7,pomiary3[[#This Row],[czujnik8]]*0.07,0)+IF(MONTH(pomiary37[[#This Row],[data]])=8,pomiary3[[#This Row],[czujnik8]]*0.07,0),2)+IF(MONTH($H122)=5,0.9,0)</f>
        <v>25.9</v>
      </c>
      <c r="M122">
        <f>pomiary3[[#This Row],[czujnik9]]-IF(DAY($H122)&gt;=5,1,0)*IF(DAY($H122)&lt;=10,1.2,0)+IF(MONTH($H122)=5,0.9,0)</f>
        <v>23.05</v>
      </c>
    </row>
    <row r="123" spans="1:1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20.29</v>
      </c>
      <c r="F123">
        <v>24.84</v>
      </c>
      <c r="H123" s="1">
        <v>42956</v>
      </c>
      <c r="I123" s="2">
        <v>0.42222222222222222</v>
      </c>
      <c r="J123">
        <f>pomiary3[[#This Row],[czujnik1]]-IF(DAY($H123)&gt;=5,1,0)*IF(DAY($H123)&lt;=10,1.2,0)+IF(MONTH($H123)=5,0.9,0)</f>
        <v>22.41</v>
      </c>
      <c r="K123">
        <f>pomiary3[[#This Row],[czujnik2]]-IF(DAY($H123)&gt;=5,1,0)*IF(DAY($H123)&lt;=10,1.2,0)+IF(MONTH($H123)=5,0.9,0)</f>
        <v>21.11</v>
      </c>
      <c r="L123">
        <f>ROUNDDOWN(pomiary3[[#This Row],[czujnik8]]+IF(MONTH(pomiary37[[#This Row],[data]])=7,pomiary3[[#This Row],[czujnik8]]*0.07,0)+IF(MONTH(pomiary37[[#This Row],[data]])=8,pomiary3[[#This Row],[czujnik8]]*0.07,0),2)+IF(MONTH($H123)=5,0.9,0)</f>
        <v>21.71</v>
      </c>
      <c r="M123">
        <f>pomiary3[[#This Row],[czujnik9]]-IF(DAY($H123)&gt;=5,1,0)*IF(DAY($H123)&lt;=10,1.2,0)+IF(MONTH($H123)=5,0.9,0)</f>
        <v>23.64</v>
      </c>
    </row>
    <row r="124" spans="1:13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23.44</v>
      </c>
      <c r="F124">
        <v>23.35</v>
      </c>
      <c r="H124" s="1">
        <v>42959</v>
      </c>
      <c r="I124" s="2">
        <v>8.611111111111111E-2</v>
      </c>
      <c r="J124">
        <f>pomiary3[[#This Row],[czujnik1]]-IF(DAY($H124)&gt;=5,1,0)*IF(DAY($H124)&lt;=10,1.2,0)+IF(MONTH($H124)=5,0.9,0)</f>
        <v>21.99</v>
      </c>
      <c r="K124">
        <f>pomiary3[[#This Row],[czujnik2]]-IF(DAY($H124)&gt;=5,1,0)*IF(DAY($H124)&lt;=10,1.2,0)+IF(MONTH($H124)=5,0.9,0)</f>
        <v>21.03</v>
      </c>
      <c r="L124">
        <f>ROUNDDOWN(pomiary3[[#This Row],[czujnik8]]+IF(MONTH(pomiary37[[#This Row],[data]])=7,pomiary3[[#This Row],[czujnik8]]*0.07,0)+IF(MONTH(pomiary37[[#This Row],[data]])=8,pomiary3[[#This Row],[czujnik8]]*0.07,0),2)+IF(MONTH($H124)=5,0.9,0)</f>
        <v>25.08</v>
      </c>
      <c r="M124">
        <f>pomiary3[[#This Row],[czujnik9]]-IF(DAY($H124)&gt;=5,1,0)*IF(DAY($H124)&lt;=10,1.2,0)+IF(MONTH($H124)=5,0.9,0)</f>
        <v>23.35</v>
      </c>
    </row>
    <row r="125" spans="1:1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20.83</v>
      </c>
      <c r="F125">
        <v>22.24</v>
      </c>
      <c r="H125" s="1">
        <v>42959</v>
      </c>
      <c r="I125" s="2">
        <v>0.12708333333333333</v>
      </c>
      <c r="J125">
        <f>pomiary3[[#This Row],[czujnik1]]-IF(DAY($H125)&gt;=5,1,0)*IF(DAY($H125)&lt;=10,1.2,0)+IF(MONTH($H125)=5,0.9,0)</f>
        <v>21.25</v>
      </c>
      <c r="K125">
        <f>pomiary3[[#This Row],[czujnik2]]-IF(DAY($H125)&gt;=5,1,0)*IF(DAY($H125)&lt;=10,1.2,0)+IF(MONTH($H125)=5,0.9,0)</f>
        <v>22.63</v>
      </c>
      <c r="L125">
        <f>ROUNDDOWN(pomiary3[[#This Row],[czujnik8]]+IF(MONTH(pomiary37[[#This Row],[data]])=7,pomiary3[[#This Row],[czujnik8]]*0.07,0)+IF(MONTH(pomiary37[[#This Row],[data]])=8,pomiary3[[#This Row],[czujnik8]]*0.07,0),2)+IF(MONTH($H125)=5,0.9,0)</f>
        <v>22.28</v>
      </c>
      <c r="M125">
        <f>pomiary3[[#This Row],[czujnik9]]-IF(DAY($H125)&gt;=5,1,0)*IF(DAY($H125)&lt;=10,1.2,0)+IF(MONTH($H125)=5,0.9,0)</f>
        <v>22.24</v>
      </c>
    </row>
    <row r="126" spans="1:13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24.52</v>
      </c>
      <c r="F126">
        <v>21.28</v>
      </c>
      <c r="H126" s="1">
        <v>42961</v>
      </c>
      <c r="I126" s="2">
        <v>4.3749999999999997E-2</v>
      </c>
      <c r="J126">
        <f>pomiary3[[#This Row],[czujnik1]]-IF(DAY($H126)&gt;=5,1,0)*IF(DAY($H126)&lt;=10,1.2,0)+IF(MONTH($H126)=5,0.9,0)</f>
        <v>22.19</v>
      </c>
      <c r="K126">
        <f>pomiary3[[#This Row],[czujnik2]]-IF(DAY($H126)&gt;=5,1,0)*IF(DAY($H126)&lt;=10,1.2,0)+IF(MONTH($H126)=5,0.9,0)</f>
        <v>23.63</v>
      </c>
      <c r="L126">
        <f>ROUNDDOWN(pomiary3[[#This Row],[czujnik8]]+IF(MONTH(pomiary37[[#This Row],[data]])=7,pomiary3[[#This Row],[czujnik8]]*0.07,0)+IF(MONTH(pomiary37[[#This Row],[data]])=8,pomiary3[[#This Row],[czujnik8]]*0.07,0),2)+IF(MONTH($H126)=5,0.9,0)</f>
        <v>26.23</v>
      </c>
      <c r="M126">
        <f>pomiary3[[#This Row],[czujnik9]]-IF(DAY($H126)&gt;=5,1,0)*IF(DAY($H126)&lt;=10,1.2,0)+IF(MONTH($H126)=5,0.9,0)</f>
        <v>21.28</v>
      </c>
    </row>
    <row r="127" spans="1:1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24.62</v>
      </c>
      <c r="F127">
        <v>20.96</v>
      </c>
      <c r="H127" s="1">
        <v>42964</v>
      </c>
      <c r="I127" s="2">
        <v>0.41736111111111113</v>
      </c>
      <c r="J127">
        <f>pomiary3[[#This Row],[czujnik1]]-IF(DAY($H127)&gt;=5,1,0)*IF(DAY($H127)&lt;=10,1.2,0)+IF(MONTH($H127)=5,0.9,0)</f>
        <v>22.74</v>
      </c>
      <c r="K127">
        <f>pomiary3[[#This Row],[czujnik2]]-IF(DAY($H127)&gt;=5,1,0)*IF(DAY($H127)&lt;=10,1.2,0)+IF(MONTH($H127)=5,0.9,0)</f>
        <v>20.72</v>
      </c>
      <c r="L127">
        <f>ROUNDDOWN(pomiary3[[#This Row],[czujnik8]]+IF(MONTH(pomiary37[[#This Row],[data]])=7,pomiary3[[#This Row],[czujnik8]]*0.07,0)+IF(MONTH(pomiary37[[#This Row],[data]])=8,pomiary3[[#This Row],[czujnik8]]*0.07,0),2)+IF(MONTH($H127)=5,0.9,0)</f>
        <v>26.34</v>
      </c>
      <c r="M127">
        <f>pomiary3[[#This Row],[czujnik9]]-IF(DAY($H127)&gt;=5,1,0)*IF(DAY($H127)&lt;=10,1.2,0)+IF(MONTH($H127)=5,0.9,0)</f>
        <v>20.96</v>
      </c>
    </row>
    <row r="128" spans="1:13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22.17</v>
      </c>
      <c r="F128">
        <v>22.32</v>
      </c>
      <c r="H128" s="1">
        <v>42966</v>
      </c>
      <c r="I128" s="2">
        <v>0.21388888888888888</v>
      </c>
      <c r="J128">
        <f>pomiary3[[#This Row],[czujnik1]]-IF(DAY($H128)&gt;=5,1,0)*IF(DAY($H128)&lt;=10,1.2,0)+IF(MONTH($H128)=5,0.9,0)</f>
        <v>24.25</v>
      </c>
      <c r="K128">
        <f>pomiary3[[#This Row],[czujnik2]]-IF(DAY($H128)&gt;=5,1,0)*IF(DAY($H128)&lt;=10,1.2,0)+IF(MONTH($H128)=5,0.9,0)</f>
        <v>21.83</v>
      </c>
      <c r="L128">
        <f>ROUNDDOWN(pomiary3[[#This Row],[czujnik8]]+IF(MONTH(pomiary37[[#This Row],[data]])=7,pomiary3[[#This Row],[czujnik8]]*0.07,0)+IF(MONTH(pomiary37[[#This Row],[data]])=8,pomiary3[[#This Row],[czujnik8]]*0.07,0),2)+IF(MONTH($H128)=5,0.9,0)</f>
        <v>23.72</v>
      </c>
      <c r="M128">
        <f>pomiary3[[#This Row],[czujnik9]]-IF(DAY($H128)&gt;=5,1,0)*IF(DAY($H128)&lt;=10,1.2,0)+IF(MONTH($H128)=5,0.9,0)</f>
        <v>22.32</v>
      </c>
    </row>
    <row r="129" spans="1:1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22.05</v>
      </c>
      <c r="F129">
        <v>21.31</v>
      </c>
      <c r="H129" s="1">
        <v>42966</v>
      </c>
      <c r="I129" s="2">
        <v>0.29791666666666666</v>
      </c>
      <c r="J129">
        <f>pomiary3[[#This Row],[czujnik1]]-IF(DAY($H129)&gt;=5,1,0)*IF(DAY($H129)&lt;=10,1.2,0)+IF(MONTH($H129)=5,0.9,0)</f>
        <v>22.33</v>
      </c>
      <c r="K129">
        <f>pomiary3[[#This Row],[czujnik2]]-IF(DAY($H129)&gt;=5,1,0)*IF(DAY($H129)&lt;=10,1.2,0)+IF(MONTH($H129)=5,0.9,0)</f>
        <v>20</v>
      </c>
      <c r="L129">
        <f>ROUNDDOWN(pomiary3[[#This Row],[czujnik8]]+IF(MONTH(pomiary37[[#This Row],[data]])=7,pomiary3[[#This Row],[czujnik8]]*0.07,0)+IF(MONTH(pomiary37[[#This Row],[data]])=8,pomiary3[[#This Row],[czujnik8]]*0.07,0),2)+IF(MONTH($H129)=5,0.9,0)</f>
        <v>23.59</v>
      </c>
      <c r="M129">
        <f>pomiary3[[#This Row],[czujnik9]]-IF(DAY($H129)&gt;=5,1,0)*IF(DAY($H129)&lt;=10,1.2,0)+IF(MONTH($H129)=5,0.9,0)</f>
        <v>21.31</v>
      </c>
    </row>
    <row r="130" spans="1:1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21.6</v>
      </c>
      <c r="F130">
        <v>23</v>
      </c>
      <c r="H130" s="1">
        <v>42966</v>
      </c>
      <c r="I130" s="2">
        <v>0.42291666666666666</v>
      </c>
      <c r="J130">
        <f>pomiary3[[#This Row],[czujnik1]]-IF(DAY($H130)&gt;=5,1,0)*IF(DAY($H130)&lt;=10,1.2,0)+IF(MONTH($H130)=5,0.9,0)</f>
        <v>20.89</v>
      </c>
      <c r="K130">
        <f>pomiary3[[#This Row],[czujnik2]]-IF(DAY($H130)&gt;=5,1,0)*IF(DAY($H130)&lt;=10,1.2,0)+IF(MONTH($H130)=5,0.9,0)</f>
        <v>20.28</v>
      </c>
      <c r="L130">
        <f>ROUNDDOWN(pomiary3[[#This Row],[czujnik8]]+IF(MONTH(pomiary37[[#This Row],[data]])=7,pomiary3[[#This Row],[czujnik8]]*0.07,0)+IF(MONTH(pomiary37[[#This Row],[data]])=8,pomiary3[[#This Row],[czujnik8]]*0.07,0),2)+IF(MONTH($H130)=5,0.9,0)</f>
        <v>23.11</v>
      </c>
      <c r="M130">
        <f>pomiary3[[#This Row],[czujnik9]]-IF(DAY($H130)&gt;=5,1,0)*IF(DAY($H130)&lt;=10,1.2,0)+IF(MONTH($H130)=5,0.9,0)</f>
        <v>23</v>
      </c>
    </row>
    <row r="131" spans="1:1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24.32</v>
      </c>
      <c r="F131">
        <v>20.89</v>
      </c>
      <c r="H131" s="1">
        <v>42968</v>
      </c>
      <c r="I131" s="2">
        <v>3.472222222222222E-3</v>
      </c>
      <c r="J131">
        <f>pomiary3[[#This Row],[czujnik1]]-IF(DAY($H131)&gt;=5,1,0)*IF(DAY($H131)&lt;=10,1.2,0)+IF(MONTH($H131)=5,0.9,0)</f>
        <v>21.25</v>
      </c>
      <c r="K131">
        <f>pomiary3[[#This Row],[czujnik2]]-IF(DAY($H131)&gt;=5,1,0)*IF(DAY($H131)&lt;=10,1.2,0)+IF(MONTH($H131)=5,0.9,0)</f>
        <v>22.01</v>
      </c>
      <c r="L131">
        <f>ROUNDDOWN(pomiary3[[#This Row],[czujnik8]]+IF(MONTH(pomiary37[[#This Row],[data]])=7,pomiary3[[#This Row],[czujnik8]]*0.07,0)+IF(MONTH(pomiary37[[#This Row],[data]])=8,pomiary3[[#This Row],[czujnik8]]*0.07,0),2)+IF(MONTH($H131)=5,0.9,0)</f>
        <v>26.02</v>
      </c>
      <c r="M131">
        <f>pomiary3[[#This Row],[czujnik9]]-IF(DAY($H131)&gt;=5,1,0)*IF(DAY($H131)&lt;=10,1.2,0)+IF(MONTH($H131)=5,0.9,0)</f>
        <v>20.89</v>
      </c>
    </row>
    <row r="132" spans="1:13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20.53</v>
      </c>
      <c r="F132">
        <v>23.51</v>
      </c>
      <c r="H132" s="1">
        <v>42968</v>
      </c>
      <c r="I132" s="2">
        <v>0.12847222222222221</v>
      </c>
      <c r="J132">
        <f>pomiary3[[#This Row],[czujnik1]]-IF(DAY($H132)&gt;=5,1,0)*IF(DAY($H132)&lt;=10,1.2,0)+IF(MONTH($H132)=5,0.9,0)</f>
        <v>23.52</v>
      </c>
      <c r="K132">
        <f>pomiary3[[#This Row],[czujnik2]]-IF(DAY($H132)&gt;=5,1,0)*IF(DAY($H132)&lt;=10,1.2,0)+IF(MONTH($H132)=5,0.9,0)</f>
        <v>21.62</v>
      </c>
      <c r="L132">
        <f>ROUNDDOWN(pomiary3[[#This Row],[czujnik8]]+IF(MONTH(pomiary37[[#This Row],[data]])=7,pomiary3[[#This Row],[czujnik8]]*0.07,0)+IF(MONTH(pomiary37[[#This Row],[data]])=8,pomiary3[[#This Row],[czujnik8]]*0.07,0),2)+IF(MONTH($H132)=5,0.9,0)</f>
        <v>21.96</v>
      </c>
      <c r="M132">
        <f>pomiary3[[#This Row],[czujnik9]]-IF(DAY($H132)&gt;=5,1,0)*IF(DAY($H132)&lt;=10,1.2,0)+IF(MONTH($H132)=5,0.9,0)</f>
        <v>23.51</v>
      </c>
    </row>
    <row r="133" spans="1:1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24.89</v>
      </c>
      <c r="F133">
        <v>20.12</v>
      </c>
      <c r="H133" s="1">
        <v>42970</v>
      </c>
      <c r="I133" s="2">
        <v>0.46597222222222223</v>
      </c>
      <c r="J133">
        <f>pomiary3[[#This Row],[czujnik1]]-IF(DAY($H133)&gt;=5,1,0)*IF(DAY($H133)&lt;=10,1.2,0)+IF(MONTH($H133)=5,0.9,0)</f>
        <v>20.11</v>
      </c>
      <c r="K133">
        <f>pomiary3[[#This Row],[czujnik2]]-IF(DAY($H133)&gt;=5,1,0)*IF(DAY($H133)&lt;=10,1.2,0)+IF(MONTH($H133)=5,0.9,0)</f>
        <v>23.11</v>
      </c>
      <c r="L133">
        <f>ROUNDDOWN(pomiary3[[#This Row],[czujnik8]]+IF(MONTH(pomiary37[[#This Row],[data]])=7,pomiary3[[#This Row],[czujnik8]]*0.07,0)+IF(MONTH(pomiary37[[#This Row],[data]])=8,pomiary3[[#This Row],[czujnik8]]*0.07,0),2)+IF(MONTH($H133)=5,0.9,0)</f>
        <v>26.63</v>
      </c>
      <c r="M133">
        <f>pomiary3[[#This Row],[czujnik9]]-IF(DAY($H133)&gt;=5,1,0)*IF(DAY($H133)&lt;=10,1.2,0)+IF(MONTH($H133)=5,0.9,0)</f>
        <v>20.12</v>
      </c>
    </row>
    <row r="134" spans="1:1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23.02</v>
      </c>
      <c r="F134">
        <v>24.59</v>
      </c>
      <c r="H134" s="1">
        <v>42971</v>
      </c>
      <c r="I134" s="2">
        <v>4.7222222222222221E-2</v>
      </c>
      <c r="J134">
        <f>pomiary3[[#This Row],[czujnik1]]-IF(DAY($H134)&gt;=5,1,0)*IF(DAY($H134)&lt;=10,1.2,0)+IF(MONTH($H134)=5,0.9,0)</f>
        <v>22.99</v>
      </c>
      <c r="K134">
        <f>pomiary3[[#This Row],[czujnik2]]-IF(DAY($H134)&gt;=5,1,0)*IF(DAY($H134)&lt;=10,1.2,0)+IF(MONTH($H134)=5,0.9,0)</f>
        <v>21.77</v>
      </c>
      <c r="L134">
        <f>ROUNDDOWN(pomiary3[[#This Row],[czujnik8]]+IF(MONTH(pomiary37[[#This Row],[data]])=7,pomiary3[[#This Row],[czujnik8]]*0.07,0)+IF(MONTH(pomiary37[[#This Row],[data]])=8,pomiary3[[#This Row],[czujnik8]]*0.07,0),2)+IF(MONTH($H134)=5,0.9,0)</f>
        <v>24.63</v>
      </c>
      <c r="M134">
        <f>pomiary3[[#This Row],[czujnik9]]-IF(DAY($H134)&gt;=5,1,0)*IF(DAY($H134)&lt;=10,1.2,0)+IF(MONTH($H134)=5,0.9,0)</f>
        <v>24.59</v>
      </c>
    </row>
    <row r="135" spans="1:1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21.65</v>
      </c>
      <c r="F135">
        <v>24.9</v>
      </c>
      <c r="H135" s="1">
        <v>42971</v>
      </c>
      <c r="I135" s="2">
        <v>0.25208333333333333</v>
      </c>
      <c r="J135">
        <f>pomiary3[[#This Row],[czujnik1]]-IF(DAY($H135)&gt;=5,1,0)*IF(DAY($H135)&lt;=10,1.2,0)+IF(MONTH($H135)=5,0.9,0)</f>
        <v>22.09</v>
      </c>
      <c r="K135">
        <f>pomiary3[[#This Row],[czujnik2]]-IF(DAY($H135)&gt;=5,1,0)*IF(DAY($H135)&lt;=10,1.2,0)+IF(MONTH($H135)=5,0.9,0)</f>
        <v>22.11</v>
      </c>
      <c r="L135">
        <f>ROUNDDOWN(pomiary3[[#This Row],[czujnik8]]+IF(MONTH(pomiary37[[#This Row],[data]])=7,pomiary3[[#This Row],[czujnik8]]*0.07,0)+IF(MONTH(pomiary37[[#This Row],[data]])=8,pomiary3[[#This Row],[czujnik8]]*0.07,0),2)+IF(MONTH($H135)=5,0.9,0)</f>
        <v>23.16</v>
      </c>
      <c r="M135">
        <f>pomiary3[[#This Row],[czujnik9]]-IF(DAY($H135)&gt;=5,1,0)*IF(DAY($H135)&lt;=10,1.2,0)+IF(MONTH($H135)=5,0.9,0)</f>
        <v>24.9</v>
      </c>
    </row>
    <row r="136" spans="1:13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21.08</v>
      </c>
      <c r="F136">
        <v>22.52</v>
      </c>
      <c r="H136" s="1">
        <v>42972</v>
      </c>
      <c r="I136" s="2">
        <v>0.46250000000000002</v>
      </c>
      <c r="J136">
        <f>pomiary3[[#This Row],[czujnik1]]-IF(DAY($H136)&gt;=5,1,0)*IF(DAY($H136)&lt;=10,1.2,0)+IF(MONTH($H136)=5,0.9,0)</f>
        <v>22.15</v>
      </c>
      <c r="K136">
        <f>pomiary3[[#This Row],[czujnik2]]-IF(DAY($H136)&gt;=5,1,0)*IF(DAY($H136)&lt;=10,1.2,0)+IF(MONTH($H136)=5,0.9,0)</f>
        <v>20.68</v>
      </c>
      <c r="L136">
        <f>ROUNDDOWN(pomiary3[[#This Row],[czujnik8]]+IF(MONTH(pomiary37[[#This Row],[data]])=7,pomiary3[[#This Row],[czujnik8]]*0.07,0)+IF(MONTH(pomiary37[[#This Row],[data]])=8,pomiary3[[#This Row],[czujnik8]]*0.07,0),2)+IF(MONTH($H136)=5,0.9,0)</f>
        <v>22.55</v>
      </c>
      <c r="M136">
        <f>pomiary3[[#This Row],[czujnik9]]-IF(DAY($H136)&gt;=5,1,0)*IF(DAY($H136)&lt;=10,1.2,0)+IF(MONTH($H136)=5,0.9,0)</f>
        <v>22.52</v>
      </c>
    </row>
    <row r="137" spans="1:13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23.15</v>
      </c>
      <c r="F137">
        <v>21.8</v>
      </c>
      <c r="H137" s="1">
        <v>42974</v>
      </c>
      <c r="I137" s="2">
        <v>6.2500000000000003E-3</v>
      </c>
      <c r="J137">
        <f>pomiary3[[#This Row],[czujnik1]]-IF(DAY($H137)&gt;=5,1,0)*IF(DAY($H137)&lt;=10,1.2,0)+IF(MONTH($H137)=5,0.9,0)</f>
        <v>20.149999999999999</v>
      </c>
      <c r="K137">
        <f>pomiary3[[#This Row],[czujnik2]]-IF(DAY($H137)&gt;=5,1,0)*IF(DAY($H137)&lt;=10,1.2,0)+IF(MONTH($H137)=5,0.9,0)</f>
        <v>21.69</v>
      </c>
      <c r="L137">
        <f>ROUNDDOWN(pomiary3[[#This Row],[czujnik8]]+IF(MONTH(pomiary37[[#This Row],[data]])=7,pomiary3[[#This Row],[czujnik8]]*0.07,0)+IF(MONTH(pomiary37[[#This Row],[data]])=8,pomiary3[[#This Row],[czujnik8]]*0.07,0),2)+IF(MONTH($H137)=5,0.9,0)</f>
        <v>24.77</v>
      </c>
      <c r="M137">
        <f>pomiary3[[#This Row],[czujnik9]]-IF(DAY($H137)&gt;=5,1,0)*IF(DAY($H137)&lt;=10,1.2,0)+IF(MONTH($H137)=5,0.9,0)</f>
        <v>21.8</v>
      </c>
    </row>
    <row r="138" spans="1:1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23.45</v>
      </c>
      <c r="F138">
        <v>23.36</v>
      </c>
      <c r="H138" s="1">
        <v>42974</v>
      </c>
      <c r="I138" s="2">
        <v>0.1673611111111111</v>
      </c>
      <c r="J138">
        <f>pomiary3[[#This Row],[czujnik1]]-IF(DAY($H138)&gt;=5,1,0)*IF(DAY($H138)&lt;=10,1.2,0)+IF(MONTH($H138)=5,0.9,0)</f>
        <v>21.66</v>
      </c>
      <c r="K138">
        <f>pomiary3[[#This Row],[czujnik2]]-IF(DAY($H138)&gt;=5,1,0)*IF(DAY($H138)&lt;=10,1.2,0)+IF(MONTH($H138)=5,0.9,0)</f>
        <v>23.29</v>
      </c>
      <c r="L138">
        <f>ROUNDDOWN(pomiary3[[#This Row],[czujnik8]]+IF(MONTH(pomiary37[[#This Row],[data]])=7,pomiary3[[#This Row],[czujnik8]]*0.07,0)+IF(MONTH(pomiary37[[#This Row],[data]])=8,pomiary3[[#This Row],[czujnik8]]*0.07,0),2)+IF(MONTH($H138)=5,0.9,0)</f>
        <v>25.09</v>
      </c>
      <c r="M138">
        <f>pomiary3[[#This Row],[czujnik9]]-IF(DAY($H138)&gt;=5,1,0)*IF(DAY($H138)&lt;=10,1.2,0)+IF(MONTH($H138)=5,0.9,0)</f>
        <v>23.36</v>
      </c>
    </row>
    <row r="139" spans="1:1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20.53</v>
      </c>
      <c r="F139">
        <v>22.69</v>
      </c>
      <c r="H139" s="1">
        <v>42975</v>
      </c>
      <c r="I139" s="2">
        <v>0.42291666666666666</v>
      </c>
      <c r="J139">
        <f>pomiary3[[#This Row],[czujnik1]]-IF(DAY($H139)&gt;=5,1,0)*IF(DAY($H139)&lt;=10,1.2,0)+IF(MONTH($H139)=5,0.9,0)</f>
        <v>20.57</v>
      </c>
      <c r="K139">
        <f>pomiary3[[#This Row],[czujnik2]]-IF(DAY($H139)&gt;=5,1,0)*IF(DAY($H139)&lt;=10,1.2,0)+IF(MONTH($H139)=5,0.9,0)</f>
        <v>21.99</v>
      </c>
      <c r="L139">
        <f>ROUNDDOWN(pomiary3[[#This Row],[czujnik8]]+IF(MONTH(pomiary37[[#This Row],[data]])=7,pomiary3[[#This Row],[czujnik8]]*0.07,0)+IF(MONTH(pomiary37[[#This Row],[data]])=8,pomiary3[[#This Row],[czujnik8]]*0.07,0),2)+IF(MONTH($H139)=5,0.9,0)</f>
        <v>21.96</v>
      </c>
      <c r="M139">
        <f>pomiary3[[#This Row],[czujnik9]]-IF(DAY($H139)&gt;=5,1,0)*IF(DAY($H139)&lt;=10,1.2,0)+IF(MONTH($H139)=5,0.9,0)</f>
        <v>22.69</v>
      </c>
    </row>
    <row r="140" spans="1:1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20.41</v>
      </c>
      <c r="F140">
        <v>20.39</v>
      </c>
      <c r="H140" s="1">
        <v>42976</v>
      </c>
      <c r="I140" s="2">
        <v>7.6388888888888886E-3</v>
      </c>
      <c r="J140">
        <f>pomiary3[[#This Row],[czujnik1]]-IF(DAY($H140)&gt;=5,1,0)*IF(DAY($H140)&lt;=10,1.2,0)+IF(MONTH($H140)=5,0.9,0)</f>
        <v>21.59</v>
      </c>
      <c r="K140">
        <f>pomiary3[[#This Row],[czujnik2]]-IF(DAY($H140)&gt;=5,1,0)*IF(DAY($H140)&lt;=10,1.2,0)+IF(MONTH($H140)=5,0.9,0)</f>
        <v>23.58</v>
      </c>
      <c r="L140">
        <f>ROUNDDOWN(pomiary3[[#This Row],[czujnik8]]+IF(MONTH(pomiary37[[#This Row],[data]])=7,pomiary3[[#This Row],[czujnik8]]*0.07,0)+IF(MONTH(pomiary37[[#This Row],[data]])=8,pomiary3[[#This Row],[czujnik8]]*0.07,0),2)+IF(MONTH($H140)=5,0.9,0)</f>
        <v>21.83</v>
      </c>
      <c r="M140">
        <f>pomiary3[[#This Row],[czujnik9]]-IF(DAY($H140)&gt;=5,1,0)*IF(DAY($H140)&lt;=10,1.2,0)+IF(MONTH($H140)=5,0.9,0)</f>
        <v>20.39</v>
      </c>
    </row>
    <row r="141" spans="1:1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20.95</v>
      </c>
      <c r="F141">
        <v>21.69</v>
      </c>
      <c r="H141" s="1">
        <v>42976</v>
      </c>
      <c r="I141" s="2">
        <v>0.21527777777777779</v>
      </c>
      <c r="J141">
        <f>pomiary3[[#This Row],[czujnik1]]-IF(DAY($H141)&gt;=5,1,0)*IF(DAY($H141)&lt;=10,1.2,0)+IF(MONTH($H141)=5,0.9,0)</f>
        <v>20.93</v>
      </c>
      <c r="K141">
        <f>pomiary3[[#This Row],[czujnik2]]-IF(DAY($H141)&gt;=5,1,0)*IF(DAY($H141)&lt;=10,1.2,0)+IF(MONTH($H141)=5,0.9,0)</f>
        <v>20.239999999999998</v>
      </c>
      <c r="L141">
        <f>ROUNDDOWN(pomiary3[[#This Row],[czujnik8]]+IF(MONTH(pomiary37[[#This Row],[data]])=7,pomiary3[[#This Row],[czujnik8]]*0.07,0)+IF(MONTH(pomiary37[[#This Row],[data]])=8,pomiary3[[#This Row],[czujnik8]]*0.07,0),2)+IF(MONTH($H141)=5,0.9,0)</f>
        <v>22.41</v>
      </c>
      <c r="M141">
        <f>pomiary3[[#This Row],[czujnik9]]-IF(DAY($H141)&gt;=5,1,0)*IF(DAY($H141)&lt;=10,1.2,0)+IF(MONTH($H141)=5,0.9,0)</f>
        <v>21.69</v>
      </c>
    </row>
    <row r="142" spans="1:13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15.18</v>
      </c>
      <c r="F142">
        <v>12.67</v>
      </c>
      <c r="H142" s="1">
        <v>42981</v>
      </c>
      <c r="I142" s="2">
        <v>0.33611111111111114</v>
      </c>
      <c r="J142">
        <f>pomiary3[[#This Row],[czujnik1]]-IF(DAY($H142)&gt;=5,1,0)*IF(DAY($H142)&lt;=10,1.2,0)+IF(MONTH($H142)=5,0.9,0)</f>
        <v>16.41</v>
      </c>
      <c r="K142">
        <f>pomiary3[[#This Row],[czujnik2]]-IF(DAY($H142)&gt;=5,1,0)*IF(DAY($H142)&lt;=10,1.2,0)+IF(MONTH($H142)=5,0.9,0)</f>
        <v>15.29</v>
      </c>
      <c r="L142">
        <f>ROUNDDOWN(pomiary3[[#This Row],[czujnik8]]+IF(MONTH(pomiary37[[#This Row],[data]])=7,pomiary3[[#This Row],[czujnik8]]*0.07,0)+IF(MONTH(pomiary37[[#This Row],[data]])=8,pomiary3[[#This Row],[czujnik8]]*0.07,0),2)+IF(MONTH($H142)=5,0.9,0)</f>
        <v>15.18</v>
      </c>
      <c r="M142">
        <f>pomiary3[[#This Row],[czujnik9]]-IF(DAY($H142)&gt;=5,1,0)*IF(DAY($H142)&lt;=10,1.2,0)+IF(MONTH($H142)=5,0.9,0)</f>
        <v>12.67</v>
      </c>
    </row>
    <row r="143" spans="1:13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17.579999999999998</v>
      </c>
      <c r="F143">
        <v>14.73</v>
      </c>
      <c r="H143" s="1">
        <v>42981</v>
      </c>
      <c r="I143" s="2">
        <v>0.34027777777777779</v>
      </c>
      <c r="J143">
        <f>pomiary3[[#This Row],[czujnik1]]-IF(DAY($H143)&gt;=5,1,0)*IF(DAY($H143)&lt;=10,1.2,0)+IF(MONTH($H143)=5,0.9,0)</f>
        <v>16.52</v>
      </c>
      <c r="K143">
        <f>pomiary3[[#This Row],[czujnik2]]-IF(DAY($H143)&gt;=5,1,0)*IF(DAY($H143)&lt;=10,1.2,0)+IF(MONTH($H143)=5,0.9,0)</f>
        <v>12.24</v>
      </c>
      <c r="L143">
        <f>ROUNDDOWN(pomiary3[[#This Row],[czujnik8]]+IF(MONTH(pomiary37[[#This Row],[data]])=7,pomiary3[[#This Row],[czujnik8]]*0.07,0)+IF(MONTH(pomiary37[[#This Row],[data]])=8,pomiary3[[#This Row],[czujnik8]]*0.07,0),2)+IF(MONTH($H143)=5,0.9,0)</f>
        <v>17.579999999999998</v>
      </c>
      <c r="M143">
        <f>pomiary3[[#This Row],[czujnik9]]-IF(DAY($H143)&gt;=5,1,0)*IF(DAY($H143)&lt;=10,1.2,0)+IF(MONTH($H143)=5,0.9,0)</f>
        <v>14.73</v>
      </c>
    </row>
    <row r="144" spans="1:1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14.27</v>
      </c>
      <c r="F144">
        <v>12.07</v>
      </c>
      <c r="H144" s="1">
        <v>42982</v>
      </c>
      <c r="I144" s="2">
        <v>0.46458333333333335</v>
      </c>
      <c r="J144">
        <f>pomiary3[[#This Row],[czujnik1]]-IF(DAY($H144)&gt;=5,1,0)*IF(DAY($H144)&lt;=10,1.2,0)+IF(MONTH($H144)=5,0.9,0)</f>
        <v>13.93</v>
      </c>
      <c r="K144">
        <f>pomiary3[[#This Row],[czujnik2]]-IF(DAY($H144)&gt;=5,1,0)*IF(DAY($H144)&lt;=10,1.2,0)+IF(MONTH($H144)=5,0.9,0)</f>
        <v>15.26</v>
      </c>
      <c r="L144">
        <f>ROUNDDOWN(pomiary3[[#This Row],[czujnik8]]+IF(MONTH(pomiary37[[#This Row],[data]])=7,pomiary3[[#This Row],[czujnik8]]*0.07,0)+IF(MONTH(pomiary37[[#This Row],[data]])=8,pomiary3[[#This Row],[czujnik8]]*0.07,0),2)+IF(MONTH($H144)=5,0.9,0)</f>
        <v>14.27</v>
      </c>
      <c r="M144">
        <f>pomiary3[[#This Row],[czujnik9]]-IF(DAY($H144)&gt;=5,1,0)*IF(DAY($H144)&lt;=10,1.2,0)+IF(MONTH($H144)=5,0.9,0)</f>
        <v>12.07</v>
      </c>
    </row>
    <row r="145" spans="1:1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17.36</v>
      </c>
      <c r="F145">
        <v>16.77</v>
      </c>
      <c r="H145" s="1">
        <v>42984</v>
      </c>
      <c r="I145" s="2">
        <v>0.3347222222222222</v>
      </c>
      <c r="J145">
        <f>pomiary3[[#This Row],[czujnik1]]-IF(DAY($H145)&gt;=5,1,0)*IF(DAY($H145)&lt;=10,1.2,0)+IF(MONTH($H145)=5,0.9,0)</f>
        <v>9.0400000000000009</v>
      </c>
      <c r="K145">
        <f>pomiary3[[#This Row],[czujnik2]]-IF(DAY($H145)&gt;=5,1,0)*IF(DAY($H145)&lt;=10,1.2,0)+IF(MONTH($H145)=5,0.9,0)</f>
        <v>16.810000000000002</v>
      </c>
      <c r="L145">
        <f>ROUNDDOWN(pomiary3[[#This Row],[czujnik8]]+IF(MONTH(pomiary37[[#This Row],[data]])=7,pomiary3[[#This Row],[czujnik8]]*0.07,0)+IF(MONTH(pomiary37[[#This Row],[data]])=8,pomiary3[[#This Row],[czujnik8]]*0.07,0),2)+IF(MONTH($H145)=5,0.9,0)</f>
        <v>17.36</v>
      </c>
      <c r="M145">
        <f>pomiary3[[#This Row],[czujnik9]]-IF(DAY($H145)&gt;=5,1,0)*IF(DAY($H145)&lt;=10,1.2,0)+IF(MONTH($H145)=5,0.9,0)</f>
        <v>15.57</v>
      </c>
    </row>
    <row r="146" spans="1:1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18.66</v>
      </c>
      <c r="F146">
        <v>14.11</v>
      </c>
      <c r="H146" s="1">
        <v>42984</v>
      </c>
      <c r="I146" s="2">
        <v>0.42222222222222222</v>
      </c>
      <c r="J146">
        <f>pomiary3[[#This Row],[czujnik1]]-IF(DAY($H146)&gt;=5,1,0)*IF(DAY($H146)&lt;=10,1.2,0)+IF(MONTH($H146)=5,0.9,0)</f>
        <v>16.36</v>
      </c>
      <c r="K146">
        <f>pomiary3[[#This Row],[czujnik2]]-IF(DAY($H146)&gt;=5,1,0)*IF(DAY($H146)&lt;=10,1.2,0)+IF(MONTH($H146)=5,0.9,0)</f>
        <v>13.620000000000001</v>
      </c>
      <c r="L146">
        <f>ROUNDDOWN(pomiary3[[#This Row],[czujnik8]]+IF(MONTH(pomiary37[[#This Row],[data]])=7,pomiary3[[#This Row],[czujnik8]]*0.07,0)+IF(MONTH(pomiary37[[#This Row],[data]])=8,pomiary3[[#This Row],[czujnik8]]*0.07,0),2)+IF(MONTH($H146)=5,0.9,0)</f>
        <v>18.66</v>
      </c>
      <c r="M146">
        <f>pomiary3[[#This Row],[czujnik9]]-IF(DAY($H146)&gt;=5,1,0)*IF(DAY($H146)&lt;=10,1.2,0)+IF(MONTH($H146)=5,0.9,0)</f>
        <v>12.91</v>
      </c>
    </row>
    <row r="147" spans="1:1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13.05</v>
      </c>
      <c r="F147">
        <v>13.95</v>
      </c>
      <c r="H147" s="1">
        <v>42991</v>
      </c>
      <c r="I147" s="2">
        <v>0.42291666666666666</v>
      </c>
      <c r="J147">
        <f>pomiary3[[#This Row],[czujnik1]]-IF(DAY($H147)&gt;=5,1,0)*IF(DAY($H147)&lt;=10,1.2,0)+IF(MONTH($H147)=5,0.9,0)</f>
        <v>13.59</v>
      </c>
      <c r="K147">
        <f>pomiary3[[#This Row],[czujnik2]]-IF(DAY($H147)&gt;=5,1,0)*IF(DAY($H147)&lt;=10,1.2,0)+IF(MONTH($H147)=5,0.9,0)</f>
        <v>11.82</v>
      </c>
      <c r="L147">
        <f>ROUNDDOWN(pomiary3[[#This Row],[czujnik8]]+IF(MONTH(pomiary37[[#This Row],[data]])=7,pomiary3[[#This Row],[czujnik8]]*0.07,0)+IF(MONTH(pomiary37[[#This Row],[data]])=8,pomiary3[[#This Row],[czujnik8]]*0.07,0),2)+IF(MONTH($H147)=5,0.9,0)</f>
        <v>13.05</v>
      </c>
      <c r="M147">
        <f>pomiary3[[#This Row],[czujnik9]]-IF(DAY($H147)&gt;=5,1,0)*IF(DAY($H147)&lt;=10,1.2,0)+IF(MONTH($H147)=5,0.9,0)</f>
        <v>13.95</v>
      </c>
    </row>
    <row r="148" spans="1:1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19.899999999999999</v>
      </c>
      <c r="F148">
        <v>10.16</v>
      </c>
      <c r="H148" s="1">
        <v>42992</v>
      </c>
      <c r="I148" s="2">
        <v>0.1673611111111111</v>
      </c>
      <c r="J148">
        <f>pomiary3[[#This Row],[czujnik1]]-IF(DAY($H148)&gt;=5,1,0)*IF(DAY($H148)&lt;=10,1.2,0)+IF(MONTH($H148)=5,0.9,0)</f>
        <v>12.35</v>
      </c>
      <c r="K148">
        <f>pomiary3[[#This Row],[czujnik2]]-IF(DAY($H148)&gt;=5,1,0)*IF(DAY($H148)&lt;=10,1.2,0)+IF(MONTH($H148)=5,0.9,0)</f>
        <v>18.39</v>
      </c>
      <c r="L148">
        <f>ROUNDDOWN(pomiary3[[#This Row],[czujnik8]]+IF(MONTH(pomiary37[[#This Row],[data]])=7,pomiary3[[#This Row],[czujnik8]]*0.07,0)+IF(MONTH(pomiary37[[#This Row],[data]])=8,pomiary3[[#This Row],[czujnik8]]*0.07,0),2)+IF(MONTH($H148)=5,0.9,0)</f>
        <v>19.899999999999999</v>
      </c>
      <c r="M148">
        <f>pomiary3[[#This Row],[czujnik9]]-IF(DAY($H148)&gt;=5,1,0)*IF(DAY($H148)&lt;=10,1.2,0)+IF(MONTH($H148)=5,0.9,0)</f>
        <v>10.16</v>
      </c>
    </row>
    <row r="149" spans="1:1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13.4</v>
      </c>
      <c r="F149">
        <v>15.05</v>
      </c>
      <c r="H149" s="1">
        <v>42993</v>
      </c>
      <c r="I149" s="2">
        <v>0.25486111111111109</v>
      </c>
      <c r="J149">
        <f>pomiary3[[#This Row],[czujnik1]]-IF(DAY($H149)&gt;=5,1,0)*IF(DAY($H149)&lt;=10,1.2,0)+IF(MONTH($H149)=5,0.9,0)</f>
        <v>14.18</v>
      </c>
      <c r="K149">
        <f>pomiary3[[#This Row],[czujnik2]]-IF(DAY($H149)&gt;=5,1,0)*IF(DAY($H149)&lt;=10,1.2,0)+IF(MONTH($H149)=5,0.9,0)</f>
        <v>18.43</v>
      </c>
      <c r="L149">
        <f>ROUNDDOWN(pomiary3[[#This Row],[czujnik8]]+IF(MONTH(pomiary37[[#This Row],[data]])=7,pomiary3[[#This Row],[czujnik8]]*0.07,0)+IF(MONTH(pomiary37[[#This Row],[data]])=8,pomiary3[[#This Row],[czujnik8]]*0.07,0),2)+IF(MONTH($H149)=5,0.9,0)</f>
        <v>13.4</v>
      </c>
      <c r="M149">
        <f>pomiary3[[#This Row],[czujnik9]]-IF(DAY($H149)&gt;=5,1,0)*IF(DAY($H149)&lt;=10,1.2,0)+IF(MONTH($H149)=5,0.9,0)</f>
        <v>15.05</v>
      </c>
    </row>
    <row r="150" spans="1:1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15.2</v>
      </c>
      <c r="F150">
        <v>16.13</v>
      </c>
      <c r="H150" s="1">
        <v>42996</v>
      </c>
      <c r="I150" s="2">
        <v>0.29791666666666666</v>
      </c>
      <c r="J150">
        <f>pomiary3[[#This Row],[czujnik1]]-IF(DAY($H150)&gt;=5,1,0)*IF(DAY($H150)&lt;=10,1.2,0)+IF(MONTH($H150)=5,0.9,0)</f>
        <v>14.63</v>
      </c>
      <c r="K150">
        <f>pomiary3[[#This Row],[czujnik2]]-IF(DAY($H150)&gt;=5,1,0)*IF(DAY($H150)&lt;=10,1.2,0)+IF(MONTH($H150)=5,0.9,0)</f>
        <v>10.26</v>
      </c>
      <c r="L150">
        <f>ROUNDDOWN(pomiary3[[#This Row],[czujnik8]]+IF(MONTH(pomiary37[[#This Row],[data]])=7,pomiary3[[#This Row],[czujnik8]]*0.07,0)+IF(MONTH(pomiary37[[#This Row],[data]])=8,pomiary3[[#This Row],[czujnik8]]*0.07,0),2)+IF(MONTH($H150)=5,0.9,0)</f>
        <v>15.2</v>
      </c>
      <c r="M150">
        <f>pomiary3[[#This Row],[czujnik9]]-IF(DAY($H150)&gt;=5,1,0)*IF(DAY($H150)&lt;=10,1.2,0)+IF(MONTH($H150)=5,0.9,0)</f>
        <v>16.13</v>
      </c>
    </row>
    <row r="151" spans="1:1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13.23</v>
      </c>
      <c r="F151">
        <v>16.34</v>
      </c>
      <c r="H151" s="1">
        <v>42999</v>
      </c>
      <c r="I151" s="2">
        <v>0.12916666666666668</v>
      </c>
      <c r="J151">
        <f>pomiary3[[#This Row],[czujnik1]]-IF(DAY($H151)&gt;=5,1,0)*IF(DAY($H151)&lt;=10,1.2,0)+IF(MONTH($H151)=5,0.9,0)</f>
        <v>19.21</v>
      </c>
      <c r="K151">
        <f>pomiary3[[#This Row],[czujnik2]]-IF(DAY($H151)&gt;=5,1,0)*IF(DAY($H151)&lt;=10,1.2,0)+IF(MONTH($H151)=5,0.9,0)</f>
        <v>19.71</v>
      </c>
      <c r="L151">
        <f>ROUNDDOWN(pomiary3[[#This Row],[czujnik8]]+IF(MONTH(pomiary37[[#This Row],[data]])=7,pomiary3[[#This Row],[czujnik8]]*0.07,0)+IF(MONTH(pomiary37[[#This Row],[data]])=8,pomiary3[[#This Row],[czujnik8]]*0.07,0),2)+IF(MONTH($H151)=5,0.9,0)</f>
        <v>13.23</v>
      </c>
      <c r="M151">
        <f>pomiary3[[#This Row],[czujnik9]]-IF(DAY($H151)&gt;=5,1,0)*IF(DAY($H151)&lt;=10,1.2,0)+IF(MONTH($H151)=5,0.9,0)</f>
        <v>16.34</v>
      </c>
    </row>
    <row r="152" spans="1:13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19.399999999999999</v>
      </c>
      <c r="F152">
        <v>12.84</v>
      </c>
      <c r="H152" s="1">
        <v>43000</v>
      </c>
      <c r="I152" s="2">
        <v>0.33750000000000002</v>
      </c>
      <c r="J152">
        <f>pomiary3[[#This Row],[czujnik1]]-IF(DAY($H152)&gt;=5,1,0)*IF(DAY($H152)&lt;=10,1.2,0)+IF(MONTH($H152)=5,0.9,0)</f>
        <v>15.89</v>
      </c>
      <c r="K152">
        <f>pomiary3[[#This Row],[czujnik2]]-IF(DAY($H152)&gt;=5,1,0)*IF(DAY($H152)&lt;=10,1.2,0)+IF(MONTH($H152)=5,0.9,0)</f>
        <v>17.95</v>
      </c>
      <c r="L152">
        <f>ROUNDDOWN(pomiary3[[#This Row],[czujnik8]]+IF(MONTH(pomiary37[[#This Row],[data]])=7,pomiary3[[#This Row],[czujnik8]]*0.07,0)+IF(MONTH(pomiary37[[#This Row],[data]])=8,pomiary3[[#This Row],[czujnik8]]*0.07,0),2)+IF(MONTH($H152)=5,0.9,0)</f>
        <v>19.399999999999999</v>
      </c>
      <c r="M152">
        <f>pomiary3[[#This Row],[czujnik9]]-IF(DAY($H152)&gt;=5,1,0)*IF(DAY($H152)&lt;=10,1.2,0)+IF(MONTH($H152)=5,0.9,0)</f>
        <v>12.84</v>
      </c>
    </row>
    <row r="153" spans="1:1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18.350000000000001</v>
      </c>
      <c r="F153">
        <v>12.69</v>
      </c>
      <c r="H153" s="1">
        <v>43000</v>
      </c>
      <c r="I153" s="2">
        <v>0.42083333333333334</v>
      </c>
      <c r="J153">
        <f>pomiary3[[#This Row],[czujnik1]]-IF(DAY($H153)&gt;=5,1,0)*IF(DAY($H153)&lt;=10,1.2,0)+IF(MONTH($H153)=5,0.9,0)</f>
        <v>18.32</v>
      </c>
      <c r="K153">
        <f>pomiary3[[#This Row],[czujnik2]]-IF(DAY($H153)&gt;=5,1,0)*IF(DAY($H153)&lt;=10,1.2,0)+IF(MONTH($H153)=5,0.9,0)</f>
        <v>19.73</v>
      </c>
      <c r="L153">
        <f>ROUNDDOWN(pomiary3[[#This Row],[czujnik8]]+IF(MONTH(pomiary37[[#This Row],[data]])=7,pomiary3[[#This Row],[czujnik8]]*0.07,0)+IF(MONTH(pomiary37[[#This Row],[data]])=8,pomiary3[[#This Row],[czujnik8]]*0.07,0),2)+IF(MONTH($H153)=5,0.9,0)</f>
        <v>18.350000000000001</v>
      </c>
      <c r="M153">
        <f>pomiary3[[#This Row],[czujnik9]]-IF(DAY($H153)&gt;=5,1,0)*IF(DAY($H153)&lt;=10,1.2,0)+IF(MONTH($H153)=5,0.9,0)</f>
        <v>12.69</v>
      </c>
    </row>
    <row r="154" spans="1:1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19.489999999999998</v>
      </c>
      <c r="F154">
        <v>13.76</v>
      </c>
      <c r="H154" s="1">
        <v>43001</v>
      </c>
      <c r="I154" s="2">
        <v>0.4236111111111111</v>
      </c>
      <c r="J154">
        <f>pomiary3[[#This Row],[czujnik1]]-IF(DAY($H154)&gt;=5,1,0)*IF(DAY($H154)&lt;=10,1.2,0)+IF(MONTH($H154)=5,0.9,0)</f>
        <v>13.6</v>
      </c>
      <c r="K154">
        <f>pomiary3[[#This Row],[czujnik2]]-IF(DAY($H154)&gt;=5,1,0)*IF(DAY($H154)&lt;=10,1.2,0)+IF(MONTH($H154)=5,0.9,0)</f>
        <v>12.67</v>
      </c>
      <c r="L154">
        <f>ROUNDDOWN(pomiary3[[#This Row],[czujnik8]]+IF(MONTH(pomiary37[[#This Row],[data]])=7,pomiary3[[#This Row],[czujnik8]]*0.07,0)+IF(MONTH(pomiary37[[#This Row],[data]])=8,pomiary3[[#This Row],[czujnik8]]*0.07,0),2)+IF(MONTH($H154)=5,0.9,0)</f>
        <v>19.489999999999998</v>
      </c>
      <c r="M154">
        <f>pomiary3[[#This Row],[czujnik9]]-IF(DAY($H154)&gt;=5,1,0)*IF(DAY($H154)&lt;=10,1.2,0)+IF(MONTH($H154)=5,0.9,0)</f>
        <v>13.76</v>
      </c>
    </row>
    <row r="155" spans="1:13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13.01</v>
      </c>
      <c r="F155">
        <v>17.21</v>
      </c>
      <c r="H155" s="1">
        <v>43004</v>
      </c>
      <c r="I155" s="2">
        <v>4.583333333333333E-2</v>
      </c>
      <c r="J155">
        <f>pomiary3[[#This Row],[czujnik1]]-IF(DAY($H155)&gt;=5,1,0)*IF(DAY($H155)&lt;=10,1.2,0)+IF(MONTH($H155)=5,0.9,0)</f>
        <v>10.199999999999999</v>
      </c>
      <c r="K155">
        <f>pomiary3[[#This Row],[czujnik2]]-IF(DAY($H155)&gt;=5,1,0)*IF(DAY($H155)&lt;=10,1.2,0)+IF(MONTH($H155)=5,0.9,0)</f>
        <v>14.87</v>
      </c>
      <c r="L155">
        <f>ROUNDDOWN(pomiary3[[#This Row],[czujnik8]]+IF(MONTH(pomiary37[[#This Row],[data]])=7,pomiary3[[#This Row],[czujnik8]]*0.07,0)+IF(MONTH(pomiary37[[#This Row],[data]])=8,pomiary3[[#This Row],[czujnik8]]*0.07,0),2)+IF(MONTH($H155)=5,0.9,0)</f>
        <v>13.01</v>
      </c>
      <c r="M155">
        <f>pomiary3[[#This Row],[czujnik9]]-IF(DAY($H155)&gt;=5,1,0)*IF(DAY($H155)&lt;=10,1.2,0)+IF(MONTH($H155)=5,0.9,0)</f>
        <v>17.21</v>
      </c>
    </row>
    <row r="156" spans="1:13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17.5</v>
      </c>
      <c r="F156">
        <v>12.26</v>
      </c>
      <c r="H156" s="1">
        <v>43006</v>
      </c>
      <c r="I156" s="2">
        <v>0.37708333333333333</v>
      </c>
      <c r="J156">
        <f>pomiary3[[#This Row],[czujnik1]]-IF(DAY($H156)&gt;=5,1,0)*IF(DAY($H156)&lt;=10,1.2,0)+IF(MONTH($H156)=5,0.9,0)</f>
        <v>18.23</v>
      </c>
      <c r="K156">
        <f>pomiary3[[#This Row],[czujnik2]]-IF(DAY($H156)&gt;=5,1,0)*IF(DAY($H156)&lt;=10,1.2,0)+IF(MONTH($H156)=5,0.9,0)</f>
        <v>10.62</v>
      </c>
      <c r="L156">
        <f>ROUNDDOWN(pomiary3[[#This Row],[czujnik8]]+IF(MONTH(pomiary37[[#This Row],[data]])=7,pomiary3[[#This Row],[czujnik8]]*0.07,0)+IF(MONTH(pomiary37[[#This Row],[data]])=8,pomiary3[[#This Row],[czujnik8]]*0.07,0),2)+IF(MONTH($H156)=5,0.9,0)</f>
        <v>17.5</v>
      </c>
      <c r="M156">
        <f>pomiary3[[#This Row],[czujnik9]]-IF(DAY($H156)&gt;=5,1,0)*IF(DAY($H156)&lt;=10,1.2,0)+IF(MONTH($H156)=5,0.9,0)</f>
        <v>12.26</v>
      </c>
    </row>
    <row r="157" spans="1:13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19.72</v>
      </c>
      <c r="F157">
        <v>15.04</v>
      </c>
      <c r="H157" s="1">
        <v>43010</v>
      </c>
      <c r="I157" s="2">
        <v>0.33888888888888891</v>
      </c>
      <c r="J157">
        <f>pomiary3[[#This Row],[czujnik1]]-IF(DAY($H157)&gt;=5,1,0)*IF(DAY($H157)&lt;=10,1.2,0)+IF(MONTH($H157)=5,0.9,0)</f>
        <v>10.99</v>
      </c>
      <c r="K157">
        <f>pomiary3[[#This Row],[czujnik2]]-IF(DAY($H157)&gt;=5,1,0)*IF(DAY($H157)&lt;=10,1.2,0)+IF(MONTH($H157)=5,0.9,0)</f>
        <v>19.11</v>
      </c>
      <c r="L157">
        <f>ROUNDDOWN(pomiary3[[#This Row],[czujnik8]]+IF(MONTH(pomiary37[[#This Row],[data]])=7,pomiary3[[#This Row],[czujnik8]]*0.07,0)+IF(MONTH(pomiary37[[#This Row],[data]])=8,pomiary3[[#This Row],[czujnik8]]*0.07,0),2)+IF(MONTH($H157)=5,0.9,0)</f>
        <v>19.72</v>
      </c>
      <c r="M157">
        <f>pomiary3[[#This Row],[czujnik9]]-IF(DAY($H157)&gt;=5,1,0)*IF(DAY($H157)&lt;=10,1.2,0)+IF(MONTH($H157)=5,0.9,0)</f>
        <v>15.04</v>
      </c>
    </row>
    <row r="158" spans="1:13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13.64</v>
      </c>
      <c r="F158">
        <v>10.43</v>
      </c>
      <c r="H158" s="1">
        <v>43012</v>
      </c>
      <c r="I158" s="2">
        <v>8.4722222222222227E-2</v>
      </c>
      <c r="J158">
        <f>pomiary3[[#This Row],[czujnik1]]-IF(DAY($H158)&gt;=5,1,0)*IF(DAY($H158)&lt;=10,1.2,0)+IF(MONTH($H158)=5,0.9,0)</f>
        <v>16.5</v>
      </c>
      <c r="K158">
        <f>pomiary3[[#This Row],[czujnik2]]-IF(DAY($H158)&gt;=5,1,0)*IF(DAY($H158)&lt;=10,1.2,0)+IF(MONTH($H158)=5,0.9,0)</f>
        <v>18.18</v>
      </c>
      <c r="L158">
        <f>ROUNDDOWN(pomiary3[[#This Row],[czujnik8]]+IF(MONTH(pomiary37[[#This Row],[data]])=7,pomiary3[[#This Row],[czujnik8]]*0.07,0)+IF(MONTH(pomiary37[[#This Row],[data]])=8,pomiary3[[#This Row],[czujnik8]]*0.07,0),2)+IF(MONTH($H158)=5,0.9,0)</f>
        <v>13.64</v>
      </c>
      <c r="M158">
        <f>pomiary3[[#This Row],[czujnik9]]-IF(DAY($H158)&gt;=5,1,0)*IF(DAY($H158)&lt;=10,1.2,0)+IF(MONTH($H158)=5,0.9,0)</f>
        <v>10.43</v>
      </c>
    </row>
    <row r="159" spans="1:1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12.57</v>
      </c>
      <c r="F159">
        <v>19.2</v>
      </c>
      <c r="H159" s="1">
        <v>43012</v>
      </c>
      <c r="I159" s="2">
        <v>0.4201388888888889</v>
      </c>
      <c r="J159">
        <f>pomiary3[[#This Row],[czujnik1]]-IF(DAY($H159)&gt;=5,1,0)*IF(DAY($H159)&lt;=10,1.2,0)+IF(MONTH($H159)=5,0.9,0)</f>
        <v>14.76</v>
      </c>
      <c r="K159">
        <f>pomiary3[[#This Row],[czujnik2]]-IF(DAY($H159)&gt;=5,1,0)*IF(DAY($H159)&lt;=10,1.2,0)+IF(MONTH($H159)=5,0.9,0)</f>
        <v>10.74</v>
      </c>
      <c r="L159">
        <f>ROUNDDOWN(pomiary3[[#This Row],[czujnik8]]+IF(MONTH(pomiary37[[#This Row],[data]])=7,pomiary3[[#This Row],[czujnik8]]*0.07,0)+IF(MONTH(pomiary37[[#This Row],[data]])=8,pomiary3[[#This Row],[czujnik8]]*0.07,0),2)+IF(MONTH($H159)=5,0.9,0)</f>
        <v>12.57</v>
      </c>
      <c r="M159">
        <f>pomiary3[[#This Row],[czujnik9]]-IF(DAY($H159)&gt;=5,1,0)*IF(DAY($H159)&lt;=10,1.2,0)+IF(MONTH($H159)=5,0.9,0)</f>
        <v>19.2</v>
      </c>
    </row>
    <row r="160" spans="1:13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15.96</v>
      </c>
      <c r="F160">
        <v>11.27</v>
      </c>
      <c r="H160" s="1">
        <v>43015</v>
      </c>
      <c r="I160" s="2">
        <v>0.1701388888888889</v>
      </c>
      <c r="J160">
        <f>pomiary3[[#This Row],[czujnik1]]-IF(DAY($H160)&gt;=5,1,0)*IF(DAY($H160)&lt;=10,1.2,0)+IF(MONTH($H160)=5,0.9,0)</f>
        <v>17.95</v>
      </c>
      <c r="K160">
        <f>pomiary3[[#This Row],[czujnik2]]-IF(DAY($H160)&gt;=5,1,0)*IF(DAY($H160)&lt;=10,1.2,0)+IF(MONTH($H160)=5,0.9,0)</f>
        <v>14.15</v>
      </c>
      <c r="L160">
        <f>ROUNDDOWN(pomiary3[[#This Row],[czujnik8]]+IF(MONTH(pomiary37[[#This Row],[data]])=7,pomiary3[[#This Row],[czujnik8]]*0.07,0)+IF(MONTH(pomiary37[[#This Row],[data]])=8,pomiary3[[#This Row],[czujnik8]]*0.07,0),2)+IF(MONTH($H160)=5,0.9,0)</f>
        <v>15.96</v>
      </c>
      <c r="M160">
        <f>pomiary3[[#This Row],[czujnik9]]-IF(DAY($H160)&gt;=5,1,0)*IF(DAY($H160)&lt;=10,1.2,0)+IF(MONTH($H160)=5,0.9,0)</f>
        <v>10.07</v>
      </c>
    </row>
    <row r="161" spans="1:1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11.83</v>
      </c>
      <c r="F161">
        <v>15.26</v>
      </c>
      <c r="H161" s="1">
        <v>43018</v>
      </c>
      <c r="I161" s="2">
        <v>0.29236111111111113</v>
      </c>
      <c r="J161">
        <f>pomiary3[[#This Row],[czujnik1]]-IF(DAY($H161)&gt;=5,1,0)*IF(DAY($H161)&lt;=10,1.2,0)+IF(MONTH($H161)=5,0.9,0)</f>
        <v>13.32</v>
      </c>
      <c r="K161">
        <f>pomiary3[[#This Row],[czujnik2]]-IF(DAY($H161)&gt;=5,1,0)*IF(DAY($H161)&lt;=10,1.2,0)+IF(MONTH($H161)=5,0.9,0)</f>
        <v>14.16</v>
      </c>
      <c r="L161">
        <f>ROUNDDOWN(pomiary3[[#This Row],[czujnik8]]+IF(MONTH(pomiary37[[#This Row],[data]])=7,pomiary3[[#This Row],[czujnik8]]*0.07,0)+IF(MONTH(pomiary37[[#This Row],[data]])=8,pomiary3[[#This Row],[czujnik8]]*0.07,0),2)+IF(MONTH($H161)=5,0.9,0)</f>
        <v>11.83</v>
      </c>
      <c r="M161">
        <f>pomiary3[[#This Row],[czujnik9]]-IF(DAY($H161)&gt;=5,1,0)*IF(DAY($H161)&lt;=10,1.2,0)+IF(MONTH($H161)=5,0.9,0)</f>
        <v>14.06</v>
      </c>
    </row>
    <row r="162" spans="1:1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19.96</v>
      </c>
      <c r="F162">
        <v>19.989999999999998</v>
      </c>
      <c r="H162" s="1">
        <v>43019</v>
      </c>
      <c r="I162" s="2">
        <v>4.9305555555555554E-2</v>
      </c>
      <c r="J162">
        <f>pomiary3[[#This Row],[czujnik1]]-IF(DAY($H162)&gt;=5,1,0)*IF(DAY($H162)&lt;=10,1.2,0)+IF(MONTH($H162)=5,0.9,0)</f>
        <v>14.04</v>
      </c>
      <c r="K162">
        <f>pomiary3[[#This Row],[czujnik2]]-IF(DAY($H162)&gt;=5,1,0)*IF(DAY($H162)&lt;=10,1.2,0)+IF(MONTH($H162)=5,0.9,0)</f>
        <v>12.39</v>
      </c>
      <c r="L162">
        <f>ROUNDDOWN(pomiary3[[#This Row],[czujnik8]]+IF(MONTH(pomiary37[[#This Row],[data]])=7,pomiary3[[#This Row],[czujnik8]]*0.07,0)+IF(MONTH(pomiary37[[#This Row],[data]])=8,pomiary3[[#This Row],[czujnik8]]*0.07,0),2)+IF(MONTH($H162)=5,0.9,0)</f>
        <v>19.96</v>
      </c>
      <c r="M162">
        <f>pomiary3[[#This Row],[czujnik9]]-IF(DAY($H162)&gt;=5,1,0)*IF(DAY($H162)&lt;=10,1.2,0)+IF(MONTH($H162)=5,0.9,0)</f>
        <v>19.989999999999998</v>
      </c>
    </row>
    <row r="163" spans="1:13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14.66</v>
      </c>
      <c r="F163">
        <v>19.100000000000001</v>
      </c>
      <c r="H163" s="1">
        <v>43019</v>
      </c>
      <c r="I163" s="2">
        <v>8.4722222222222227E-2</v>
      </c>
      <c r="J163">
        <f>pomiary3[[#This Row],[czujnik1]]-IF(DAY($H163)&gt;=5,1,0)*IF(DAY($H163)&lt;=10,1.2,0)+IF(MONTH($H163)=5,0.9,0)</f>
        <v>15.75</v>
      </c>
      <c r="K163">
        <f>pomiary3[[#This Row],[czujnik2]]-IF(DAY($H163)&gt;=5,1,0)*IF(DAY($H163)&lt;=10,1.2,0)+IF(MONTH($H163)=5,0.9,0)</f>
        <v>18.39</v>
      </c>
      <c r="L163">
        <f>ROUNDDOWN(pomiary3[[#This Row],[czujnik8]]+IF(MONTH(pomiary37[[#This Row],[data]])=7,pomiary3[[#This Row],[czujnik8]]*0.07,0)+IF(MONTH(pomiary37[[#This Row],[data]])=8,pomiary3[[#This Row],[czujnik8]]*0.07,0),2)+IF(MONTH($H163)=5,0.9,0)</f>
        <v>14.66</v>
      </c>
      <c r="M163">
        <f>pomiary3[[#This Row],[czujnik9]]-IF(DAY($H163)&gt;=5,1,0)*IF(DAY($H163)&lt;=10,1.2,0)+IF(MONTH($H163)=5,0.9,0)</f>
        <v>19.100000000000001</v>
      </c>
    </row>
    <row r="164" spans="1:13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18.84</v>
      </c>
      <c r="F164">
        <v>10.7</v>
      </c>
      <c r="H164" s="1">
        <v>43019</v>
      </c>
      <c r="I164" s="2">
        <v>0.25624999999999998</v>
      </c>
      <c r="J164">
        <f>pomiary3[[#This Row],[czujnik1]]-IF(DAY($H164)&gt;=5,1,0)*IF(DAY($H164)&lt;=10,1.2,0)+IF(MONTH($H164)=5,0.9,0)</f>
        <v>14.16</v>
      </c>
      <c r="K164">
        <f>pomiary3[[#This Row],[czujnik2]]-IF(DAY($H164)&gt;=5,1,0)*IF(DAY($H164)&lt;=10,1.2,0)+IF(MONTH($H164)=5,0.9,0)</f>
        <v>19.989999999999998</v>
      </c>
      <c r="L164">
        <f>ROUNDDOWN(pomiary3[[#This Row],[czujnik8]]+IF(MONTH(pomiary37[[#This Row],[data]])=7,pomiary3[[#This Row],[czujnik8]]*0.07,0)+IF(MONTH(pomiary37[[#This Row],[data]])=8,pomiary3[[#This Row],[czujnik8]]*0.07,0),2)+IF(MONTH($H164)=5,0.9,0)</f>
        <v>18.84</v>
      </c>
      <c r="M164">
        <f>pomiary3[[#This Row],[czujnik9]]-IF(DAY($H164)&gt;=5,1,0)*IF(DAY($H164)&lt;=10,1.2,0)+IF(MONTH($H164)=5,0.9,0)</f>
        <v>10.7</v>
      </c>
    </row>
    <row r="165" spans="1:1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18.420000000000002</v>
      </c>
      <c r="F165">
        <v>14.05</v>
      </c>
      <c r="H165" s="1">
        <v>43020</v>
      </c>
      <c r="I165" s="2">
        <v>0.1673611111111111</v>
      </c>
      <c r="J165">
        <f>pomiary3[[#This Row],[czujnik1]]-IF(DAY($H165)&gt;=5,1,0)*IF(DAY($H165)&lt;=10,1.2,0)+IF(MONTH($H165)=5,0.9,0)</f>
        <v>17.32</v>
      </c>
      <c r="K165">
        <f>pomiary3[[#This Row],[czujnik2]]-IF(DAY($H165)&gt;=5,1,0)*IF(DAY($H165)&lt;=10,1.2,0)+IF(MONTH($H165)=5,0.9,0)</f>
        <v>10.029999999999999</v>
      </c>
      <c r="L165">
        <f>ROUNDDOWN(pomiary3[[#This Row],[czujnik8]]+IF(MONTH(pomiary37[[#This Row],[data]])=7,pomiary3[[#This Row],[czujnik8]]*0.07,0)+IF(MONTH(pomiary37[[#This Row],[data]])=8,pomiary3[[#This Row],[czujnik8]]*0.07,0),2)+IF(MONTH($H165)=5,0.9,0)</f>
        <v>18.420000000000002</v>
      </c>
      <c r="M165">
        <f>pomiary3[[#This Row],[czujnik9]]-IF(DAY($H165)&gt;=5,1,0)*IF(DAY($H165)&lt;=10,1.2,0)+IF(MONTH($H165)=5,0.9,0)</f>
        <v>14.05</v>
      </c>
    </row>
    <row r="166" spans="1:1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16.41</v>
      </c>
      <c r="F166">
        <v>18.29</v>
      </c>
      <c r="H166" s="1">
        <v>43022</v>
      </c>
      <c r="I166" s="2">
        <v>3.472222222222222E-3</v>
      </c>
      <c r="J166">
        <f>pomiary3[[#This Row],[czujnik1]]-IF(DAY($H166)&gt;=5,1,0)*IF(DAY($H166)&lt;=10,1.2,0)+IF(MONTH($H166)=5,0.9,0)</f>
        <v>17.7</v>
      </c>
      <c r="K166">
        <f>pomiary3[[#This Row],[czujnik2]]-IF(DAY($H166)&gt;=5,1,0)*IF(DAY($H166)&lt;=10,1.2,0)+IF(MONTH($H166)=5,0.9,0)</f>
        <v>12.05</v>
      </c>
      <c r="L166">
        <f>ROUNDDOWN(pomiary3[[#This Row],[czujnik8]]+IF(MONTH(pomiary37[[#This Row],[data]])=7,pomiary3[[#This Row],[czujnik8]]*0.07,0)+IF(MONTH(pomiary37[[#This Row],[data]])=8,pomiary3[[#This Row],[czujnik8]]*0.07,0),2)+IF(MONTH($H166)=5,0.9,0)</f>
        <v>16.41</v>
      </c>
      <c r="M166">
        <f>pomiary3[[#This Row],[czujnik9]]-IF(DAY($H166)&gt;=5,1,0)*IF(DAY($H166)&lt;=10,1.2,0)+IF(MONTH($H166)=5,0.9,0)</f>
        <v>18.29</v>
      </c>
    </row>
    <row r="167" spans="1:1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12.88</v>
      </c>
      <c r="F167">
        <v>14.01</v>
      </c>
      <c r="H167" s="1">
        <v>43025</v>
      </c>
      <c r="I167" s="2">
        <v>0.21249999999999999</v>
      </c>
      <c r="J167">
        <f>pomiary3[[#This Row],[czujnik1]]-IF(DAY($H167)&gt;=5,1,0)*IF(DAY($H167)&lt;=10,1.2,0)+IF(MONTH($H167)=5,0.9,0)</f>
        <v>11.01</v>
      </c>
      <c r="K167">
        <f>pomiary3[[#This Row],[czujnik2]]-IF(DAY($H167)&gt;=5,1,0)*IF(DAY($H167)&lt;=10,1.2,0)+IF(MONTH($H167)=5,0.9,0)</f>
        <v>14.84</v>
      </c>
      <c r="L167">
        <f>ROUNDDOWN(pomiary3[[#This Row],[czujnik8]]+IF(MONTH(pomiary37[[#This Row],[data]])=7,pomiary3[[#This Row],[czujnik8]]*0.07,0)+IF(MONTH(pomiary37[[#This Row],[data]])=8,pomiary3[[#This Row],[czujnik8]]*0.07,0),2)+IF(MONTH($H167)=5,0.9,0)</f>
        <v>12.88</v>
      </c>
      <c r="M167">
        <f>pomiary3[[#This Row],[czujnik9]]-IF(DAY($H167)&gt;=5,1,0)*IF(DAY($H167)&lt;=10,1.2,0)+IF(MONTH($H167)=5,0.9,0)</f>
        <v>14.01</v>
      </c>
    </row>
    <row r="168" spans="1:13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13.25</v>
      </c>
      <c r="F168">
        <v>10.69</v>
      </c>
      <c r="H168" s="1">
        <v>43029</v>
      </c>
      <c r="I168" s="2">
        <v>0.21388888888888888</v>
      </c>
      <c r="J168">
        <f>pomiary3[[#This Row],[czujnik1]]-IF(DAY($H168)&gt;=5,1,0)*IF(DAY($H168)&lt;=10,1.2,0)+IF(MONTH($H168)=5,0.9,0)</f>
        <v>11.11</v>
      </c>
      <c r="K168">
        <f>pomiary3[[#This Row],[czujnik2]]-IF(DAY($H168)&gt;=5,1,0)*IF(DAY($H168)&lt;=10,1.2,0)+IF(MONTH($H168)=5,0.9,0)</f>
        <v>16.350000000000001</v>
      </c>
      <c r="L168">
        <f>ROUNDDOWN(pomiary3[[#This Row],[czujnik8]]+IF(MONTH(pomiary37[[#This Row],[data]])=7,pomiary3[[#This Row],[czujnik8]]*0.07,0)+IF(MONTH(pomiary37[[#This Row],[data]])=8,pomiary3[[#This Row],[czujnik8]]*0.07,0),2)+IF(MONTH($H168)=5,0.9,0)</f>
        <v>13.25</v>
      </c>
      <c r="M168">
        <f>pomiary3[[#This Row],[czujnik9]]-IF(DAY($H168)&gt;=5,1,0)*IF(DAY($H168)&lt;=10,1.2,0)+IF(MONTH($H168)=5,0.9,0)</f>
        <v>10.69</v>
      </c>
    </row>
    <row r="169" spans="1:13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13.54</v>
      </c>
      <c r="F169">
        <v>11.35</v>
      </c>
      <c r="H169" s="1">
        <v>43031</v>
      </c>
      <c r="I169" s="2">
        <v>0.1701388888888889</v>
      </c>
      <c r="J169">
        <f>pomiary3[[#This Row],[czujnik1]]-IF(DAY($H169)&gt;=5,1,0)*IF(DAY($H169)&lt;=10,1.2,0)+IF(MONTH($H169)=5,0.9,0)</f>
        <v>13.09</v>
      </c>
      <c r="K169">
        <f>pomiary3[[#This Row],[czujnik2]]-IF(DAY($H169)&gt;=5,1,0)*IF(DAY($H169)&lt;=10,1.2,0)+IF(MONTH($H169)=5,0.9,0)</f>
        <v>15.83</v>
      </c>
      <c r="L169">
        <f>ROUNDDOWN(pomiary3[[#This Row],[czujnik8]]+IF(MONTH(pomiary37[[#This Row],[data]])=7,pomiary3[[#This Row],[czujnik8]]*0.07,0)+IF(MONTH(pomiary37[[#This Row],[data]])=8,pomiary3[[#This Row],[czujnik8]]*0.07,0),2)+IF(MONTH($H169)=5,0.9,0)</f>
        <v>13.54</v>
      </c>
      <c r="M169">
        <f>pomiary3[[#This Row],[czujnik9]]-IF(DAY($H169)&gt;=5,1,0)*IF(DAY($H169)&lt;=10,1.2,0)+IF(MONTH($H169)=5,0.9,0)</f>
        <v>11.35</v>
      </c>
    </row>
    <row r="170" spans="1:1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18.670000000000002</v>
      </c>
      <c r="F170">
        <v>14.56</v>
      </c>
      <c r="H170" s="1">
        <v>43031</v>
      </c>
      <c r="I170" s="2">
        <v>0.29791666666666666</v>
      </c>
      <c r="J170">
        <f>pomiary3[[#This Row],[czujnik1]]-IF(DAY($H170)&gt;=5,1,0)*IF(DAY($H170)&lt;=10,1.2,0)+IF(MONTH($H170)=5,0.9,0)</f>
        <v>13.13</v>
      </c>
      <c r="K170">
        <f>pomiary3[[#This Row],[czujnik2]]-IF(DAY($H170)&gt;=5,1,0)*IF(DAY($H170)&lt;=10,1.2,0)+IF(MONTH($H170)=5,0.9,0)</f>
        <v>12.77</v>
      </c>
      <c r="L170">
        <f>ROUNDDOWN(pomiary3[[#This Row],[czujnik8]]+IF(MONTH(pomiary37[[#This Row],[data]])=7,pomiary3[[#This Row],[czujnik8]]*0.07,0)+IF(MONTH(pomiary37[[#This Row],[data]])=8,pomiary3[[#This Row],[czujnik8]]*0.07,0),2)+IF(MONTH($H170)=5,0.9,0)</f>
        <v>18.670000000000002</v>
      </c>
      <c r="M170">
        <f>pomiary3[[#This Row],[czujnik9]]-IF(DAY($H170)&gt;=5,1,0)*IF(DAY($H170)&lt;=10,1.2,0)+IF(MONTH($H170)=5,0.9,0)</f>
        <v>14.56</v>
      </c>
    </row>
    <row r="171" spans="1:1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17.98</v>
      </c>
      <c r="F171">
        <v>18.2</v>
      </c>
      <c r="H171" s="1">
        <v>43032</v>
      </c>
      <c r="I171" s="2">
        <v>0.21319444444444444</v>
      </c>
      <c r="J171">
        <f>pomiary3[[#This Row],[czujnik1]]-IF(DAY($H171)&gt;=5,1,0)*IF(DAY($H171)&lt;=10,1.2,0)+IF(MONTH($H171)=5,0.9,0)</f>
        <v>12.13</v>
      </c>
      <c r="K171">
        <f>pomiary3[[#This Row],[czujnik2]]-IF(DAY($H171)&gt;=5,1,0)*IF(DAY($H171)&lt;=10,1.2,0)+IF(MONTH($H171)=5,0.9,0)</f>
        <v>13.07</v>
      </c>
      <c r="L171">
        <f>ROUNDDOWN(pomiary3[[#This Row],[czujnik8]]+IF(MONTH(pomiary37[[#This Row],[data]])=7,pomiary3[[#This Row],[czujnik8]]*0.07,0)+IF(MONTH(pomiary37[[#This Row],[data]])=8,pomiary3[[#This Row],[czujnik8]]*0.07,0),2)+IF(MONTH($H171)=5,0.9,0)</f>
        <v>17.98</v>
      </c>
      <c r="M171">
        <f>pomiary3[[#This Row],[czujnik9]]-IF(DAY($H171)&gt;=5,1,0)*IF(DAY($H171)&lt;=10,1.2,0)+IF(MONTH($H171)=5,0.9,0)</f>
        <v>18.2</v>
      </c>
    </row>
    <row r="172" spans="1:13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11.75</v>
      </c>
      <c r="F172">
        <v>12.65</v>
      </c>
      <c r="H172" s="1">
        <v>43033</v>
      </c>
      <c r="I172" s="2">
        <v>8.5416666666666669E-2</v>
      </c>
      <c r="J172">
        <f>pomiary3[[#This Row],[czujnik1]]-IF(DAY($H172)&gt;=5,1,0)*IF(DAY($H172)&lt;=10,1.2,0)+IF(MONTH($H172)=5,0.9,0)</f>
        <v>10.53</v>
      </c>
      <c r="K172">
        <f>pomiary3[[#This Row],[czujnik2]]-IF(DAY($H172)&gt;=5,1,0)*IF(DAY($H172)&lt;=10,1.2,0)+IF(MONTH($H172)=5,0.9,0)</f>
        <v>15.53</v>
      </c>
      <c r="L172">
        <f>ROUNDDOWN(pomiary3[[#This Row],[czujnik8]]+IF(MONTH(pomiary37[[#This Row],[data]])=7,pomiary3[[#This Row],[czujnik8]]*0.07,0)+IF(MONTH(pomiary37[[#This Row],[data]])=8,pomiary3[[#This Row],[czujnik8]]*0.07,0),2)+IF(MONTH($H172)=5,0.9,0)</f>
        <v>11.75</v>
      </c>
      <c r="M172">
        <f>pomiary3[[#This Row],[czujnik9]]-IF(DAY($H172)&gt;=5,1,0)*IF(DAY($H172)&lt;=10,1.2,0)+IF(MONTH($H172)=5,0.9,0)</f>
        <v>12.65</v>
      </c>
    </row>
    <row r="173" spans="1:1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18.72</v>
      </c>
      <c r="F173">
        <v>11.62</v>
      </c>
      <c r="H173" s="1">
        <v>43033</v>
      </c>
      <c r="I173" s="2">
        <v>0.25069444444444444</v>
      </c>
      <c r="J173">
        <f>pomiary3[[#This Row],[czujnik1]]-IF(DAY($H173)&gt;=5,1,0)*IF(DAY($H173)&lt;=10,1.2,0)+IF(MONTH($H173)=5,0.9,0)</f>
        <v>11.99</v>
      </c>
      <c r="K173">
        <f>pomiary3[[#This Row],[czujnik2]]-IF(DAY($H173)&gt;=5,1,0)*IF(DAY($H173)&lt;=10,1.2,0)+IF(MONTH($H173)=5,0.9,0)</f>
        <v>13.44</v>
      </c>
      <c r="L173">
        <f>ROUNDDOWN(pomiary3[[#This Row],[czujnik8]]+IF(MONTH(pomiary37[[#This Row],[data]])=7,pomiary3[[#This Row],[czujnik8]]*0.07,0)+IF(MONTH(pomiary37[[#This Row],[data]])=8,pomiary3[[#This Row],[czujnik8]]*0.07,0),2)+IF(MONTH($H173)=5,0.9,0)</f>
        <v>18.72</v>
      </c>
      <c r="M173">
        <f>pomiary3[[#This Row],[czujnik9]]-IF(DAY($H173)&gt;=5,1,0)*IF(DAY($H173)&lt;=10,1.2,0)+IF(MONTH($H173)=5,0.9,0)</f>
        <v>11.62</v>
      </c>
    </row>
    <row r="174" spans="1:13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10.94</v>
      </c>
      <c r="F174">
        <v>13.13</v>
      </c>
      <c r="H174" s="1">
        <v>43034</v>
      </c>
      <c r="I174" s="2">
        <v>4.791666666666667E-2</v>
      </c>
      <c r="J174">
        <f>pomiary3[[#This Row],[czujnik1]]-IF(DAY($H174)&gt;=5,1,0)*IF(DAY($H174)&lt;=10,1.2,0)+IF(MONTH($H174)=5,0.9,0)</f>
        <v>11.42</v>
      </c>
      <c r="K174">
        <f>pomiary3[[#This Row],[czujnik2]]-IF(DAY($H174)&gt;=5,1,0)*IF(DAY($H174)&lt;=10,1.2,0)+IF(MONTH($H174)=5,0.9,0)</f>
        <v>18.52</v>
      </c>
      <c r="L174">
        <f>ROUNDDOWN(pomiary3[[#This Row],[czujnik8]]+IF(MONTH(pomiary37[[#This Row],[data]])=7,pomiary3[[#This Row],[czujnik8]]*0.07,0)+IF(MONTH(pomiary37[[#This Row],[data]])=8,pomiary3[[#This Row],[czujnik8]]*0.07,0),2)+IF(MONTH($H174)=5,0.9,0)</f>
        <v>10.94</v>
      </c>
      <c r="M174">
        <f>pomiary3[[#This Row],[czujnik9]]-IF(DAY($H174)&gt;=5,1,0)*IF(DAY($H174)&lt;=10,1.2,0)+IF(MONTH($H174)=5,0.9,0)</f>
        <v>13.13</v>
      </c>
    </row>
    <row r="175" spans="1:13" x14ac:dyDescent="0.25">
      <c r="A175" s="1">
        <v>42669</v>
      </c>
      <c r="B175" s="2">
        <v>0.375</v>
      </c>
      <c r="C175">
        <v>13.11</v>
      </c>
      <c r="D175">
        <v>11.09</v>
      </c>
      <c r="E175">
        <v>19.899999999999999</v>
      </c>
      <c r="F175">
        <v>13.54</v>
      </c>
      <c r="H175" s="1">
        <v>43034</v>
      </c>
      <c r="I175" s="2">
        <v>0.375</v>
      </c>
      <c r="J175">
        <f>pomiary3[[#This Row],[czujnik1]]-IF(DAY($H175)&gt;=5,1,0)*IF(DAY($H175)&lt;=10,1.2,0)+IF(MONTH($H175)=5,0.9,0)</f>
        <v>13.11</v>
      </c>
      <c r="K175">
        <f>pomiary3[[#This Row],[czujnik2]]-IF(DAY($H175)&gt;=5,1,0)*IF(DAY($H175)&lt;=10,1.2,0)+IF(MONTH($H175)=5,0.9,0)</f>
        <v>11.09</v>
      </c>
      <c r="L175">
        <f>ROUNDDOWN(pomiary3[[#This Row],[czujnik8]]+IF(MONTH(pomiary37[[#This Row],[data]])=7,pomiary3[[#This Row],[czujnik8]]*0.07,0)+IF(MONTH(pomiary37[[#This Row],[data]])=8,pomiary3[[#This Row],[czujnik8]]*0.07,0),2)+IF(MONTH($H175)=5,0.9,0)</f>
        <v>19.899999999999999</v>
      </c>
      <c r="M175">
        <f>pomiary3[[#This Row],[czujnik9]]-IF(DAY($H175)&gt;=5,1,0)*IF(DAY($H175)&lt;=10,1.2,0)+IF(MONTH($H175)=5,0.9,0)</f>
        <v>13.54</v>
      </c>
    </row>
    <row r="176" spans="1:13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12.8</v>
      </c>
      <c r="F176">
        <v>15.11</v>
      </c>
      <c r="H176" s="1">
        <v>43040</v>
      </c>
      <c r="I176" s="2">
        <v>0.33541666666666664</v>
      </c>
      <c r="J176">
        <f>pomiary3[[#This Row],[czujnik1]]-IF(DAY($H176)&gt;=5,1,0)*IF(DAY($H176)&lt;=10,1.2,0)+IF(MONTH($H176)=5,0.9,0)</f>
        <v>12.14</v>
      </c>
      <c r="K176">
        <f>pomiary3[[#This Row],[czujnik2]]-IF(DAY($H176)&gt;=5,1,0)*IF(DAY($H176)&lt;=10,1.2,0)+IF(MONTH($H176)=5,0.9,0)</f>
        <v>12.99</v>
      </c>
      <c r="L176">
        <f>ROUNDDOWN(pomiary3[[#This Row],[czujnik8]]+IF(MONTH(pomiary37[[#This Row],[data]])=7,pomiary3[[#This Row],[czujnik8]]*0.07,0)+IF(MONTH(pomiary37[[#This Row],[data]])=8,pomiary3[[#This Row],[czujnik8]]*0.07,0),2)+IF(MONTH($H176)=5,0.9,0)</f>
        <v>12.8</v>
      </c>
      <c r="M176">
        <f>pomiary3[[#This Row],[czujnik9]]-IF(DAY($H176)&gt;=5,1,0)*IF(DAY($H176)&lt;=10,1.2,0)+IF(MONTH($H176)=5,0.9,0)</f>
        <v>15.11</v>
      </c>
    </row>
    <row r="177" spans="1:13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19.39</v>
      </c>
      <c r="F177">
        <v>11.01</v>
      </c>
      <c r="H177" s="1">
        <v>43040</v>
      </c>
      <c r="I177" s="2">
        <v>0.34166666666666667</v>
      </c>
      <c r="J177">
        <f>pomiary3[[#This Row],[czujnik1]]-IF(DAY($H177)&gt;=5,1,0)*IF(DAY($H177)&lt;=10,1.2,0)+IF(MONTH($H177)=5,0.9,0)</f>
        <v>16.190000000000001</v>
      </c>
      <c r="K177">
        <f>pomiary3[[#This Row],[czujnik2]]-IF(DAY($H177)&gt;=5,1,0)*IF(DAY($H177)&lt;=10,1.2,0)+IF(MONTH($H177)=5,0.9,0)</f>
        <v>12.36</v>
      </c>
      <c r="L177">
        <f>ROUNDDOWN(pomiary3[[#This Row],[czujnik8]]+IF(MONTH(pomiary37[[#This Row],[data]])=7,pomiary3[[#This Row],[czujnik8]]*0.07,0)+IF(MONTH(pomiary37[[#This Row],[data]])=8,pomiary3[[#This Row],[czujnik8]]*0.07,0),2)+IF(MONTH($H177)=5,0.9,0)</f>
        <v>19.39</v>
      </c>
      <c r="M177">
        <f>pomiary3[[#This Row],[czujnik9]]-IF(DAY($H177)&gt;=5,1,0)*IF(DAY($H177)&lt;=10,1.2,0)+IF(MONTH($H177)=5,0.9,0)</f>
        <v>11.01</v>
      </c>
    </row>
    <row r="178" spans="1:1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16.149999999999999</v>
      </c>
      <c r="F178">
        <v>15.62</v>
      </c>
      <c r="H178" s="1">
        <v>43041</v>
      </c>
      <c r="I178" s="2">
        <v>0.29791666666666666</v>
      </c>
      <c r="J178">
        <f>pomiary3[[#This Row],[czujnik1]]-IF(DAY($H178)&gt;=5,1,0)*IF(DAY($H178)&lt;=10,1.2,0)+IF(MONTH($H178)=5,0.9,0)</f>
        <v>17.34</v>
      </c>
      <c r="K178">
        <f>pomiary3[[#This Row],[czujnik2]]-IF(DAY($H178)&gt;=5,1,0)*IF(DAY($H178)&lt;=10,1.2,0)+IF(MONTH($H178)=5,0.9,0)</f>
        <v>12.39</v>
      </c>
      <c r="L178">
        <f>ROUNDDOWN(pomiary3[[#This Row],[czujnik8]]+IF(MONTH(pomiary37[[#This Row],[data]])=7,pomiary3[[#This Row],[czujnik8]]*0.07,0)+IF(MONTH(pomiary37[[#This Row],[data]])=8,pomiary3[[#This Row],[czujnik8]]*0.07,0),2)+IF(MONTH($H178)=5,0.9,0)</f>
        <v>16.149999999999999</v>
      </c>
      <c r="M178">
        <f>pomiary3[[#This Row],[czujnik9]]-IF(DAY($H178)&gt;=5,1,0)*IF(DAY($H178)&lt;=10,1.2,0)+IF(MONTH($H178)=5,0.9,0)</f>
        <v>15.62</v>
      </c>
    </row>
    <row r="179" spans="1:1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18.7</v>
      </c>
      <c r="F179">
        <v>10.35</v>
      </c>
      <c r="H179" s="1">
        <v>43044</v>
      </c>
      <c r="I179" s="2">
        <v>0.33819444444444446</v>
      </c>
      <c r="J179">
        <f>pomiary3[[#This Row],[czujnik1]]-IF(DAY($H179)&gt;=5,1,0)*IF(DAY($H179)&lt;=10,1.2,0)+IF(MONTH($H179)=5,0.9,0)</f>
        <v>18.260000000000002</v>
      </c>
      <c r="K179">
        <f>pomiary3[[#This Row],[czujnik2]]-IF(DAY($H179)&gt;=5,1,0)*IF(DAY($H179)&lt;=10,1.2,0)+IF(MONTH($H179)=5,0.9,0)</f>
        <v>13.65</v>
      </c>
      <c r="L179">
        <f>ROUNDDOWN(pomiary3[[#This Row],[czujnik8]]+IF(MONTH(pomiary37[[#This Row],[data]])=7,pomiary3[[#This Row],[czujnik8]]*0.07,0)+IF(MONTH(pomiary37[[#This Row],[data]])=8,pomiary3[[#This Row],[czujnik8]]*0.07,0),2)+IF(MONTH($H179)=5,0.9,0)</f>
        <v>18.7</v>
      </c>
      <c r="M179">
        <f>pomiary3[[#This Row],[czujnik9]]-IF(DAY($H179)&gt;=5,1,0)*IF(DAY($H179)&lt;=10,1.2,0)+IF(MONTH($H179)=5,0.9,0)</f>
        <v>9.15</v>
      </c>
    </row>
    <row r="180" spans="1:13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11.65</v>
      </c>
      <c r="F180">
        <v>10.73</v>
      </c>
      <c r="H180" s="1">
        <v>43047</v>
      </c>
      <c r="I180" s="2">
        <v>8.4722222222222227E-2</v>
      </c>
      <c r="J180">
        <f>pomiary3[[#This Row],[czujnik1]]-IF(DAY($H180)&gt;=5,1,0)*IF(DAY($H180)&lt;=10,1.2,0)+IF(MONTH($H180)=5,0.9,0)</f>
        <v>13.22</v>
      </c>
      <c r="K180">
        <f>pomiary3[[#This Row],[czujnik2]]-IF(DAY($H180)&gt;=5,1,0)*IF(DAY($H180)&lt;=10,1.2,0)+IF(MONTH($H180)=5,0.9,0)</f>
        <v>18.03</v>
      </c>
      <c r="L180">
        <f>ROUNDDOWN(pomiary3[[#This Row],[czujnik8]]+IF(MONTH(pomiary37[[#This Row],[data]])=7,pomiary3[[#This Row],[czujnik8]]*0.07,0)+IF(MONTH(pomiary37[[#This Row],[data]])=8,pomiary3[[#This Row],[czujnik8]]*0.07,0),2)+IF(MONTH($H180)=5,0.9,0)</f>
        <v>11.65</v>
      </c>
      <c r="M180">
        <f>pomiary3[[#This Row],[czujnik9]]-IF(DAY($H180)&gt;=5,1,0)*IF(DAY($H180)&lt;=10,1.2,0)+IF(MONTH($H180)=5,0.9,0)</f>
        <v>9.5300000000000011</v>
      </c>
    </row>
    <row r="181" spans="1:1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15.82</v>
      </c>
      <c r="F181">
        <v>13.79</v>
      </c>
      <c r="H181" s="1">
        <v>43050</v>
      </c>
      <c r="I181" s="2">
        <v>0.21597222222222223</v>
      </c>
      <c r="J181">
        <f>pomiary3[[#This Row],[czujnik1]]-IF(DAY($H181)&gt;=5,1,0)*IF(DAY($H181)&lt;=10,1.2,0)+IF(MONTH($H181)=5,0.9,0)</f>
        <v>12.2</v>
      </c>
      <c r="K181">
        <f>pomiary3[[#This Row],[czujnik2]]-IF(DAY($H181)&gt;=5,1,0)*IF(DAY($H181)&lt;=10,1.2,0)+IF(MONTH($H181)=5,0.9,0)</f>
        <v>14.35</v>
      </c>
      <c r="L181">
        <f>ROUNDDOWN(pomiary3[[#This Row],[czujnik8]]+IF(MONTH(pomiary37[[#This Row],[data]])=7,pomiary3[[#This Row],[czujnik8]]*0.07,0)+IF(MONTH(pomiary37[[#This Row],[data]])=8,pomiary3[[#This Row],[czujnik8]]*0.07,0),2)+IF(MONTH($H181)=5,0.9,0)</f>
        <v>15.82</v>
      </c>
      <c r="M181">
        <f>pomiary3[[#This Row],[czujnik9]]-IF(DAY($H181)&gt;=5,1,0)*IF(DAY($H181)&lt;=10,1.2,0)+IF(MONTH($H181)=5,0.9,0)</f>
        <v>13.79</v>
      </c>
    </row>
    <row r="182" spans="1:1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17.96</v>
      </c>
      <c r="F182">
        <v>19.07</v>
      </c>
      <c r="H182" s="1">
        <v>43051</v>
      </c>
      <c r="I182" s="2">
        <v>4.7222222222222221E-2</v>
      </c>
      <c r="J182">
        <f>pomiary3[[#This Row],[czujnik1]]-IF(DAY($H182)&gt;=5,1,0)*IF(DAY($H182)&lt;=10,1.2,0)+IF(MONTH($H182)=5,0.9,0)</f>
        <v>10.3</v>
      </c>
      <c r="K182">
        <f>pomiary3[[#This Row],[czujnik2]]-IF(DAY($H182)&gt;=5,1,0)*IF(DAY($H182)&lt;=10,1.2,0)+IF(MONTH($H182)=5,0.9,0)</f>
        <v>14.81</v>
      </c>
      <c r="L182">
        <f>ROUNDDOWN(pomiary3[[#This Row],[czujnik8]]+IF(MONTH(pomiary37[[#This Row],[data]])=7,pomiary3[[#This Row],[czujnik8]]*0.07,0)+IF(MONTH(pomiary37[[#This Row],[data]])=8,pomiary3[[#This Row],[czujnik8]]*0.07,0),2)+IF(MONTH($H182)=5,0.9,0)</f>
        <v>17.96</v>
      </c>
      <c r="M182">
        <f>pomiary3[[#This Row],[czujnik9]]-IF(DAY($H182)&gt;=5,1,0)*IF(DAY($H182)&lt;=10,1.2,0)+IF(MONTH($H182)=5,0.9,0)</f>
        <v>19.07</v>
      </c>
    </row>
    <row r="183" spans="1:1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14.46</v>
      </c>
      <c r="F183">
        <v>16.48</v>
      </c>
      <c r="H183" s="1">
        <v>43052</v>
      </c>
      <c r="I183" s="2">
        <v>0.13194444444444445</v>
      </c>
      <c r="J183">
        <f>pomiary3[[#This Row],[czujnik1]]-IF(DAY($H183)&gt;=5,1,0)*IF(DAY($H183)&lt;=10,1.2,0)+IF(MONTH($H183)=5,0.9,0)</f>
        <v>10.029999999999999</v>
      </c>
      <c r="K183">
        <f>pomiary3[[#This Row],[czujnik2]]-IF(DAY($H183)&gt;=5,1,0)*IF(DAY($H183)&lt;=10,1.2,0)+IF(MONTH($H183)=5,0.9,0)</f>
        <v>14.28</v>
      </c>
      <c r="L183">
        <f>ROUNDDOWN(pomiary3[[#This Row],[czujnik8]]+IF(MONTH(pomiary37[[#This Row],[data]])=7,pomiary3[[#This Row],[czujnik8]]*0.07,0)+IF(MONTH(pomiary37[[#This Row],[data]])=8,pomiary3[[#This Row],[czujnik8]]*0.07,0),2)+IF(MONTH($H183)=5,0.9,0)</f>
        <v>14.46</v>
      </c>
      <c r="M183">
        <f>pomiary3[[#This Row],[czujnik9]]-IF(DAY($H183)&gt;=5,1,0)*IF(DAY($H183)&lt;=10,1.2,0)+IF(MONTH($H183)=5,0.9,0)</f>
        <v>16.48</v>
      </c>
    </row>
    <row r="184" spans="1:13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12.81</v>
      </c>
      <c r="F184">
        <v>14.5</v>
      </c>
      <c r="H184" s="1">
        <v>43052</v>
      </c>
      <c r="I184" s="2">
        <v>0.34166666666666667</v>
      </c>
      <c r="J184">
        <f>pomiary3[[#This Row],[czujnik1]]-IF(DAY($H184)&gt;=5,1,0)*IF(DAY($H184)&lt;=10,1.2,0)+IF(MONTH($H184)=5,0.9,0)</f>
        <v>14</v>
      </c>
      <c r="K184">
        <f>pomiary3[[#This Row],[czujnik2]]-IF(DAY($H184)&gt;=5,1,0)*IF(DAY($H184)&lt;=10,1.2,0)+IF(MONTH($H184)=5,0.9,0)</f>
        <v>12.83</v>
      </c>
      <c r="L184">
        <f>ROUNDDOWN(pomiary3[[#This Row],[czujnik8]]+IF(MONTH(pomiary37[[#This Row],[data]])=7,pomiary3[[#This Row],[czujnik8]]*0.07,0)+IF(MONTH(pomiary37[[#This Row],[data]])=8,pomiary3[[#This Row],[czujnik8]]*0.07,0),2)+IF(MONTH($H184)=5,0.9,0)</f>
        <v>12.81</v>
      </c>
      <c r="M184">
        <f>pomiary3[[#This Row],[czujnik9]]-IF(DAY($H184)&gt;=5,1,0)*IF(DAY($H184)&lt;=10,1.2,0)+IF(MONTH($H184)=5,0.9,0)</f>
        <v>14.5</v>
      </c>
    </row>
    <row r="185" spans="1:1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11.77</v>
      </c>
      <c r="F185">
        <v>18.57</v>
      </c>
      <c r="H185" s="1">
        <v>43056</v>
      </c>
      <c r="I185" s="2">
        <v>0.29583333333333334</v>
      </c>
      <c r="J185">
        <f>pomiary3[[#This Row],[czujnik1]]-IF(DAY($H185)&gt;=5,1,0)*IF(DAY($H185)&lt;=10,1.2,0)+IF(MONTH($H185)=5,0.9,0)</f>
        <v>15.42</v>
      </c>
      <c r="K185">
        <f>pomiary3[[#This Row],[czujnik2]]-IF(DAY($H185)&gt;=5,1,0)*IF(DAY($H185)&lt;=10,1.2,0)+IF(MONTH($H185)=5,0.9,0)</f>
        <v>10.37</v>
      </c>
      <c r="L185">
        <f>ROUNDDOWN(pomiary3[[#This Row],[czujnik8]]+IF(MONTH(pomiary37[[#This Row],[data]])=7,pomiary3[[#This Row],[czujnik8]]*0.07,0)+IF(MONTH(pomiary37[[#This Row],[data]])=8,pomiary3[[#This Row],[czujnik8]]*0.07,0),2)+IF(MONTH($H185)=5,0.9,0)</f>
        <v>11.77</v>
      </c>
      <c r="M185">
        <f>pomiary3[[#This Row],[czujnik9]]-IF(DAY($H185)&gt;=5,1,0)*IF(DAY($H185)&lt;=10,1.2,0)+IF(MONTH($H185)=5,0.9,0)</f>
        <v>18.57</v>
      </c>
    </row>
    <row r="186" spans="1:1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10.44</v>
      </c>
      <c r="F186">
        <v>13.73</v>
      </c>
      <c r="H186" s="1">
        <v>43058</v>
      </c>
      <c r="I186" s="2">
        <v>0.46319444444444446</v>
      </c>
      <c r="J186">
        <f>pomiary3[[#This Row],[czujnik1]]-IF(DAY($H186)&gt;=5,1,0)*IF(DAY($H186)&lt;=10,1.2,0)+IF(MONTH($H186)=5,0.9,0)</f>
        <v>15.98</v>
      </c>
      <c r="K186">
        <f>pomiary3[[#This Row],[czujnik2]]-IF(DAY($H186)&gt;=5,1,0)*IF(DAY($H186)&lt;=10,1.2,0)+IF(MONTH($H186)=5,0.9,0)</f>
        <v>13.48</v>
      </c>
      <c r="L186">
        <f>ROUNDDOWN(pomiary3[[#This Row],[czujnik8]]+IF(MONTH(pomiary37[[#This Row],[data]])=7,pomiary3[[#This Row],[czujnik8]]*0.07,0)+IF(MONTH(pomiary37[[#This Row],[data]])=8,pomiary3[[#This Row],[czujnik8]]*0.07,0),2)+IF(MONTH($H186)=5,0.9,0)</f>
        <v>10.44</v>
      </c>
      <c r="M186">
        <f>pomiary3[[#This Row],[czujnik9]]-IF(DAY($H186)&gt;=5,1,0)*IF(DAY($H186)&lt;=10,1.2,0)+IF(MONTH($H186)=5,0.9,0)</f>
        <v>13.73</v>
      </c>
    </row>
    <row r="187" spans="1:13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10.74</v>
      </c>
      <c r="F187">
        <v>10.5</v>
      </c>
      <c r="H187" s="1">
        <v>43060</v>
      </c>
      <c r="I187" s="2">
        <v>0.21388888888888888</v>
      </c>
      <c r="J187">
        <f>pomiary3[[#This Row],[czujnik1]]-IF(DAY($H187)&gt;=5,1,0)*IF(DAY($H187)&lt;=10,1.2,0)+IF(MONTH($H187)=5,0.9,0)</f>
        <v>10.8</v>
      </c>
      <c r="K187">
        <f>pomiary3[[#This Row],[czujnik2]]-IF(DAY($H187)&gt;=5,1,0)*IF(DAY($H187)&lt;=10,1.2,0)+IF(MONTH($H187)=5,0.9,0)</f>
        <v>16.079999999999998</v>
      </c>
      <c r="L187">
        <f>ROUNDDOWN(pomiary3[[#This Row],[czujnik8]]+IF(MONTH(pomiary37[[#This Row],[data]])=7,pomiary3[[#This Row],[czujnik8]]*0.07,0)+IF(MONTH(pomiary37[[#This Row],[data]])=8,pomiary3[[#This Row],[czujnik8]]*0.07,0),2)+IF(MONTH($H187)=5,0.9,0)</f>
        <v>10.74</v>
      </c>
      <c r="M187">
        <f>pomiary3[[#This Row],[czujnik9]]-IF(DAY($H187)&gt;=5,1,0)*IF(DAY($H187)&lt;=10,1.2,0)+IF(MONTH($H187)=5,0.9,0)</f>
        <v>10.5</v>
      </c>
    </row>
    <row r="188" spans="1:1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18.72</v>
      </c>
      <c r="F188">
        <v>11.95</v>
      </c>
      <c r="H188" s="1">
        <v>43061</v>
      </c>
      <c r="I188" s="2">
        <v>0.4597222222222222</v>
      </c>
      <c r="J188">
        <f>pomiary3[[#This Row],[czujnik1]]-IF(DAY($H188)&gt;=5,1,0)*IF(DAY($H188)&lt;=10,1.2,0)+IF(MONTH($H188)=5,0.9,0)</f>
        <v>10.61</v>
      </c>
      <c r="K188">
        <f>pomiary3[[#This Row],[czujnik2]]-IF(DAY($H188)&gt;=5,1,0)*IF(DAY($H188)&lt;=10,1.2,0)+IF(MONTH($H188)=5,0.9,0)</f>
        <v>15.59</v>
      </c>
      <c r="L188">
        <f>ROUNDDOWN(pomiary3[[#This Row],[czujnik8]]+IF(MONTH(pomiary37[[#This Row],[data]])=7,pomiary3[[#This Row],[czujnik8]]*0.07,0)+IF(MONTH(pomiary37[[#This Row],[data]])=8,pomiary3[[#This Row],[czujnik8]]*0.07,0),2)+IF(MONTH($H188)=5,0.9,0)</f>
        <v>18.72</v>
      </c>
      <c r="M188">
        <f>pomiary3[[#This Row],[czujnik9]]-IF(DAY($H188)&gt;=5,1,0)*IF(DAY($H188)&lt;=10,1.2,0)+IF(MONTH($H188)=5,0.9,0)</f>
        <v>11.95</v>
      </c>
    </row>
    <row r="189" spans="1:13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10.47</v>
      </c>
      <c r="F189">
        <v>17.46</v>
      </c>
      <c r="H189" s="1">
        <v>43063</v>
      </c>
      <c r="I189" s="2">
        <v>4.3055555555555555E-2</v>
      </c>
      <c r="J189">
        <f>pomiary3[[#This Row],[czujnik1]]-IF(DAY($H189)&gt;=5,1,0)*IF(DAY($H189)&lt;=10,1.2,0)+IF(MONTH($H189)=5,0.9,0)</f>
        <v>17.66</v>
      </c>
      <c r="K189">
        <f>pomiary3[[#This Row],[czujnik2]]-IF(DAY($H189)&gt;=5,1,0)*IF(DAY($H189)&lt;=10,1.2,0)+IF(MONTH($H189)=5,0.9,0)</f>
        <v>15.83</v>
      </c>
      <c r="L189">
        <f>ROUNDDOWN(pomiary3[[#This Row],[czujnik8]]+IF(MONTH(pomiary37[[#This Row],[data]])=7,pomiary3[[#This Row],[czujnik8]]*0.07,0)+IF(MONTH(pomiary37[[#This Row],[data]])=8,pomiary3[[#This Row],[czujnik8]]*0.07,0),2)+IF(MONTH($H189)=5,0.9,0)</f>
        <v>10.47</v>
      </c>
      <c r="M189">
        <f>pomiary3[[#This Row],[czujnik9]]-IF(DAY($H189)&gt;=5,1,0)*IF(DAY($H189)&lt;=10,1.2,0)+IF(MONTH($H189)=5,0.9,0)</f>
        <v>17.46</v>
      </c>
    </row>
    <row r="190" spans="1:1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18.95</v>
      </c>
      <c r="F190">
        <v>11.79</v>
      </c>
      <c r="H190" s="1">
        <v>43067</v>
      </c>
      <c r="I190" s="2">
        <v>0.37638888888888888</v>
      </c>
      <c r="J190">
        <f>pomiary3[[#This Row],[czujnik1]]-IF(DAY($H190)&gt;=5,1,0)*IF(DAY($H190)&lt;=10,1.2,0)+IF(MONTH($H190)=5,0.9,0)</f>
        <v>15.3</v>
      </c>
      <c r="K190">
        <f>pomiary3[[#This Row],[czujnik2]]-IF(DAY($H190)&gt;=5,1,0)*IF(DAY($H190)&lt;=10,1.2,0)+IF(MONTH($H190)=5,0.9,0)</f>
        <v>13.83</v>
      </c>
      <c r="L190">
        <f>ROUNDDOWN(pomiary3[[#This Row],[czujnik8]]+IF(MONTH(pomiary37[[#This Row],[data]])=7,pomiary3[[#This Row],[czujnik8]]*0.07,0)+IF(MONTH(pomiary37[[#This Row],[data]])=8,pomiary3[[#This Row],[czujnik8]]*0.07,0),2)+IF(MONTH($H190)=5,0.9,0)</f>
        <v>18.95</v>
      </c>
      <c r="M190">
        <f>pomiary3[[#This Row],[czujnik9]]-IF(DAY($H190)&gt;=5,1,0)*IF(DAY($H190)&lt;=10,1.2,0)+IF(MONTH($H190)=5,0.9,0)</f>
        <v>11.79</v>
      </c>
    </row>
    <row r="191" spans="1:1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16.649999999999999</v>
      </c>
      <c r="F191">
        <v>11.24</v>
      </c>
      <c r="H191" s="1">
        <v>43068</v>
      </c>
      <c r="I191" s="2">
        <v>0.50277777777777777</v>
      </c>
      <c r="J191">
        <f>pomiary3[[#This Row],[czujnik1]]-IF(DAY($H191)&gt;=5,1,0)*IF(DAY($H191)&lt;=10,1.2,0)+IF(MONTH($H191)=5,0.9,0)</f>
        <v>10.77</v>
      </c>
      <c r="K191">
        <f>pomiary3[[#This Row],[czujnik2]]-IF(DAY($H191)&gt;=5,1,0)*IF(DAY($H191)&lt;=10,1.2,0)+IF(MONTH($H191)=5,0.9,0)</f>
        <v>18.07</v>
      </c>
      <c r="L191">
        <f>ROUNDDOWN(pomiary3[[#This Row],[czujnik8]]+IF(MONTH(pomiary37[[#This Row],[data]])=7,pomiary3[[#This Row],[czujnik8]]*0.07,0)+IF(MONTH(pomiary37[[#This Row],[data]])=8,pomiary3[[#This Row],[czujnik8]]*0.07,0),2)+IF(MONTH($H191)=5,0.9,0)</f>
        <v>16.649999999999999</v>
      </c>
      <c r="M191">
        <f>pomiary3[[#This Row],[czujnik9]]-IF(DAY($H191)&gt;=5,1,0)*IF(DAY($H191)&lt;=10,1.2,0)+IF(MONTH($H191)=5,0.9,0)</f>
        <v>11.24</v>
      </c>
    </row>
    <row r="192" spans="1:1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12.26</v>
      </c>
      <c r="F192">
        <v>19.34</v>
      </c>
      <c r="H192" s="1">
        <v>43069</v>
      </c>
      <c r="I192" s="2">
        <v>0.12638888888888888</v>
      </c>
      <c r="J192">
        <f>pomiary3[[#This Row],[czujnik1]]-IF(DAY($H192)&gt;=5,1,0)*IF(DAY($H192)&lt;=10,1.2,0)+IF(MONTH($H192)=5,0.9,0)</f>
        <v>15.81</v>
      </c>
      <c r="K192">
        <f>pomiary3[[#This Row],[czujnik2]]-IF(DAY($H192)&gt;=5,1,0)*IF(DAY($H192)&lt;=10,1.2,0)+IF(MONTH($H192)=5,0.9,0)</f>
        <v>14.72</v>
      </c>
      <c r="L192">
        <f>ROUNDDOWN(pomiary3[[#This Row],[czujnik8]]+IF(MONTH(pomiary37[[#This Row],[data]])=7,pomiary3[[#This Row],[czujnik8]]*0.07,0)+IF(MONTH(pomiary37[[#This Row],[data]])=8,pomiary3[[#This Row],[czujnik8]]*0.07,0),2)+IF(MONTH($H192)=5,0.9,0)</f>
        <v>12.26</v>
      </c>
      <c r="M192">
        <f>pomiary3[[#This Row],[czujnik9]]-IF(DAY($H192)&gt;=5,1,0)*IF(DAY($H192)&lt;=10,1.2,0)+IF(MONTH($H192)=5,0.9,0)</f>
        <v>19.34</v>
      </c>
    </row>
    <row r="193" spans="1:1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-2.09</v>
      </c>
      <c r="F193">
        <v>-2.0299999999999998</v>
      </c>
      <c r="H193" s="1">
        <v>43078</v>
      </c>
      <c r="I193" s="2">
        <v>0.12638888888888888</v>
      </c>
      <c r="J193">
        <f>pomiary3[[#This Row],[czujnik1]]-IF(DAY($H193)&gt;=5,1,0)*IF(DAY($H193)&lt;=10,1.2,0)+IF(MONTH($H193)=5,0.9,0)</f>
        <v>-2.23</v>
      </c>
      <c r="K193">
        <f>pomiary3[[#This Row],[czujnik2]]-IF(DAY($H193)&gt;=5,1,0)*IF(DAY($H193)&lt;=10,1.2,0)+IF(MONTH($H193)=5,0.9,0)</f>
        <v>7.2</v>
      </c>
      <c r="L193">
        <f>ROUNDDOWN(pomiary3[[#This Row],[czujnik8]]+IF(MONTH(pomiary37[[#This Row],[data]])=7,pomiary3[[#This Row],[czujnik8]]*0.07,0)+IF(MONTH(pomiary37[[#This Row],[data]])=8,pomiary3[[#This Row],[czujnik8]]*0.07,0),2)+IF(MONTH($H193)=5,0.9,0)</f>
        <v>-2.09</v>
      </c>
      <c r="M193">
        <f>pomiary3[[#This Row],[czujnik9]]-IF(DAY($H193)&gt;=5,1,0)*IF(DAY($H193)&lt;=10,1.2,0)+IF(MONTH($H193)=5,0.9,0)</f>
        <v>-3.2299999999999995</v>
      </c>
    </row>
    <row r="194" spans="1:1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-5.76</v>
      </c>
      <c r="F194">
        <v>-2.0499999999999998</v>
      </c>
      <c r="H194" s="1">
        <v>43080</v>
      </c>
      <c r="I194" s="2">
        <v>8.3333333333333332E-3</v>
      </c>
      <c r="J194">
        <f>pomiary3[[#This Row],[czujnik1]]-IF(DAY($H194)&gt;=5,1,0)*IF(DAY($H194)&lt;=10,1.2,0)+IF(MONTH($H194)=5,0.9,0)</f>
        <v>-0.64</v>
      </c>
      <c r="K194">
        <f>pomiary3[[#This Row],[czujnik2]]-IF(DAY($H194)&gt;=5,1,0)*IF(DAY($H194)&lt;=10,1.2,0)+IF(MONTH($H194)=5,0.9,0)</f>
        <v>-3.46</v>
      </c>
      <c r="L194">
        <f>ROUNDDOWN(pomiary3[[#This Row],[czujnik8]]+IF(MONTH(pomiary37[[#This Row],[data]])=7,pomiary3[[#This Row],[czujnik8]]*0.07,0)+IF(MONTH(pomiary37[[#This Row],[data]])=8,pomiary3[[#This Row],[czujnik8]]*0.07,0),2)+IF(MONTH($H194)=5,0.9,0)</f>
        <v>-5.76</v>
      </c>
      <c r="M194">
        <f>pomiary3[[#This Row],[czujnik9]]-IF(DAY($H194)&gt;=5,1,0)*IF(DAY($H194)&lt;=10,1.2,0)+IF(MONTH($H194)=5,0.9,0)</f>
        <v>-2.0499999999999998</v>
      </c>
    </row>
    <row r="195" spans="1:1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7.27</v>
      </c>
      <c r="F195">
        <v>0</v>
      </c>
      <c r="H195" s="1">
        <v>43081</v>
      </c>
      <c r="I195" s="2">
        <v>0.29930555555555555</v>
      </c>
      <c r="J195">
        <f>pomiary3[[#This Row],[czujnik1]]-IF(DAY($H195)&gt;=5,1,0)*IF(DAY($H195)&lt;=10,1.2,0)+IF(MONTH($H195)=5,0.9,0)</f>
        <v>-4.66</v>
      </c>
      <c r="K195">
        <f>pomiary3[[#This Row],[czujnik2]]-IF(DAY($H195)&gt;=5,1,0)*IF(DAY($H195)&lt;=10,1.2,0)+IF(MONTH($H195)=5,0.9,0)</f>
        <v>7.8</v>
      </c>
      <c r="L195">
        <f>ROUNDDOWN(pomiary3[[#This Row],[czujnik8]]+IF(MONTH(pomiary37[[#This Row],[data]])=7,pomiary3[[#This Row],[czujnik8]]*0.07,0)+IF(MONTH(pomiary37[[#This Row],[data]])=8,pomiary3[[#This Row],[czujnik8]]*0.07,0),2)+IF(MONTH($H195)=5,0.9,0)</f>
        <v>7.27</v>
      </c>
      <c r="M195">
        <f>pomiary3[[#This Row],[czujnik9]]-IF(DAY($H195)&gt;=5,1,0)*IF(DAY($H195)&lt;=10,1.2,0)+IF(MONTH($H195)=5,0.9,0)</f>
        <v>0</v>
      </c>
    </row>
    <row r="196" spans="1:1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0.7</v>
      </c>
      <c r="F196">
        <v>-6.74</v>
      </c>
      <c r="H196" s="1">
        <v>43085</v>
      </c>
      <c r="I196" s="2">
        <v>4.1666666666666664E-2</v>
      </c>
      <c r="J196">
        <f>pomiary3[[#This Row],[czujnik1]]-IF(DAY($H196)&gt;=5,1,0)*IF(DAY($H196)&lt;=10,1.2,0)+IF(MONTH($H196)=5,0.9,0)</f>
        <v>5.58</v>
      </c>
      <c r="K196">
        <f>pomiary3[[#This Row],[czujnik2]]-IF(DAY($H196)&gt;=5,1,0)*IF(DAY($H196)&lt;=10,1.2,0)+IF(MONTH($H196)=5,0.9,0)</f>
        <v>-4.47</v>
      </c>
      <c r="L196">
        <f>ROUNDDOWN(pomiary3[[#This Row],[czujnik8]]+IF(MONTH(pomiary37[[#This Row],[data]])=7,pomiary3[[#This Row],[czujnik8]]*0.07,0)+IF(MONTH(pomiary37[[#This Row],[data]])=8,pomiary3[[#This Row],[czujnik8]]*0.07,0),2)+IF(MONTH($H196)=5,0.9,0)</f>
        <v>0.7</v>
      </c>
      <c r="M196">
        <f>pomiary3[[#This Row],[czujnik9]]-IF(DAY($H196)&gt;=5,1,0)*IF(DAY($H196)&lt;=10,1.2,0)+IF(MONTH($H196)=5,0.9,0)</f>
        <v>-6.74</v>
      </c>
    </row>
    <row r="197" spans="1:1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-3.33</v>
      </c>
      <c r="F197">
        <v>-7.14</v>
      </c>
      <c r="H197" s="1">
        <v>43087</v>
      </c>
      <c r="I197" s="2">
        <v>0.37638888888888888</v>
      </c>
      <c r="J197">
        <f>pomiary3[[#This Row],[czujnik1]]-IF(DAY($H197)&gt;=5,1,0)*IF(DAY($H197)&lt;=10,1.2,0)+IF(MONTH($H197)=5,0.9,0)</f>
        <v>3.23</v>
      </c>
      <c r="K197">
        <f>pomiary3[[#This Row],[czujnik2]]-IF(DAY($H197)&gt;=5,1,0)*IF(DAY($H197)&lt;=10,1.2,0)+IF(MONTH($H197)=5,0.9,0)</f>
        <v>3.29</v>
      </c>
      <c r="L197">
        <f>ROUNDDOWN(pomiary3[[#This Row],[czujnik8]]+IF(MONTH(pomiary37[[#This Row],[data]])=7,pomiary3[[#This Row],[czujnik8]]*0.07,0)+IF(MONTH(pomiary37[[#This Row],[data]])=8,pomiary3[[#This Row],[czujnik8]]*0.07,0),2)+IF(MONTH($H197)=5,0.9,0)</f>
        <v>-3.33</v>
      </c>
      <c r="M197">
        <f>pomiary3[[#This Row],[czujnik9]]-IF(DAY($H197)&gt;=5,1,0)*IF(DAY($H197)&lt;=10,1.2,0)+IF(MONTH($H197)=5,0.9,0)</f>
        <v>-7.14</v>
      </c>
    </row>
    <row r="198" spans="1:13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0.16</v>
      </c>
      <c r="F198">
        <v>3.83</v>
      </c>
      <c r="H198" s="1">
        <v>43092</v>
      </c>
      <c r="I198" s="2">
        <v>0.16944444444444445</v>
      </c>
      <c r="J198">
        <f>pomiary3[[#This Row],[czujnik1]]-IF(DAY($H198)&gt;=5,1,0)*IF(DAY($H198)&lt;=10,1.2,0)+IF(MONTH($H198)=5,0.9,0)</f>
        <v>-1.46</v>
      </c>
      <c r="K198">
        <f>pomiary3[[#This Row],[czujnik2]]-IF(DAY($H198)&gt;=5,1,0)*IF(DAY($H198)&lt;=10,1.2,0)+IF(MONTH($H198)=5,0.9,0)</f>
        <v>-7.76</v>
      </c>
      <c r="L198">
        <f>ROUNDDOWN(pomiary3[[#This Row],[czujnik8]]+IF(MONTH(pomiary37[[#This Row],[data]])=7,pomiary3[[#This Row],[czujnik8]]*0.07,0)+IF(MONTH(pomiary37[[#This Row],[data]])=8,pomiary3[[#This Row],[czujnik8]]*0.07,0),2)+IF(MONTH($H198)=5,0.9,0)</f>
        <v>0.16</v>
      </c>
      <c r="M198">
        <f>pomiary3[[#This Row],[czujnik9]]-IF(DAY($H198)&gt;=5,1,0)*IF(DAY($H198)&lt;=10,1.2,0)+IF(MONTH($H198)=5,0.9,0)</f>
        <v>3.83</v>
      </c>
    </row>
    <row r="199" spans="1:1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-6.38</v>
      </c>
      <c r="F199">
        <v>8.1</v>
      </c>
      <c r="H199" s="1">
        <v>43093</v>
      </c>
      <c r="I199" s="2">
        <v>0.29583333333333334</v>
      </c>
      <c r="J199">
        <f>pomiary3[[#This Row],[czujnik1]]-IF(DAY($H199)&gt;=5,1,0)*IF(DAY($H199)&lt;=10,1.2,0)+IF(MONTH($H199)=5,0.9,0)</f>
        <v>-7.3</v>
      </c>
      <c r="K199">
        <f>pomiary3[[#This Row],[czujnik2]]-IF(DAY($H199)&gt;=5,1,0)*IF(DAY($H199)&lt;=10,1.2,0)+IF(MONTH($H199)=5,0.9,0)</f>
        <v>-4.8600000000000003</v>
      </c>
      <c r="L199">
        <f>ROUNDDOWN(pomiary3[[#This Row],[czujnik8]]+IF(MONTH(pomiary37[[#This Row],[data]])=7,pomiary3[[#This Row],[czujnik8]]*0.07,0)+IF(MONTH(pomiary37[[#This Row],[data]])=8,pomiary3[[#This Row],[czujnik8]]*0.07,0),2)+IF(MONTH($H199)=5,0.9,0)</f>
        <v>-6.38</v>
      </c>
      <c r="M199">
        <f>pomiary3[[#This Row],[czujnik9]]-IF(DAY($H199)&gt;=5,1,0)*IF(DAY($H199)&lt;=10,1.2,0)+IF(MONTH($H199)=5,0.9,0)</f>
        <v>8.1</v>
      </c>
    </row>
    <row r="200" spans="1:1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-7.17</v>
      </c>
      <c r="F200">
        <v>2.2599999999999998</v>
      </c>
      <c r="H200" s="1">
        <v>43096</v>
      </c>
      <c r="I200" s="2">
        <v>4.4444444444444446E-2</v>
      </c>
      <c r="J200">
        <f>pomiary3[[#This Row],[czujnik1]]-IF(DAY($H200)&gt;=5,1,0)*IF(DAY($H200)&lt;=10,1.2,0)+IF(MONTH($H200)=5,0.9,0)</f>
        <v>-2.37</v>
      </c>
      <c r="K200">
        <f>pomiary3[[#This Row],[czujnik2]]-IF(DAY($H200)&gt;=5,1,0)*IF(DAY($H200)&lt;=10,1.2,0)+IF(MONTH($H200)=5,0.9,0)</f>
        <v>4.95</v>
      </c>
      <c r="L200">
        <f>ROUNDDOWN(pomiary3[[#This Row],[czujnik8]]+IF(MONTH(pomiary37[[#This Row],[data]])=7,pomiary3[[#This Row],[czujnik8]]*0.07,0)+IF(MONTH(pomiary37[[#This Row],[data]])=8,pomiary3[[#This Row],[czujnik8]]*0.07,0),2)+IF(MONTH($H200)=5,0.9,0)</f>
        <v>-7.17</v>
      </c>
      <c r="M200">
        <f>pomiary3[[#This Row],[czujnik9]]-IF(DAY($H200)&gt;=5,1,0)*IF(DAY($H200)&lt;=10,1.2,0)+IF(MONTH($H200)=5,0.9,0)</f>
        <v>2.2599999999999998</v>
      </c>
    </row>
    <row r="201" spans="1:13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3.14</v>
      </c>
      <c r="F201">
        <v>-6.82</v>
      </c>
      <c r="H201" s="1">
        <v>43097</v>
      </c>
      <c r="I201" s="2">
        <v>4.3749999999999997E-2</v>
      </c>
      <c r="J201">
        <f>pomiary3[[#This Row],[czujnik1]]-IF(DAY($H201)&gt;=5,1,0)*IF(DAY($H201)&lt;=10,1.2,0)+IF(MONTH($H201)=5,0.9,0)</f>
        <v>-6.44</v>
      </c>
      <c r="K201">
        <f>pomiary3[[#This Row],[czujnik2]]-IF(DAY($H201)&gt;=5,1,0)*IF(DAY($H201)&lt;=10,1.2,0)+IF(MONTH($H201)=5,0.9,0)</f>
        <v>6.45</v>
      </c>
      <c r="L201">
        <f>ROUNDDOWN(pomiary3[[#This Row],[czujnik8]]+IF(MONTH(pomiary37[[#This Row],[data]])=7,pomiary3[[#This Row],[czujnik8]]*0.07,0)+IF(MONTH(pomiary37[[#This Row],[data]])=8,pomiary3[[#This Row],[czujnik8]]*0.07,0),2)+IF(MONTH($H201)=5,0.9,0)</f>
        <v>3.14</v>
      </c>
      <c r="M201">
        <f>pomiary3[[#This Row],[czujnik9]]-IF(DAY($H201)&gt;=5,1,0)*IF(DAY($H201)&lt;=10,1.2,0)+IF(MONTH($H201)=5,0.9,0)</f>
        <v>-6.82</v>
      </c>
    </row>
  </sheetData>
  <mergeCells count="2">
    <mergeCell ref="P1:S1"/>
    <mergeCell ref="T1:W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X I t W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X I t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L V l j 5 0 M c E o Q E A A N 0 O A A A T A B w A R m 9 y b X V s Y X M v U 2 V j d G l v b j E u b S C i G A A o o B Q A A A A A A A A A A A A A A A A A A A A A A A A A A A D t k s 1 O w k A Q g O 8 k v M N m v Z S k I R R F / E k P B j R 6 0 G j A i 9 T D 2 o 6 4 0 t 0 h u 1 u x J V x 4 J U 4 m 3 g z v 5 R p + J M Y m n q W 9 d G e + d G Z n + m k I D U d J O o u 3 d 1 w u l U v 6 i S m I y B A F Z y o l P o n B l E v E P v M 3 9 T G L 5 l O 0 y Z Z + q b Y x T A R I 4 5 z x G K o t l M Y G 2 q G t o + B W g 9 L B M 0 q m g z b o g c F h c C E f U Q l m 0 g E j l 8 w k i g X N M A M 1 C l m 9 5 h 2 o Y N m y a l 4 N r b i 9 N s R c c A P K p 8 f U J S 2 M E y G 1 7 9 V d c i p D j L j s 2 6 B R c 8 l N g g Y 6 J o 3 B / z 5 W r 1 D C f c V d 3 H 2 H X r H + f P o x G w 0 4 Q T t d N E r n 7 z p D m Q o b Z d z 2 B m o H 6 7 I H + + 2 1 Q m E L n Q O L 7 C D O e n K X 9 J b o J I 4 7 I Y u Z 0 r 5 R y W a j O 1 t J 2 n U i M e n w u 2 R X M a m / N r A Y p J s O Q T t / u 5 Y 7 H t O I G W a 3 Y E s C s W e Y u G R M + x h l X K 7 z h o t F P s y S Z 8 k H 3 g r I R D y A 2 k T 1 f L S b j / b y U S M f 7 e e j Z j 4 6 y E e H + c i r / W C T S r n E 5 e / / Z t P 3 H b o y 3 q l X a K F 9 o f 2 2 a b 9 b a F 9 o v 3 3 a 7 x X a F 9 p v n / a N Q v t C + / + s / S d Q S w E C L Q A U A A I A C A B c i 1 Z Y Y i 9 t 5 a Q A A A D 2 A A A A E g A A A A A A A A A A A A A A A A A A A A A A Q 2 9 u Z m l n L 1 B h Y 2 t h Z 2 U u e G 1 s U E s B A i 0 A F A A C A A g A X I t W W A / K 6 a u k A A A A 6 Q A A A B M A A A A A A A A A A A A A A A A A 8 A A A A F t D b 2 5 0 Z W 5 0 X 1 R 5 c G V z X S 5 4 b W x Q S w E C L Q A U A A I A C A B c i 1 Z Y + d D H B K E B A A D d D g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R g A A A A A A A F l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i O G Y 0 Y j V m L T Y 0 Y 2 E t N D V j N y 0 5 M D E 4 L T N h Z G J i N z c 1 O D M y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1 p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N D o 0 N z o 1 O C 4 3 O D U 2 N j I 2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t a W F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B l N j Y 1 Z G Y t N m Q 4 M C 0 0 M j R l L T k 2 M m U t N T I 0 Z j Z i M T h m N 2 E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b W l h c n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N D o 0 N z o 1 O C 4 3 O D U 2 N j I 2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b W l h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Y j d h O T Y x L T Y x M z M t N D A 2 Y y 0 4 M T E x L W Y 2 O D k w Y 2 M 4 M W V k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1 p Y X J 5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J U M T Q 6 N D c 6 N T g u N z g 1 N j Y y N l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T I 3 Z j h k O C 0 2 O T J j L T Q x Z m U t O D d l O S 1 i O T k z Y W E 4 N j Y x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t a W F y e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N D o 0 N z o 1 O C 4 3 O D U 2 N j I 2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t a W F y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4 M G E 3 Z D Y t O D k 1 Y S 0 0 N z B k L T g z O T E t Y 2 N l O D B i N T J h N j c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W l h c n k z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y M l Q x N D o 0 N z o 1 O C 4 3 O D U 2 N j I 2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q E v + j G O Y R K j 9 W 1 d Q d 9 L J A A A A A A I A A A A A A B B m A A A A A Q A A I A A A A F o e 3 V C l 2 c i B A T Q Q 9 z g v I x J Z L 6 m T B w P b K P z R F W n U L Y c Y A A A A A A 6 A A A A A A g A A I A A A A M M P G V 4 k c K E o D M C G l H d a F j t 7 s G T 4 f h i C F p z 6 M s v 4 7 4 8 + U A A A A L D j S u B w S B m a N w X u 8 + J x b N h F p O p g N a N c 6 7 x T 4 7 r r O E F S v B 0 J c N w a M f / 9 v D U L i Z y F u 6 0 X r + B L J 5 R j + L u y D f 8 E o V R Y s 1 b r I e V s f L B g j w K 4 P q 1 m Q A A A A P O V X z k W E c x Y k N E A Q p Y c t A A / F l e z x M 7 B t t z Q A R v f P A 2 Y M m Y + Z O x / k n A N 9 A 5 H q J k 7 9 0 p d k q W w L t + 4 n r b n w J 1 n t i k = < / D a t a M a s h u p > 
</file>

<file path=customXml/itemProps1.xml><?xml version="1.0" encoding="utf-8"?>
<ds:datastoreItem xmlns:ds="http://schemas.openxmlformats.org/officeDocument/2006/customXml" ds:itemID="{3318DF49-59D3-4AA9-9D2E-67468CFAC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pomiary</vt:lpstr>
      <vt:lpstr>zadanie1</vt:lpstr>
      <vt:lpstr>zadanie2</vt:lpstr>
      <vt:lpstr>zadanie3</vt:lpstr>
      <vt:lpstr>zadanie4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2024-02-22T16:53:36Z</dcterms:modified>
</cp:coreProperties>
</file>