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aeba951d90199/바탕 화면/0630/"/>
    </mc:Choice>
  </mc:AlternateContent>
  <xr:revisionPtr revIDLastSave="516" documentId="13_ncr:1_{49C77F3B-DC6E-4C87-B7A5-C25884D20340}" xr6:coauthVersionLast="47" xr6:coauthVersionMax="47" xr10:uidLastSave="{2A2B2EDA-8FBD-4896-B9B9-5A5B95308E5E}"/>
  <bookViews>
    <workbookView xWindow="0" yWindow="1152" windowWidth="18084" windowHeight="11208" xr2:uid="{0707E0F3-27DF-42CC-B3FA-B0B66DB7B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 a="1"/>
  <c r="P14" i="1" s="1"/>
  <c r="C19" i="1"/>
  <c r="C16" i="1" l="1"/>
  <c r="F16" i="1"/>
  <c r="C18" i="1"/>
  <c r="F17" i="1"/>
  <c r="C17" i="1"/>
  <c r="P15" i="1"/>
  <c r="P16" i="1" l="1"/>
  <c r="I17" i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<sst xmlns="http://schemas.openxmlformats.org/spreadsheetml/2006/main" count="63" uniqueCount="57">
  <si>
    <t>캐릭터 공격력</t>
    <phoneticPr fontId="4" type="noConversion"/>
  </si>
  <si>
    <t>총기 공격력</t>
    <phoneticPr fontId="4" type="noConversion"/>
  </si>
  <si>
    <t>치명타 피해 증가(%)</t>
    <phoneticPr fontId="4" type="noConversion"/>
  </si>
  <si>
    <t>기본공격 피해 증가(%)</t>
    <phoneticPr fontId="4" type="noConversion"/>
  </si>
  <si>
    <t>최종 데미지 증가(%)</t>
    <phoneticPr fontId="4" type="noConversion"/>
  </si>
  <si>
    <t>평타 (노크리)</t>
    <phoneticPr fontId="4" type="noConversion"/>
  </si>
  <si>
    <t>평타 (크리)</t>
    <phoneticPr fontId="4" type="noConversion"/>
  </si>
  <si>
    <t>평타 (노크리 + 대쉬)</t>
    <phoneticPr fontId="4" type="noConversion"/>
  </si>
  <si>
    <t>평타 (크리 + 대쉬)</t>
    <phoneticPr fontId="4" type="noConversion"/>
  </si>
  <si>
    <t>스킬 (노크리)</t>
    <phoneticPr fontId="4" type="noConversion"/>
  </si>
  <si>
    <t>스킬 (크리)</t>
    <phoneticPr fontId="4" type="noConversion"/>
  </si>
  <si>
    <t>스킬 계수</t>
    <phoneticPr fontId="4" type="noConversion"/>
  </si>
  <si>
    <t>스킬 피해 증가(%)</t>
    <phoneticPr fontId="4" type="noConversion"/>
  </si>
  <si>
    <t>↓↓스킬이라면↓↓</t>
    <phoneticPr fontId="4" type="noConversion"/>
  </si>
  <si>
    <t>평타 데미지 산정 공식</t>
    <phoneticPr fontId="4" type="noConversion"/>
  </si>
  <si>
    <t>((캐릭터 공격력+총기 공격력) * (스킬 계수)) * (1+치명타 발생 시(0.5+치명타 피해 증가%)) * (1+스킬 추가 피해%) * (1+최종 데미지 증가%)</t>
    <phoneticPr fontId="4" type="noConversion"/>
  </si>
  <si>
    <t>수치 조정</t>
    <phoneticPr fontId="4" type="noConversion"/>
  </si>
  <si>
    <t>* 플레이어가 1초에 줄 수 있는 총 데미지</t>
    <phoneticPr fontId="4" type="noConversion"/>
  </si>
  <si>
    <t>* 플레이어가 3분에 줄 수 있는 총 데미지</t>
    <phoneticPr fontId="4" type="noConversion"/>
  </si>
  <si>
    <t>* 몬스터의 기준 체력을 설정하고, 그에 맞춘 적당한 공격력 수치로 조정하는 것이 목표</t>
    <phoneticPr fontId="4" type="noConversion"/>
  </si>
  <si>
    <t>* 한 판의 전투가 끝나는 시간 3분</t>
    <phoneticPr fontId="4" type="noConversion"/>
  </si>
  <si>
    <t>* 몬스터가 평타 4대 맞고 죽을 시 적정 스테이지 (1-1~1-10을 제외한 나머지 스테이지는 해당 수치를 따름)</t>
    <phoneticPr fontId="4" type="noConversion"/>
  </si>
  <si>
    <t>타수가 많다고 치명타가 잘 터지거나 배율이 높은 것은 아님</t>
    <phoneticPr fontId="4" type="noConversion"/>
  </si>
  <si>
    <t>안정적으로 터지는 것 뿐이고, 기댓값은 어차피 동일</t>
    <phoneticPr fontId="4" type="noConversion"/>
  </si>
  <si>
    <t>스킬 데미지 산정 공식</t>
    <phoneticPr fontId="4" type="noConversion"/>
  </si>
  <si>
    <t>(캐릭터 공격력+총기 공격력) * (1+치명타 발생 시(기본 치명타 피해량 50%+치명타 피해 증가%)) * (1+기본공격 추가 피해%) * (1+최종 데미지 증가%) * (1+대쉬 여부20%)</t>
    <phoneticPr fontId="4" type="noConversion"/>
  </si>
  <si>
    <t>피해량 증가는 합연산으로 계산된다.</t>
    <phoneticPr fontId="4" type="noConversion"/>
  </si>
  <si>
    <t>치명타 확률(%)</t>
    <phoneticPr fontId="4" type="noConversion"/>
  </si>
  <si>
    <t>AR</t>
    <phoneticPr fontId="4" type="noConversion"/>
  </si>
  <si>
    <t>1. 공격력 계산기</t>
    <phoneticPr fontId="4" type="noConversion"/>
  </si>
  <si>
    <t>SG</t>
    <phoneticPr fontId="4" type="noConversion"/>
  </si>
  <si>
    <t>SR</t>
    <phoneticPr fontId="4" type="noConversion"/>
  </si>
  <si>
    <t>평타 데미지 기대값</t>
    <phoneticPr fontId="4" type="noConversion"/>
  </si>
  <si>
    <t>스킬 데미지 기대값</t>
    <phoneticPr fontId="4" type="noConversion"/>
  </si>
  <si>
    <t>*치명타 확률을 고려한 데미지를 의미함</t>
    <phoneticPr fontId="4" type="noConversion"/>
  </si>
  <si>
    <t>일반 몬스터 체력</t>
    <phoneticPr fontId="4" type="noConversion"/>
  </si>
  <si>
    <t>2. 총기 공격력 밸런스 계산기</t>
    <phoneticPr fontId="4" type="noConversion"/>
  </si>
  <si>
    <t>총기 공격력을 세팅하는 방법은 다음과 같다.</t>
    <phoneticPr fontId="4" type="noConversion"/>
  </si>
  <si>
    <t>1. 총기 공격력을 제외한 나머지 값을 좌측 공격력 계산기에 입력한다.</t>
    <phoneticPr fontId="4" type="noConversion"/>
  </si>
  <si>
    <t>2. 이를 기준으로 SG의 총기 공격력과 일반 스테이지 몬스터의 체력을 설정한다.</t>
    <phoneticPr fontId="4" type="noConversion"/>
  </si>
  <si>
    <t>1. 일반 스테이지 몬스터의 체력은 해당 스테이지 적정 스펙인 SG의 평타 기대값과 동일하게 설정한다. (투사체 6개 전부 맞힐 시 원킬)</t>
    <phoneticPr fontId="4" type="noConversion"/>
  </si>
  <si>
    <t>SG 적정 총기 공격력</t>
    <phoneticPr fontId="4" type="noConversion"/>
  </si>
  <si>
    <t>AR 적정 총기 공격력</t>
    <phoneticPr fontId="4" type="noConversion"/>
  </si>
  <si>
    <t>SR 적정 총기 공격력</t>
    <phoneticPr fontId="4" type="noConversion"/>
  </si>
  <si>
    <t>* 1.1로 나누기 (1대 때리면 실피가 남도록)</t>
    <phoneticPr fontId="4" type="noConversion"/>
  </si>
  <si>
    <t>2. 일반 몬스터 체력을 입력하면 나머지는 전부 자동으로 계산된다. (ShotgunPower함수)</t>
    <phoneticPr fontId="4" type="noConversion"/>
  </si>
  <si>
    <t>SR의 경우 스킬계수를 높게 설정하여 보스전에서 좋은 성능을 발휘할 수 있도록 할 예정</t>
    <phoneticPr fontId="4" type="noConversion"/>
  </si>
  <si>
    <t>AR 평타 기대값</t>
    <phoneticPr fontId="4" type="noConversion"/>
  </si>
  <si>
    <t>SR 평타 기대값</t>
    <phoneticPr fontId="4" type="noConversion"/>
  </si>
  <si>
    <t>(보스 스테이지의 플레이타임은 SR이 궁극기 사이클을 몇 번이나 돌릴 수 있는지를 기준으로 설계한다.)</t>
    <phoneticPr fontId="4" type="noConversion"/>
  </si>
  <si>
    <t>* 총기 공격력을 기반으로 한 평타의 기대값은 다음과 같다.</t>
    <phoneticPr fontId="4" type="noConversion"/>
  </si>
  <si>
    <t>평타 DPS</t>
    <phoneticPr fontId="4" type="noConversion"/>
  </si>
  <si>
    <t>평타 DPM</t>
    <phoneticPr fontId="4" type="noConversion"/>
  </si>
  <si>
    <t>평타 DP3M</t>
    <phoneticPr fontId="4" type="noConversion"/>
  </si>
  <si>
    <t xml:space="preserve">3. SG의 총기 공격력을 기준으로 동일 등급의 AR로는 5방에, SR로는 2방에 적을 죽일 수 있도록 공격력을 설계한다. </t>
    <phoneticPr fontId="4" type="noConversion"/>
  </si>
  <si>
    <t>* 4.1로 나누기 (4대 때리면 실피가 남도록)</t>
    <phoneticPr fontId="4" type="noConversion"/>
  </si>
  <si>
    <t>최고 등급 무기 기준 공격속도 (SG: 1.5초에 1번 발사, AR: 0.5초에 1번 발사, SR: 2초에 1번 발사) / 등급 낮은 무기들은 위 비율 유지한 채로 조금씩 낮추기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</si>
</sst>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3" applyFont="1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0" xfId="0" applyFont="1">
      <alignment vertical="center"/>
    </xf>
    <xf numFmtId="0" fontId="3" fillId="3" borderId="2" xfId="2" applyBorder="1" applyAlignment="1">
      <alignment horizontal="left" vertical="center"/>
    </xf>
    <xf numFmtId="0" fontId="8" fillId="0" borderId="2" xfId="0" applyFont="1" applyBorder="1">
      <alignment vertical="center"/>
    </xf>
    <xf numFmtId="0" fontId="3" fillId="3" borderId="2" xfId="2" applyBorder="1">
      <alignment vertical="center"/>
    </xf>
    <xf numFmtId="0" fontId="10" fillId="0" borderId="0" xfId="0" applyFont="1">
      <alignment vertical="center"/>
    </xf>
    <xf numFmtId="0" fontId="9" fillId="5" borderId="0" xfId="4">
      <alignment vertical="center"/>
    </xf>
    <xf numFmtId="0" fontId="6" fillId="4" borderId="3" xfId="3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11" fillId="3" borderId="0" xfId="2" applyFont="1" applyAlignment="1">
      <alignment horizontal="center" vertical="center"/>
    </xf>
  </cellXfs>
  <cellStyles count="5">
    <cellStyle name="나쁨" xfId="2" builtinId="27"/>
    <cellStyle name="메모" xfId="3" builtinId="10"/>
    <cellStyle name="보통" xfId="4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DCC5-911B-4B88-941B-D1E1CEC7C469}">
  <sheetPr codeName="Sheet1"/>
  <dimension ref="A1:X40"/>
  <sheetViews>
    <sheetView tabSelected="1" topLeftCell="C1" zoomScale="55" zoomScaleNormal="55" workbookViewId="0">
      <selection activeCell="O27" sqref="O27"/>
    </sheetView>
  </sheetViews>
  <sheetFormatPr defaultRowHeight="17.399999999999999" x14ac:dyDescent="0.4"/>
  <cols>
    <col min="1" max="1" width="5.3984375" customWidth="1"/>
    <col min="2" max="2" width="20.5" customWidth="1"/>
    <col min="5" max="5" width="19" customWidth="1"/>
    <col min="6" max="6" width="10.8984375" customWidth="1"/>
    <col min="8" max="8" width="21.19921875" customWidth="1"/>
    <col min="9" max="9" width="10.59765625" customWidth="1"/>
    <col min="15" max="15" width="21" customWidth="1"/>
    <col min="17" max="17" width="12.796875" style="1" customWidth="1"/>
    <col min="18" max="18" width="20.69921875" customWidth="1"/>
    <col min="20" max="20" width="11.296875" customWidth="1"/>
    <col min="21" max="21" width="19.5" customWidth="1"/>
    <col min="23" max="23" width="11.5" customWidth="1"/>
  </cols>
  <sheetData>
    <row r="1" spans="1:24" x14ac:dyDescent="0.4">
      <c r="A1" s="1"/>
    </row>
    <row r="2" spans="1:24" x14ac:dyDescent="0.4">
      <c r="B2" s="16" t="s">
        <v>29</v>
      </c>
      <c r="C2" s="16"/>
      <c r="D2" s="16"/>
      <c r="E2" s="16"/>
      <c r="F2" s="16"/>
      <c r="G2" s="16"/>
      <c r="H2" s="16"/>
      <c r="I2" s="16"/>
      <c r="J2" s="16"/>
      <c r="K2" s="16"/>
      <c r="O2" s="16" t="s">
        <v>36</v>
      </c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4">
      <c r="B3" s="16"/>
      <c r="C3" s="16"/>
      <c r="D3" s="16"/>
      <c r="E3" s="16"/>
      <c r="F3" s="16"/>
      <c r="G3" s="16"/>
      <c r="H3" s="16"/>
      <c r="I3" s="16"/>
      <c r="J3" s="16"/>
      <c r="K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4">
      <c r="B4" s="17" t="s">
        <v>26</v>
      </c>
      <c r="C4" s="17"/>
      <c r="D4" s="17"/>
      <c r="E4" s="17"/>
      <c r="F4" s="17"/>
      <c r="G4" s="17"/>
      <c r="H4" s="17"/>
      <c r="I4" s="17"/>
      <c r="J4" s="17"/>
      <c r="K4" s="17"/>
      <c r="O4" s="17" t="s">
        <v>37</v>
      </c>
      <c r="P4" s="17"/>
      <c r="Q4" s="17"/>
      <c r="R4" s="17"/>
      <c r="S4" s="17"/>
      <c r="T4" s="17"/>
      <c r="U4" s="17"/>
      <c r="V4" s="17"/>
      <c r="W4" s="17"/>
      <c r="X4" s="17"/>
    </row>
    <row r="5" spans="1:24" x14ac:dyDescent="0.4">
      <c r="O5" s="17" t="s">
        <v>38</v>
      </c>
      <c r="P5" s="17"/>
      <c r="Q5" s="17"/>
      <c r="R5" s="17"/>
      <c r="S5" s="17"/>
      <c r="T5" s="17"/>
      <c r="U5" s="17"/>
      <c r="V5" s="17"/>
      <c r="W5" s="17"/>
      <c r="X5" s="17"/>
    </row>
    <row r="6" spans="1:24" x14ac:dyDescent="0.4">
      <c r="B6" s="3" t="s">
        <v>0</v>
      </c>
      <c r="C6" s="4">
        <v>50</v>
      </c>
      <c r="O6" s="17" t="s">
        <v>45</v>
      </c>
      <c r="P6" s="17"/>
      <c r="Q6" s="17"/>
      <c r="R6" s="17"/>
      <c r="S6" s="17"/>
      <c r="T6" s="17"/>
      <c r="U6" s="17"/>
      <c r="V6" s="17"/>
      <c r="W6" s="17"/>
      <c r="X6" s="17"/>
    </row>
    <row r="7" spans="1:24" x14ac:dyDescent="0.4">
      <c r="B7" s="3" t="s">
        <v>1</v>
      </c>
      <c r="C7" s="4">
        <v>176</v>
      </c>
    </row>
    <row r="8" spans="1:24" x14ac:dyDescent="0.4">
      <c r="B8" s="3" t="s">
        <v>2</v>
      </c>
      <c r="C8" s="4">
        <v>20</v>
      </c>
      <c r="O8" t="s">
        <v>40</v>
      </c>
    </row>
    <row r="9" spans="1:24" x14ac:dyDescent="0.4">
      <c r="B9" s="3" t="s">
        <v>3</v>
      </c>
      <c r="C9" s="4">
        <v>20</v>
      </c>
      <c r="O9" t="s">
        <v>39</v>
      </c>
    </row>
    <row r="10" spans="1:24" x14ac:dyDescent="0.4">
      <c r="B10" s="3" t="s">
        <v>4</v>
      </c>
      <c r="C10" s="4">
        <v>20</v>
      </c>
      <c r="F10" s="2"/>
      <c r="O10" t="s">
        <v>54</v>
      </c>
    </row>
    <row r="11" spans="1:24" x14ac:dyDescent="0.4">
      <c r="B11" s="12" t="s">
        <v>27</v>
      </c>
      <c r="C11" s="4">
        <v>20</v>
      </c>
    </row>
    <row r="12" spans="1:24" x14ac:dyDescent="0.4">
      <c r="B12" s="11" t="s">
        <v>13</v>
      </c>
      <c r="O12" s="13" t="s">
        <v>35</v>
      </c>
      <c r="P12">
        <v>400</v>
      </c>
    </row>
    <row r="13" spans="1:24" x14ac:dyDescent="0.4">
      <c r="B13" s="3" t="s">
        <v>11</v>
      </c>
      <c r="C13" s="4">
        <v>3</v>
      </c>
    </row>
    <row r="14" spans="1:24" x14ac:dyDescent="0.4">
      <c r="B14" s="3" t="s">
        <v>12</v>
      </c>
      <c r="C14" s="4">
        <v>10</v>
      </c>
      <c r="O14" s="13" t="s">
        <v>41</v>
      </c>
      <c r="P14" t="e" cm="1">
        <f t="array" aca="1" ref="P14" ca="1">ROUNDUP(ShotgunPower(),0)</f>
        <v>#NAME?</v>
      </c>
    </row>
    <row r="15" spans="1:24" x14ac:dyDescent="0.4">
      <c r="H15" t="s">
        <v>34</v>
      </c>
      <c r="O15" s="13" t="s">
        <v>42</v>
      </c>
      <c r="P15" t="e">
        <f ca="1">ROUNDDOWN((P14/4.1),0)</f>
        <v>#NAME?</v>
      </c>
      <c r="Q15" s="2" t="s">
        <v>55</v>
      </c>
      <c r="R15" s="1"/>
    </row>
    <row r="16" spans="1:24" x14ac:dyDescent="0.4">
      <c r="B16" s="6" t="s">
        <v>5</v>
      </c>
      <c r="C16" s="7">
        <f>ROUNDDOWN(($C$6+$C$7)*(1+$C$9/100)*(1+$C$10/100),0)</f>
        <v>325</v>
      </c>
      <c r="E16" s="8" t="s">
        <v>9</v>
      </c>
      <c r="F16" s="7">
        <f>ROUNDDOWN((($C$6+$C$7)*$C$13)*(1+$C$14/100)*(1+$C$10/100),0)</f>
        <v>894</v>
      </c>
      <c r="G16" s="5"/>
      <c r="H16" s="8" t="s">
        <v>32</v>
      </c>
      <c r="I16" s="4">
        <f>ROUNDDOWN(($C$16*(1-$C$11/100))+($C$17*($C$11/100)),0)</f>
        <v>370</v>
      </c>
      <c r="O16" s="13" t="s">
        <v>43</v>
      </c>
      <c r="P16" t="e">
        <f ca="1">ROUNDDOWN((P14/1.1),0)</f>
        <v>#NAME?</v>
      </c>
      <c r="Q16" s="2" t="s">
        <v>44</v>
      </c>
    </row>
    <row r="17" spans="2:23" x14ac:dyDescent="0.4">
      <c r="B17" s="6" t="s">
        <v>6</v>
      </c>
      <c r="C17" s="7">
        <f>ROUNDDOWN(($C$6+$C$7)*(1+(0.5+$C$8/100))*(1+$C$9/100)*(1+$C$10/100),0)</f>
        <v>553</v>
      </c>
      <c r="E17" s="8" t="s">
        <v>10</v>
      </c>
      <c r="F17" s="7">
        <f>ROUNDDOWN((($C$6+$C$7)*$C$13)*(1+(0.5+$C$8/100))*(1+$C$14/100)*(1+$C$10/100),0)</f>
        <v>1521</v>
      </c>
      <c r="G17" s="5"/>
      <c r="H17" s="8" t="s">
        <v>33</v>
      </c>
      <c r="I17" s="4">
        <f>ROUNDDOWN(($F$16*(1-($C$11/100)))+($F$17*$C$11/100),0)</f>
        <v>1019</v>
      </c>
    </row>
    <row r="18" spans="2:23" x14ac:dyDescent="0.4">
      <c r="B18" s="6" t="s">
        <v>7</v>
      </c>
      <c r="C18" s="7">
        <f>ROUNDDOWN(($C$6+$C$7)*(1+$C$9/100)*(1+$C$10/100)*1.2,0)</f>
        <v>390</v>
      </c>
    </row>
    <row r="19" spans="2:23" x14ac:dyDescent="0.4">
      <c r="B19" s="6" t="s">
        <v>8</v>
      </c>
      <c r="C19" s="7">
        <f>ROUNDDOWN(($C$6+$C$7)*(1+(0.5+$C$8/100))*(1+$C$9/100)*(1+$C$10/100)*1.2,0)</f>
        <v>663</v>
      </c>
      <c r="O19" s="13" t="s">
        <v>47</v>
      </c>
      <c r="P19">
        <v>158</v>
      </c>
      <c r="Q19" s="14" t="s">
        <v>50</v>
      </c>
      <c r="R19" s="14"/>
    </row>
    <row r="20" spans="2:23" x14ac:dyDescent="0.4">
      <c r="O20" s="13" t="s">
        <v>48</v>
      </c>
      <c r="P20">
        <v>370</v>
      </c>
      <c r="S20" s="1"/>
      <c r="V20" s="1"/>
    </row>
    <row r="21" spans="2:23" x14ac:dyDescent="0.4">
      <c r="B21" s="10" t="s">
        <v>14</v>
      </c>
      <c r="C21" s="9" t="s">
        <v>25</v>
      </c>
      <c r="P21" s="1"/>
      <c r="S21" s="1"/>
      <c r="V21" s="1"/>
    </row>
    <row r="22" spans="2:23" x14ac:dyDescent="0.4">
      <c r="B22" s="10" t="s">
        <v>24</v>
      </c>
      <c r="C22" s="9" t="s">
        <v>15</v>
      </c>
      <c r="O22" t="s">
        <v>56</v>
      </c>
      <c r="P22" s="1"/>
      <c r="S22" s="1"/>
      <c r="V22" s="1"/>
    </row>
    <row r="23" spans="2:23" x14ac:dyDescent="0.4">
      <c r="O23" s="15" t="s">
        <v>51</v>
      </c>
      <c r="P23" t="s">
        <v>30</v>
      </c>
      <c r="Q23">
        <v>400</v>
      </c>
      <c r="R23" s="15" t="s">
        <v>52</v>
      </c>
      <c r="S23" t="s">
        <v>30</v>
      </c>
      <c r="T23">
        <v>16000</v>
      </c>
      <c r="U23" s="15" t="s">
        <v>53</v>
      </c>
      <c r="V23" t="s">
        <v>30</v>
      </c>
      <c r="W23">
        <v>48000</v>
      </c>
    </row>
    <row r="24" spans="2:23" x14ac:dyDescent="0.4">
      <c r="O24" s="15"/>
      <c r="P24" t="s">
        <v>28</v>
      </c>
      <c r="Q24">
        <v>316</v>
      </c>
      <c r="R24" s="15"/>
      <c r="S24" t="s">
        <v>28</v>
      </c>
      <c r="T24">
        <v>18960</v>
      </c>
      <c r="U24" s="15"/>
      <c r="V24" t="s">
        <v>28</v>
      </c>
      <c r="W24">
        <v>56880</v>
      </c>
    </row>
    <row r="25" spans="2:23" x14ac:dyDescent="0.4">
      <c r="B25" s="16" t="s">
        <v>16</v>
      </c>
      <c r="C25" s="16"/>
      <c r="D25" s="16"/>
      <c r="E25" s="16"/>
      <c r="F25" s="16"/>
      <c r="G25" s="16"/>
      <c r="H25" s="16"/>
      <c r="I25" s="16"/>
      <c r="J25" s="16"/>
      <c r="K25" s="16"/>
      <c r="O25" s="15"/>
      <c r="P25" t="s">
        <v>31</v>
      </c>
      <c r="Q25">
        <v>370</v>
      </c>
      <c r="R25" s="15"/>
      <c r="S25" t="s">
        <v>31</v>
      </c>
      <c r="T25">
        <v>11100</v>
      </c>
      <c r="U25" s="15"/>
      <c r="V25" t="s">
        <v>31</v>
      </c>
      <c r="W25">
        <v>33300</v>
      </c>
    </row>
    <row r="26" spans="2:23" x14ac:dyDescent="0.4">
      <c r="B26" s="16"/>
      <c r="C26" s="16"/>
      <c r="D26" s="16"/>
      <c r="E26" s="16"/>
      <c r="F26" s="16"/>
      <c r="G26" s="16"/>
      <c r="H26" s="16"/>
      <c r="I26" s="16"/>
      <c r="J26" s="16"/>
      <c r="K26" s="16"/>
      <c r="O26" s="2"/>
    </row>
    <row r="27" spans="2:23" x14ac:dyDescent="0.4">
      <c r="O27" t="s">
        <v>46</v>
      </c>
    </row>
    <row r="28" spans="2:23" x14ac:dyDescent="0.4">
      <c r="B28" t="s">
        <v>21</v>
      </c>
      <c r="O28" s="14" t="s">
        <v>49</v>
      </c>
    </row>
    <row r="29" spans="2:23" x14ac:dyDescent="0.4">
      <c r="B29" t="s">
        <v>17</v>
      </c>
    </row>
    <row r="30" spans="2:23" x14ac:dyDescent="0.4">
      <c r="B30" t="s">
        <v>18</v>
      </c>
    </row>
    <row r="31" spans="2:23" x14ac:dyDescent="0.4">
      <c r="B31" t="s">
        <v>20</v>
      </c>
    </row>
    <row r="32" spans="2:23" x14ac:dyDescent="0.4">
      <c r="B32" t="s">
        <v>19</v>
      </c>
    </row>
    <row r="39" spans="2:2" x14ac:dyDescent="0.4">
      <c r="B39" t="s">
        <v>22</v>
      </c>
    </row>
    <row r="40" spans="2:2" x14ac:dyDescent="0.4">
      <c r="B40" t="s">
        <v>23</v>
      </c>
    </row>
  </sheetData>
  <mergeCells count="10">
    <mergeCell ref="U23:U25"/>
    <mergeCell ref="B2:K3"/>
    <mergeCell ref="B4:K4"/>
    <mergeCell ref="B25:K26"/>
    <mergeCell ref="O4:X4"/>
    <mergeCell ref="O2:X3"/>
    <mergeCell ref="O5:X5"/>
    <mergeCell ref="O6:X6"/>
    <mergeCell ref="R23:R25"/>
    <mergeCell ref="O23:O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 준영</cp:lastModifiedBy>
  <dcterms:created xsi:type="dcterms:W3CDTF">2023-06-27T09:32:43Z</dcterms:created>
  <dcterms:modified xsi:type="dcterms:W3CDTF">2023-06-30T10:30:36Z</dcterms:modified>
</cp:coreProperties>
</file>