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B4E743F4-C7EC-4A05-B54D-80AC7751D49B}" xr6:coauthVersionLast="47" xr6:coauthVersionMax="47" xr10:uidLastSave="{00000000-0000-0000-0000-000000000000}"/>
  <bookViews>
    <workbookView xWindow="-120" yWindow="-120" windowWidth="20730" windowHeight="11160" tabRatio="628" firstSheet="13" activeTab="15" xr2:uid="{19F902EB-DB2F-42BB-A2D1-6D00D52FD232}"/>
  </bookViews>
  <sheets>
    <sheet name="Professor ARRUMAR" sheetId="8" r:id="rId1"/>
    <sheet name="Professor ARRUMAR e Organizar" sheetId="10" r:id="rId2"/>
    <sheet name="Professor Calculo Média" sheetId="11" r:id="rId3"/>
    <sheet name="Professor SUBSTITUIR" sheetId="9" r:id="rId4"/>
    <sheet name="Professor Juntar Texto" sheetId="12" r:id="rId5"/>
    <sheet name="Professor Separar Servidor" sheetId="4" r:id="rId6"/>
    <sheet name="Prof. Separar Tel, CPF e CNPJ" sheetId="13" r:id="rId7"/>
    <sheet name="Prof. Separar Tel, CPF e Arruma" sheetId="14" r:id="rId8"/>
    <sheet name="Aluno ARRUMAR" sheetId="15" r:id="rId9"/>
    <sheet name="Aluno ARRUMAR e Organizar" sheetId="16" r:id="rId10"/>
    <sheet name="Aluno Calculo Média" sheetId="17" r:id="rId11"/>
    <sheet name="Aluno SUBSTITUIR" sheetId="18" r:id="rId12"/>
    <sheet name="Aluno Juntar Texto" sheetId="19" r:id="rId13"/>
    <sheet name="Aluno Separar Servidor" sheetId="20" r:id="rId14"/>
    <sheet name="Aluno Separar Tel, CPF e CNPJ" sheetId="21" r:id="rId15"/>
    <sheet name="Aluno Separar Tel, CPF e Arruma" sheetId="2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2" l="1"/>
  <c r="D14" i="22"/>
  <c r="C15" i="22"/>
  <c r="C14" i="22"/>
  <c r="G9" i="22"/>
  <c r="G8" i="22"/>
  <c r="F9" i="22"/>
  <c r="E9" i="22"/>
  <c r="D9" i="22"/>
  <c r="F8" i="22"/>
  <c r="E8" i="22"/>
  <c r="D8" i="22"/>
  <c r="C9" i="22"/>
  <c r="C8" i="22"/>
  <c r="F8" i="21"/>
  <c r="F9" i="21"/>
  <c r="F7" i="21"/>
  <c r="E7" i="20"/>
  <c r="F8" i="20"/>
  <c r="F9" i="20"/>
  <c r="F10" i="20"/>
  <c r="F11" i="20"/>
  <c r="F12" i="20"/>
  <c r="F7" i="20"/>
  <c r="E8" i="20"/>
  <c r="E9" i="20"/>
  <c r="E10" i="20"/>
  <c r="E11" i="20"/>
  <c r="E12" i="20"/>
  <c r="D8" i="20"/>
  <c r="D9" i="20"/>
  <c r="D10" i="20"/>
  <c r="D11" i="20"/>
  <c r="D12" i="20"/>
  <c r="D7" i="20"/>
  <c r="G7" i="19"/>
  <c r="D10" i="18"/>
  <c r="D11" i="18"/>
  <c r="D12" i="18"/>
  <c r="D13" i="18"/>
  <c r="D14" i="18"/>
  <c r="D15" i="18"/>
  <c r="D16" i="18"/>
  <c r="D17" i="18"/>
  <c r="D9" i="18"/>
  <c r="E8" i="21"/>
  <c r="E9" i="21"/>
  <c r="C8" i="21"/>
  <c r="D8" i="21" s="1"/>
  <c r="C9" i="21"/>
  <c r="D9" i="21" s="1"/>
  <c r="C7" i="21"/>
  <c r="D7" i="21" s="1"/>
  <c r="E7" i="21"/>
  <c r="C8" i="20"/>
  <c r="C9" i="20"/>
  <c r="C10" i="20"/>
  <c r="C11" i="20"/>
  <c r="C12" i="20"/>
  <c r="C7" i="20"/>
  <c r="H8" i="19"/>
  <c r="H9" i="19"/>
  <c r="H10" i="19"/>
  <c r="H11" i="19"/>
  <c r="H12" i="19"/>
  <c r="H13" i="19"/>
  <c r="H14" i="19"/>
  <c r="H15" i="19"/>
  <c r="H7" i="19"/>
  <c r="G8" i="19"/>
  <c r="G9" i="19"/>
  <c r="G10" i="19"/>
  <c r="G11" i="19"/>
  <c r="G12" i="19"/>
  <c r="G13" i="19"/>
  <c r="G14" i="19"/>
  <c r="G15" i="19"/>
  <c r="C10" i="18"/>
  <c r="C11" i="18"/>
  <c r="C12" i="18"/>
  <c r="C13" i="18"/>
  <c r="C14" i="18"/>
  <c r="C15" i="18"/>
  <c r="C16" i="18"/>
  <c r="C17" i="18"/>
  <c r="C9" i="18"/>
  <c r="G8" i="17"/>
  <c r="G9" i="17"/>
  <c r="G10" i="17"/>
  <c r="G11" i="17"/>
  <c r="G12" i="17"/>
  <c r="G13" i="17"/>
  <c r="G14" i="17"/>
  <c r="G7" i="17"/>
  <c r="F11" i="16"/>
  <c r="F12" i="16"/>
  <c r="F13" i="16"/>
  <c r="F14" i="16"/>
  <c r="F15" i="16"/>
  <c r="F16" i="16"/>
  <c r="F17" i="16"/>
  <c r="F10" i="16"/>
  <c r="E11" i="16"/>
  <c r="E12" i="16"/>
  <c r="E13" i="16"/>
  <c r="E14" i="16"/>
  <c r="E15" i="16"/>
  <c r="E16" i="16"/>
  <c r="E17" i="16"/>
  <c r="E10" i="16"/>
  <c r="F11" i="15"/>
  <c r="F12" i="15"/>
  <c r="F13" i="15"/>
  <c r="F14" i="15"/>
  <c r="F15" i="15"/>
  <c r="F16" i="15"/>
  <c r="F17" i="15"/>
  <c r="F10" i="15"/>
  <c r="E11" i="15"/>
  <c r="E12" i="15"/>
  <c r="E13" i="15"/>
  <c r="E14" i="15"/>
  <c r="E15" i="15"/>
  <c r="E16" i="15"/>
  <c r="E17" i="15"/>
  <c r="E10" i="15"/>
  <c r="D14" i="14"/>
  <c r="E15" i="14"/>
  <c r="E14" i="14"/>
  <c r="G8" i="14"/>
  <c r="G9" i="14"/>
  <c r="D15" i="14"/>
  <c r="C15" i="14"/>
  <c r="C14" i="14"/>
  <c r="E9" i="14"/>
  <c r="F9" i="14" s="1"/>
  <c r="F8" i="14"/>
  <c r="E8" i="14"/>
  <c r="C8" i="14"/>
  <c r="C9" i="14"/>
  <c r="D9" i="14" s="1"/>
  <c r="E7" i="13"/>
  <c r="D7" i="13"/>
  <c r="C7" i="13"/>
  <c r="E9" i="13"/>
  <c r="E8" i="13"/>
  <c r="D9" i="13"/>
  <c r="C8" i="13"/>
  <c r="D8" i="13" s="1"/>
  <c r="C9" i="13"/>
  <c r="F7" i="4"/>
  <c r="D7" i="4"/>
  <c r="E7" i="4" s="1"/>
  <c r="C7" i="4"/>
  <c r="F12" i="4"/>
  <c r="F11" i="4"/>
  <c r="F10" i="4"/>
  <c r="F9" i="4"/>
  <c r="F8" i="4"/>
  <c r="D10" i="4"/>
  <c r="D8" i="4"/>
  <c r="C12" i="4"/>
  <c r="C11" i="4"/>
  <c r="C10" i="4"/>
  <c r="E10" i="4" s="1"/>
  <c r="C9" i="4"/>
  <c r="D9" i="4" s="1"/>
  <c r="E9" i="4" s="1"/>
  <c r="C8" i="4"/>
  <c r="E8" i="4" s="1"/>
  <c r="G7" i="12"/>
  <c r="I15" i="12"/>
  <c r="I14" i="12"/>
  <c r="I13" i="12"/>
  <c r="I12" i="12"/>
  <c r="I11" i="12"/>
  <c r="I10" i="12"/>
  <c r="I9" i="12"/>
  <c r="I8" i="12"/>
  <c r="I7" i="12"/>
  <c r="H7" i="12"/>
  <c r="H15" i="12"/>
  <c r="H14" i="12"/>
  <c r="H13" i="12"/>
  <c r="H12" i="12"/>
  <c r="H11" i="12"/>
  <c r="H10" i="12"/>
  <c r="H9" i="12"/>
  <c r="H8" i="12"/>
  <c r="G8" i="12"/>
  <c r="G15" i="12"/>
  <c r="G14" i="12"/>
  <c r="G13" i="12"/>
  <c r="G12" i="12"/>
  <c r="G11" i="12"/>
  <c r="G10" i="12"/>
  <c r="G9" i="12"/>
  <c r="E9" i="9"/>
  <c r="D9" i="9"/>
  <c r="C9" i="9"/>
  <c r="E17" i="9"/>
  <c r="E16" i="9"/>
  <c r="E15" i="9"/>
  <c r="E14" i="9"/>
  <c r="E13" i="9"/>
  <c r="E12" i="9"/>
  <c r="E11" i="9"/>
  <c r="E10" i="9"/>
  <c r="D17" i="9"/>
  <c r="D16" i="9"/>
  <c r="D15" i="9"/>
  <c r="D14" i="9"/>
  <c r="D13" i="9"/>
  <c r="D12" i="9"/>
  <c r="D11" i="9"/>
  <c r="D10" i="9"/>
  <c r="C12" i="9"/>
  <c r="C11" i="9"/>
  <c r="C10" i="9"/>
  <c r="C17" i="9"/>
  <c r="C16" i="9"/>
  <c r="C15" i="9"/>
  <c r="C14" i="9"/>
  <c r="C13" i="9"/>
  <c r="H8" i="11"/>
  <c r="H14" i="11"/>
  <c r="H13" i="11"/>
  <c r="H12" i="11"/>
  <c r="H11" i="11"/>
  <c r="H10" i="11"/>
  <c r="H9" i="11"/>
  <c r="H7" i="11"/>
  <c r="G8" i="11"/>
  <c r="G14" i="11"/>
  <c r="G13" i="11"/>
  <c r="G12" i="11"/>
  <c r="G11" i="11"/>
  <c r="G10" i="11"/>
  <c r="G9" i="11"/>
  <c r="G7" i="11"/>
  <c r="E10" i="10"/>
  <c r="E17" i="10"/>
  <c r="E16" i="10"/>
  <c r="E15" i="10"/>
  <c r="E14" i="10"/>
  <c r="E13" i="10"/>
  <c r="E12" i="10"/>
  <c r="E11" i="10"/>
  <c r="F17" i="10"/>
  <c r="F16" i="10"/>
  <c r="F15" i="10"/>
  <c r="F14" i="10"/>
  <c r="F13" i="10"/>
  <c r="F12" i="10"/>
  <c r="F11" i="10"/>
  <c r="F10" i="10"/>
  <c r="E10" i="8"/>
  <c r="E14" i="8"/>
  <c r="E13" i="8"/>
  <c r="E12" i="8"/>
  <c r="E11" i="8"/>
  <c r="E17" i="8"/>
  <c r="E16" i="8"/>
  <c r="E15" i="8"/>
  <c r="F17" i="8"/>
  <c r="F16" i="8"/>
  <c r="F15" i="8"/>
  <c r="F14" i="8"/>
  <c r="F13" i="8"/>
  <c r="F12" i="8"/>
  <c r="F11" i="8"/>
  <c r="F10" i="8"/>
  <c r="D12" i="4" l="1"/>
  <c r="E12" i="4" s="1"/>
  <c r="D11" i="4"/>
  <c r="E11" i="4" s="1"/>
  <c r="D8" i="14"/>
</calcChain>
</file>

<file path=xl/sharedStrings.xml><?xml version="1.0" encoding="utf-8"?>
<sst xmlns="http://schemas.openxmlformats.org/spreadsheetml/2006/main" count="340" uniqueCount="139">
  <si>
    <t>rose@gmail.com</t>
  </si>
  <si>
    <t>allan@hotmail.com</t>
  </si>
  <si>
    <t>roberto23@yahoo.com</t>
  </si>
  <si>
    <t>aninha98@gmail.com</t>
  </si>
  <si>
    <t>claudia.souza@hotmail.com</t>
  </si>
  <si>
    <t>ste99@yahoo.com</t>
  </si>
  <si>
    <t>Email</t>
  </si>
  <si>
    <t>Posição @</t>
  </si>
  <si>
    <t>Posição .</t>
  </si>
  <si>
    <t>Telefone</t>
  </si>
  <si>
    <t>Telefone: 4554-1101</t>
  </si>
  <si>
    <t>Vendedor</t>
  </si>
  <si>
    <t>Produto</t>
  </si>
  <si>
    <t>Valor Unitário</t>
  </si>
  <si>
    <t>Camisa Masculina</t>
  </si>
  <si>
    <t>Bermuda Masculino</t>
  </si>
  <si>
    <t>Camisa Masculina Festa Balada</t>
  </si>
  <si>
    <t>Jaqueta Masculina Preta</t>
  </si>
  <si>
    <t>Bolsa de Trabalho</t>
  </si>
  <si>
    <t>Kit de Pinceis de Maquiagem</t>
  </si>
  <si>
    <t xml:space="preserve">         Leonardo          Almeida</t>
  </si>
  <si>
    <t xml:space="preserve">Eliane              Moreira             </t>
  </si>
  <si>
    <t xml:space="preserve">          Amanda Martins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</si>
  <si>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</si>
  <si>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</si>
  <si>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</si>
  <si>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</si>
  <si>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 xml:space="preserve">    Nicolas    Pereira           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</si>
  <si>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</si>
  <si>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</si>
  <si>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</si>
  <si>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</si>
  <si>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>Nota 1</t>
  </si>
  <si>
    <t>Média</t>
  </si>
  <si>
    <t>Nota 2</t>
  </si>
  <si>
    <t>Nota 3</t>
  </si>
  <si>
    <t>Nota 4</t>
  </si>
  <si>
    <t>Calça</t>
  </si>
  <si>
    <t>Tênis</t>
  </si>
  <si>
    <t>Camisa</t>
  </si>
  <si>
    <t>Masculina</t>
  </si>
  <si>
    <t>Bermuda</t>
  </si>
  <si>
    <t>Bota</t>
  </si>
  <si>
    <t>Jaqueta</t>
  </si>
  <si>
    <t>Preta</t>
  </si>
  <si>
    <t>Bolsa</t>
  </si>
  <si>
    <t>de</t>
  </si>
  <si>
    <t>Trabalho</t>
  </si>
  <si>
    <t>Kit</t>
  </si>
  <si>
    <t>Pinceis</t>
  </si>
  <si>
    <t>Maquiagem</t>
  </si>
  <si>
    <t>FEMININO</t>
  </si>
  <si>
    <t>FEMININA</t>
  </si>
  <si>
    <t>MASCULINA</t>
  </si>
  <si>
    <t>JoggER</t>
  </si>
  <si>
    <t>FESTA</t>
  </si>
  <si>
    <t xml:space="preserve">                Camisa</t>
  </si>
  <si>
    <t xml:space="preserve">           MASCULINO</t>
  </si>
  <si>
    <t xml:space="preserve">  Masculina            </t>
  </si>
  <si>
    <t xml:space="preserve">           de</t>
  </si>
  <si>
    <t xml:space="preserve">DE                  </t>
  </si>
  <si>
    <t xml:space="preserve">          Balada</t>
  </si>
  <si>
    <t>Coluna 1</t>
  </si>
  <si>
    <t>Coluna 2</t>
  </si>
  <si>
    <t>Coluna 3</t>
  </si>
  <si>
    <t>Coluna 4</t>
  </si>
  <si>
    <t>Coluna 5</t>
  </si>
  <si>
    <t>Forma 1</t>
  </si>
  <si>
    <t>Forma 2</t>
  </si>
  <si>
    <t>CPF: 123.456.789-10</t>
  </si>
  <si>
    <t>CNPJ: 06.990.590/0001-23</t>
  </si>
  <si>
    <t>Telefone: 45541101</t>
  </si>
  <si>
    <t>CPF: 12345678910</t>
  </si>
  <si>
    <t>Fórmula</t>
  </si>
  <si>
    <t>Tabela 1</t>
  </si>
  <si>
    <t>Tabela 2</t>
  </si>
  <si>
    <t>Preencha os dados da Tabela 2 com os dados da Tabela 1</t>
  </si>
  <si>
    <t>Exercício</t>
  </si>
  <si>
    <t xml:space="preserve">         LEOnarDO          ALMeida</t>
  </si>
  <si>
    <t xml:space="preserve">ElianE              MOREIra             </t>
  </si>
  <si>
    <t xml:space="preserve">    NICOLAS    pereira                         </t>
  </si>
  <si>
    <t xml:space="preserve">          AMANDA MArTIns              </t>
  </si>
  <si>
    <t>Na hora de preencher os dados na Tabela 2 trate os nomes</t>
  </si>
  <si>
    <t>Trate os dados da tabela e calcule a Média na coluna G</t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</si>
  <si>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Feminino </t>
    </r>
    <r>
      <rPr>
        <b/>
        <sz val="20"/>
        <color rgb="FF0070C0"/>
        <rFont val="Calibri"/>
        <family val="2"/>
        <scheme val="minor"/>
      </rPr>
      <t>Calça</t>
    </r>
  </si>
  <si>
    <r>
      <rPr>
        <b/>
        <sz val="20"/>
        <color rgb="FF0070C0"/>
        <rFont val="Calibri"/>
        <family val="2"/>
        <scheme val="minor"/>
      </rPr>
      <t>Calça</t>
    </r>
    <r>
      <rPr>
        <sz val="20"/>
        <rFont val="Calibri"/>
        <family val="2"/>
        <scheme val="minor"/>
      </rPr>
      <t xml:space="preserve"> Feminina </t>
    </r>
    <r>
      <rPr>
        <b/>
        <sz val="20"/>
        <color theme="5"/>
        <rFont val="Calibri"/>
        <family val="2"/>
        <scheme val="minor"/>
      </rPr>
      <t>Roupa</t>
    </r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</si>
  <si>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Jogger </t>
    </r>
    <r>
      <rPr>
        <b/>
        <sz val="20"/>
        <color rgb="FF0070C0"/>
        <rFont val="Calibri"/>
        <family val="2"/>
        <scheme val="minor"/>
      </rPr>
      <t>Calça</t>
    </r>
  </si>
  <si>
    <r>
      <t xml:space="preserve">Substitua na coluna C através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</si>
  <si>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r>
      <t xml:space="preserve">Substitua na coluna D através de uma fórmula tudo que for </t>
    </r>
    <r>
      <rPr>
        <b/>
        <sz val="20"/>
        <color theme="5"/>
        <rFont val="Calibri"/>
        <family val="2"/>
        <scheme val="minor"/>
      </rPr>
      <t>Roupa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theme="5"/>
        <rFont val="Calibri"/>
        <family val="2"/>
        <scheme val="minor"/>
      </rPr>
      <t>Produto</t>
    </r>
  </si>
  <si>
    <t>Junte e trate os dados das colunas B, C, D, E e F de duas forma diferentes.</t>
  </si>
  <si>
    <t>Crie uma fórmula que separe do email apenas o Servidor.</t>
  </si>
  <si>
    <t>Fórmula 1</t>
  </si>
  <si>
    <t>Fórmula 2</t>
  </si>
  <si>
    <t>Posição :</t>
  </si>
  <si>
    <t>Etapa 1</t>
  </si>
  <si>
    <t>Etapa 2</t>
  </si>
  <si>
    <t>Etapa 4</t>
  </si>
  <si>
    <t>Etapa 5</t>
  </si>
  <si>
    <t>3 primeiros</t>
  </si>
  <si>
    <t>Crie uma fórmula que separe do texto o Telefone, CPF e CNPJ</t>
  </si>
  <si>
    <t>Crie uma fórmula que separe do texto o Telefone e o CPF</t>
  </si>
  <si>
    <t>depois na mesma formula, coloque os separadores de ponto e traço entre os números</t>
  </si>
  <si>
    <t>,</t>
  </si>
  <si>
    <t>=TRIM(B10)</t>
  </si>
  <si>
    <t>Fórmula em inglês</t>
  </si>
  <si>
    <t>=TRIM(PROPER(B10)))</t>
  </si>
  <si>
    <t>=(C7*1+D7*1+E7*1+F7*1)/4</t>
  </si>
  <si>
    <t>=SUBSTITUTE(B9;"Calça";"Meia")</t>
  </si>
  <si>
    <t>=SUBSTITUTE(SUBSTITUTE(B9;"Calça";"Meia");"Roupa";"Produto")</t>
  </si>
  <si>
    <t>=TRIM(PROPER(B7))&amp;" "&amp;
TRIM(PROPER(C7))&amp;" "&amp;
TRIM(PROPER(D7))&amp;" "&amp;
TRIM(PROPER(E7))&amp;" "&amp;
TRIM(PROPER(F7))</t>
  </si>
  <si>
    <t>=CONCATENATE(TRIM(PROPER(B7));" ";
TRIM(PROPER(C7));" ";
TRIM(PROPER(D7));" ";
TRIM(PROPER(E7));" ";
TRIM(PROPER(F7)))</t>
  </si>
  <si>
    <t>=FIND("@";B7)</t>
  </si>
  <si>
    <t>=FIND(".";B7;C7)</t>
  </si>
  <si>
    <t>=MID(B7;C7+1;D7-C7-1)</t>
  </si>
  <si>
    <t>=MID(B7;FIND("@";B7)+1;FIND(".";B7;C7)-FIND("@";B7)-1)</t>
  </si>
  <si>
    <t>=FIND(":";B7;1)</t>
  </si>
  <si>
    <t>=MID(B7;C7+1;100)</t>
  </si>
  <si>
    <t>=MID(B7;FIND(":";B7;1)+1;100)</t>
  </si>
  <si>
    <t>=FIND(":";B8;1)</t>
  </si>
  <si>
    <t>=MID(B8;C8+1;100)</t>
  </si>
  <si>
    <t>=MID(B8;FIND(":";B8;1)+2;100)</t>
  </si>
  <si>
    <t>=CONCATENATE(MID(E8;1;4);"-";CONCATENATE(MID(E8;5;4)))</t>
  </si>
  <si>
    <t>=CONCATENATE(MID(MID(B8;FIND(":";B8;1)+2;100);1;4);"-";CONCATENATE(MID(MID(B8;FIND(":";B8;1)+2;100);5;4)))</t>
  </si>
  <si>
    <t>=LEFT(B14;3)</t>
  </si>
  <si>
    <t>=IF(LEFT(B14;3)="CPF";CONCATENATE(MID(MID(B14;FIND(":";B14;1)+2;100);1;3);".";CONCATENATE(MID(MID(B14;FIND(":";B14;1)+2;100);4;3);".";CONCATENATE(MID(MID(B14;FIND(":";B14;1)+2;100);7;3);"-";CONCATENATE(MID(B14;10;2)))));
CONCATENATE(MID(MID(B14;FIND(":";B14;1)+2;100);1;4);"-";CONCATENATE(MID(MID(B14;FIND(":";B14;1)+2;100);5;4))))</t>
  </si>
  <si>
    <t>Leonardo Almeida</t>
  </si>
  <si>
    <t>Eliane Moreira</t>
  </si>
  <si>
    <t>Nicolas Pereira</t>
  </si>
  <si>
    <t>Amanda Martins</t>
  </si>
  <si>
    <t>Paulo Santos</t>
  </si>
  <si>
    <t>Aline Rosa Alves</t>
  </si>
  <si>
    <t>Angela Maria</t>
  </si>
  <si>
    <t>Carlos Moreira Pires</t>
  </si>
  <si>
    <t>Média exemplo 2</t>
  </si>
  <si>
    <r>
      <t xml:space="preserve">Substitua na coluna C </t>
    </r>
    <r>
      <rPr>
        <sz val="20"/>
        <rFont val="Calibri"/>
        <family val="2"/>
        <scheme val="minor"/>
      </rPr>
      <t>através</t>
    </r>
    <r>
      <rPr>
        <sz val="20"/>
        <color theme="1"/>
        <rFont val="Calibri"/>
        <family val="2"/>
        <scheme val="minor"/>
      </rPr>
      <t xml:space="preserve">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</si>
  <si>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t>Forma 3</t>
  </si>
  <si>
    <t>Bermuda Masculino Feminino</t>
  </si>
  <si>
    <t xml:space="preserve">              FEMININA</t>
  </si>
  <si>
    <t>Etapa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</si>
</sst>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26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D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2" xfId="0" applyFont="1" applyFill="1" applyBorder="1"/>
    <xf numFmtId="0" fontId="5" fillId="0" borderId="3" xfId="1" applyFont="1" applyBorder="1"/>
    <xf numFmtId="0" fontId="5" fillId="0" borderId="1" xfId="1" applyFont="1" applyBorder="1"/>
    <xf numFmtId="0" fontId="1" fillId="2" borderId="2" xfId="0" applyFont="1" applyFill="1" applyBorder="1" applyAlignment="1">
      <alignment horizontal="center"/>
    </xf>
    <xf numFmtId="0" fontId="6" fillId="0" borderId="3" xfId="1" applyFont="1" applyBorder="1" applyAlignment="1">
      <alignment horizontal="center"/>
    </xf>
    <xf numFmtId="44" fontId="6" fillId="0" borderId="3" xfId="2" applyFont="1" applyBorder="1" applyAlignment="1">
      <alignment horizontal="center"/>
    </xf>
    <xf numFmtId="0" fontId="6" fillId="0" borderId="3" xfId="1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6" fillId="0" borderId="1" xfId="2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quotePrefix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6" fillId="3" borderId="3" xfId="2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left"/>
    </xf>
    <xf numFmtId="44" fontId="6" fillId="3" borderId="3" xfId="2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2" fillId="0" borderId="0" xfId="0" quotePrefix="1" applyFont="1"/>
    <xf numFmtId="0" fontId="12" fillId="3" borderId="3" xfId="1" applyFont="1" applyFill="1" applyBorder="1" applyAlignment="1">
      <alignment horizontal="left"/>
    </xf>
    <xf numFmtId="0" fontId="13" fillId="0" borderId="0" xfId="0" applyFont="1"/>
    <xf numFmtId="0" fontId="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colors>
    <mruColors>
      <color rgb="FFFFFFDD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8934-2D39-404B-999F-89DCE3DA9AB4}">
  <dimension ref="B2:P17"/>
  <sheetViews>
    <sheetView showGridLines="0" topLeftCell="A8" zoomScale="80" zoomScaleNormal="80" workbookViewId="0">
      <selection activeCell="B9" sqref="B9"/>
    </sheetView>
  </sheetViews>
  <sheetFormatPr defaultRowHeight="15" x14ac:dyDescent="0.25"/>
  <cols>
    <col min="2" max="2" width="52.5703125" bestFit="1" customWidth="1"/>
    <col min="3" max="3" width="29.140625" style="1" customWidth="1"/>
    <col min="4" max="4" width="8.7109375" style="1"/>
    <col min="5" max="5" width="52.5703125" bestFit="1" customWidth="1"/>
    <col min="6" max="6" width="29.140625" style="1" customWidth="1"/>
  </cols>
  <sheetData>
    <row r="2" spans="2:16" ht="28.5" x14ac:dyDescent="0.45">
      <c r="B2" s="16" t="s">
        <v>77</v>
      </c>
      <c r="H2" s="1"/>
    </row>
    <row r="3" spans="2:16" x14ac:dyDescent="0.25">
      <c r="H3" s="1"/>
    </row>
    <row r="4" spans="2:16" ht="26.25" x14ac:dyDescent="0.4">
      <c r="B4" s="2" t="s">
        <v>76</v>
      </c>
      <c r="E4" s="2"/>
      <c r="H4" s="1"/>
      <c r="P4" t="s">
        <v>104</v>
      </c>
    </row>
    <row r="5" spans="2:16" ht="26.25" x14ac:dyDescent="0.4">
      <c r="B5" s="2" t="s">
        <v>82</v>
      </c>
      <c r="E5" s="2"/>
      <c r="H5" s="1"/>
      <c r="P5" s="21" t="s">
        <v>103</v>
      </c>
    </row>
    <row r="6" spans="2:16" ht="26.25" x14ac:dyDescent="0.4">
      <c r="B6" s="2"/>
      <c r="E6" s="2"/>
      <c r="H6" s="1"/>
    </row>
    <row r="7" spans="2:16" ht="26.25" x14ac:dyDescent="0.4">
      <c r="B7" s="2"/>
      <c r="E7" s="2"/>
      <c r="H7" s="1"/>
    </row>
    <row r="8" spans="2:16" ht="21" x14ac:dyDescent="0.35">
      <c r="B8" s="15" t="s">
        <v>74</v>
      </c>
      <c r="E8" s="15" t="s">
        <v>75</v>
      </c>
      <c r="G8" s="1"/>
      <c r="H8" s="1"/>
      <c r="I8" s="1"/>
      <c r="J8" s="1"/>
    </row>
    <row r="9" spans="2:16" ht="26.25" x14ac:dyDescent="0.4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6.25" x14ac:dyDescent="0.4">
      <c r="B10" s="7" t="s">
        <v>20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6.25" x14ac:dyDescent="0.4">
      <c r="B11" s="7" t="s">
        <v>21</v>
      </c>
      <c r="C11" s="8">
        <v>69.989999999999995</v>
      </c>
      <c r="E11" s="18" t="str">
        <f>TRIM(B11)</f>
        <v>Eliane Moreira</v>
      </c>
      <c r="F11" s="19">
        <f t="shared" ref="F11:F17" si="0">C11</f>
        <v>69.989999999999995</v>
      </c>
    </row>
    <row r="12" spans="2:16" ht="26.25" x14ac:dyDescent="0.4">
      <c r="B12" s="7" t="s">
        <v>27</v>
      </c>
      <c r="C12" s="8">
        <v>153.4</v>
      </c>
      <c r="E12" s="18" t="str">
        <f>TRIM(B12)</f>
        <v>Nicolas Pereira</v>
      </c>
      <c r="F12" s="19">
        <f t="shared" si="0"/>
        <v>153.4</v>
      </c>
    </row>
    <row r="13" spans="2:16" ht="26.25" x14ac:dyDescent="0.4">
      <c r="B13" s="7" t="s">
        <v>22</v>
      </c>
      <c r="C13" s="8">
        <v>148.56</v>
      </c>
      <c r="E13" s="18" t="str">
        <f>TRIM(B13)</f>
        <v>Amanda Martins</v>
      </c>
      <c r="F13" s="19">
        <f t="shared" si="0"/>
        <v>148.56</v>
      </c>
    </row>
    <row r="14" spans="2:16" ht="26.25" x14ac:dyDescent="0.4">
      <c r="B14" s="7" t="s">
        <v>23</v>
      </c>
      <c r="C14" s="8">
        <v>146.13999999999999</v>
      </c>
      <c r="E14" s="18" t="str">
        <f>TRIM(B14)</f>
        <v>Paulo Santos</v>
      </c>
      <c r="F14" s="19">
        <f t="shared" si="0"/>
        <v>146.13999999999999</v>
      </c>
    </row>
    <row r="15" spans="2:16" ht="26.25" x14ac:dyDescent="0.4">
      <c r="B15" s="7" t="s">
        <v>24</v>
      </c>
      <c r="C15" s="8">
        <v>224.14</v>
      </c>
      <c r="E15" s="18" t="str">
        <f t="shared" ref="E15:E17" si="1">TRIM(B15)</f>
        <v>Aline Rosa Alves</v>
      </c>
      <c r="F15" s="19">
        <f t="shared" si="0"/>
        <v>224.14</v>
      </c>
    </row>
    <row r="16" spans="2:16" ht="26.25" x14ac:dyDescent="0.4">
      <c r="B16" s="7" t="s">
        <v>25</v>
      </c>
      <c r="C16" s="8">
        <v>150.5</v>
      </c>
      <c r="E16" s="18" t="str">
        <f t="shared" si="1"/>
        <v>Angela Maria</v>
      </c>
      <c r="F16" s="19">
        <f t="shared" si="0"/>
        <v>150.5</v>
      </c>
    </row>
    <row r="17" spans="2:6" ht="26.25" x14ac:dyDescent="0.4">
      <c r="B17" s="7" t="s">
        <v>26</v>
      </c>
      <c r="C17" s="8">
        <v>248.73</v>
      </c>
      <c r="E17" s="18" t="str">
        <f t="shared" si="1"/>
        <v>Carlos Moreira Pires</v>
      </c>
      <c r="F17" s="19">
        <f t="shared" si="0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225C-CFBB-42E6-A9C0-929C53648FE7}">
  <dimension ref="B2:J17"/>
  <sheetViews>
    <sheetView showGridLines="0" zoomScale="50" zoomScaleNormal="50" workbookViewId="0">
      <selection activeCell="E10" sqref="E10"/>
    </sheetView>
  </sheetViews>
  <sheetFormatPr defaultRowHeight="15" x14ac:dyDescent="0.25"/>
  <cols>
    <col min="2" max="2" width="52.5703125" bestFit="1" customWidth="1"/>
    <col min="3" max="3" width="29.140625" style="1" customWidth="1"/>
    <col min="4" max="4" width="8.7109375" style="1"/>
    <col min="5" max="5" width="52.5703125" bestFit="1" customWidth="1"/>
    <col min="6" max="6" width="29.140625" style="1" customWidth="1"/>
  </cols>
  <sheetData>
    <row r="2" spans="2:10" ht="28.5" x14ac:dyDescent="0.45">
      <c r="B2" s="16" t="s">
        <v>77</v>
      </c>
      <c r="H2" s="1"/>
    </row>
    <row r="3" spans="2:10" x14ac:dyDescent="0.25">
      <c r="H3" s="1"/>
    </row>
    <row r="4" spans="2:10" ht="26.25" x14ac:dyDescent="0.4">
      <c r="B4" s="2" t="s">
        <v>76</v>
      </c>
      <c r="E4" s="2"/>
      <c r="H4" s="1"/>
      <c r="J4" t="s">
        <v>104</v>
      </c>
    </row>
    <row r="5" spans="2:10" ht="26.25" x14ac:dyDescent="0.4">
      <c r="B5" s="2" t="s">
        <v>82</v>
      </c>
      <c r="E5" s="2"/>
      <c r="H5" s="1"/>
      <c r="J5" s="21" t="s">
        <v>105</v>
      </c>
    </row>
    <row r="6" spans="2:10" ht="26.25" x14ac:dyDescent="0.4">
      <c r="B6" s="2"/>
      <c r="E6" s="2"/>
      <c r="H6" s="1"/>
    </row>
    <row r="7" spans="2:10" ht="26.25" x14ac:dyDescent="0.4">
      <c r="B7" s="2"/>
      <c r="E7" s="2"/>
      <c r="H7" s="1"/>
    </row>
    <row r="8" spans="2:10" ht="21" x14ac:dyDescent="0.35">
      <c r="B8" s="15" t="s">
        <v>74</v>
      </c>
      <c r="E8" s="15" t="s">
        <v>75</v>
      </c>
      <c r="G8" s="1"/>
      <c r="H8" s="1"/>
      <c r="I8" s="1"/>
      <c r="J8" s="1"/>
    </row>
    <row r="9" spans="2:10" ht="26.25" x14ac:dyDescent="0.4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6.25" x14ac:dyDescent="0.4">
      <c r="B10" s="7" t="s">
        <v>78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6.25" x14ac:dyDescent="0.4">
      <c r="B11" s="7" t="s">
        <v>79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6.25" x14ac:dyDescent="0.4">
      <c r="B12" s="7" t="s">
        <v>80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6.25" x14ac:dyDescent="0.4">
      <c r="B13" s="7" t="s">
        <v>81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6.25" x14ac:dyDescent="0.4">
      <c r="B14" s="7" t="s">
        <v>28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6.25" x14ac:dyDescent="0.4">
      <c r="B15" s="7" t="s">
        <v>29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6.25" x14ac:dyDescent="0.4">
      <c r="B16" s="7" t="s">
        <v>30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25" x14ac:dyDescent="0.4">
      <c r="B17" s="7" t="s">
        <v>31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C0DB-0650-4380-93EE-3779360CFF9B}">
  <dimension ref="B1:T14"/>
  <sheetViews>
    <sheetView showGridLines="0" topLeftCell="A2" zoomScale="60" zoomScaleNormal="60" workbookViewId="0">
      <selection activeCell="C8" sqref="C8"/>
    </sheetView>
  </sheetViews>
  <sheetFormatPr defaultRowHeight="15" x14ac:dyDescent="0.25"/>
  <cols>
    <col min="2" max="2" width="52.5703125" bestFit="1" customWidth="1"/>
    <col min="3" max="6" width="13.7109375" style="1" customWidth="1"/>
    <col min="7" max="7" width="29.140625" style="1" customWidth="1"/>
  </cols>
  <sheetData>
    <row r="1" spans="2:20" x14ac:dyDescent="0.25">
      <c r="E1"/>
      <c r="G1"/>
    </row>
    <row r="2" spans="2:20" ht="28.5" x14ac:dyDescent="0.45">
      <c r="B2" s="16" t="s">
        <v>77</v>
      </c>
      <c r="E2"/>
      <c r="G2"/>
      <c r="H2" s="1"/>
    </row>
    <row r="3" spans="2:20" x14ac:dyDescent="0.25">
      <c r="E3"/>
      <c r="G3"/>
      <c r="H3" s="1"/>
    </row>
    <row r="4" spans="2:20" ht="26.25" x14ac:dyDescent="0.4">
      <c r="B4" s="2" t="s">
        <v>83</v>
      </c>
      <c r="E4" s="2"/>
      <c r="G4"/>
      <c r="H4" s="1"/>
      <c r="T4" t="s">
        <v>104</v>
      </c>
    </row>
    <row r="5" spans="2:20" ht="26.25" x14ac:dyDescent="0.4">
      <c r="B5" s="2"/>
      <c r="E5" s="2"/>
      <c r="G5"/>
      <c r="H5" s="1"/>
      <c r="T5" s="21" t="s">
        <v>106</v>
      </c>
    </row>
    <row r="6" spans="2:20" ht="26.25" x14ac:dyDescent="0.4">
      <c r="B6" s="3" t="s">
        <v>11</v>
      </c>
      <c r="C6" s="10" t="s">
        <v>32</v>
      </c>
      <c r="D6" s="10" t="s">
        <v>34</v>
      </c>
      <c r="E6" s="10" t="s">
        <v>35</v>
      </c>
      <c r="F6" s="10" t="s">
        <v>36</v>
      </c>
      <c r="G6" s="6" t="s">
        <v>33</v>
      </c>
    </row>
    <row r="7" spans="2:20" ht="26.25" x14ac:dyDescent="0.4">
      <c r="B7" s="7" t="s">
        <v>125</v>
      </c>
      <c r="C7" s="11">
        <v>3</v>
      </c>
      <c r="D7" s="11">
        <v>8</v>
      </c>
      <c r="E7" s="11">
        <v>10</v>
      </c>
      <c r="F7" s="11">
        <v>3</v>
      </c>
      <c r="G7" s="17">
        <f>AVERAGE(C7:F7)</f>
        <v>6</v>
      </c>
    </row>
    <row r="8" spans="2:20" ht="26.25" x14ac:dyDescent="0.4">
      <c r="B8" s="7" t="s">
        <v>126</v>
      </c>
      <c r="C8" s="11">
        <v>10</v>
      </c>
      <c r="D8" s="11">
        <v>4</v>
      </c>
      <c r="E8" s="11">
        <v>4</v>
      </c>
      <c r="F8" s="11">
        <v>3</v>
      </c>
      <c r="G8" s="17">
        <f t="shared" ref="G8:G14" si="0">AVERAGE(C8:F8)</f>
        <v>5.25</v>
      </c>
    </row>
    <row r="9" spans="2:20" ht="26.25" x14ac:dyDescent="0.4">
      <c r="B9" s="7" t="s">
        <v>127</v>
      </c>
      <c r="C9" s="11">
        <v>5</v>
      </c>
      <c r="D9" s="11">
        <v>4</v>
      </c>
      <c r="E9" s="11">
        <v>3</v>
      </c>
      <c r="F9" s="11">
        <v>8</v>
      </c>
      <c r="G9" s="17">
        <f t="shared" si="0"/>
        <v>5</v>
      </c>
    </row>
    <row r="10" spans="2:20" ht="26.25" x14ac:dyDescent="0.4">
      <c r="B10" s="7" t="s">
        <v>128</v>
      </c>
      <c r="C10" s="11">
        <v>9</v>
      </c>
      <c r="D10" s="11">
        <v>6</v>
      </c>
      <c r="E10" s="11">
        <v>8</v>
      </c>
      <c r="F10" s="11">
        <v>8</v>
      </c>
      <c r="G10" s="17">
        <f t="shared" si="0"/>
        <v>7.75</v>
      </c>
    </row>
    <row r="11" spans="2:20" ht="26.25" x14ac:dyDescent="0.4">
      <c r="B11" s="7" t="s">
        <v>129</v>
      </c>
      <c r="C11" s="11">
        <v>4</v>
      </c>
      <c r="D11" s="11">
        <v>7</v>
      </c>
      <c r="E11" s="11">
        <v>9</v>
      </c>
      <c r="F11" s="11">
        <v>3</v>
      </c>
      <c r="G11" s="17">
        <f t="shared" si="0"/>
        <v>5.75</v>
      </c>
    </row>
    <row r="12" spans="2:20" ht="26.25" x14ac:dyDescent="0.4">
      <c r="B12" s="7" t="s">
        <v>130</v>
      </c>
      <c r="C12" s="11">
        <v>5</v>
      </c>
      <c r="D12" s="11">
        <v>4</v>
      </c>
      <c r="E12" s="11">
        <v>10</v>
      </c>
      <c r="F12" s="11">
        <v>7</v>
      </c>
      <c r="G12" s="17">
        <f t="shared" si="0"/>
        <v>6.5</v>
      </c>
    </row>
    <row r="13" spans="2:20" ht="26.25" x14ac:dyDescent="0.4">
      <c r="B13" s="7" t="s">
        <v>131</v>
      </c>
      <c r="C13" s="11">
        <v>10</v>
      </c>
      <c r="D13" s="11">
        <v>10</v>
      </c>
      <c r="E13" s="11">
        <v>5</v>
      </c>
      <c r="F13" s="11">
        <v>7</v>
      </c>
      <c r="G13" s="17">
        <f t="shared" si="0"/>
        <v>8</v>
      </c>
    </row>
    <row r="14" spans="2:20" ht="26.25" x14ac:dyDescent="0.4">
      <c r="B14" s="7" t="s">
        <v>132</v>
      </c>
      <c r="C14" s="11">
        <v>8</v>
      </c>
      <c r="D14" s="11">
        <v>7</v>
      </c>
      <c r="E14" s="11">
        <v>4</v>
      </c>
      <c r="F14" s="11">
        <v>8</v>
      </c>
      <c r="G14" s="17">
        <f t="shared" si="0"/>
        <v>6.75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4707-479E-45A1-A1A0-930148B7A35A}">
  <dimension ref="B1:O17"/>
  <sheetViews>
    <sheetView showGridLines="0" zoomScale="70" zoomScaleNormal="70" workbookViewId="0">
      <selection activeCell="F11" sqref="F11"/>
    </sheetView>
  </sheetViews>
  <sheetFormatPr defaultRowHeight="15" x14ac:dyDescent="0.25"/>
  <cols>
    <col min="2" max="3" width="56.140625" style="13" customWidth="1"/>
    <col min="4" max="4" width="51.7109375" bestFit="1" customWidth="1"/>
  </cols>
  <sheetData>
    <row r="1" spans="2:15" x14ac:dyDescent="0.25">
      <c r="B1"/>
      <c r="C1" s="1"/>
      <c r="D1" s="1"/>
      <c r="F1" s="1"/>
    </row>
    <row r="2" spans="2:15" ht="28.5" x14ac:dyDescent="0.45">
      <c r="B2" s="16" t="s">
        <v>77</v>
      </c>
      <c r="C2" s="1"/>
      <c r="D2" s="1"/>
      <c r="F2" s="1"/>
      <c r="H2" s="1"/>
    </row>
    <row r="3" spans="2:15" x14ac:dyDescent="0.25">
      <c r="B3"/>
      <c r="C3" s="1"/>
      <c r="D3" s="1"/>
      <c r="F3" s="1"/>
      <c r="H3" s="1"/>
    </row>
    <row r="4" spans="2:15" ht="26.25" x14ac:dyDescent="0.4">
      <c r="B4" s="2" t="s">
        <v>87</v>
      </c>
      <c r="C4" s="2"/>
      <c r="D4" s="1"/>
      <c r="E4" s="1"/>
      <c r="F4" s="1"/>
      <c r="O4" t="s">
        <v>104</v>
      </c>
    </row>
    <row r="5" spans="2:15" ht="26.25" x14ac:dyDescent="0.4">
      <c r="B5" s="2" t="s">
        <v>88</v>
      </c>
      <c r="C5" s="2"/>
      <c r="D5" s="1"/>
      <c r="E5" s="1"/>
      <c r="F5" s="1"/>
      <c r="O5" s="21" t="s">
        <v>107</v>
      </c>
    </row>
    <row r="6" spans="2:15" ht="26.25" x14ac:dyDescent="0.4">
      <c r="B6" s="2"/>
      <c r="C6" s="2"/>
      <c r="D6" s="1"/>
      <c r="E6" s="1"/>
      <c r="F6" s="1"/>
      <c r="O6" s="21" t="s">
        <v>108</v>
      </c>
    </row>
    <row r="8" spans="2:15" ht="26.25" x14ac:dyDescent="0.4">
      <c r="B8" s="12" t="s">
        <v>12</v>
      </c>
      <c r="C8" s="12" t="s">
        <v>67</v>
      </c>
      <c r="D8" s="12" t="s">
        <v>68</v>
      </c>
    </row>
    <row r="9" spans="2:15" ht="26.25" x14ac:dyDescent="0.4">
      <c r="B9" s="9" t="s">
        <v>84</v>
      </c>
      <c r="C9" s="18" t="str">
        <f>SUBSTITUTE(B9,"Calça","Meia")</f>
        <v>Roupa Feminino Meia</v>
      </c>
      <c r="D9" s="18" t="str">
        <f>SUBSTITUTE(SUBSTITUTE(B9,"Calça","Meia"),"Roupa","Produto")</f>
        <v>Produto Feminino Meia</v>
      </c>
    </row>
    <row r="10" spans="2:15" ht="26.25" x14ac:dyDescent="0.4">
      <c r="B10" s="9" t="s">
        <v>85</v>
      </c>
      <c r="C10" s="18" t="str">
        <f t="shared" ref="C10:C17" si="0">SUBSTITUTE(B10,"Calça","Meia")</f>
        <v>Meia Feminina Roupa</v>
      </c>
      <c r="D10" s="18" t="str">
        <f t="shared" ref="D10:D17" si="1">SUBSTITUTE(SUBSTITUTE(B10,"Calça","Meia"),"Roupa","Produto")</f>
        <v>Meia Feminina Produto</v>
      </c>
    </row>
    <row r="11" spans="2:15" ht="26.25" x14ac:dyDescent="0.4">
      <c r="B11" s="9" t="s">
        <v>14</v>
      </c>
      <c r="C11" s="18" t="str">
        <f t="shared" si="0"/>
        <v>Camisa Masculina</v>
      </c>
      <c r="D11" s="18" t="str">
        <f t="shared" si="1"/>
        <v>Camisa Masculina</v>
      </c>
    </row>
    <row r="12" spans="2:15" ht="26.25" x14ac:dyDescent="0.4">
      <c r="B12" s="9" t="s">
        <v>15</v>
      </c>
      <c r="C12" s="18" t="str">
        <f t="shared" si="0"/>
        <v>Bermuda Masculino</v>
      </c>
      <c r="D12" s="18" t="str">
        <f t="shared" si="1"/>
        <v>Bermuda Masculino</v>
      </c>
    </row>
    <row r="13" spans="2:15" ht="26.25" x14ac:dyDescent="0.4">
      <c r="B13" s="9" t="s">
        <v>16</v>
      </c>
      <c r="C13" s="18" t="str">
        <f t="shared" si="0"/>
        <v>Camisa Masculina Festa Balada</v>
      </c>
      <c r="D13" s="18" t="str">
        <f t="shared" si="1"/>
        <v>Camisa Masculina Festa Balada</v>
      </c>
    </row>
    <row r="14" spans="2:15" ht="26.25" x14ac:dyDescent="0.4">
      <c r="B14" s="9" t="s">
        <v>86</v>
      </c>
      <c r="C14" s="18" t="str">
        <f t="shared" si="0"/>
        <v>Roupa Jogger Meia</v>
      </c>
      <c r="D14" s="18" t="str">
        <f t="shared" si="1"/>
        <v>Produto Jogger Meia</v>
      </c>
    </row>
    <row r="15" spans="2:15" ht="26.25" x14ac:dyDescent="0.4">
      <c r="B15" s="9" t="s">
        <v>17</v>
      </c>
      <c r="C15" s="18" t="str">
        <f t="shared" si="0"/>
        <v>Jaqueta Masculina Preta</v>
      </c>
      <c r="D15" s="18" t="str">
        <f t="shared" si="1"/>
        <v>Jaqueta Masculina Preta</v>
      </c>
    </row>
    <row r="16" spans="2:15" ht="26.25" x14ac:dyDescent="0.4">
      <c r="B16" s="9" t="s">
        <v>18</v>
      </c>
      <c r="C16" s="18" t="str">
        <f t="shared" si="0"/>
        <v>Bolsa de Trabalho</v>
      </c>
      <c r="D16" s="18" t="str">
        <f t="shared" si="1"/>
        <v>Bolsa de Trabalho</v>
      </c>
    </row>
    <row r="17" spans="2:4" ht="26.25" x14ac:dyDescent="0.4">
      <c r="B17" s="9" t="s">
        <v>19</v>
      </c>
      <c r="C17" s="18" t="str">
        <f t="shared" si="0"/>
        <v>Kit de Pinceis de Maquiagem</v>
      </c>
      <c r="D17" s="18" t="str">
        <f t="shared" si="1"/>
        <v>Kit de Pinceis de Maquiagem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5F7E-5C83-4766-B499-260B0D5ED2A8}">
  <dimension ref="B1:O15"/>
  <sheetViews>
    <sheetView showGridLines="0" topLeftCell="A5" zoomScale="80" zoomScaleNormal="80" workbookViewId="0">
      <selection activeCell="H7" sqref="H7"/>
    </sheetView>
  </sheetViews>
  <sheetFormatPr defaultRowHeight="15" x14ac:dyDescent="0.25"/>
  <cols>
    <col min="2" max="2" width="25.140625" bestFit="1" customWidth="1"/>
    <col min="3" max="3" width="28.7109375" bestFit="1" customWidth="1"/>
    <col min="4" max="4" width="14.28515625" bestFit="1" customWidth="1"/>
    <col min="5" max="5" width="19.42578125" bestFit="1" customWidth="1"/>
    <col min="6" max="6" width="19" bestFit="1" customWidth="1"/>
    <col min="7" max="7" width="51.42578125" style="13" customWidth="1"/>
    <col min="8" max="8" width="55.140625" style="13" customWidth="1"/>
  </cols>
  <sheetData>
    <row r="1" spans="2:15" x14ac:dyDescent="0.25">
      <c r="C1" s="1"/>
      <c r="D1" s="1"/>
      <c r="F1" s="1"/>
      <c r="G1"/>
      <c r="H1"/>
    </row>
    <row r="2" spans="2:15" ht="28.5" x14ac:dyDescent="0.45">
      <c r="B2" s="16" t="s">
        <v>77</v>
      </c>
      <c r="C2" s="1"/>
      <c r="D2" s="1"/>
      <c r="F2" s="1"/>
      <c r="G2"/>
      <c r="H2" s="1"/>
    </row>
    <row r="3" spans="2:15" x14ac:dyDescent="0.25">
      <c r="C3" s="1"/>
      <c r="D3" s="1"/>
      <c r="F3" s="1"/>
      <c r="G3"/>
      <c r="H3" s="1"/>
      <c r="O3" t="s">
        <v>104</v>
      </c>
    </row>
    <row r="4" spans="2:15" ht="26.25" x14ac:dyDescent="0.4">
      <c r="B4" s="2" t="s">
        <v>89</v>
      </c>
      <c r="C4" s="2"/>
      <c r="D4" s="1"/>
      <c r="E4" s="1"/>
      <c r="F4" s="1"/>
      <c r="G4"/>
      <c r="H4"/>
      <c r="O4" s="21" t="s">
        <v>109</v>
      </c>
    </row>
    <row r="5" spans="2:15" ht="26.25" x14ac:dyDescent="0.4">
      <c r="B5" s="2"/>
      <c r="C5" s="2"/>
      <c r="D5" s="1"/>
      <c r="E5" s="1"/>
      <c r="F5" s="1"/>
      <c r="G5"/>
      <c r="H5"/>
      <c r="O5" s="21" t="s">
        <v>110</v>
      </c>
    </row>
    <row r="6" spans="2:15" ht="26.25" x14ac:dyDescent="0.4">
      <c r="B6" s="3" t="s">
        <v>62</v>
      </c>
      <c r="C6" s="3" t="s">
        <v>63</v>
      </c>
      <c r="D6" s="3" t="s">
        <v>64</v>
      </c>
      <c r="E6" s="3" t="s">
        <v>65</v>
      </c>
      <c r="F6" s="3" t="s">
        <v>66</v>
      </c>
      <c r="G6" s="12" t="s">
        <v>67</v>
      </c>
      <c r="H6" s="12" t="s">
        <v>68</v>
      </c>
    </row>
    <row r="7" spans="2:15" ht="26.25" x14ac:dyDescent="0.4">
      <c r="B7" s="7" t="s">
        <v>38</v>
      </c>
      <c r="C7" s="7" t="s">
        <v>51</v>
      </c>
      <c r="D7" s="7"/>
      <c r="E7" s="7"/>
      <c r="F7" s="7"/>
      <c r="G7" s="18" t="str">
        <f>PROPER(TRIM(B7&amp;" "&amp;C7&amp;" "&amp;D7&amp;" "&amp;E7&amp;" "&amp;F7))</f>
        <v>Tênis Feminino</v>
      </c>
      <c r="H7" s="18" t="str">
        <f>PROPER(TRIM(CONCATENATE(B7," ",C7," ",D7," ",E7," ",F7)))</f>
        <v>Tênis Feminino</v>
      </c>
    </row>
    <row r="8" spans="2:15" ht="26.25" x14ac:dyDescent="0.4">
      <c r="B8" s="7" t="s">
        <v>37</v>
      </c>
      <c r="C8" s="7" t="s">
        <v>52</v>
      </c>
      <c r="D8" s="7" t="s">
        <v>54</v>
      </c>
      <c r="E8" s="7"/>
      <c r="F8" s="7"/>
      <c r="G8" s="18" t="str">
        <f t="shared" ref="G8:G15" si="0">PROPER(TRIM(B8&amp;" "&amp;C8&amp;" "&amp;D8&amp;" "&amp;E8&amp;" "&amp;F8))</f>
        <v>Calça Feminina Jogger</v>
      </c>
      <c r="H8" s="18" t="str">
        <f t="shared" ref="H8:H15" si="1">PROPER(TRIM(CONCATENATE(B8," ",C8," ",D8," ",E8," ",F8)))</f>
        <v>Calça Feminina Jogger</v>
      </c>
    </row>
    <row r="9" spans="2:15" ht="26.25" x14ac:dyDescent="0.4">
      <c r="B9" s="7" t="s">
        <v>39</v>
      </c>
      <c r="C9" s="7" t="s">
        <v>53</v>
      </c>
      <c r="D9" s="7"/>
      <c r="E9" s="7"/>
      <c r="F9" s="7"/>
      <c r="G9" s="18" t="str">
        <f t="shared" si="0"/>
        <v>Camisa Masculina</v>
      </c>
      <c r="H9" s="18" t="str">
        <f t="shared" si="1"/>
        <v>Camisa Masculina</v>
      </c>
    </row>
    <row r="10" spans="2:15" ht="26.25" x14ac:dyDescent="0.4">
      <c r="B10" s="7" t="s">
        <v>41</v>
      </c>
      <c r="C10" s="7" t="s">
        <v>57</v>
      </c>
      <c r="D10" s="7"/>
      <c r="E10" s="7"/>
      <c r="F10" s="7"/>
      <c r="G10" s="18" t="str">
        <f t="shared" si="0"/>
        <v>Bermuda Masculino</v>
      </c>
      <c r="H10" s="18" t="str">
        <f t="shared" si="1"/>
        <v>Bermuda Masculino</v>
      </c>
    </row>
    <row r="11" spans="2:15" ht="26.25" x14ac:dyDescent="0.4">
      <c r="B11" s="7" t="s">
        <v>56</v>
      </c>
      <c r="C11" s="7" t="s">
        <v>40</v>
      </c>
      <c r="D11" s="7" t="s">
        <v>55</v>
      </c>
      <c r="E11" s="7" t="s">
        <v>61</v>
      </c>
      <c r="F11" s="7"/>
      <c r="G11" s="18" t="str">
        <f t="shared" si="0"/>
        <v>Camisa Masculina Festa Balada</v>
      </c>
      <c r="H11" s="18" t="str">
        <f t="shared" si="1"/>
        <v>Camisa Masculina Festa Balada</v>
      </c>
    </row>
    <row r="12" spans="2:15" ht="26.25" x14ac:dyDescent="0.4">
      <c r="B12" s="7" t="s">
        <v>42</v>
      </c>
      <c r="C12" s="7" t="s">
        <v>58</v>
      </c>
      <c r="D12" s="7"/>
      <c r="E12" s="7"/>
      <c r="F12" s="7"/>
      <c r="G12" s="18" t="str">
        <f t="shared" si="0"/>
        <v>Bota Masculina</v>
      </c>
      <c r="H12" s="18" t="str">
        <f t="shared" si="1"/>
        <v>Bota Masculina</v>
      </c>
    </row>
    <row r="13" spans="2:15" ht="26.25" x14ac:dyDescent="0.4">
      <c r="B13" s="7" t="s">
        <v>43</v>
      </c>
      <c r="C13" s="7" t="s">
        <v>40</v>
      </c>
      <c r="D13" s="7" t="s">
        <v>44</v>
      </c>
      <c r="E13" s="7"/>
      <c r="F13" s="7"/>
      <c r="G13" s="18" t="str">
        <f t="shared" si="0"/>
        <v>Jaqueta Masculina Preta</v>
      </c>
      <c r="H13" s="18" t="str">
        <f t="shared" si="1"/>
        <v>Jaqueta Masculina Preta</v>
      </c>
    </row>
    <row r="14" spans="2:15" ht="26.25" x14ac:dyDescent="0.4">
      <c r="B14" s="7" t="s">
        <v>45</v>
      </c>
      <c r="C14" s="7" t="s">
        <v>59</v>
      </c>
      <c r="D14" s="7" t="s">
        <v>47</v>
      </c>
      <c r="E14" s="7"/>
      <c r="F14" s="7"/>
      <c r="G14" s="18" t="str">
        <f t="shared" si="0"/>
        <v>Bolsa De Trabalho</v>
      </c>
      <c r="H14" s="18" t="str">
        <f t="shared" si="1"/>
        <v>Bolsa De Trabalho</v>
      </c>
    </row>
    <row r="15" spans="2:15" ht="26.25" x14ac:dyDescent="0.4">
      <c r="B15" s="7" t="s">
        <v>48</v>
      </c>
      <c r="C15" s="7" t="s">
        <v>60</v>
      </c>
      <c r="D15" s="7" t="s">
        <v>49</v>
      </c>
      <c r="E15" s="7" t="s">
        <v>46</v>
      </c>
      <c r="F15" s="7" t="s">
        <v>50</v>
      </c>
      <c r="G15" s="18" t="str">
        <f t="shared" si="0"/>
        <v>Kit De Pinceis De Maquiagem</v>
      </c>
      <c r="H15" s="18" t="str">
        <f t="shared" si="1"/>
        <v>Kit De Pinceis De Maquiagem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C339-66FA-44A7-9E6C-5965EE48843A}">
  <dimension ref="B1:O12"/>
  <sheetViews>
    <sheetView showGridLines="0" zoomScale="80" zoomScaleNormal="80" workbookViewId="0">
      <selection activeCell="E7" sqref="E7"/>
    </sheetView>
  </sheetViews>
  <sheetFormatPr defaultRowHeight="15" x14ac:dyDescent="0.25"/>
  <cols>
    <col min="2" max="2" width="57.5703125" customWidth="1"/>
    <col min="3" max="3" width="22.28515625" style="1" customWidth="1"/>
    <col min="4" max="4" width="21.85546875" style="1" bestFit="1" customWidth="1"/>
    <col min="5" max="5" width="35.5703125" style="1" customWidth="1"/>
    <col min="6" max="6" width="34" customWidth="1"/>
    <col min="7" max="7" width="48.7109375" customWidth="1"/>
    <col min="8" max="8" width="23.85546875" style="1" bestFit="1" customWidth="1"/>
  </cols>
  <sheetData>
    <row r="1" spans="2:15" x14ac:dyDescent="0.25">
      <c r="E1"/>
      <c r="F1" s="1"/>
      <c r="H1"/>
    </row>
    <row r="2" spans="2:15" ht="28.5" x14ac:dyDescent="0.45">
      <c r="B2" s="16" t="s">
        <v>77</v>
      </c>
      <c r="E2"/>
      <c r="F2" s="1"/>
    </row>
    <row r="3" spans="2:15" x14ac:dyDescent="0.25">
      <c r="E3"/>
      <c r="F3" s="1"/>
    </row>
    <row r="4" spans="2:15" ht="26.25" x14ac:dyDescent="0.4">
      <c r="B4" s="2" t="s">
        <v>90</v>
      </c>
      <c r="C4" s="2"/>
      <c r="F4" s="1"/>
      <c r="H4"/>
      <c r="O4" t="s">
        <v>104</v>
      </c>
    </row>
    <row r="5" spans="2:15" ht="26.25" x14ac:dyDescent="0.4">
      <c r="B5" s="2"/>
      <c r="C5" s="2"/>
      <c r="F5" s="1"/>
      <c r="H5"/>
      <c r="O5" s="21" t="s">
        <v>111</v>
      </c>
    </row>
    <row r="6" spans="2:15" ht="26.25" x14ac:dyDescent="0.4">
      <c r="B6" s="3" t="s">
        <v>6</v>
      </c>
      <c r="C6" s="6" t="s">
        <v>7</v>
      </c>
      <c r="D6" s="6" t="s">
        <v>8</v>
      </c>
      <c r="E6" s="6" t="s">
        <v>91</v>
      </c>
      <c r="F6" s="6" t="s">
        <v>92</v>
      </c>
      <c r="G6" s="1"/>
      <c r="I6" s="1"/>
      <c r="J6" s="1"/>
      <c r="O6" s="21" t="s">
        <v>112</v>
      </c>
    </row>
    <row r="7" spans="2:15" ht="26.25" x14ac:dyDescent="0.4">
      <c r="B7" s="4" t="s">
        <v>0</v>
      </c>
      <c r="C7" s="20">
        <f>SEARCH("@",B7)</f>
        <v>5</v>
      </c>
      <c r="D7" s="20">
        <f>SEARCH(".",B7,C7)</f>
        <v>11</v>
      </c>
      <c r="E7" s="20" t="str">
        <f>MID(B7,SEARCH("@",B7)+1,SEARCH(".",B7,SEARCH("@",B7))-SEARCH("@",B7)-1)</f>
        <v>gmail</v>
      </c>
      <c r="F7" s="20" t="str">
        <f>SUBSTITUTE(SUBSTITUTE(B7,LEFT(B7,SEARCH("@",B7)),""),RIGHT(B7,LEN(B7)-SEARCH(".",B7,SEARCH("@",B7))+1),"")</f>
        <v>gmail</v>
      </c>
      <c r="G7" s="24"/>
      <c r="I7" s="1"/>
      <c r="J7" s="1"/>
      <c r="O7" s="21" t="s">
        <v>113</v>
      </c>
    </row>
    <row r="8" spans="2:15" ht="26.25" x14ac:dyDescent="0.4">
      <c r="B8" s="5" t="s">
        <v>1</v>
      </c>
      <c r="C8" s="20">
        <f t="shared" ref="C8:C12" si="0">SEARCH("@",B8)</f>
        <v>6</v>
      </c>
      <c r="D8" s="20">
        <f t="shared" ref="D8:D12" si="1">SEARCH(".",B8,C8)</f>
        <v>14</v>
      </c>
      <c r="E8" s="20" t="str">
        <f t="shared" ref="E8:E12" si="2">MID(B8,SEARCH("@",B8)+1,SEARCH(".",B8,SEARCH("@",B8))-SEARCH("@",B8)-1)</f>
        <v>hotmail</v>
      </c>
      <c r="F8" s="20" t="str">
        <f t="shared" ref="F8:F12" si="3">SUBSTITUTE(SUBSTITUTE(B8,LEFT(B8,SEARCH("@",B8)),""),RIGHT(B8,LEN(B8)-SEARCH(".",B8,SEARCH("@",B8))+1),"")</f>
        <v>hotmail</v>
      </c>
      <c r="G8" s="1"/>
      <c r="I8" s="1"/>
      <c r="J8" s="1"/>
      <c r="O8" s="21" t="s">
        <v>114</v>
      </c>
    </row>
    <row r="9" spans="2:15" ht="26.25" x14ac:dyDescent="0.4">
      <c r="B9" s="5" t="s">
        <v>2</v>
      </c>
      <c r="C9" s="20">
        <f t="shared" si="0"/>
        <v>10</v>
      </c>
      <c r="D9" s="20">
        <f t="shared" si="1"/>
        <v>16</v>
      </c>
      <c r="E9" s="20" t="str">
        <f t="shared" si="2"/>
        <v>yahoo</v>
      </c>
      <c r="F9" s="20" t="str">
        <f t="shared" si="3"/>
        <v>yahoo</v>
      </c>
      <c r="G9" s="1"/>
      <c r="I9" s="1"/>
      <c r="J9" s="1"/>
    </row>
    <row r="10" spans="2:15" ht="26.25" x14ac:dyDescent="0.4">
      <c r="B10" s="5" t="s">
        <v>3</v>
      </c>
      <c r="C10" s="20">
        <f t="shared" si="0"/>
        <v>9</v>
      </c>
      <c r="D10" s="20">
        <f t="shared" si="1"/>
        <v>15</v>
      </c>
      <c r="E10" s="20" t="str">
        <f t="shared" si="2"/>
        <v>gmail</v>
      </c>
      <c r="F10" s="20" t="str">
        <f t="shared" si="3"/>
        <v>gmail</v>
      </c>
      <c r="G10" s="1"/>
      <c r="I10" s="1"/>
      <c r="J10" s="1"/>
    </row>
    <row r="11" spans="2:15" ht="26.25" x14ac:dyDescent="0.4">
      <c r="B11" s="5" t="s">
        <v>4</v>
      </c>
      <c r="C11" s="20">
        <f t="shared" si="0"/>
        <v>14</v>
      </c>
      <c r="D11" s="20">
        <f t="shared" si="1"/>
        <v>22</v>
      </c>
      <c r="E11" s="20" t="str">
        <f t="shared" si="2"/>
        <v>hotmail</v>
      </c>
      <c r="F11" s="20" t="str">
        <f t="shared" si="3"/>
        <v>hotmail</v>
      </c>
    </row>
    <row r="12" spans="2:15" ht="26.25" x14ac:dyDescent="0.4">
      <c r="B12" s="5" t="s">
        <v>5</v>
      </c>
      <c r="C12" s="20">
        <f t="shared" si="0"/>
        <v>6</v>
      </c>
      <c r="D12" s="20">
        <f t="shared" si="1"/>
        <v>12</v>
      </c>
      <c r="E12" s="20" t="str">
        <f t="shared" si="2"/>
        <v>yahoo</v>
      </c>
      <c r="F12" s="20" t="str">
        <f t="shared" si="3"/>
        <v>yahoo</v>
      </c>
    </row>
  </sheetData>
  <hyperlinks>
    <hyperlink ref="B7" r:id="rId1" xr:uid="{CDA66899-C2CE-4732-87E3-ECF5316B9A37}"/>
    <hyperlink ref="B8" r:id="rId2" xr:uid="{B14C358C-8355-4E50-9227-A39D48744C53}"/>
    <hyperlink ref="B9" r:id="rId3" xr:uid="{3B3F6C2E-946A-40B6-BC1D-02B7BAEB0DC0}"/>
    <hyperlink ref="B10" r:id="rId4" xr:uid="{2074730A-6ACF-457A-87D1-0E5979A3F618}"/>
    <hyperlink ref="B11" r:id="rId5" xr:uid="{4643CAF5-82AF-4BD0-90AF-2FAFE054D7A5}"/>
    <hyperlink ref="B12" r:id="rId6" xr:uid="{412695B5-9DAE-47BB-A1D9-4BD20B3EFA5F}"/>
  </hyperlinks>
  <pageMargins left="0.7" right="0.7" top="0.75" bottom="0.75" header="0.3" footer="0.3"/>
  <pageSetup paperSize="9" orientation="portrait" horizontalDpi="300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01A8-CA7D-4F56-B933-72CE377C9670}">
  <dimension ref="B1:O9"/>
  <sheetViews>
    <sheetView showGridLines="0" topLeftCell="C1" workbookViewId="0">
      <selection activeCell="E8" sqref="E8"/>
    </sheetView>
  </sheetViews>
  <sheetFormatPr defaultRowHeight="15" x14ac:dyDescent="0.25"/>
  <cols>
    <col min="2" max="2" width="57.5703125" customWidth="1"/>
    <col min="3" max="3" width="22.28515625" style="1" customWidth="1"/>
    <col min="4" max="4" width="35.85546875" style="1" bestFit="1" customWidth="1"/>
    <col min="5" max="5" width="35.85546875" bestFit="1" customWidth="1"/>
    <col min="6" max="6" width="47.28515625" customWidth="1"/>
    <col min="7" max="7" width="23.85546875" style="1" bestFit="1" customWidth="1"/>
  </cols>
  <sheetData>
    <row r="1" spans="2:15" x14ac:dyDescent="0.25">
      <c r="F1" s="1"/>
      <c r="G1"/>
    </row>
    <row r="2" spans="2:15" ht="28.5" x14ac:dyDescent="0.45">
      <c r="B2" s="16" t="s">
        <v>77</v>
      </c>
      <c r="F2" s="1"/>
      <c r="G2"/>
      <c r="H2" s="1"/>
    </row>
    <row r="3" spans="2:15" x14ac:dyDescent="0.25">
      <c r="F3" s="1"/>
      <c r="G3"/>
      <c r="H3" s="1"/>
      <c r="O3" t="s">
        <v>104</v>
      </c>
    </row>
    <row r="4" spans="2:15" ht="26.25" x14ac:dyDescent="0.4">
      <c r="B4" s="2" t="s">
        <v>99</v>
      </c>
      <c r="C4" s="2"/>
      <c r="E4" s="1"/>
      <c r="F4" s="1"/>
      <c r="G4"/>
      <c r="O4" s="21" t="s">
        <v>115</v>
      </c>
    </row>
    <row r="5" spans="2:15" ht="19.5" customHeight="1" x14ac:dyDescent="0.4">
      <c r="B5" s="2"/>
      <c r="C5" s="2"/>
      <c r="E5" s="1"/>
      <c r="F5" s="1"/>
      <c r="G5"/>
      <c r="O5" s="21" t="s">
        <v>116</v>
      </c>
    </row>
    <row r="6" spans="2:15" ht="26.25" x14ac:dyDescent="0.4">
      <c r="B6" s="3" t="s">
        <v>9</v>
      </c>
      <c r="C6" s="6" t="s">
        <v>93</v>
      </c>
      <c r="D6" s="6" t="s">
        <v>67</v>
      </c>
      <c r="E6" s="6" t="s">
        <v>68</v>
      </c>
      <c r="F6" s="6" t="s">
        <v>135</v>
      </c>
      <c r="H6" s="1"/>
      <c r="I6" s="1"/>
      <c r="O6" s="21" t="s">
        <v>117</v>
      </c>
    </row>
    <row r="7" spans="2:15" ht="26.25" x14ac:dyDescent="0.4">
      <c r="B7" s="7" t="s">
        <v>10</v>
      </c>
      <c r="C7" s="20">
        <f>SEARCH(":",B7)</f>
        <v>9</v>
      </c>
      <c r="D7" s="20" t="str">
        <f>TRIM(REPLACE(B7,1,C7,""))</f>
        <v>4554-1101</v>
      </c>
      <c r="E7" s="20" t="str">
        <f>TRIM(SUBSTITUTE(B7,LEFT(B7,SEARCH(":",B7)),""))</f>
        <v>4554-1101</v>
      </c>
      <c r="F7" s="20" t="str">
        <f>MID(B7,SEARCH(":",B7)+2,100)</f>
        <v>4554-1101</v>
      </c>
      <c r="H7" s="1"/>
      <c r="I7" s="1"/>
      <c r="O7" s="21"/>
    </row>
    <row r="8" spans="2:15" ht="26.25" x14ac:dyDescent="0.4">
      <c r="B8" s="7" t="s">
        <v>69</v>
      </c>
      <c r="C8" s="20">
        <f t="shared" ref="C8:C9" si="0">SEARCH(":",B8)</f>
        <v>4</v>
      </c>
      <c r="D8" s="20" t="str">
        <f t="shared" ref="D8:D9" si="1">TRIM(REPLACE(B8,1,C8,""))</f>
        <v>123.456.789-10</v>
      </c>
      <c r="E8" s="20" t="str">
        <f t="shared" ref="E8:E9" si="2">TRIM(SUBSTITUTE(B8,LEFT(B8,SEARCH(":",B8)),""))</f>
        <v>123.456.789-10</v>
      </c>
      <c r="F8" s="20" t="str">
        <f t="shared" ref="F8:F9" si="3">MID(B8,SEARCH(":",B8)+2,100)</f>
        <v>123.456.789-10</v>
      </c>
      <c r="H8" s="1"/>
      <c r="I8" s="1"/>
    </row>
    <row r="9" spans="2:15" ht="26.25" x14ac:dyDescent="0.4">
      <c r="B9" s="7" t="s">
        <v>70</v>
      </c>
      <c r="C9" s="20">
        <f t="shared" si="0"/>
        <v>5</v>
      </c>
      <c r="D9" s="20" t="str">
        <f t="shared" si="1"/>
        <v>06.990.590/0001-23</v>
      </c>
      <c r="E9" s="20" t="str">
        <f t="shared" si="2"/>
        <v>06.990.590/0001-23</v>
      </c>
      <c r="F9" s="20" t="str">
        <f t="shared" si="3"/>
        <v>06.990.590/0001-23</v>
      </c>
      <c r="H9" s="1"/>
      <c r="I9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5D8F-5564-4B6D-BCCF-3DB50FAF5A4D}">
  <dimension ref="B1:P16"/>
  <sheetViews>
    <sheetView showGridLines="0" tabSelected="1" zoomScale="60" zoomScaleNormal="60" workbookViewId="0">
      <selection activeCell="E17" sqref="E17"/>
    </sheetView>
  </sheetViews>
  <sheetFormatPr defaultRowHeight="15" x14ac:dyDescent="0.25"/>
  <cols>
    <col min="2" max="2" width="57.5703125" customWidth="1"/>
    <col min="3" max="3" width="24.85546875" style="1" bestFit="1" customWidth="1"/>
    <col min="4" max="4" width="40.28515625" style="1" customWidth="1"/>
    <col min="5" max="5" width="32.28515625" bestFit="1" customWidth="1"/>
    <col min="6" max="6" width="44.42578125" customWidth="1"/>
    <col min="7" max="7" width="51.5703125" style="1" customWidth="1"/>
  </cols>
  <sheetData>
    <row r="1" spans="2:16" x14ac:dyDescent="0.25">
      <c r="F1" s="1"/>
      <c r="G1"/>
    </row>
    <row r="2" spans="2:16" ht="28.5" x14ac:dyDescent="0.45">
      <c r="B2" s="16" t="s">
        <v>77</v>
      </c>
      <c r="F2" s="1"/>
      <c r="G2"/>
      <c r="H2" s="1"/>
    </row>
    <row r="3" spans="2:16" x14ac:dyDescent="0.25">
      <c r="F3" s="1"/>
      <c r="G3"/>
      <c r="H3" s="1"/>
      <c r="P3" t="s">
        <v>104</v>
      </c>
    </row>
    <row r="4" spans="2:16" ht="26.25" x14ac:dyDescent="0.4">
      <c r="B4" s="2" t="s">
        <v>100</v>
      </c>
      <c r="C4" s="2"/>
      <c r="E4" s="1"/>
      <c r="F4" s="1"/>
      <c r="G4"/>
      <c r="P4" s="21" t="s">
        <v>118</v>
      </c>
    </row>
    <row r="5" spans="2:16" ht="26.25" x14ac:dyDescent="0.4">
      <c r="B5" s="2" t="s">
        <v>101</v>
      </c>
      <c r="C5" s="2"/>
      <c r="E5" s="1"/>
      <c r="F5" s="1"/>
      <c r="G5"/>
      <c r="P5" s="21" t="s">
        <v>119</v>
      </c>
    </row>
    <row r="6" spans="2:16" ht="19.5" customHeight="1" x14ac:dyDescent="0.4">
      <c r="B6" s="2"/>
      <c r="C6" s="2"/>
      <c r="E6" s="1"/>
      <c r="F6" s="1"/>
      <c r="G6"/>
      <c r="P6" s="21" t="s">
        <v>120</v>
      </c>
    </row>
    <row r="7" spans="2:16" ht="26.25" x14ac:dyDescent="0.4">
      <c r="B7" s="3" t="s">
        <v>9</v>
      </c>
      <c r="C7" s="6" t="s">
        <v>94</v>
      </c>
      <c r="D7" s="6" t="s">
        <v>95</v>
      </c>
      <c r="E7" s="6" t="s">
        <v>102</v>
      </c>
      <c r="F7" s="6" t="s">
        <v>96</v>
      </c>
      <c r="G7" s="6" t="s">
        <v>97</v>
      </c>
      <c r="H7" s="1"/>
      <c r="I7" s="1"/>
      <c r="P7" s="21" t="s">
        <v>121</v>
      </c>
    </row>
    <row r="8" spans="2:16" ht="26.25" x14ac:dyDescent="0.4">
      <c r="B8" s="7" t="s">
        <v>71</v>
      </c>
      <c r="C8" s="20">
        <f>FIND(":",B8)</f>
        <v>9</v>
      </c>
      <c r="D8" s="20" t="str">
        <f>MID(B8,SEARCH(":",B8)+2,100)</f>
        <v>45541101</v>
      </c>
      <c r="E8" s="20" t="str">
        <f>MID(D8,1,4)&amp;"-"&amp;MID(D8,5,4)</f>
        <v>4554-1101</v>
      </c>
      <c r="F8" s="20" t="str">
        <f>MID(D8,1,4)&amp;"-"&amp;MID(D8,5,4)</f>
        <v>4554-1101</v>
      </c>
      <c r="G8" s="20" t="str">
        <f>MID(MID(B8,SEARCH(":",B8)+2,100),1,4)&amp;"-"&amp;MID(MID(B8,SEARCH(":",B8)+2,100),5,4)</f>
        <v>4554-1101</v>
      </c>
      <c r="H8" s="1"/>
      <c r="I8" s="1"/>
      <c r="P8" s="21" t="s">
        <v>122</v>
      </c>
    </row>
    <row r="9" spans="2:16" ht="26.25" x14ac:dyDescent="0.4">
      <c r="B9" s="7" t="s">
        <v>72</v>
      </c>
      <c r="C9" s="20">
        <f>FIND(":",B9)</f>
        <v>4</v>
      </c>
      <c r="D9" s="20" t="str">
        <f>MID(B9,SEARCH(":",B9)+2,100)</f>
        <v>12345678910</v>
      </c>
      <c r="E9" s="20" t="str">
        <f>MID(B9,SEARCH(":",B9)+2,100)</f>
        <v>12345678910</v>
      </c>
      <c r="F9" s="20" t="str">
        <f>MID(D9,1,3)&amp;"."&amp;MID(D9,4,3)&amp;"."&amp;MID(D9,7,3)&amp;"-"&amp;MID(D9,10,2)</f>
        <v>123.456.789-10</v>
      </c>
      <c r="G9" s="20" t="str">
        <f>MID(MID(B9,SEARCH(":",B9)+2,100),1,3)&amp;"."&amp;MID(MID(B9,SEARCH(":",B9)+2,100),4,3)&amp;"."&amp;MID(MID(B9,SEARCH(":",B9)+2,100),7,3)&amp;"-"&amp;MID(MID(B9,SEARCH(":",B9)+2,100),10,2)</f>
        <v>123.456.789-10</v>
      </c>
      <c r="H9" s="1"/>
      <c r="I9" s="1"/>
      <c r="P9" s="21"/>
    </row>
    <row r="10" spans="2:16" x14ac:dyDescent="0.25">
      <c r="P10" t="s">
        <v>104</v>
      </c>
    </row>
    <row r="11" spans="2:16" ht="26.25" x14ac:dyDescent="0.4">
      <c r="P11" s="21" t="s">
        <v>123</v>
      </c>
    </row>
    <row r="12" spans="2:16" ht="26.25" x14ac:dyDescent="0.4">
      <c r="E12" s="1"/>
      <c r="F12" s="1"/>
      <c r="H12" s="1"/>
      <c r="P12" s="21" t="s">
        <v>124</v>
      </c>
    </row>
    <row r="13" spans="2:16" ht="26.25" x14ac:dyDescent="0.4">
      <c r="B13" s="3" t="s">
        <v>9</v>
      </c>
      <c r="C13" s="14" t="s">
        <v>98</v>
      </c>
      <c r="D13" s="6" t="s">
        <v>73</v>
      </c>
      <c r="E13" s="1"/>
      <c r="F13" s="1"/>
      <c r="H13" s="1"/>
    </row>
    <row r="14" spans="2:16" ht="28.5" x14ac:dyDescent="0.45">
      <c r="B14" s="7" t="s">
        <v>71</v>
      </c>
      <c r="C14" s="20" t="str">
        <f>LEFT(B14,3)</f>
        <v>Tel</v>
      </c>
      <c r="D14" s="20" t="str">
        <f>IF(LEFT(B14,3)="CPF",MID(MID(B14,SEARCH(":",B14)+2,100),1,3)&amp;"."&amp;MID(MID(B14,SEARCH(":",B14)+2,100),4,3)&amp;"."&amp;MID(MID(B14,SEARCH(":",B14)+2,100),7,3)&amp;"-"&amp;MID(MID(B14,SEARCH(":",B14)+2,100),10,2),MID(MID(B8,SEARCH(":",B8)+2,100),1,4)&amp;"-"&amp;MID(MID(B8,SEARCH(":",B8)+2,100),5,4))</f>
        <v>4554-1101</v>
      </c>
      <c r="E14" s="25"/>
      <c r="F14" s="25"/>
      <c r="H14" s="1"/>
    </row>
    <row r="15" spans="2:16" ht="28.5" x14ac:dyDescent="0.45">
      <c r="B15" s="7" t="s">
        <v>72</v>
      </c>
      <c r="C15" s="20" t="str">
        <f>LEFT(B15,3)</f>
        <v>CPF</v>
      </c>
      <c r="D15" s="20" t="str">
        <f>IF(LEFT(B15,3)="CPF",MID(MID(B15,SEARCH(":",B15)+2,100),1,3)&amp;"."&amp;MID(MID(B15,SEARCH(":",B15)+2,100),4,3)&amp;"."&amp;MID(MID(B15,SEARCH(":",B15)+2,100),7,3)&amp;"-"&amp;MID(MID(B15,SEARCH(":",B15)+2,100),10,2),MID(MID(B9,SEARCH(":",B9)+2,100),1,4)&amp;"-"&amp;MID(MID(B9,SEARCH(":",B9)+2,100),5,4))</f>
        <v>123.456.789-10</v>
      </c>
      <c r="E15" s="25"/>
      <c r="F15" s="1"/>
      <c r="H15" s="1"/>
    </row>
    <row r="16" spans="2:16" x14ac:dyDescent="0.25">
      <c r="E16" s="1"/>
      <c r="F16" s="1"/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C23A-40D0-4FF1-A204-2C6322F6C2B2}">
  <dimension ref="B2:J17"/>
  <sheetViews>
    <sheetView showGridLines="0" topLeftCell="A3" workbookViewId="0">
      <selection activeCell="B9" sqref="B9"/>
    </sheetView>
  </sheetViews>
  <sheetFormatPr defaultRowHeight="15" x14ac:dyDescent="0.25"/>
  <cols>
    <col min="2" max="2" width="52.5703125" bestFit="1" customWidth="1"/>
    <col min="3" max="3" width="29.140625" style="1" customWidth="1"/>
    <col min="4" max="4" width="8.7109375" style="1"/>
    <col min="5" max="5" width="52.5703125" bestFit="1" customWidth="1"/>
    <col min="6" max="6" width="29.140625" style="1" customWidth="1"/>
  </cols>
  <sheetData>
    <row r="2" spans="2:10" ht="28.5" x14ac:dyDescent="0.45">
      <c r="B2" s="16" t="s">
        <v>77</v>
      </c>
      <c r="H2" s="1"/>
    </row>
    <row r="3" spans="2:10" x14ac:dyDescent="0.25">
      <c r="H3" s="1"/>
    </row>
    <row r="4" spans="2:10" ht="26.25" x14ac:dyDescent="0.4">
      <c r="B4" s="2" t="s">
        <v>76</v>
      </c>
      <c r="E4" s="2"/>
      <c r="H4" s="1"/>
      <c r="J4" t="s">
        <v>104</v>
      </c>
    </row>
    <row r="5" spans="2:10" ht="26.25" x14ac:dyDescent="0.4">
      <c r="B5" s="2" t="s">
        <v>82</v>
      </c>
      <c r="E5" s="2"/>
      <c r="H5" s="1"/>
      <c r="J5" s="21" t="s">
        <v>105</v>
      </c>
    </row>
    <row r="6" spans="2:10" ht="26.25" x14ac:dyDescent="0.4">
      <c r="B6" s="2"/>
      <c r="E6" s="2"/>
      <c r="H6" s="1"/>
    </row>
    <row r="7" spans="2:10" ht="26.25" x14ac:dyDescent="0.4">
      <c r="B7" s="2"/>
      <c r="E7" s="2"/>
      <c r="H7" s="1"/>
    </row>
    <row r="8" spans="2:10" ht="21" x14ac:dyDescent="0.35">
      <c r="B8" s="15" t="s">
        <v>74</v>
      </c>
      <c r="E8" s="15" t="s">
        <v>75</v>
      </c>
      <c r="G8" s="1"/>
      <c r="H8" s="1"/>
      <c r="I8" s="1"/>
      <c r="J8" s="1"/>
    </row>
    <row r="9" spans="2:10" ht="26.25" x14ac:dyDescent="0.4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6.25" x14ac:dyDescent="0.4">
      <c r="B10" s="7" t="s">
        <v>78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6.25" x14ac:dyDescent="0.4">
      <c r="B11" s="7" t="s">
        <v>79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6.25" x14ac:dyDescent="0.4">
      <c r="B12" s="7" t="s">
        <v>80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6.25" x14ac:dyDescent="0.4">
      <c r="B13" s="7" t="s">
        <v>81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6.25" x14ac:dyDescent="0.4">
      <c r="B14" s="7" t="s">
        <v>28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6.25" x14ac:dyDescent="0.4">
      <c r="B15" s="7" t="s">
        <v>29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6.25" x14ac:dyDescent="0.4">
      <c r="B16" s="7" t="s">
        <v>30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25" x14ac:dyDescent="0.4">
      <c r="B17" s="7" t="s">
        <v>31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4327-4B77-4AAE-A2C4-EA6526694469}">
  <dimension ref="B1:T14"/>
  <sheetViews>
    <sheetView showGridLines="0" workbookViewId="0">
      <selection activeCell="B6" sqref="B6"/>
    </sheetView>
  </sheetViews>
  <sheetFormatPr defaultRowHeight="15" x14ac:dyDescent="0.25"/>
  <cols>
    <col min="2" max="2" width="52.5703125" bestFit="1" customWidth="1"/>
    <col min="3" max="6" width="13.7109375" style="1" customWidth="1"/>
    <col min="7" max="7" width="29.140625" style="1" customWidth="1"/>
    <col min="8" max="8" width="32.85546875" customWidth="1"/>
  </cols>
  <sheetData>
    <row r="1" spans="2:20" x14ac:dyDescent="0.25">
      <c r="E1"/>
      <c r="G1"/>
    </row>
    <row r="2" spans="2:20" ht="28.5" x14ac:dyDescent="0.45">
      <c r="B2" s="16" t="s">
        <v>77</v>
      </c>
      <c r="E2"/>
      <c r="G2"/>
      <c r="H2" s="1"/>
    </row>
    <row r="3" spans="2:20" x14ac:dyDescent="0.25">
      <c r="E3"/>
      <c r="G3"/>
      <c r="H3" s="1"/>
    </row>
    <row r="4" spans="2:20" ht="26.25" x14ac:dyDescent="0.4">
      <c r="B4" s="2" t="s">
        <v>83</v>
      </c>
      <c r="E4" s="2"/>
      <c r="G4"/>
      <c r="H4" s="1"/>
      <c r="T4" t="s">
        <v>104</v>
      </c>
    </row>
    <row r="5" spans="2:20" ht="26.25" x14ac:dyDescent="0.4">
      <c r="B5" s="2"/>
      <c r="E5" s="2"/>
      <c r="G5"/>
      <c r="H5" s="1"/>
      <c r="T5" s="21" t="s">
        <v>106</v>
      </c>
    </row>
    <row r="6" spans="2:20" ht="26.25" x14ac:dyDescent="0.4">
      <c r="B6" s="3" t="s">
        <v>11</v>
      </c>
      <c r="C6" s="10" t="s">
        <v>32</v>
      </c>
      <c r="D6" s="10" t="s">
        <v>34</v>
      </c>
      <c r="E6" s="10" t="s">
        <v>35</v>
      </c>
      <c r="F6" s="10" t="s">
        <v>36</v>
      </c>
      <c r="G6" s="6" t="s">
        <v>33</v>
      </c>
      <c r="H6" s="6" t="s">
        <v>133</v>
      </c>
    </row>
    <row r="7" spans="2:20" ht="26.25" x14ac:dyDescent="0.4">
      <c r="B7" s="7" t="s">
        <v>125</v>
      </c>
      <c r="C7" s="11">
        <v>3</v>
      </c>
      <c r="D7" s="11">
        <v>8</v>
      </c>
      <c r="E7" s="11">
        <v>10</v>
      </c>
      <c r="F7" s="11">
        <v>3</v>
      </c>
      <c r="G7" s="17">
        <f>(C7*1+D7*1+E7*1+F7*1)/4</f>
        <v>6</v>
      </c>
      <c r="H7" s="17">
        <f>SUM(C7:F7)/4</f>
        <v>6</v>
      </c>
    </row>
    <row r="8" spans="2:20" ht="26.25" x14ac:dyDescent="0.4">
      <c r="B8" s="7" t="s">
        <v>126</v>
      </c>
      <c r="C8" s="11">
        <v>10</v>
      </c>
      <c r="D8" s="11">
        <v>4</v>
      </c>
      <c r="E8" s="11">
        <v>4</v>
      </c>
      <c r="F8" s="11">
        <v>3</v>
      </c>
      <c r="G8" s="17">
        <f>(C8*1+D8*1+E8*1+F8*1)/4</f>
        <v>5.25</v>
      </c>
      <c r="H8" s="17">
        <f>SUM(C8:F8)/4</f>
        <v>5.25</v>
      </c>
    </row>
    <row r="9" spans="2:20" ht="26.25" x14ac:dyDescent="0.4">
      <c r="B9" s="7" t="s">
        <v>127</v>
      </c>
      <c r="C9" s="11">
        <v>5</v>
      </c>
      <c r="D9" s="11">
        <v>4</v>
      </c>
      <c r="E9" s="11">
        <v>3</v>
      </c>
      <c r="F9" s="11">
        <v>8</v>
      </c>
      <c r="G9" s="17">
        <f t="shared" ref="G9:G14" si="0">(C9*1+D9*1+E9*1+F9*1)/4</f>
        <v>5</v>
      </c>
      <c r="H9" s="17">
        <f t="shared" ref="H9:H14" si="1">SUM(C9:F9)/4</f>
        <v>5</v>
      </c>
    </row>
    <row r="10" spans="2:20" ht="26.25" x14ac:dyDescent="0.4">
      <c r="B10" s="7" t="s">
        <v>128</v>
      </c>
      <c r="C10" s="11">
        <v>9</v>
      </c>
      <c r="D10" s="11">
        <v>6</v>
      </c>
      <c r="E10" s="11">
        <v>8</v>
      </c>
      <c r="F10" s="11">
        <v>8</v>
      </c>
      <c r="G10" s="17">
        <f t="shared" si="0"/>
        <v>7.75</v>
      </c>
      <c r="H10" s="17">
        <f t="shared" si="1"/>
        <v>7.75</v>
      </c>
    </row>
    <row r="11" spans="2:20" ht="26.25" x14ac:dyDescent="0.4">
      <c r="B11" s="7" t="s">
        <v>129</v>
      </c>
      <c r="C11" s="11">
        <v>4</v>
      </c>
      <c r="D11" s="11">
        <v>7</v>
      </c>
      <c r="E11" s="11">
        <v>9</v>
      </c>
      <c r="F11" s="11">
        <v>3</v>
      </c>
      <c r="G11" s="17">
        <f t="shared" si="0"/>
        <v>5.75</v>
      </c>
      <c r="H11" s="17">
        <f t="shared" si="1"/>
        <v>5.75</v>
      </c>
    </row>
    <row r="12" spans="2:20" ht="26.25" x14ac:dyDescent="0.4">
      <c r="B12" s="7" t="s">
        <v>130</v>
      </c>
      <c r="C12" s="11">
        <v>5</v>
      </c>
      <c r="D12" s="11">
        <v>4</v>
      </c>
      <c r="E12" s="11">
        <v>10</v>
      </c>
      <c r="F12" s="11">
        <v>7</v>
      </c>
      <c r="G12" s="17">
        <f t="shared" si="0"/>
        <v>6.5</v>
      </c>
      <c r="H12" s="17">
        <f t="shared" si="1"/>
        <v>6.5</v>
      </c>
    </row>
    <row r="13" spans="2:20" ht="26.25" x14ac:dyDescent="0.4">
      <c r="B13" s="7" t="s">
        <v>131</v>
      </c>
      <c r="C13" s="11">
        <v>10</v>
      </c>
      <c r="D13" s="11">
        <v>10</v>
      </c>
      <c r="E13" s="11">
        <v>5</v>
      </c>
      <c r="F13" s="11">
        <v>7</v>
      </c>
      <c r="G13" s="17">
        <f t="shared" si="0"/>
        <v>8</v>
      </c>
      <c r="H13" s="17">
        <f t="shared" si="1"/>
        <v>8</v>
      </c>
    </row>
    <row r="14" spans="2:20" ht="26.25" x14ac:dyDescent="0.4">
      <c r="B14" s="7" t="s">
        <v>132</v>
      </c>
      <c r="C14" s="11">
        <v>8</v>
      </c>
      <c r="D14" s="11">
        <v>7</v>
      </c>
      <c r="E14" s="11">
        <v>4</v>
      </c>
      <c r="F14" s="11">
        <v>8</v>
      </c>
      <c r="G14" s="17">
        <f t="shared" si="0"/>
        <v>6.75</v>
      </c>
      <c r="H14" s="17">
        <f t="shared" si="1"/>
        <v>6.75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E1CE-691E-4ACE-B853-F556EE63042B}">
  <dimension ref="B1:O17"/>
  <sheetViews>
    <sheetView showGridLines="0" zoomScale="85" zoomScaleNormal="85" workbookViewId="0">
      <selection activeCell="B8" sqref="B8"/>
    </sheetView>
  </sheetViews>
  <sheetFormatPr defaultRowHeight="15" x14ac:dyDescent="0.25"/>
  <cols>
    <col min="2" max="3" width="56.140625" style="13" customWidth="1"/>
    <col min="4" max="5" width="64" bestFit="1" customWidth="1"/>
  </cols>
  <sheetData>
    <row r="1" spans="2:15" x14ac:dyDescent="0.25">
      <c r="B1"/>
      <c r="C1" s="1"/>
      <c r="D1" s="1"/>
      <c r="E1" s="1"/>
      <c r="F1" s="1"/>
    </row>
    <row r="2" spans="2:15" ht="28.5" x14ac:dyDescent="0.45">
      <c r="B2" s="16" t="s">
        <v>77</v>
      </c>
      <c r="C2" s="1"/>
      <c r="D2" s="1"/>
      <c r="E2" s="1"/>
      <c r="F2" s="1"/>
      <c r="H2" s="1"/>
    </row>
    <row r="3" spans="2:15" x14ac:dyDescent="0.25">
      <c r="B3"/>
      <c r="C3" s="1"/>
      <c r="D3" s="1"/>
      <c r="E3" s="1"/>
      <c r="F3" s="1"/>
      <c r="H3" s="1"/>
    </row>
    <row r="4" spans="2:15" ht="26.25" x14ac:dyDescent="0.4">
      <c r="B4" s="2" t="s">
        <v>134</v>
      </c>
      <c r="C4" s="2"/>
      <c r="D4" s="1"/>
      <c r="E4" s="1"/>
      <c r="F4" s="1"/>
      <c r="O4" t="s">
        <v>104</v>
      </c>
    </row>
    <row r="5" spans="2:15" ht="26.25" x14ac:dyDescent="0.4">
      <c r="B5" s="2" t="s">
        <v>88</v>
      </c>
      <c r="C5" s="2"/>
      <c r="D5" s="1"/>
      <c r="E5" s="1"/>
      <c r="F5" s="1"/>
      <c r="O5" s="21" t="s">
        <v>107</v>
      </c>
    </row>
    <row r="6" spans="2:15" ht="26.25" x14ac:dyDescent="0.4">
      <c r="B6" s="2"/>
      <c r="C6" s="2"/>
      <c r="D6" s="1"/>
      <c r="E6" s="1"/>
      <c r="F6" s="1"/>
      <c r="O6" s="21" t="s">
        <v>108</v>
      </c>
    </row>
    <row r="8" spans="2:15" ht="26.25" x14ac:dyDescent="0.4">
      <c r="B8" s="12" t="s">
        <v>12</v>
      </c>
      <c r="C8" s="12" t="s">
        <v>67</v>
      </c>
      <c r="D8" s="12" t="s">
        <v>68</v>
      </c>
      <c r="E8" s="12" t="s">
        <v>135</v>
      </c>
    </row>
    <row r="9" spans="2:15" ht="33.75" x14ac:dyDescent="0.5">
      <c r="B9" s="9" t="s">
        <v>84</v>
      </c>
      <c r="C9" s="22" t="str">
        <f>SUBSTITUTE(B9,"Calça","Meia")</f>
        <v>Roupa Feminino Meia</v>
      </c>
      <c r="D9" s="22" t="str">
        <f>SUBSTITUTE(SUBSTITUTE(B9,"Calça","Meia"),
"Roupa","Produto")</f>
        <v>Produto Feminino Meia</v>
      </c>
      <c r="E9" s="22" t="str">
        <f>SUBSTITUTE(SUBSTITUTE(SUBSTITUTE(B9,"Calça","Meia"),
"Roupa","Produto"),"Feminino","CURSO")</f>
        <v>Produto CURSO Meia</v>
      </c>
    </row>
    <row r="10" spans="2:15" ht="33.75" x14ac:dyDescent="0.5">
      <c r="B10" s="9" t="s">
        <v>85</v>
      </c>
      <c r="C10" s="22" t="str">
        <f>SUBSTITUTE(B10,"Calça","Meia")</f>
        <v>Meia Feminina Roupa</v>
      </c>
      <c r="D10" s="22" t="str">
        <f t="shared" ref="D10:D17" si="0">SUBSTITUTE(SUBSTITUTE(B10,"Calça","Meia"),
"Roupa","Produto")</f>
        <v>Meia Feminina Produto</v>
      </c>
      <c r="E10" s="22" t="str">
        <f t="shared" ref="E10:E17" si="1">SUBSTITUTE(SUBSTITUTE(SUBSTITUTE(B10,"Calça","Meia"),
"Roupa","Produto"),"Feminino","CURSO")</f>
        <v>Meia Feminina Produto</v>
      </c>
    </row>
    <row r="11" spans="2:15" ht="33.75" x14ac:dyDescent="0.5">
      <c r="B11" s="9" t="s">
        <v>14</v>
      </c>
      <c r="C11" s="22" t="str">
        <f>SUBSTITUTE(B11,"Calça","Meia")</f>
        <v>Camisa Masculina</v>
      </c>
      <c r="D11" s="22" t="str">
        <f t="shared" si="0"/>
        <v>Camisa Masculina</v>
      </c>
      <c r="E11" s="22" t="str">
        <f t="shared" si="1"/>
        <v>Camisa Masculina</v>
      </c>
    </row>
    <row r="12" spans="2:15" ht="33.75" x14ac:dyDescent="0.5">
      <c r="B12" s="9" t="s">
        <v>136</v>
      </c>
      <c r="C12" s="22" t="str">
        <f>SUBSTITUTE(B12,"Calça","Meia")</f>
        <v>Bermuda Masculino Feminino</v>
      </c>
      <c r="D12" s="22" t="str">
        <f t="shared" si="0"/>
        <v>Bermuda Masculino Feminino</v>
      </c>
      <c r="E12" s="22" t="str">
        <f t="shared" si="1"/>
        <v>Bermuda Masculino CURSO</v>
      </c>
    </row>
    <row r="13" spans="2:15" ht="33.75" x14ac:dyDescent="0.5">
      <c r="B13" s="9" t="s">
        <v>16</v>
      </c>
      <c r="C13" s="22" t="str">
        <f t="shared" ref="C13:C17" si="2">SUBSTITUTE(B13,"Calça","Meia")</f>
        <v>Camisa Masculina Festa Balada</v>
      </c>
      <c r="D13" s="22" t="str">
        <f t="shared" si="0"/>
        <v>Camisa Masculina Festa Balada</v>
      </c>
      <c r="E13" s="22" t="str">
        <f t="shared" si="1"/>
        <v>Camisa Masculina Festa Balada</v>
      </c>
    </row>
    <row r="14" spans="2:15" ht="33.75" x14ac:dyDescent="0.5">
      <c r="B14" s="9" t="s">
        <v>86</v>
      </c>
      <c r="C14" s="22" t="str">
        <f t="shared" si="2"/>
        <v>Roupa Jogger Meia</v>
      </c>
      <c r="D14" s="22" t="str">
        <f t="shared" si="0"/>
        <v>Produto Jogger Meia</v>
      </c>
      <c r="E14" s="22" t="str">
        <f t="shared" si="1"/>
        <v>Produto Jogger Meia</v>
      </c>
    </row>
    <row r="15" spans="2:15" ht="33.75" x14ac:dyDescent="0.5">
      <c r="B15" s="9" t="s">
        <v>17</v>
      </c>
      <c r="C15" s="22" t="str">
        <f t="shared" si="2"/>
        <v>Jaqueta Masculina Preta</v>
      </c>
      <c r="D15" s="22" t="str">
        <f t="shared" si="0"/>
        <v>Jaqueta Masculina Preta</v>
      </c>
      <c r="E15" s="22" t="str">
        <f t="shared" si="1"/>
        <v>Jaqueta Masculina Preta</v>
      </c>
    </row>
    <row r="16" spans="2:15" ht="33.75" x14ac:dyDescent="0.5">
      <c r="B16" s="9" t="s">
        <v>18</v>
      </c>
      <c r="C16" s="22" t="str">
        <f t="shared" si="2"/>
        <v>Bolsa de Trabalho</v>
      </c>
      <c r="D16" s="22" t="str">
        <f t="shared" si="0"/>
        <v>Bolsa de Trabalho</v>
      </c>
      <c r="E16" s="22" t="str">
        <f t="shared" si="1"/>
        <v>Bolsa de Trabalho</v>
      </c>
    </row>
    <row r="17" spans="2:5" ht="33.75" x14ac:dyDescent="0.5">
      <c r="B17" s="9" t="s">
        <v>19</v>
      </c>
      <c r="C17" s="22" t="str">
        <f t="shared" si="2"/>
        <v>Kit de Pinceis de Maquiagem</v>
      </c>
      <c r="D17" s="22" t="str">
        <f t="shared" si="0"/>
        <v>Kit de Pinceis de Maquiagem</v>
      </c>
      <c r="E17" s="22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F687-4B4B-453F-A58E-F3D68FE1D085}">
  <dimension ref="B1:O15"/>
  <sheetViews>
    <sheetView showGridLines="0" zoomScaleNormal="100" workbookViewId="0">
      <selection activeCell="B6" sqref="B6"/>
    </sheetView>
  </sheetViews>
  <sheetFormatPr defaultRowHeight="15" x14ac:dyDescent="0.25"/>
  <cols>
    <col min="2" max="2" width="25.140625" bestFit="1" customWidth="1"/>
    <col min="3" max="3" width="28.7109375" bestFit="1" customWidth="1"/>
    <col min="4" max="4" width="14.28515625" bestFit="1" customWidth="1"/>
    <col min="5" max="5" width="19.42578125" bestFit="1" customWidth="1"/>
    <col min="6" max="6" width="19" bestFit="1" customWidth="1"/>
    <col min="7" max="7" width="51.42578125" style="13" customWidth="1"/>
    <col min="8" max="8" width="55.140625" style="13" customWidth="1"/>
  </cols>
  <sheetData>
    <row r="1" spans="2:15" x14ac:dyDescent="0.25">
      <c r="C1" s="1"/>
      <c r="D1" s="1"/>
      <c r="F1" s="1"/>
      <c r="G1"/>
      <c r="H1"/>
    </row>
    <row r="2" spans="2:15" ht="28.5" x14ac:dyDescent="0.45">
      <c r="B2" s="16" t="s">
        <v>77</v>
      </c>
      <c r="C2" s="1"/>
      <c r="D2" s="1"/>
      <c r="F2" s="1"/>
      <c r="G2"/>
      <c r="H2" s="1"/>
    </row>
    <row r="3" spans="2:15" x14ac:dyDescent="0.25">
      <c r="C3" s="1"/>
      <c r="D3" s="1"/>
      <c r="F3" s="1"/>
      <c r="G3"/>
      <c r="H3" s="1"/>
      <c r="O3" t="s">
        <v>104</v>
      </c>
    </row>
    <row r="4" spans="2:15" ht="26.25" x14ac:dyDescent="0.4">
      <c r="B4" s="2" t="s">
        <v>89</v>
      </c>
      <c r="C4" s="2"/>
      <c r="D4" s="1"/>
      <c r="E4" s="1"/>
      <c r="F4" s="1"/>
      <c r="G4"/>
      <c r="H4"/>
      <c r="O4" s="21" t="s">
        <v>109</v>
      </c>
    </row>
    <row r="5" spans="2:15" ht="26.25" x14ac:dyDescent="0.4">
      <c r="B5" s="2"/>
      <c r="C5" s="2"/>
      <c r="D5" s="1"/>
      <c r="E5" s="1"/>
      <c r="F5" s="1"/>
      <c r="G5"/>
      <c r="H5"/>
      <c r="O5" s="21" t="s">
        <v>110</v>
      </c>
    </row>
    <row r="6" spans="2:15" ht="26.25" x14ac:dyDescent="0.4">
      <c r="B6" s="3" t="s">
        <v>62</v>
      </c>
      <c r="C6" s="3" t="s">
        <v>63</v>
      </c>
      <c r="D6" s="3" t="s">
        <v>64</v>
      </c>
      <c r="E6" s="3" t="s">
        <v>65</v>
      </c>
      <c r="F6" s="3" t="s">
        <v>66</v>
      </c>
      <c r="G6" s="12" t="s">
        <v>67</v>
      </c>
      <c r="H6" s="12" t="s">
        <v>68</v>
      </c>
    </row>
    <row r="7" spans="2:15" ht="31.5" x14ac:dyDescent="0.5">
      <c r="B7" s="7" t="s">
        <v>38</v>
      </c>
      <c r="C7" s="7" t="s">
        <v>51</v>
      </c>
      <c r="D7" s="7"/>
      <c r="E7" s="7"/>
      <c r="F7" s="7"/>
      <c r="G7" s="18" t="str">
        <f>TRIM(PROPER(B7))&amp; " " &amp;
TRIM(PROPER(C7))&amp; " " &amp;
TRIM(PROPER(D7))&amp; " " &amp;
TRIM(PROPER(E7))&amp; " " &amp;
TRIM(PROPER(F7))</f>
        <v xml:space="preserve">Tênis Feminino   </v>
      </c>
      <c r="H7" s="18" t="str">
        <f>TRIM(PROPER(CONCATENATE(B7," ",C7," ",D7," ",E7," ",F7)))</f>
        <v>Tênis Feminino</v>
      </c>
      <c r="I7" s="23" t="str">
        <f>CONCATENATE(TRIM(PROPER(B7)),
" ",
TRIM(PROPER(C7)),
" ",
TRIM(PROPER(D7)),
" ",
TRIM(PROPER(E7)),
" ",
TRIM(PROPER(F7)))</f>
        <v xml:space="preserve">Tênis Feminino   </v>
      </c>
    </row>
    <row r="8" spans="2:15" ht="31.5" x14ac:dyDescent="0.5">
      <c r="B8" s="7" t="s">
        <v>37</v>
      </c>
      <c r="C8" s="7" t="s">
        <v>137</v>
      </c>
      <c r="D8" s="7" t="s">
        <v>54</v>
      </c>
      <c r="E8" s="7"/>
      <c r="F8" s="7"/>
      <c r="G8" s="18" t="str">
        <f>TRIM(PROPER(B8))&amp; " " &amp;
TRIM(PROPER(C8))&amp; " " &amp;
TRIM(PROPER(D8))&amp; " " &amp;
TRIM(PROPER(E8))&amp; " " &amp;
TRIM(PROPER(F8))</f>
        <v xml:space="preserve">Calça Feminina Jogger  </v>
      </c>
      <c r="H8" s="18" t="str">
        <f t="shared" ref="H8:H15" si="0">TRIM(PROPER(CONCATENATE(B8," ",C8," ",D8," ",E8," ",F8)))</f>
        <v>Calça Feminina Jogger</v>
      </c>
      <c r="I8" s="23" t="str">
        <f t="shared" ref="I8:I15" si="1">CONCATENATE(TRIM(PROPER(B8)),
" ",
TRIM(PROPER(C8)),
" ",
TRIM(PROPER(D8)),
" ",
TRIM(PROPER(E8)),
" ",
TRIM(PROPER(F8)))</f>
        <v xml:space="preserve">Calça Feminina Jogger  </v>
      </c>
    </row>
    <row r="9" spans="2:15" ht="31.5" x14ac:dyDescent="0.5">
      <c r="B9" s="7" t="s">
        <v>39</v>
      </c>
      <c r="C9" s="7" t="s">
        <v>53</v>
      </c>
      <c r="D9" s="7"/>
      <c r="E9" s="7"/>
      <c r="F9" s="7"/>
      <c r="G9" s="18" t="str">
        <f t="shared" ref="G9:G15" si="2">TRIM(PROPER(B9))&amp; " " &amp;
TRIM(PROPER(C9))&amp; " " &amp;
TRIM(PROPER(D9))&amp; " " &amp;
TRIM(PROPER(E9))&amp; " " &amp;
TRIM(PROPER(F9))</f>
        <v xml:space="preserve">Camisa Masculina   </v>
      </c>
      <c r="H9" s="18" t="str">
        <f t="shared" si="0"/>
        <v>Camisa Masculina</v>
      </c>
      <c r="I9" s="23" t="str">
        <f t="shared" si="1"/>
        <v xml:space="preserve">Camisa Masculina   </v>
      </c>
    </row>
    <row r="10" spans="2:15" ht="31.5" x14ac:dyDescent="0.5">
      <c r="B10" s="7" t="s">
        <v>41</v>
      </c>
      <c r="C10" s="7" t="s">
        <v>57</v>
      </c>
      <c r="D10" s="7"/>
      <c r="E10" s="7"/>
      <c r="F10" s="7"/>
      <c r="G10" s="18" t="str">
        <f t="shared" si="2"/>
        <v xml:space="preserve">Bermuda Masculino   </v>
      </c>
      <c r="H10" s="18" t="str">
        <f t="shared" si="0"/>
        <v>Bermuda Masculino</v>
      </c>
      <c r="I10" s="23" t="str">
        <f t="shared" si="1"/>
        <v xml:space="preserve">Bermuda Masculino   </v>
      </c>
    </row>
    <row r="11" spans="2:15" ht="31.5" x14ac:dyDescent="0.5">
      <c r="B11" s="7" t="s">
        <v>56</v>
      </c>
      <c r="C11" s="7" t="s">
        <v>40</v>
      </c>
      <c r="D11" s="7" t="s">
        <v>55</v>
      </c>
      <c r="E11" s="7" t="s">
        <v>61</v>
      </c>
      <c r="F11" s="7"/>
      <c r="G11" s="18" t="str">
        <f t="shared" si="2"/>
        <v xml:space="preserve">Camisa Masculina Festa Balada </v>
      </c>
      <c r="H11" s="18" t="str">
        <f t="shared" si="0"/>
        <v>Camisa Masculina Festa Balada</v>
      </c>
      <c r="I11" s="23" t="str">
        <f t="shared" si="1"/>
        <v xml:space="preserve">Camisa Masculina Festa Balada </v>
      </c>
    </row>
    <row r="12" spans="2:15" ht="31.5" x14ac:dyDescent="0.5">
      <c r="B12" s="7" t="s">
        <v>42</v>
      </c>
      <c r="C12" s="7" t="s">
        <v>58</v>
      </c>
      <c r="D12" s="7"/>
      <c r="E12" s="7"/>
      <c r="F12" s="7"/>
      <c r="G12" s="18" t="str">
        <f t="shared" si="2"/>
        <v xml:space="preserve">Bota Masculina   </v>
      </c>
      <c r="H12" s="18" t="str">
        <f t="shared" si="0"/>
        <v>Bota Masculina</v>
      </c>
      <c r="I12" s="23" t="str">
        <f t="shared" si="1"/>
        <v xml:space="preserve">Bota Masculina   </v>
      </c>
    </row>
    <row r="13" spans="2:15" ht="31.5" x14ac:dyDescent="0.5">
      <c r="B13" s="7" t="s">
        <v>43</v>
      </c>
      <c r="C13" s="7" t="s">
        <v>40</v>
      </c>
      <c r="D13" s="7" t="s">
        <v>44</v>
      </c>
      <c r="E13" s="7"/>
      <c r="F13" s="7"/>
      <c r="G13" s="18" t="str">
        <f t="shared" si="2"/>
        <v xml:space="preserve">Jaqueta Masculina Preta  </v>
      </c>
      <c r="H13" s="18" t="str">
        <f t="shared" si="0"/>
        <v>Jaqueta Masculina Preta</v>
      </c>
      <c r="I13" s="23" t="str">
        <f t="shared" si="1"/>
        <v xml:space="preserve">Jaqueta Masculina Preta  </v>
      </c>
    </row>
    <row r="14" spans="2:15" ht="31.5" x14ac:dyDescent="0.5">
      <c r="B14" s="7" t="s">
        <v>45</v>
      </c>
      <c r="C14" s="7" t="s">
        <v>59</v>
      </c>
      <c r="D14" s="7" t="s">
        <v>47</v>
      </c>
      <c r="E14" s="7"/>
      <c r="F14" s="7"/>
      <c r="G14" s="18" t="str">
        <f t="shared" si="2"/>
        <v xml:space="preserve">Bolsa De Trabalho  </v>
      </c>
      <c r="H14" s="18" t="str">
        <f t="shared" si="0"/>
        <v>Bolsa De Trabalho</v>
      </c>
      <c r="I14" s="23" t="str">
        <f t="shared" si="1"/>
        <v xml:space="preserve">Bolsa De Trabalho  </v>
      </c>
    </row>
    <row r="15" spans="2:15" ht="31.5" x14ac:dyDescent="0.5">
      <c r="B15" s="7" t="s">
        <v>48</v>
      </c>
      <c r="C15" s="7" t="s">
        <v>60</v>
      </c>
      <c r="D15" s="7" t="s">
        <v>49</v>
      </c>
      <c r="E15" s="7" t="s">
        <v>46</v>
      </c>
      <c r="F15" s="7" t="s">
        <v>50</v>
      </c>
      <c r="G15" s="18" t="str">
        <f t="shared" si="2"/>
        <v>Kit De Pinceis De Maquiagem</v>
      </c>
      <c r="H15" s="18" t="str">
        <f t="shared" si="0"/>
        <v>Kit De Pinceis De Maquiagem</v>
      </c>
      <c r="I15" s="23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C73B-8083-432B-9A2D-CC2184993097}">
  <dimension ref="B1:O12"/>
  <sheetViews>
    <sheetView showGridLines="0" topLeftCell="A3" workbookViewId="0">
      <selection activeCell="F7" sqref="F7"/>
    </sheetView>
  </sheetViews>
  <sheetFormatPr defaultRowHeight="15" x14ac:dyDescent="0.25"/>
  <cols>
    <col min="2" max="2" width="57.5703125" customWidth="1"/>
    <col min="3" max="3" width="22.28515625" style="1" customWidth="1"/>
    <col min="4" max="4" width="21.85546875" style="1" bestFit="1" customWidth="1"/>
    <col min="5" max="5" width="21.85546875" style="1" customWidth="1"/>
    <col min="6" max="6" width="16.42578125" customWidth="1"/>
    <col min="7" max="7" width="15.7109375" bestFit="1" customWidth="1"/>
    <col min="8" max="8" width="23.85546875" style="1" bestFit="1" customWidth="1"/>
  </cols>
  <sheetData>
    <row r="1" spans="2:15" x14ac:dyDescent="0.25">
      <c r="E1"/>
      <c r="F1" s="1"/>
      <c r="H1"/>
    </row>
    <row r="2" spans="2:15" ht="28.5" x14ac:dyDescent="0.45">
      <c r="B2" s="16" t="s">
        <v>77</v>
      </c>
      <c r="E2"/>
      <c r="F2" s="1"/>
    </row>
    <row r="3" spans="2:15" x14ac:dyDescent="0.25">
      <c r="E3"/>
      <c r="F3" s="1"/>
    </row>
    <row r="4" spans="2:15" ht="26.25" x14ac:dyDescent="0.4">
      <c r="B4" s="2" t="s">
        <v>90</v>
      </c>
      <c r="C4" s="2"/>
      <c r="F4" s="1"/>
      <c r="H4"/>
      <c r="O4" t="s">
        <v>104</v>
      </c>
    </row>
    <row r="5" spans="2:15" ht="26.25" x14ac:dyDescent="0.4">
      <c r="B5" s="2"/>
      <c r="C5" s="2"/>
      <c r="F5" s="1"/>
      <c r="H5"/>
      <c r="O5" s="21" t="s">
        <v>111</v>
      </c>
    </row>
    <row r="6" spans="2:15" ht="26.25" x14ac:dyDescent="0.4">
      <c r="B6" s="3" t="s">
        <v>6</v>
      </c>
      <c r="C6" s="6" t="s">
        <v>7</v>
      </c>
      <c r="D6" s="6" t="s">
        <v>8</v>
      </c>
      <c r="E6" s="6" t="s">
        <v>91</v>
      </c>
      <c r="F6" s="6" t="s">
        <v>92</v>
      </c>
      <c r="G6" s="1"/>
      <c r="I6" s="1"/>
      <c r="J6" s="1"/>
      <c r="O6" s="21" t="s">
        <v>112</v>
      </c>
    </row>
    <row r="7" spans="2:15" ht="26.25" x14ac:dyDescent="0.4">
      <c r="B7" s="4" t="s">
        <v>0</v>
      </c>
      <c r="C7" s="20">
        <f>FIND("@",B7,1)</f>
        <v>5</v>
      </c>
      <c r="D7" s="20">
        <f>FIND(".",B7,C7)</f>
        <v>11</v>
      </c>
      <c r="E7" s="20" t="str">
        <f>MID(B7,C7+1,D7-C7-1)</f>
        <v>gmail</v>
      </c>
      <c r="F7" s="20" t="str">
        <f>MID(B7,FIND("@",B7,1)+1,FIND(".",B7,FIND("@",B7,1))-FIND("@",B7,1)-1)</f>
        <v>gmail</v>
      </c>
      <c r="G7" s="1"/>
      <c r="I7" s="1"/>
      <c r="J7" s="1"/>
      <c r="O7" s="21" t="s">
        <v>113</v>
      </c>
    </row>
    <row r="8" spans="2:15" ht="26.25" x14ac:dyDescent="0.4">
      <c r="B8" s="5" t="s">
        <v>1</v>
      </c>
      <c r="C8" s="20">
        <f t="shared" ref="C8:C12" si="0">FIND("@",B8,1)</f>
        <v>6</v>
      </c>
      <c r="D8" s="20">
        <f t="shared" ref="D8:D12" si="1">FIND(".",B8,C8)</f>
        <v>14</v>
      </c>
      <c r="E8" s="20" t="str">
        <f t="shared" ref="E8:E12" si="2">MID(B8,C8+1,D8-C8-1)</f>
        <v>hotmail</v>
      </c>
      <c r="F8" s="20" t="str">
        <f t="shared" ref="F8:F12" si="3">MID(B8,FIND("@",B8,1)+1,FIND(".",B8,FIND("@",B8,1))-FIND("@",B8,1)-1)</f>
        <v>hotmail</v>
      </c>
      <c r="G8" s="1"/>
      <c r="I8" s="1"/>
      <c r="J8" s="1"/>
      <c r="O8" s="21" t="s">
        <v>114</v>
      </c>
    </row>
    <row r="9" spans="2:15" ht="26.25" x14ac:dyDescent="0.4">
      <c r="B9" s="5" t="s">
        <v>2</v>
      </c>
      <c r="C9" s="20">
        <f t="shared" si="0"/>
        <v>10</v>
      </c>
      <c r="D9" s="20">
        <f t="shared" si="1"/>
        <v>16</v>
      </c>
      <c r="E9" s="20" t="str">
        <f t="shared" si="2"/>
        <v>yahoo</v>
      </c>
      <c r="F9" s="20" t="str">
        <f t="shared" si="3"/>
        <v>yahoo</v>
      </c>
      <c r="G9" s="1"/>
      <c r="I9" s="1"/>
      <c r="J9" s="1"/>
    </row>
    <row r="10" spans="2:15" ht="26.25" x14ac:dyDescent="0.4">
      <c r="B10" s="5" t="s">
        <v>3</v>
      </c>
      <c r="C10" s="20">
        <f t="shared" si="0"/>
        <v>9</v>
      </c>
      <c r="D10" s="20">
        <f t="shared" si="1"/>
        <v>15</v>
      </c>
      <c r="E10" s="20" t="str">
        <f t="shared" si="2"/>
        <v>gmail</v>
      </c>
      <c r="F10" s="20" t="str">
        <f t="shared" si="3"/>
        <v>gmail</v>
      </c>
      <c r="G10" s="1"/>
      <c r="I10" s="1"/>
      <c r="J10" s="1"/>
    </row>
    <row r="11" spans="2:15" ht="26.25" x14ac:dyDescent="0.4">
      <c r="B11" s="5" t="s">
        <v>4</v>
      </c>
      <c r="C11" s="20">
        <f t="shared" si="0"/>
        <v>14</v>
      </c>
      <c r="D11" s="20">
        <f>FIND(".",B11,C11)</f>
        <v>22</v>
      </c>
      <c r="E11" s="20" t="str">
        <f t="shared" si="2"/>
        <v>hotmail</v>
      </c>
      <c r="F11" s="20" t="str">
        <f t="shared" si="3"/>
        <v>hotmail</v>
      </c>
    </row>
    <row r="12" spans="2:15" ht="26.25" x14ac:dyDescent="0.4">
      <c r="B12" s="5" t="s">
        <v>5</v>
      </c>
      <c r="C12" s="20">
        <f t="shared" si="0"/>
        <v>6</v>
      </c>
      <c r="D12" s="20">
        <f t="shared" si="1"/>
        <v>12</v>
      </c>
      <c r="E12" s="20" t="str">
        <f t="shared" si="2"/>
        <v>yahoo</v>
      </c>
      <c r="F12" s="20" t="str">
        <f t="shared" si="3"/>
        <v>yahoo</v>
      </c>
    </row>
  </sheetData>
  <phoneticPr fontId="3" type="noConversion"/>
  <hyperlinks>
    <hyperlink ref="B7" r:id="rId1" xr:uid="{46813D9C-8097-4804-9B76-4ADE4E545568}"/>
    <hyperlink ref="B8" r:id="rId2" xr:uid="{4AFD65D2-1154-4246-A25A-EF0FCEDCFE60}"/>
    <hyperlink ref="B9" r:id="rId3" xr:uid="{A28ABD0F-34F5-42DA-983A-52C6DCFAC7F1}"/>
    <hyperlink ref="B10" r:id="rId4" xr:uid="{D5F439BE-BE15-43D9-A9F0-3B7C9B06E676}"/>
    <hyperlink ref="B11" r:id="rId5" xr:uid="{B2EDB26C-A0C5-490A-9A24-EE9A23786478}"/>
    <hyperlink ref="B12" r:id="rId6" xr:uid="{B7CB2B52-09B4-48B3-927D-4F32834D34F1}"/>
  </hyperlinks>
  <pageMargins left="0.7" right="0.7" top="0.75" bottom="0.75" header="0.3" footer="0.3"/>
  <pageSetup paperSize="9" orientation="portrait" horizontalDpi="30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E3FC-DC4C-42F7-B6FA-70B9C70DC753}">
  <dimension ref="B1:O9"/>
  <sheetViews>
    <sheetView showGridLines="0" workbookViewId="0">
      <selection activeCell="B6" sqref="B6"/>
    </sheetView>
  </sheetViews>
  <sheetFormatPr defaultRowHeight="15" x14ac:dyDescent="0.25"/>
  <cols>
    <col min="2" max="2" width="57.5703125" customWidth="1"/>
    <col min="3" max="3" width="22.28515625" style="1" customWidth="1"/>
    <col min="4" max="4" width="37.7109375" style="1" customWidth="1"/>
    <col min="5" max="5" width="32.28515625" bestFit="1" customWidth="1"/>
    <col min="6" max="6" width="15.7109375" bestFit="1" customWidth="1"/>
    <col min="7" max="7" width="23.85546875" style="1" bestFit="1" customWidth="1"/>
  </cols>
  <sheetData>
    <row r="1" spans="2:15" x14ac:dyDescent="0.25">
      <c r="F1" s="1"/>
      <c r="G1"/>
    </row>
    <row r="2" spans="2:15" ht="28.5" x14ac:dyDescent="0.45">
      <c r="B2" s="16" t="s">
        <v>77</v>
      </c>
      <c r="F2" s="1"/>
      <c r="G2"/>
      <c r="H2" s="1"/>
    </row>
    <row r="3" spans="2:15" x14ac:dyDescent="0.25">
      <c r="F3" s="1"/>
      <c r="G3"/>
      <c r="H3" s="1"/>
      <c r="O3" t="s">
        <v>104</v>
      </c>
    </row>
    <row r="4" spans="2:15" ht="26.25" x14ac:dyDescent="0.4">
      <c r="B4" s="2" t="s">
        <v>99</v>
      </c>
      <c r="C4" s="2"/>
      <c r="E4" s="1"/>
      <c r="F4" s="1"/>
      <c r="G4"/>
      <c r="O4" s="21" t="s">
        <v>115</v>
      </c>
    </row>
    <row r="5" spans="2:15" ht="19.5" customHeight="1" x14ac:dyDescent="0.4">
      <c r="B5" s="2"/>
      <c r="C5" s="2"/>
      <c r="E5" s="1"/>
      <c r="F5" s="1"/>
      <c r="G5"/>
      <c r="O5" s="21" t="s">
        <v>116</v>
      </c>
    </row>
    <row r="6" spans="2:15" ht="26.25" x14ac:dyDescent="0.4">
      <c r="B6" s="3" t="s">
        <v>9</v>
      </c>
      <c r="C6" s="6" t="s">
        <v>93</v>
      </c>
      <c r="D6" s="6" t="s">
        <v>67</v>
      </c>
      <c r="E6" s="6" t="s">
        <v>68</v>
      </c>
      <c r="F6" s="1"/>
      <c r="H6" s="1"/>
      <c r="I6" s="1"/>
      <c r="O6" s="21" t="s">
        <v>117</v>
      </c>
    </row>
    <row r="7" spans="2:15" ht="26.25" x14ac:dyDescent="0.4">
      <c r="B7" s="7" t="s">
        <v>10</v>
      </c>
      <c r="C7" s="20">
        <f>FIND(":",B7,1)</f>
        <v>9</v>
      </c>
      <c r="D7" s="20" t="str">
        <f>MID(B7,C7+1,1000)</f>
        <v xml:space="preserve"> 4554-1101</v>
      </c>
      <c r="E7" s="20" t="str">
        <f>MID(B7,FIND(":",B7,1)+1,1000)</f>
        <v xml:space="preserve"> 4554-1101</v>
      </c>
      <c r="F7" s="1"/>
      <c r="H7" s="1"/>
      <c r="I7" s="1"/>
      <c r="O7" s="21"/>
    </row>
    <row r="8" spans="2:15" ht="26.25" x14ac:dyDescent="0.4">
      <c r="B8" s="7" t="s">
        <v>69</v>
      </c>
      <c r="C8" s="20">
        <f>FIND(":",B8,1)</f>
        <v>4</v>
      </c>
      <c r="D8" s="20" t="str">
        <f t="shared" ref="D8:D9" si="0">MID(B8,C8+1,1000)</f>
        <v xml:space="preserve"> 123.456.789-10</v>
      </c>
      <c r="E8" s="20" t="str">
        <f t="shared" ref="E8:E9" si="1">MID(B8,FIND(":",B8,1)+1,1000)</f>
        <v xml:space="preserve"> 123.456.789-10</v>
      </c>
      <c r="F8" s="1"/>
      <c r="H8" s="1"/>
      <c r="I8" s="1"/>
    </row>
    <row r="9" spans="2:15" ht="26.25" x14ac:dyDescent="0.4">
      <c r="B9" s="7" t="s">
        <v>70</v>
      </c>
      <c r="C9" s="20">
        <f t="shared" ref="C9" si="2">FIND(":",B9,1)</f>
        <v>5</v>
      </c>
      <c r="D9" s="20" t="str">
        <f t="shared" si="0"/>
        <v xml:space="preserve"> 06.990.590/0001-23</v>
      </c>
      <c r="E9" s="20" t="str">
        <f t="shared" si="1"/>
        <v xml:space="preserve"> 06.990.590/0001-23</v>
      </c>
      <c r="F9" s="1"/>
      <c r="H9" s="1"/>
      <c r="I9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9402-D394-4958-AB02-7A5AFF6ED3B8}">
  <dimension ref="B1:P16"/>
  <sheetViews>
    <sheetView showGridLines="0" topLeftCell="A10" workbookViewId="0">
      <selection activeCell="E14" sqref="E14"/>
    </sheetView>
  </sheetViews>
  <sheetFormatPr defaultRowHeight="15" x14ac:dyDescent="0.25"/>
  <cols>
    <col min="2" max="2" width="57.5703125" customWidth="1"/>
    <col min="3" max="3" width="22.28515625" style="1" customWidth="1"/>
    <col min="4" max="4" width="40.28515625" style="1" customWidth="1"/>
    <col min="5" max="5" width="32.28515625" bestFit="1" customWidth="1"/>
    <col min="6" max="6" width="44.42578125" customWidth="1"/>
    <col min="7" max="7" width="33.28515625" style="1" customWidth="1"/>
  </cols>
  <sheetData>
    <row r="1" spans="2:16" x14ac:dyDescent="0.25">
      <c r="F1" s="1"/>
      <c r="G1"/>
    </row>
    <row r="2" spans="2:16" ht="28.5" x14ac:dyDescent="0.45">
      <c r="B2" s="16" t="s">
        <v>77</v>
      </c>
      <c r="F2" s="1"/>
      <c r="G2"/>
      <c r="H2" s="1"/>
    </row>
    <row r="3" spans="2:16" x14ac:dyDescent="0.25">
      <c r="F3" s="1"/>
      <c r="G3"/>
      <c r="H3" s="1"/>
      <c r="P3" t="s">
        <v>104</v>
      </c>
    </row>
    <row r="4" spans="2:16" ht="26.25" x14ac:dyDescent="0.4">
      <c r="B4" s="2" t="s">
        <v>100</v>
      </c>
      <c r="C4" s="2"/>
      <c r="E4" s="1"/>
      <c r="F4" s="1"/>
      <c r="G4"/>
      <c r="P4" s="21" t="s">
        <v>118</v>
      </c>
    </row>
    <row r="5" spans="2:16" ht="26.25" x14ac:dyDescent="0.4">
      <c r="B5" s="2" t="s">
        <v>101</v>
      </c>
      <c r="C5" s="2"/>
      <c r="E5" s="1"/>
      <c r="F5" s="1"/>
      <c r="G5"/>
      <c r="P5" s="21" t="s">
        <v>119</v>
      </c>
    </row>
    <row r="6" spans="2:16" ht="19.5" customHeight="1" x14ac:dyDescent="0.4">
      <c r="B6" s="2"/>
      <c r="C6" s="2"/>
      <c r="E6" s="1"/>
      <c r="F6" s="1"/>
      <c r="G6"/>
      <c r="P6" s="21" t="s">
        <v>120</v>
      </c>
    </row>
    <row r="7" spans="2:16" ht="26.25" x14ac:dyDescent="0.4">
      <c r="B7" s="3" t="s">
        <v>9</v>
      </c>
      <c r="C7" s="6" t="s">
        <v>94</v>
      </c>
      <c r="D7" s="6" t="s">
        <v>95</v>
      </c>
      <c r="E7" s="6" t="s">
        <v>138</v>
      </c>
      <c r="F7" s="6" t="s">
        <v>96</v>
      </c>
      <c r="G7" s="6" t="s">
        <v>97</v>
      </c>
      <c r="H7" s="1"/>
      <c r="I7" s="1"/>
      <c r="P7" s="21" t="s">
        <v>121</v>
      </c>
    </row>
    <row r="8" spans="2:16" ht="26.25" x14ac:dyDescent="0.4">
      <c r="B8" s="7" t="s">
        <v>71</v>
      </c>
      <c r="C8" s="20">
        <f>FIND(":",B8,1)</f>
        <v>9</v>
      </c>
      <c r="D8" s="20" t="str">
        <f>MID(B8,C8+2,1000)</f>
        <v>45541101</v>
      </c>
      <c r="E8" s="20" t="str">
        <f>MID(B8,FIND(":",B8,1)+2,1000)</f>
        <v>45541101</v>
      </c>
      <c r="F8" s="20" t="str">
        <f>MID(E8,1,4)&amp;"-"&amp;MID(E8,5,4)</f>
        <v>4554-1101</v>
      </c>
      <c r="G8" s="20" t="str">
        <f>MID(MID(B8,FIND(":",B8,1)+2,1000),1,4)&amp;"-"&amp;MID(MID(B8,FIND(":",B8,1)+2,1000),5,4)</f>
        <v>4554-1101</v>
      </c>
      <c r="H8" s="1"/>
      <c r="I8" s="1"/>
      <c r="P8" s="21" t="s">
        <v>122</v>
      </c>
    </row>
    <row r="9" spans="2:16" ht="26.25" x14ac:dyDescent="0.4">
      <c r="B9" s="7" t="s">
        <v>72</v>
      </c>
      <c r="C9" s="20">
        <f>FIND(":",B9,1)</f>
        <v>4</v>
      </c>
      <c r="D9" s="20" t="str">
        <f>MID(B9,C9+2,1000)</f>
        <v>12345678910</v>
      </c>
      <c r="E9" s="20" t="str">
        <f>MID(B9,FIND(":",B9,1)+2,1000)</f>
        <v>12345678910</v>
      </c>
      <c r="F9" s="20" t="str">
        <f>MID(E9,1,3)&amp;"."&amp;MID(E9,4,3)&amp;"."&amp;MID(E9,7,3)&amp;"-"&amp;MID(E9,10,2)</f>
        <v>123.456.789-10</v>
      </c>
      <c r="G9" s="20" t="str">
        <f>MID(MID(B9,FIND(":",B9,1)+2,1000),1,3)&amp;"."&amp;MID(MID(B9,FIND(":",B9,1)+2,1000),4,3)&amp;"."&amp;MID(MID(B9,FIND(":",B9,1)+2,1000),7,3)&amp;"-"&amp;MID(MID(B9,FIND(":",B9,1)+2,1000),10,2)</f>
        <v>123.456.789-10</v>
      </c>
      <c r="H9" s="1"/>
      <c r="I9" s="1"/>
      <c r="P9" s="21"/>
    </row>
    <row r="10" spans="2:16" x14ac:dyDescent="0.25">
      <c r="P10" t="s">
        <v>104</v>
      </c>
    </row>
    <row r="11" spans="2:16" ht="26.25" x14ac:dyDescent="0.4">
      <c r="P11" s="21" t="s">
        <v>123</v>
      </c>
    </row>
    <row r="12" spans="2:16" ht="26.25" x14ac:dyDescent="0.4">
      <c r="E12" s="1"/>
      <c r="F12" s="1"/>
      <c r="H12" s="1"/>
      <c r="P12" s="21" t="s">
        <v>124</v>
      </c>
    </row>
    <row r="13" spans="2:16" ht="26.25" x14ac:dyDescent="0.4">
      <c r="B13" s="3" t="s">
        <v>9</v>
      </c>
      <c r="C13" s="14" t="s">
        <v>98</v>
      </c>
      <c r="D13" s="6" t="s">
        <v>73</v>
      </c>
      <c r="E13" s="6" t="s">
        <v>73</v>
      </c>
      <c r="F13" s="1"/>
      <c r="H13" s="1"/>
    </row>
    <row r="14" spans="2:16" ht="26.25" x14ac:dyDescent="0.4">
      <c r="B14" s="7" t="s">
        <v>71</v>
      </c>
      <c r="C14" s="20" t="str">
        <f>LEFT(B14,3)</f>
        <v>Tel</v>
      </c>
      <c r="D14" s="20" t="str">
        <f>IF(LEFT(B14,3)="CPF","é CPF",
"é telefone")</f>
        <v>é telefone</v>
      </c>
      <c r="E14" s="20" t="str">
        <f>IF(LEFT(B14,3)="CPF",MID(MID(B14,FIND(":",B14,1)+2,1000),1,3)&amp;"."&amp;MID(MID(B14,FIND(":",B14,1)+2,1000),4,3)&amp;"."&amp;MID(MID(B14,FIND(":",B14,1)+2,1000),7,3)&amp;"-"&amp;MID(MID(B14,FIND(":",B14,1)+2,1000),10,2),
MID(MID(B14,FIND(":",B14,1)+2,1000),1,4)&amp;"-"&amp;MID(MID(B14,FIND(":",B14,1)+2,1000),5,4))</f>
        <v>4554-1101</v>
      </c>
      <c r="F14" s="1"/>
      <c r="H14" s="1"/>
    </row>
    <row r="15" spans="2:16" ht="26.25" x14ac:dyDescent="0.4">
      <c r="B15" s="7" t="s">
        <v>72</v>
      </c>
      <c r="C15" s="20" t="str">
        <f>LEFT(B15,3)</f>
        <v>CPF</v>
      </c>
      <c r="D15" s="20" t="str">
        <f>IF(LEFT(B15,3)="CPF","é CPF",
"é telefone")</f>
        <v>é CPF</v>
      </c>
      <c r="E15" s="20" t="str">
        <f>IF(LEFT(B15,3)="CPF",MID(MID(B15,FIND(":",B15,1)+2,1000),1,3)&amp;"."&amp;MID(MID(B15,FIND(":",B15,1)+2,1000),4,3)&amp;"."&amp;MID(MID(B15,FIND(":",B15,1)+2,1000),7,3)&amp;"-"&amp;MID(MID(B15,FIND(":",B15,1)+2,1000),10,2),
MID(MID(B15,FIND(":",B15,1)+2,1000),1,4)&amp;"-"&amp;MID(MID(B15,FIND(":",B15,1)+2,1000),5,4))</f>
        <v>123.456.789-10</v>
      </c>
      <c r="F15" s="1"/>
      <c r="H15" s="1"/>
    </row>
    <row r="16" spans="2:16" x14ac:dyDescent="0.25">
      <c r="E16" s="1"/>
      <c r="F16" s="1"/>
      <c r="H16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185F-9528-48D9-987D-20BADA2B920B}">
  <dimension ref="B2:P17"/>
  <sheetViews>
    <sheetView showGridLines="0" zoomScale="50" zoomScaleNormal="50" workbookViewId="0">
      <selection activeCell="H11" sqref="H11"/>
    </sheetView>
  </sheetViews>
  <sheetFormatPr defaultRowHeight="15" x14ac:dyDescent="0.25"/>
  <cols>
    <col min="2" max="2" width="52.5703125" bestFit="1" customWidth="1"/>
    <col min="3" max="3" width="29.140625" style="1" customWidth="1"/>
    <col min="4" max="4" width="8.7109375" style="1"/>
    <col min="5" max="5" width="52.5703125" bestFit="1" customWidth="1"/>
    <col min="6" max="6" width="29.140625" style="1" customWidth="1"/>
  </cols>
  <sheetData>
    <row r="2" spans="2:16" ht="28.5" x14ac:dyDescent="0.45">
      <c r="B2" s="16" t="s">
        <v>77</v>
      </c>
      <c r="H2" s="1"/>
    </row>
    <row r="3" spans="2:16" x14ac:dyDescent="0.25">
      <c r="H3" s="1"/>
    </row>
    <row r="4" spans="2:16" ht="26.25" x14ac:dyDescent="0.4">
      <c r="B4" s="2" t="s">
        <v>76</v>
      </c>
      <c r="E4" s="2"/>
      <c r="H4" s="1"/>
      <c r="P4" t="s">
        <v>104</v>
      </c>
    </row>
    <row r="5" spans="2:16" ht="26.25" x14ac:dyDescent="0.4">
      <c r="B5" s="2" t="s">
        <v>82</v>
      </c>
      <c r="E5" s="2"/>
      <c r="H5" s="1"/>
      <c r="P5" s="21" t="s">
        <v>103</v>
      </c>
    </row>
    <row r="6" spans="2:16" ht="26.25" x14ac:dyDescent="0.4">
      <c r="B6" s="2"/>
      <c r="E6" s="2"/>
      <c r="H6" s="1"/>
    </row>
    <row r="7" spans="2:16" ht="26.25" x14ac:dyDescent="0.4">
      <c r="B7" s="2"/>
      <c r="E7" s="2"/>
      <c r="H7" s="1"/>
    </row>
    <row r="8" spans="2:16" ht="21" x14ac:dyDescent="0.35">
      <c r="B8" s="15" t="s">
        <v>74</v>
      </c>
      <c r="E8" s="15" t="s">
        <v>75</v>
      </c>
      <c r="G8" s="1"/>
      <c r="H8" s="1"/>
      <c r="I8" s="1"/>
      <c r="J8" s="1"/>
    </row>
    <row r="9" spans="2:16" ht="26.25" x14ac:dyDescent="0.4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6.25" x14ac:dyDescent="0.4">
      <c r="B10" s="7" t="s">
        <v>20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6.25" x14ac:dyDescent="0.4">
      <c r="B11" s="7" t="s">
        <v>21</v>
      </c>
      <c r="C11" s="8">
        <v>69.989999999999995</v>
      </c>
      <c r="E11" s="18" t="str">
        <f t="shared" ref="E11:E17" si="0">TRIM(B11)</f>
        <v>Eliane Moreira</v>
      </c>
      <c r="F11" s="19">
        <f t="shared" ref="F11:F17" si="1">C11</f>
        <v>69.989999999999995</v>
      </c>
    </row>
    <row r="12" spans="2:16" ht="26.25" x14ac:dyDescent="0.4">
      <c r="B12" s="7" t="s">
        <v>27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6" ht="26.25" x14ac:dyDescent="0.4">
      <c r="B13" s="7" t="s">
        <v>22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6" ht="26.25" x14ac:dyDescent="0.4">
      <c r="B14" s="7" t="s">
        <v>23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6" ht="26.25" x14ac:dyDescent="0.4">
      <c r="B15" s="7" t="s">
        <v>24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6" ht="26.25" x14ac:dyDescent="0.4">
      <c r="B16" s="7" t="s">
        <v>25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25" x14ac:dyDescent="0.4">
      <c r="B17" s="7" t="s">
        <v>26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Professor ARRUMAR</vt:lpstr>
      <vt:lpstr>Professor ARRUMAR e Organizar</vt:lpstr>
      <vt:lpstr>Professor Calculo Média</vt:lpstr>
      <vt:lpstr>Professor SUBSTITUIR</vt:lpstr>
      <vt:lpstr>Professor Juntar Texto</vt:lpstr>
      <vt:lpstr>Professor Separar Servidor</vt:lpstr>
      <vt:lpstr>Prof. Separar Tel, CPF e CNPJ</vt:lpstr>
      <vt:lpstr>Prof. Separar Tel, CPF e Arruma</vt:lpstr>
      <vt:lpstr>Aluno ARRUMAR</vt:lpstr>
      <vt:lpstr>Aluno ARRUMAR e Organizar</vt:lpstr>
      <vt:lpstr>Aluno Calculo Média</vt:lpstr>
      <vt:lpstr>Aluno SUBSTITUIR</vt:lpstr>
      <vt:lpstr>Aluno Juntar Texto</vt:lpstr>
      <vt:lpstr>Aluno Separar Servidor</vt:lpstr>
      <vt:lpstr>Aluno Separar Tel, CPF e CNPJ</vt:lpstr>
      <vt:lpstr>Aluno Separar Tel, CPF e Arruma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2022-12-16T15:16:40Z</dcterms:created>
  <dcterms:modified xsi:type="dcterms:W3CDTF">2023-01-16T18:11:53Z</dcterms:modified>
</cp:coreProperties>
</file>