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inpact2-my.sharepoint.com/personal/lua_impactlegal_com_br/Documents/Área de Trabalho/"/>
    </mc:Choice>
  </mc:AlternateContent>
  <xr:revisionPtr revIDLastSave="570" documentId="11_AD4D361C20488DEA4E38A077DC5B40AA5BDEDD80" xr6:coauthVersionLast="47" xr6:coauthVersionMax="47" xr10:uidLastSave="{682B3F2C-FB14-4A88-8D40-E87521F0D096}"/>
  <bookViews>
    <workbookView xWindow="-120" yWindow="-120" windowWidth="20730" windowHeight="11040" xr2:uid="{00000000-000D-0000-FFFF-FFFF00000000}"/>
  </bookViews>
  <sheets>
    <sheet name="APP" sheetId="2" r:id="rId1"/>
    <sheet name="Tabela acessória" sheetId="3" r:id="rId2"/>
  </sheets>
  <definedNames>
    <definedName name="Quantidade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  <definedName name="Valor_investir_mês">APP!$D$17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36" i="2"/>
  <c r="C37" i="2"/>
  <c r="C38" i="2"/>
  <c r="C39" i="2"/>
  <c r="C34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3" i="3"/>
  <c r="C31" i="2"/>
  <c r="D14" i="2"/>
  <c r="D20" i="2"/>
  <c r="D21" i="2" s="1"/>
  <c r="C25" i="2"/>
  <c r="D25" i="2" s="1"/>
  <c r="C26" i="2"/>
  <c r="D26" i="2" s="1"/>
  <c r="C27" i="2"/>
  <c r="D27" i="2" s="1"/>
  <c r="C28" i="2"/>
  <c r="D28" i="2" s="1"/>
  <c r="C24" i="2"/>
  <c r="D24" i="2" s="1"/>
  <c r="D37" i="2" l="1"/>
  <c r="D36" i="2"/>
  <c r="D39" i="2"/>
  <c r="D38" i="2"/>
  <c r="D34" i="2"/>
  <c r="D35" i="2"/>
  <c r="D40" i="2" l="1"/>
</calcChain>
</file>

<file path=xl/sharedStrings.xml><?xml version="1.0" encoding="utf-8"?>
<sst xmlns="http://schemas.openxmlformats.org/spreadsheetml/2006/main" count="69" uniqueCount="34">
  <si>
    <t>INVESTIMENTO MENSAL</t>
  </si>
  <si>
    <t>Quanto investir por mês?</t>
  </si>
  <si>
    <t>Por quantos anos investir?</t>
  </si>
  <si>
    <t>Patrimônio acumulado?</t>
  </si>
  <si>
    <t>Dividendos mensais?</t>
  </si>
  <si>
    <t>Taxa de rendimento mensal?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</si>
  <si>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</si>
  <si>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</si>
  <si>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</si>
  <si>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</si>
  <si>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</si>
  <si>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</si>
  <si>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</si>
  <si>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</si>
  <si>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</si>
  <si>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carteira</t>
  </si>
  <si>
    <t>Sugestão de investimento</t>
  </si>
  <si>
    <t>Perfil</t>
  </si>
  <si>
    <t>Conservador</t>
  </si>
  <si>
    <t>Moderado</t>
  </si>
  <si>
    <t>Agressivo</t>
  </si>
  <si>
    <t>Valor a ser investido por mês</t>
  </si>
  <si>
    <t>TIPO DE FII</t>
  </si>
  <si>
    <t>Valores</t>
  </si>
  <si>
    <t>PAPEL</t>
  </si>
  <si>
    <t>TIJOLO</t>
  </si>
  <si>
    <t>HÍBRIDOS</t>
  </si>
  <si>
    <t>FOFs</t>
  </si>
  <si>
    <t>DESENVOLVIMENTO</t>
  </si>
  <si>
    <t>Percentual Sugerido</t>
  </si>
  <si>
    <t>HOTELARIAS</t>
  </si>
  <si>
    <t>CHAVE</t>
  </si>
  <si>
    <t>PERFIL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</si>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</sst>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8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/>
      <top style="medium">
        <color theme="0" tint="-0.24994659260841701"/>
      </top>
      <bottom style="medium">
        <color indexed="64"/>
      </bottom>
      <diagonal/>
    </border>
    <border>
      <left/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5">
    <xf numFmtId="0" fontId="0" fillId="0" borderId="0" xfId="0"/>
    <xf numFmtId="0" fontId="0" fillId="0" borderId="3" xfId="0" applyBorder="1"/>
    <xf numFmtId="0" fontId="5" fillId="0" borderId="0" xfId="0" applyFont="1"/>
    <xf numFmtId="0" fontId="6" fillId="3" borderId="2" xfId="0" applyFont="1" applyFill="1" applyBorder="1" applyAlignment="1"/>
    <xf numFmtId="9" fontId="0" fillId="0" borderId="0" xfId="1" applyFont="1"/>
    <xf numFmtId="8" fontId="7" fillId="4" borderId="6" xfId="0" applyNumberFormat="1" applyFont="1" applyFill="1" applyBorder="1" applyAlignment="1">
      <alignment horizontal="center"/>
    </xf>
    <xf numFmtId="8" fontId="7" fillId="4" borderId="7" xfId="0" applyNumberFormat="1" applyFont="1" applyFill="1" applyBorder="1" applyAlignment="1">
      <alignment horizontal="center"/>
    </xf>
    <xf numFmtId="8" fontId="7" fillId="4" borderId="9" xfId="0" applyNumberFormat="1" applyFont="1" applyFill="1" applyBorder="1" applyAlignment="1">
      <alignment horizontal="center"/>
    </xf>
    <xf numFmtId="8" fontId="7" fillId="4" borderId="10" xfId="0" applyNumberFormat="1" applyFont="1" applyFill="1" applyBorder="1" applyAlignment="1">
      <alignment horizontal="center"/>
    </xf>
    <xf numFmtId="8" fontId="7" fillId="4" borderId="12" xfId="0" applyNumberFormat="1" applyFont="1" applyFill="1" applyBorder="1" applyAlignment="1">
      <alignment horizontal="center"/>
    </xf>
    <xf numFmtId="8" fontId="7" fillId="4" borderId="13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8" fontId="7" fillId="0" borderId="21" xfId="0" applyNumberFormat="1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10" fontId="7" fillId="0" borderId="18" xfId="0" applyNumberFormat="1" applyFont="1" applyBorder="1" applyAlignment="1">
      <alignment horizontal="center"/>
    </xf>
    <xf numFmtId="8" fontId="7" fillId="4" borderId="18" xfId="0" applyNumberFormat="1" applyFont="1" applyFill="1" applyBorder="1" applyAlignment="1">
      <alignment horizontal="center"/>
    </xf>
    <xf numFmtId="8" fontId="7" fillId="4" borderId="19" xfId="0" applyNumberFormat="1" applyFont="1" applyFill="1" applyBorder="1" applyAlignment="1">
      <alignment horizontal="center"/>
    </xf>
    <xf numFmtId="0" fontId="7" fillId="4" borderId="20" xfId="0" applyFont="1" applyFill="1" applyBorder="1" applyAlignment="1">
      <alignment horizontal="left" indent="3"/>
    </xf>
    <xf numFmtId="0" fontId="7" fillId="4" borderId="22" xfId="0" applyFont="1" applyFill="1" applyBorder="1" applyAlignment="1">
      <alignment horizontal="left" indent="3"/>
    </xf>
    <xf numFmtId="0" fontId="7" fillId="4" borderId="23" xfId="0" applyFont="1" applyFill="1" applyBorder="1" applyAlignment="1">
      <alignment horizontal="left" indent="3"/>
    </xf>
    <xf numFmtId="0" fontId="7" fillId="0" borderId="20" xfId="0" applyFont="1" applyBorder="1" applyAlignment="1">
      <alignment horizontal="left" indent="3"/>
    </xf>
    <xf numFmtId="0" fontId="7" fillId="0" borderId="22" xfId="0" applyFont="1" applyBorder="1" applyAlignment="1">
      <alignment horizontal="left" indent="3"/>
    </xf>
    <xf numFmtId="0" fontId="8" fillId="4" borderId="22" xfId="0" applyFont="1" applyFill="1" applyBorder="1" applyAlignment="1">
      <alignment horizontal="left" indent="3"/>
    </xf>
    <xf numFmtId="0" fontId="8" fillId="4" borderId="23" xfId="0" applyFont="1" applyFill="1" applyBorder="1" applyAlignment="1">
      <alignment horizontal="left" indent="3"/>
    </xf>
    <xf numFmtId="0" fontId="8" fillId="4" borderId="5" xfId="0" applyFont="1" applyFill="1" applyBorder="1" applyAlignment="1">
      <alignment horizontal="left" indent="3"/>
    </xf>
    <xf numFmtId="0" fontId="8" fillId="4" borderId="8" xfId="0" applyFont="1" applyFill="1" applyBorder="1" applyAlignment="1">
      <alignment horizontal="left" indent="3"/>
    </xf>
    <xf numFmtId="0" fontId="8" fillId="4" borderId="11" xfId="0" applyFont="1" applyFill="1" applyBorder="1" applyAlignment="1">
      <alignment horizontal="left" indent="3"/>
    </xf>
    <xf numFmtId="0" fontId="7" fillId="0" borderId="24" xfId="0" applyFont="1" applyBorder="1" applyAlignment="1">
      <alignment horizontal="left" indent="3"/>
    </xf>
    <xf numFmtId="0" fontId="7" fillId="0" borderId="25" xfId="0" applyFont="1" applyBorder="1" applyAlignment="1">
      <alignment horizontal="left" indent="3"/>
    </xf>
    <xf numFmtId="0" fontId="8" fillId="4" borderId="25" xfId="0" applyFont="1" applyFill="1" applyBorder="1" applyAlignment="1">
      <alignment horizontal="left" indent="3"/>
    </xf>
    <xf numFmtId="0" fontId="8" fillId="4" borderId="26" xfId="0" applyFont="1" applyFill="1" applyBorder="1" applyAlignment="1">
      <alignment horizontal="left" indent="3"/>
    </xf>
    <xf numFmtId="0" fontId="7" fillId="4" borderId="24" xfId="0" applyFont="1" applyFill="1" applyBorder="1" applyAlignment="1">
      <alignment horizontal="left" indent="3"/>
    </xf>
    <xf numFmtId="0" fontId="7" fillId="4" borderId="25" xfId="0" applyFont="1" applyFill="1" applyBorder="1" applyAlignment="1">
      <alignment horizontal="left" indent="3"/>
    </xf>
    <xf numFmtId="0" fontId="7" fillId="4" borderId="26" xfId="0" applyFont="1" applyFill="1" applyBorder="1" applyAlignment="1">
      <alignment horizontal="left" indent="3"/>
    </xf>
    <xf numFmtId="168" fontId="7" fillId="4" borderId="19" xfId="0" applyNumberFormat="1" applyFont="1" applyFill="1" applyBorder="1" applyAlignment="1">
      <alignment horizontal="center"/>
    </xf>
    <xf numFmtId="0" fontId="2" fillId="2" borderId="27" xfId="2" applyBorder="1"/>
    <xf numFmtId="0" fontId="2" fillId="2" borderId="28" xfId="2" applyBorder="1" applyAlignment="1">
      <alignment horizontal="right"/>
    </xf>
    <xf numFmtId="0" fontId="2" fillId="2" borderId="29" xfId="2" applyBorder="1" applyAlignment="1">
      <alignment horizontal="right"/>
    </xf>
    <xf numFmtId="0" fontId="8" fillId="4" borderId="30" xfId="0" applyFont="1" applyFill="1" applyBorder="1" applyAlignment="1"/>
    <xf numFmtId="168" fontId="8" fillId="4" borderId="31" xfId="0" applyNumberFormat="1" applyFont="1" applyFill="1" applyBorder="1" applyAlignment="1">
      <alignment horizontal="right"/>
    </xf>
    <xf numFmtId="168" fontId="8" fillId="4" borderId="32" xfId="0" applyNumberFormat="1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33" xfId="0" applyNumberFormat="1" applyBorder="1"/>
    <xf numFmtId="0" fontId="4" fillId="6" borderId="16" xfId="0" applyFont="1" applyFill="1" applyBorder="1" applyAlignment="1">
      <alignment horizontal="center"/>
    </xf>
    <xf numFmtId="0" fontId="4" fillId="6" borderId="3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4" fillId="6" borderId="16" xfId="0" applyFont="1" applyFill="1" applyBorder="1"/>
    <xf numFmtId="0" fontId="4" fillId="6" borderId="34" xfId="0" applyFont="1" applyFill="1" applyBorder="1"/>
    <xf numFmtId="168" fontId="4" fillId="6" borderId="17" xfId="0" applyNumberFormat="1" applyFont="1" applyFill="1" applyBorder="1"/>
    <xf numFmtId="168" fontId="0" fillId="4" borderId="15" xfId="0" applyNumberFormat="1" applyFill="1" applyBorder="1"/>
    <xf numFmtId="168" fontId="0" fillId="4" borderId="10" xfId="0" applyNumberFormat="1" applyFill="1" applyBorder="1"/>
    <xf numFmtId="168" fontId="0" fillId="4" borderId="36" xfId="0" applyNumberFormat="1" applyFill="1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3" xfId="1" applyNumberFormat="1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8" xfId="0" applyBorder="1" applyAlignment="1">
      <alignment horizontal="left"/>
    </xf>
    <xf numFmtId="0" fontId="0" fillId="0" borderId="38" xfId="0" applyBorder="1"/>
    <xf numFmtId="0" fontId="0" fillId="0" borderId="38" xfId="0" applyBorder="1" applyAlignment="1">
      <alignment horizontal="center"/>
    </xf>
    <xf numFmtId="9" fontId="0" fillId="0" borderId="38" xfId="1" applyNumberFormat="1" applyFont="1" applyFill="1" applyBorder="1" applyAlignment="1">
      <alignment horizontal="center"/>
    </xf>
    <xf numFmtId="0" fontId="0" fillId="0" borderId="37" xfId="0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center"/>
    </xf>
    <xf numFmtId="9" fontId="0" fillId="0" borderId="37" xfId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9" fontId="0" fillId="0" borderId="37" xfId="0" applyNumberFormat="1" applyBorder="1" applyAlignment="1">
      <alignment horizontal="center"/>
    </xf>
    <xf numFmtId="0" fontId="3" fillId="7" borderId="3" xfId="0" applyFont="1" applyFill="1" applyBorder="1"/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209551</xdr:colOff>
      <xdr:row>0</xdr:row>
      <xdr:rowOff>19051</xdr:rowOff>
    </xdr:from>
    <xdr:to>
      <xdr:col>4</xdr:col>
      <xdr:colOff>116817</xdr:colOff>
      <xdr:row>9</xdr:row>
      <xdr:rowOff>8986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17A572-11BF-4915-A4D1-E2A54F1FBB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689"/>
        <a:stretch/>
      </xdr:blipFill>
      <xdr:spPr>
        <a:xfrm>
          <a:off x="209551" y="19051"/>
          <a:ext cx="9207620" cy="1688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8E25-E1FF-473F-99AC-95E82656C14C}">
  <dimension ref="A10:F54"/>
  <sheetViews>
    <sheetView showGridLines="0" tabSelected="1" zoomScale="106" zoomScaleNormal="106" workbookViewId="0">
      <selection activeCell="B48" sqref="B48"/>
    </sheetView>
  </sheetViews>
  <sheetFormatPr defaultColWidth="0" defaultRowHeight="15" x14ac:dyDescent="0.25"/>
  <cols>
    <col min="1" max="1" width="4.42578125" customWidth="1"/>
    <col min="2" max="2" width="41.5703125" bestFit="1" customWidth="1"/>
    <col min="3" max="3" width="75.42578125" customWidth="1"/>
    <col min="4" max="4" width="18" bestFit="1" customWidth="1"/>
    <col min="5" max="5" width="5.7109375" customWidth="1"/>
    <col min="6" max="6" width="11.28515625" hidden="1" customWidth="1"/>
    <col min="7" max="11" width="9.140625" hidden="1" customWidth="1"/>
    <col min="12" max="16384" width="9.140625" hidden="1"/>
  </cols>
  <sheetData>
    <row r="10" spans="2:4" ht="15.75" thickBot="1" x14ac:dyDescent="0.3"/>
    <row r="11" spans="2:4" ht="21.75" thickBot="1" x14ac:dyDescent="0.4">
      <c r="B11" s="11" t="s">
        <v>13</v>
      </c>
      <c r="C11" s="15"/>
      <c r="D11" s="12"/>
    </row>
    <row r="12" spans="2:4" ht="16.5" thickBot="1" x14ac:dyDescent="0.3">
      <c r="B12" s="22" t="s">
        <v>14</v>
      </c>
      <c r="C12" s="36"/>
      <c r="D12" s="17">
        <v>10100</v>
      </c>
    </row>
    <row r="13" spans="2:4" ht="16.5" thickBot="1" x14ac:dyDescent="0.3">
      <c r="B13" s="23" t="s">
        <v>15</v>
      </c>
      <c r="C13" s="37"/>
      <c r="D13" s="19">
        <v>6.0000000000000001E-3</v>
      </c>
    </row>
    <row r="14" spans="2:4" ht="16.5" thickBot="1" x14ac:dyDescent="0.3">
      <c r="B14" s="24" t="s">
        <v>16</v>
      </c>
      <c r="C14" s="38"/>
      <c r="D14" s="39">
        <f>Salario*30%</f>
        <v>3030</v>
      </c>
    </row>
    <row r="15" spans="2:4" ht="15.75" thickBot="1" x14ac:dyDescent="0.3"/>
    <row r="16" spans="2:4" ht="27.75" customHeight="1" thickBot="1" x14ac:dyDescent="0.4">
      <c r="B16" s="13" t="s">
        <v>0</v>
      </c>
      <c r="C16" s="16"/>
      <c r="D16" s="14"/>
    </row>
    <row r="17" spans="1:6" ht="16.5" thickBot="1" x14ac:dyDescent="0.3">
      <c r="B17" s="25" t="s">
        <v>1</v>
      </c>
      <c r="C17" s="32"/>
      <c r="D17" s="17">
        <v>2440</v>
      </c>
    </row>
    <row r="18" spans="1:6" ht="16.5" thickBot="1" x14ac:dyDescent="0.3">
      <c r="B18" s="26" t="s">
        <v>2</v>
      </c>
      <c r="C18" s="33"/>
      <c r="D18" s="18">
        <v>5</v>
      </c>
    </row>
    <row r="19" spans="1:6" ht="16.5" thickBot="1" x14ac:dyDescent="0.3">
      <c r="B19" s="26" t="s">
        <v>5</v>
      </c>
      <c r="C19" s="33"/>
      <c r="D19" s="19">
        <v>1.0789999999999999E-2</v>
      </c>
    </row>
    <row r="20" spans="1:6" ht="16.5" thickBot="1" x14ac:dyDescent="0.3">
      <c r="B20" s="27" t="s">
        <v>3</v>
      </c>
      <c r="C20" s="34"/>
      <c r="D20" s="20">
        <f>FV(Taxa_mensal,Quantidade_anos*12,Valor_investir_mês*-1)</f>
        <v>204415.67015630985</v>
      </c>
    </row>
    <row r="21" spans="1:6" ht="16.5" thickBot="1" x14ac:dyDescent="0.3">
      <c r="B21" s="28" t="s">
        <v>4</v>
      </c>
      <c r="C21" s="35"/>
      <c r="D21" s="21">
        <f>D20*Rendimento_carteira</f>
        <v>1226.4940209378592</v>
      </c>
    </row>
    <row r="22" spans="1:6" ht="15.75" thickBot="1" x14ac:dyDescent="0.3">
      <c r="F22" s="4"/>
    </row>
    <row r="23" spans="1:6" ht="21.75" thickBot="1" x14ac:dyDescent="0.4">
      <c r="B23" s="13" t="s">
        <v>11</v>
      </c>
      <c r="C23" s="16"/>
      <c r="D23" s="3" t="s">
        <v>12</v>
      </c>
    </row>
    <row r="24" spans="1:6" ht="16.5" thickBot="1" x14ac:dyDescent="0.3">
      <c r="A24" s="2">
        <v>2</v>
      </c>
      <c r="B24" s="29" t="s">
        <v>6</v>
      </c>
      <c r="C24" s="5">
        <f>FV($D$19,$A24*12,$D$17*-1)</f>
        <v>66435.410606254329</v>
      </c>
      <c r="D24" s="6">
        <f>C24*Rendimento_carteira</f>
        <v>398.61246363752599</v>
      </c>
    </row>
    <row r="25" spans="1:6" ht="16.5" thickBot="1" x14ac:dyDescent="0.3">
      <c r="A25" s="2">
        <v>5</v>
      </c>
      <c r="B25" s="30" t="s">
        <v>7</v>
      </c>
      <c r="C25" s="7">
        <f>FV($D$19,$A25*12,$D$17*-1)</f>
        <v>204415.67015630985</v>
      </c>
      <c r="D25" s="8">
        <f>C25*Rendimento_carteira</f>
        <v>1226.4940209378592</v>
      </c>
    </row>
    <row r="26" spans="1:6" ht="16.5" thickBot="1" x14ac:dyDescent="0.3">
      <c r="A26" s="2">
        <v>10</v>
      </c>
      <c r="B26" s="30" t="s">
        <v>8</v>
      </c>
      <c r="C26" s="7">
        <f>FV($D$19,$A26*12,$D$17*-1)</f>
        <v>593613.4785736202</v>
      </c>
      <c r="D26" s="8">
        <f>C26*Rendimento_carteira</f>
        <v>3561.6808714417211</v>
      </c>
    </row>
    <row r="27" spans="1:6" ht="16.5" thickBot="1" x14ac:dyDescent="0.3">
      <c r="A27" s="2">
        <v>20</v>
      </c>
      <c r="B27" s="30" t="s">
        <v>9</v>
      </c>
      <c r="C27" s="7">
        <f>FV($D$19,$A27*12,$D$17*-1)</f>
        <v>2745484.0962368767</v>
      </c>
      <c r="D27" s="8">
        <f>C27*Rendimento_carteira</f>
        <v>16472.904577421261</v>
      </c>
    </row>
    <row r="28" spans="1:6" ht="16.5" thickBot="1" x14ac:dyDescent="0.3">
      <c r="A28" s="2">
        <v>30</v>
      </c>
      <c r="B28" s="31" t="s">
        <v>10</v>
      </c>
      <c r="C28" s="9">
        <f>FV($D$19,$A28*12,$D$17*-1)</f>
        <v>10546093.958211504</v>
      </c>
      <c r="D28" s="10">
        <f>C28*Rendimento_carteira</f>
        <v>63276.563749269022</v>
      </c>
    </row>
    <row r="29" spans="1:6" ht="15.75" thickBot="1" x14ac:dyDescent="0.3"/>
    <row r="30" spans="1:6" x14ac:dyDescent="0.25">
      <c r="B30" s="40" t="s">
        <v>17</v>
      </c>
      <c r="C30" s="41" t="s">
        <v>20</v>
      </c>
      <c r="D30" s="42"/>
    </row>
    <row r="31" spans="1:6" ht="16.5" thickBot="1" x14ac:dyDescent="0.3">
      <c r="B31" s="43" t="s">
        <v>21</v>
      </c>
      <c r="C31" s="44">
        <f>Valor_investir_mês</f>
        <v>2440</v>
      </c>
      <c r="D31" s="45"/>
    </row>
    <row r="32" spans="1:6" ht="15.75" thickBot="1" x14ac:dyDescent="0.3"/>
    <row r="33" spans="2:4" ht="15.75" thickBot="1" x14ac:dyDescent="0.3">
      <c r="B33" s="49" t="s">
        <v>22</v>
      </c>
      <c r="C33" s="50" t="s">
        <v>29</v>
      </c>
      <c r="D33" s="51" t="s">
        <v>23</v>
      </c>
    </row>
    <row r="34" spans="2:4" ht="15.75" thickBot="1" x14ac:dyDescent="0.3">
      <c r="B34" s="47" t="s">
        <v>24</v>
      </c>
      <c r="C34" s="48">
        <f>VLOOKUP($C$30&amp;"-"&amp;B34,'Tabela acessória'!A2:D20,4,FALSE)</f>
        <v>0.5</v>
      </c>
      <c r="D34" s="56">
        <f>$C$31*C34</f>
        <v>1220</v>
      </c>
    </row>
    <row r="35" spans="2:4" ht="15.75" thickBot="1" x14ac:dyDescent="0.3">
      <c r="B35" s="46" t="s">
        <v>25</v>
      </c>
      <c r="C35" s="48">
        <f>VLOOKUP($C$30&amp;"-"&amp;B35,'Tabela acessória'!A3:D21,4,FALSE)</f>
        <v>0.1</v>
      </c>
      <c r="D35" s="57">
        <f t="shared" ref="D35:D39" si="0">$C$31*C35</f>
        <v>244</v>
      </c>
    </row>
    <row r="36" spans="2:4" ht="15.75" thickBot="1" x14ac:dyDescent="0.3">
      <c r="B36" s="46" t="s">
        <v>26</v>
      </c>
      <c r="C36" s="48">
        <f>VLOOKUP($C$30&amp;"-"&amp;B36,'Tabela acessória'!A4:D22,4,FALSE)</f>
        <v>0.05</v>
      </c>
      <c r="D36" s="57">
        <f t="shared" si="0"/>
        <v>122</v>
      </c>
    </row>
    <row r="37" spans="2:4" ht="15.75" thickBot="1" x14ac:dyDescent="0.3">
      <c r="B37" s="46" t="s">
        <v>27</v>
      </c>
      <c r="C37" s="48">
        <f>VLOOKUP($C$30&amp;"-"&amp;B37,'Tabela acessória'!A5:D23,4,FALSE)</f>
        <v>0.05</v>
      </c>
      <c r="D37" s="57">
        <f t="shared" si="0"/>
        <v>122</v>
      </c>
    </row>
    <row r="38" spans="2:4" ht="15.75" thickBot="1" x14ac:dyDescent="0.3">
      <c r="B38" s="46" t="s">
        <v>28</v>
      </c>
      <c r="C38" s="48">
        <f>VLOOKUP($C$30&amp;"-"&amp;B38,'Tabela acessória'!A6:D24,4,FALSE)</f>
        <v>0.2</v>
      </c>
      <c r="D38" s="57">
        <f t="shared" si="0"/>
        <v>488</v>
      </c>
    </row>
    <row r="39" spans="2:4" ht="15.75" thickBot="1" x14ac:dyDescent="0.3">
      <c r="B39" s="52" t="s">
        <v>30</v>
      </c>
      <c r="C39" s="48">
        <f>VLOOKUP($C$30&amp;"-"&amp;B39,'Tabela acessória'!A7:D25,4,FALSE)</f>
        <v>0.1</v>
      </c>
      <c r="D39" s="58">
        <f t="shared" si="0"/>
        <v>244</v>
      </c>
    </row>
    <row r="40" spans="2:4" ht="15.75" thickBot="1" x14ac:dyDescent="0.3">
      <c r="B40" s="53"/>
      <c r="C40" s="54"/>
      <c r="D40" s="55">
        <f>SUM(D34:D39)</f>
        <v>2440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mergeCells count="13">
    <mergeCell ref="C30:D30"/>
    <mergeCell ref="C31:D31"/>
    <mergeCell ref="B12:C12"/>
    <mergeCell ref="B13:C13"/>
    <mergeCell ref="B14:C14"/>
    <mergeCell ref="B11:D11"/>
    <mergeCell ref="B16:D16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0" xr:uid="{A589337B-A333-45DA-B6EE-7CAFAE2B695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0DE1-7142-4BFC-9E12-CD5AEE82E263}">
  <dimension ref="A2:D20"/>
  <sheetViews>
    <sheetView workbookViewId="0">
      <selection activeCell="I8" sqref="I8"/>
    </sheetView>
  </sheetViews>
  <sheetFormatPr defaultRowHeight="15" x14ac:dyDescent="0.25"/>
  <cols>
    <col min="1" max="1" width="46.140625" customWidth="1"/>
    <col min="2" max="2" width="30.7109375" customWidth="1"/>
    <col min="3" max="3" width="28.140625" customWidth="1"/>
    <col min="4" max="4" width="15.42578125" customWidth="1"/>
  </cols>
  <sheetData>
    <row r="2" spans="1:4" x14ac:dyDescent="0.25">
      <c r="A2" s="74" t="s">
        <v>31</v>
      </c>
      <c r="B2" s="74" t="s">
        <v>32</v>
      </c>
      <c r="C2" s="74" t="s">
        <v>22</v>
      </c>
      <c r="D2" s="74" t="s">
        <v>33</v>
      </c>
    </row>
    <row r="3" spans="1:4" x14ac:dyDescent="0.25">
      <c r="A3" s="59" t="str">
        <f>$B3&amp;"-"&amp;C3</f>
        <v>Conservador-PAPEL</v>
      </c>
      <c r="B3" s="1" t="s">
        <v>18</v>
      </c>
      <c r="C3" s="60" t="s">
        <v>24</v>
      </c>
      <c r="D3" s="61">
        <v>0.3</v>
      </c>
    </row>
    <row r="4" spans="1:4" x14ac:dyDescent="0.25">
      <c r="A4" s="59" t="str">
        <f t="shared" ref="A4:A20" si="0">$B4&amp;"-"&amp;C4</f>
        <v>Conservador-TIJOLO</v>
      </c>
      <c r="B4" s="1" t="s">
        <v>18</v>
      </c>
      <c r="C4" s="60" t="s">
        <v>25</v>
      </c>
      <c r="D4" s="61">
        <v>0.5</v>
      </c>
    </row>
    <row r="5" spans="1:4" x14ac:dyDescent="0.25">
      <c r="A5" s="59" t="str">
        <f t="shared" si="0"/>
        <v>Conservador-HÍBRIDOS</v>
      </c>
      <c r="B5" s="1" t="s">
        <v>18</v>
      </c>
      <c r="C5" s="60" t="s">
        <v>26</v>
      </c>
      <c r="D5" s="61">
        <v>0.1</v>
      </c>
    </row>
    <row r="6" spans="1:4" x14ac:dyDescent="0.25">
      <c r="A6" s="59" t="str">
        <f t="shared" si="0"/>
        <v>Conservador-FOFs</v>
      </c>
      <c r="B6" s="1" t="s">
        <v>18</v>
      </c>
      <c r="C6" s="60" t="s">
        <v>27</v>
      </c>
      <c r="D6" s="61">
        <v>0.1</v>
      </c>
    </row>
    <row r="7" spans="1:4" x14ac:dyDescent="0.25">
      <c r="A7" s="59" t="str">
        <f t="shared" si="0"/>
        <v>Conservador-DESENVOLVIMENTO</v>
      </c>
      <c r="B7" s="1" t="s">
        <v>18</v>
      </c>
      <c r="C7" s="60" t="s">
        <v>28</v>
      </c>
      <c r="D7" s="61">
        <v>0</v>
      </c>
    </row>
    <row r="8" spans="1:4" ht="15.75" thickBot="1" x14ac:dyDescent="0.3">
      <c r="A8" s="68" t="str">
        <f t="shared" si="0"/>
        <v>Conservador-HOTELARIAS</v>
      </c>
      <c r="B8" s="69" t="s">
        <v>18</v>
      </c>
      <c r="C8" s="70" t="s">
        <v>30</v>
      </c>
      <c r="D8" s="71">
        <v>0</v>
      </c>
    </row>
    <row r="9" spans="1:4" x14ac:dyDescent="0.25">
      <c r="A9" s="64" t="str">
        <f t="shared" si="0"/>
        <v>Moderado-PAPEL</v>
      </c>
      <c r="B9" s="65" t="s">
        <v>19</v>
      </c>
      <c r="C9" s="66" t="s">
        <v>24</v>
      </c>
      <c r="D9" s="67">
        <v>0.32</v>
      </c>
    </row>
    <row r="10" spans="1:4" x14ac:dyDescent="0.25">
      <c r="A10" s="59" t="str">
        <f t="shared" si="0"/>
        <v>Moderado-TIJOLO</v>
      </c>
      <c r="B10" s="1" t="s">
        <v>19</v>
      </c>
      <c r="C10" s="60" t="s">
        <v>25</v>
      </c>
      <c r="D10" s="62">
        <v>0.35</v>
      </c>
    </row>
    <row r="11" spans="1:4" x14ac:dyDescent="0.25">
      <c r="A11" s="59" t="str">
        <f t="shared" si="0"/>
        <v>Moderado-HÍBRIDOS</v>
      </c>
      <c r="B11" s="1" t="s">
        <v>19</v>
      </c>
      <c r="C11" s="60" t="s">
        <v>26</v>
      </c>
      <c r="D11" s="62">
        <v>0.08</v>
      </c>
    </row>
    <row r="12" spans="1:4" x14ac:dyDescent="0.25">
      <c r="A12" s="59" t="str">
        <f t="shared" si="0"/>
        <v>Moderado-FOFs</v>
      </c>
      <c r="B12" s="1" t="s">
        <v>19</v>
      </c>
      <c r="C12" s="60" t="s">
        <v>27</v>
      </c>
      <c r="D12" s="62">
        <v>0.05</v>
      </c>
    </row>
    <row r="13" spans="1:4" x14ac:dyDescent="0.25">
      <c r="A13" s="59" t="str">
        <f t="shared" si="0"/>
        <v>Moderado-DESENVOLVIMENTO</v>
      </c>
      <c r="B13" s="1" t="s">
        <v>19</v>
      </c>
      <c r="C13" s="60" t="s">
        <v>28</v>
      </c>
      <c r="D13" s="61">
        <v>0.1</v>
      </c>
    </row>
    <row r="14" spans="1:4" ht="15.75" thickBot="1" x14ac:dyDescent="0.3">
      <c r="A14" s="68" t="str">
        <f t="shared" si="0"/>
        <v>Moderado-HOTELARIAS</v>
      </c>
      <c r="B14" s="69" t="s">
        <v>19</v>
      </c>
      <c r="C14" s="70" t="s">
        <v>30</v>
      </c>
      <c r="D14" s="73">
        <v>0.1</v>
      </c>
    </row>
    <row r="15" spans="1:4" x14ac:dyDescent="0.25">
      <c r="A15" s="64" t="str">
        <f t="shared" si="0"/>
        <v>Agressivo-PAPEL</v>
      </c>
      <c r="B15" s="65" t="s">
        <v>20</v>
      </c>
      <c r="C15" s="66" t="s">
        <v>24</v>
      </c>
      <c r="D15" s="72">
        <v>0.5</v>
      </c>
    </row>
    <row r="16" spans="1:4" x14ac:dyDescent="0.25">
      <c r="A16" s="59" t="str">
        <f t="shared" si="0"/>
        <v>Agressivo-TIJOLO</v>
      </c>
      <c r="B16" s="1" t="s">
        <v>20</v>
      </c>
      <c r="C16" s="60" t="s">
        <v>25</v>
      </c>
      <c r="D16" s="63">
        <v>0.1</v>
      </c>
    </row>
    <row r="17" spans="1:4" x14ac:dyDescent="0.25">
      <c r="A17" s="59" t="str">
        <f t="shared" si="0"/>
        <v>Agressivo-HÍBRIDOS</v>
      </c>
      <c r="B17" s="1" t="s">
        <v>20</v>
      </c>
      <c r="C17" s="60" t="s">
        <v>26</v>
      </c>
      <c r="D17" s="63">
        <v>0.05</v>
      </c>
    </row>
    <row r="18" spans="1:4" x14ac:dyDescent="0.25">
      <c r="A18" s="59" t="str">
        <f t="shared" si="0"/>
        <v>Agressivo-FOFs</v>
      </c>
      <c r="B18" s="1" t="s">
        <v>20</v>
      </c>
      <c r="C18" s="60" t="s">
        <v>27</v>
      </c>
      <c r="D18" s="63">
        <v>0.05</v>
      </c>
    </row>
    <row r="19" spans="1:4" x14ac:dyDescent="0.25">
      <c r="A19" s="59" t="str">
        <f t="shared" si="0"/>
        <v>Agressivo-DESENVOLVIMENTO</v>
      </c>
      <c r="B19" s="1" t="s">
        <v>20</v>
      </c>
      <c r="C19" s="60" t="s">
        <v>28</v>
      </c>
      <c r="D19" s="63">
        <v>0.2</v>
      </c>
    </row>
    <row r="20" spans="1:4" x14ac:dyDescent="0.25">
      <c r="A20" s="59" t="str">
        <f t="shared" si="0"/>
        <v>Agressivo-HOTELARIAS</v>
      </c>
      <c r="B20" s="1" t="s">
        <v>20</v>
      </c>
      <c r="C20" s="60" t="s">
        <v>30</v>
      </c>
      <c r="D20" s="6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Tabela acessória</vt:lpstr>
      <vt:lpstr>Quantidade_anos</vt:lpstr>
      <vt:lpstr>Rendimento_carteira</vt:lpstr>
      <vt:lpstr>Salario</vt:lpstr>
      <vt:lpstr>Sugestao_investimento</vt:lpstr>
      <vt:lpstr>Taxa_mensal</vt:lpstr>
      <vt:lpstr>Valor_investir_mês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 Monteiro</dc:creator>
  <cp:lastModifiedBy>Lua Monteiro de Carvalho | Impact</cp:lastModifiedBy>
  <dcterms:created xsi:type="dcterms:W3CDTF">2015-06-05T18:19:34Z</dcterms:created>
  <dcterms:modified xsi:type="dcterms:W3CDTF">2025-05-18T19:33:58Z</dcterms:modified>
</cp:coreProperties>
</file>