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ana\Desktop\Bootcamp Santander\"/>
    </mc:Choice>
  </mc:AlternateContent>
  <xr:revisionPtr revIDLastSave="0" documentId="13_ncr:1_{A8CB2B08-C04C-461C-AE7F-76DAF240D6E7}" xr6:coauthVersionLast="47" xr6:coauthVersionMax="47" xr10:uidLastSave="{00000000-0000-0000-0000-000000000000}"/>
  <bookViews>
    <workbookView xWindow="-120" yWindow="-120" windowWidth="20730" windowHeight="11160" xr2:uid="{B3309430-3292-443F-B8EB-9AC794BD2B6A}"/>
  </bookViews>
  <sheets>
    <sheet name="Simulador" sheetId="1" r:id="rId1"/>
    <sheet name="Plan_Apoio" sheetId="2" r:id="rId2"/>
  </sheets>
  <definedNames>
    <definedName name="Aporte">Simulador!$D$15</definedName>
    <definedName name="Patrimonio">Simulador!$D$18</definedName>
    <definedName name="QDDAnos">Simulador!$D$16</definedName>
    <definedName name="Rendimento_carteira">Simulador!$D$11</definedName>
    <definedName name="Salario">Simulador!$D$10</definedName>
    <definedName name="Sugestao_Investimento">Simulador!$D$12</definedName>
    <definedName name="TxMensal">Simulador!$D$17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B17" i="2"/>
  <c r="B18" i="2"/>
  <c r="B19" i="2"/>
  <c r="B20" i="2"/>
  <c r="B4" i="2"/>
  <c r="B5" i="2"/>
  <c r="B6" i="2"/>
  <c r="B7" i="2"/>
  <c r="B8" i="2"/>
  <c r="B3" i="2"/>
  <c r="C33" i="1" s="1"/>
  <c r="C29" i="1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C34" i="1" l="1"/>
  <c r="C32" i="1"/>
  <c r="D32" i="1" s="1"/>
  <c r="C35" i="1"/>
  <c r="C36" i="1"/>
  <c r="D36" i="1" s="1"/>
  <c r="D33" i="1"/>
  <c r="C37" i="1"/>
  <c r="D37" i="1"/>
  <c r="D35" i="1"/>
  <c r="D34" i="1"/>
  <c r="D38" i="1" l="1"/>
</calcChain>
</file>

<file path=xl/sharedStrings.xml><?xml version="1.0" encoding="utf-8"?>
<sst xmlns="http://schemas.openxmlformats.org/spreadsheetml/2006/main" count="69" uniqueCount="33">
  <si>
    <t>Quanto investir por mês?</t>
  </si>
  <si>
    <t>Investimento Mensal</t>
  </si>
  <si>
    <t>Por quantos anos investir?</t>
  </si>
  <si>
    <t>Dividendos mensais?</t>
  </si>
  <si>
    <t>Taxa de rendimento mensal?</t>
  </si>
  <si>
    <t>Patrimônio acumulado?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</si>
  <si>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</si>
  <si>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</si>
  <si>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</si>
  <si>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</si>
  <si>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</si>
  <si>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</si>
  <si>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</si>
  <si>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</si>
  <si>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</si>
  <si>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CONFIGURAÇÕES</t>
  </si>
  <si>
    <t>Agressivo</t>
  </si>
  <si>
    <t>Moderado</t>
  </si>
  <si>
    <t>Valor a ser investido por mês</t>
  </si>
  <si>
    <t>Percentual Sugerido</t>
  </si>
  <si>
    <t>Valores</t>
  </si>
  <si>
    <t>PAPEL</t>
  </si>
  <si>
    <t>TIJOLO</t>
  </si>
  <si>
    <t>HÍBRIDOS</t>
  </si>
  <si>
    <t>FOF</t>
  </si>
  <si>
    <t>DESENVOLVIMENTO</t>
  </si>
  <si>
    <t>HOTELARIAS</t>
  </si>
  <si>
    <t>PERFIL</t>
  </si>
  <si>
    <t>TIPOS DE FII</t>
  </si>
  <si>
    <t>Conservador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</si>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</sst>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Segoe"/>
    </font>
    <font>
      <sz val="12"/>
      <color theme="1"/>
      <name val="Segoe"/>
    </font>
    <font>
      <sz val="11"/>
      <color theme="1"/>
      <name val="Segoe"/>
    </font>
    <font>
      <b/>
      <sz val="12"/>
      <color theme="1"/>
      <name val="Segoe"/>
    </font>
    <font>
      <b/>
      <sz val="12"/>
      <color theme="0"/>
      <name val="Segoe"/>
    </font>
    <font>
      <b/>
      <sz val="13"/>
      <color theme="1"/>
      <name val="Segoe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/>
    <xf numFmtId="0" fontId="6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indent="3"/>
    </xf>
    <xf numFmtId="8" fontId="9" fillId="5" borderId="5" xfId="0" applyNumberFormat="1" applyFont="1" applyFill="1" applyBorder="1" applyAlignment="1">
      <alignment horizontal="left" indent="1"/>
    </xf>
    <xf numFmtId="8" fontId="11" fillId="5" borderId="8" xfId="0" applyNumberFormat="1" applyFont="1" applyFill="1" applyBorder="1" applyAlignment="1">
      <alignment horizontal="left" indent="1"/>
    </xf>
    <xf numFmtId="0" fontId="7" fillId="5" borderId="9" xfId="0" applyFont="1" applyFill="1" applyBorder="1" applyAlignment="1">
      <alignment horizontal="left" indent="3"/>
    </xf>
    <xf numFmtId="8" fontId="9" fillId="5" borderId="6" xfId="0" applyNumberFormat="1" applyFont="1" applyFill="1" applyBorder="1" applyAlignment="1">
      <alignment horizontal="left" indent="1"/>
    </xf>
    <xf numFmtId="8" fontId="11" fillId="5" borderId="10" xfId="0" applyNumberFormat="1" applyFont="1" applyFill="1" applyBorder="1" applyAlignment="1">
      <alignment horizontal="left" indent="1"/>
    </xf>
    <xf numFmtId="0" fontId="7" fillId="5" borderId="11" xfId="0" applyFont="1" applyFill="1" applyBorder="1" applyAlignment="1">
      <alignment horizontal="left" indent="3"/>
    </xf>
    <xf numFmtId="8" fontId="9" fillId="5" borderId="12" xfId="0" applyNumberFormat="1" applyFont="1" applyFill="1" applyBorder="1" applyAlignment="1">
      <alignment horizontal="left" indent="1"/>
    </xf>
    <xf numFmtId="8" fontId="11" fillId="5" borderId="13" xfId="0" applyNumberFormat="1" applyFont="1" applyFill="1" applyBorder="1" applyAlignment="1">
      <alignment horizontal="left" indent="1"/>
    </xf>
    <xf numFmtId="164" fontId="7" fillId="5" borderId="22" xfId="0" applyNumberFormat="1" applyFont="1" applyFill="1" applyBorder="1" applyAlignment="1">
      <alignment horizontal="left" indent="1"/>
    </xf>
    <xf numFmtId="0" fontId="2" fillId="2" borderId="0" xfId="3" applyBorder="1" applyAlignment="1">
      <alignment horizontal="left" indent="3"/>
    </xf>
    <xf numFmtId="0" fontId="2" fillId="2" borderId="0" xfId="3"/>
    <xf numFmtId="164" fontId="0" fillId="5" borderId="0" xfId="0" applyNumberFormat="1" applyFill="1" applyAlignment="1">
      <alignment horizontal="center"/>
    </xf>
    <xf numFmtId="0" fontId="9" fillId="5" borderId="0" xfId="0" applyFont="1" applyFill="1" applyAlignment="1">
      <alignment horizontal="left" indent="3"/>
    </xf>
    <xf numFmtId="164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0" fillId="0" borderId="0" xfId="0" applyNumberFormat="1" applyAlignment="1">
      <alignment horizontal="center"/>
    </xf>
    <xf numFmtId="0" fontId="0" fillId="6" borderId="0" xfId="0" applyFill="1"/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0" fillId="0" borderId="4" xfId="0" applyBorder="1"/>
    <xf numFmtId="10" fontId="0" fillId="0" borderId="4" xfId="0" applyNumberFormat="1" applyBorder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7" fillId="0" borderId="17" xfId="0" applyNumberFormat="1" applyFont="1" applyBorder="1" applyAlignment="1" applyProtection="1">
      <alignment horizontal="left" indent="1"/>
      <protection locked="0"/>
    </xf>
    <xf numFmtId="10" fontId="7" fillId="0" borderId="19" xfId="0" applyNumberFormat="1" applyFont="1" applyBorder="1" applyAlignment="1" applyProtection="1">
      <alignment horizontal="left" indent="1"/>
      <protection locked="0"/>
    </xf>
    <xf numFmtId="0" fontId="2" fillId="2" borderId="0" xfId="3" applyAlignment="1" applyProtection="1">
      <alignment horizontal="center"/>
      <protection locked="0"/>
    </xf>
    <xf numFmtId="164" fontId="9" fillId="0" borderId="17" xfId="1" applyNumberFormat="1" applyFont="1" applyBorder="1" applyAlignment="1" applyProtection="1">
      <alignment horizontal="left"/>
      <protection locked="0"/>
    </xf>
    <xf numFmtId="1" fontId="9" fillId="0" borderId="19" xfId="0" applyNumberFormat="1" applyFont="1" applyBorder="1" applyAlignment="1" applyProtection="1">
      <alignment horizontal="left"/>
      <protection locked="0"/>
    </xf>
    <xf numFmtId="10" fontId="9" fillId="0" borderId="19" xfId="2" applyNumberFormat="1" applyFont="1" applyBorder="1" applyAlignment="1" applyProtection="1">
      <alignment horizontal="left"/>
      <protection locked="0"/>
    </xf>
    <xf numFmtId="8" fontId="9" fillId="5" borderId="19" xfId="0" applyNumberFormat="1" applyFont="1" applyFill="1" applyBorder="1" applyAlignment="1">
      <alignment horizontal="left"/>
    </xf>
    <xf numFmtId="8" fontId="9" fillId="5" borderId="22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left" indent="3"/>
    </xf>
    <xf numFmtId="0" fontId="7" fillId="5" borderId="14" xfId="0" applyFont="1" applyFill="1" applyBorder="1" applyAlignment="1">
      <alignment horizontal="left" indent="3"/>
    </xf>
    <xf numFmtId="0" fontId="7" fillId="5" borderId="18" xfId="0" applyFont="1" applyFill="1" applyBorder="1" applyAlignment="1">
      <alignment horizontal="left" indent="3"/>
    </xf>
    <xf numFmtId="0" fontId="7" fillId="5" borderId="15" xfId="0" applyFont="1" applyFill="1" applyBorder="1" applyAlignment="1">
      <alignment horizontal="left" indent="3"/>
    </xf>
    <xf numFmtId="0" fontId="7" fillId="5" borderId="20" xfId="0" applyFont="1" applyFill="1" applyBorder="1" applyAlignment="1">
      <alignment horizontal="left" indent="3"/>
    </xf>
    <xf numFmtId="0" fontId="7" fillId="5" borderId="21" xfId="0" applyFont="1" applyFill="1" applyBorder="1" applyAlignment="1">
      <alignment horizontal="left" indent="3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left" indent="3"/>
    </xf>
    <xf numFmtId="0" fontId="9" fillId="5" borderId="15" xfId="0" applyFont="1" applyFill="1" applyBorder="1" applyAlignment="1">
      <alignment horizontal="left" indent="3"/>
    </xf>
    <xf numFmtId="0" fontId="9" fillId="5" borderId="20" xfId="0" applyFont="1" applyFill="1" applyBorder="1" applyAlignment="1">
      <alignment horizontal="left" indent="3"/>
    </xf>
    <xf numFmtId="0" fontId="9" fillId="5" borderId="21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Simulador!$C$31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9A-40A2-8050-7DA519AA3E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9A-40A2-8050-7DA519AA3E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9A-40A2-8050-7DA519AA3E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9A-40A2-8050-7DA519AA3E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9A-40A2-8050-7DA519AA3E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9A-40A2-8050-7DA519AA3EA7}"/>
              </c:ext>
            </c:extLst>
          </c:dPt>
          <c:cat>
            <c:strRef>
              <c:f>Simulador!$B$32:$B$37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Simulador!$C$32:$C$37</c:f>
              <c:numCache>
                <c:formatCode>0.00%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7-4085-82AA-F4B18CC2C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39</xdr:row>
      <xdr:rowOff>19050</xdr:rowOff>
    </xdr:from>
    <xdr:to>
      <xdr:col>3</xdr:col>
      <xdr:colOff>1143000</xdr:colOff>
      <xdr:row>53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571D02-3BA4-8098-C188-1B7A52650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104776</xdr:rowOff>
    </xdr:from>
    <xdr:to>
      <xdr:col>4</xdr:col>
      <xdr:colOff>0</xdr:colOff>
      <xdr:row>7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ED38140-0E87-034C-90D1-ECB01FD7A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04776"/>
          <a:ext cx="631507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BBE4-E1F6-4322-AC81-DF95FAB52095}">
  <dimension ref="A8:H66"/>
  <sheetViews>
    <sheetView showGridLines="0" tabSelected="1" workbookViewId="0">
      <selection activeCell="D16" sqref="D16"/>
    </sheetView>
  </sheetViews>
  <sheetFormatPr defaultColWidth="0" defaultRowHeight="15"/>
  <cols>
    <col min="1" max="1" width="3.5703125" customWidth="1"/>
    <col min="2" max="2" width="46" bestFit="1" customWidth="1"/>
    <col min="3" max="3" width="30.85546875" bestFit="1" customWidth="1"/>
    <col min="4" max="4" width="17.85546875" bestFit="1" customWidth="1"/>
    <col min="5" max="6" width="2.7109375" customWidth="1"/>
    <col min="7" max="8" width="5.7109375" hidden="1" customWidth="1"/>
    <col min="9" max="11" width="9.140625" hidden="1" customWidth="1"/>
    <col min="12" max="16384" width="9.140625" hidden="1"/>
  </cols>
  <sheetData>
    <row r="8" spans="2:4" ht="15.75" thickBot="1"/>
    <row r="9" spans="2:4" ht="26.25">
      <c r="B9" s="38" t="s">
        <v>15</v>
      </c>
      <c r="C9" s="39"/>
      <c r="D9" s="40"/>
    </row>
    <row r="10" spans="2:4" ht="15.75">
      <c r="B10" s="41" t="s">
        <v>14</v>
      </c>
      <c r="C10" s="42"/>
      <c r="D10" s="30">
        <v>5000</v>
      </c>
    </row>
    <row r="11" spans="2:4" ht="15.75">
      <c r="B11" s="43" t="s">
        <v>13</v>
      </c>
      <c r="C11" s="44"/>
      <c r="D11" s="31">
        <v>1.0789999999999999E-2</v>
      </c>
    </row>
    <row r="12" spans="2:4" ht="16.5" thickBot="1">
      <c r="B12" s="45" t="s">
        <v>32</v>
      </c>
      <c r="C12" s="46"/>
      <c r="D12" s="15">
        <f>D10*30%</f>
        <v>1500</v>
      </c>
    </row>
    <row r="13" spans="2:4" ht="15.75" thickBot="1">
      <c r="B13" s="3"/>
      <c r="C13" s="3"/>
      <c r="D13" s="3"/>
    </row>
    <row r="14" spans="2:4" ht="26.25" customHeight="1">
      <c r="B14" s="47" t="s">
        <v>1</v>
      </c>
      <c r="C14" s="48"/>
      <c r="D14" s="4"/>
    </row>
    <row r="15" spans="2:4" ht="15.75">
      <c r="B15" s="41" t="s">
        <v>0</v>
      </c>
      <c r="C15" s="42"/>
      <c r="D15" s="33">
        <v>1500</v>
      </c>
    </row>
    <row r="16" spans="2:4" ht="15.75">
      <c r="B16" s="43" t="s">
        <v>2</v>
      </c>
      <c r="C16" s="44"/>
      <c r="D16" s="34">
        <v>2</v>
      </c>
    </row>
    <row r="17" spans="1:4" ht="15.75">
      <c r="B17" s="43" t="s">
        <v>4</v>
      </c>
      <c r="C17" s="44"/>
      <c r="D17" s="35">
        <v>1.0789999999999999E-2</v>
      </c>
    </row>
    <row r="18" spans="1:4" ht="15.75">
      <c r="B18" s="49" t="s">
        <v>5</v>
      </c>
      <c r="C18" s="50"/>
      <c r="D18" s="36">
        <f>FV(TxMensal,QDDAnos*12,Aporte*-1)</f>
        <v>40841.440946467825</v>
      </c>
    </row>
    <row r="19" spans="1:4" ht="16.5" thickBot="1">
      <c r="B19" s="51" t="s">
        <v>3</v>
      </c>
      <c r="C19" s="52"/>
      <c r="D19" s="37">
        <f>D18*1%</f>
        <v>408.41440946467827</v>
      </c>
    </row>
    <row r="20" spans="1:4" ht="15.75" thickBot="1">
      <c r="B20" s="3"/>
      <c r="C20" s="3"/>
      <c r="D20" s="3"/>
    </row>
    <row r="21" spans="1:4" ht="26.25">
      <c r="B21" s="47" t="s">
        <v>11</v>
      </c>
      <c r="C21" s="48"/>
      <c r="D21" s="5" t="s">
        <v>12</v>
      </c>
    </row>
    <row r="22" spans="1:4" ht="16.5">
      <c r="A22" s="2">
        <v>2</v>
      </c>
      <c r="B22" s="6" t="s">
        <v>6</v>
      </c>
      <c r="C22" s="7">
        <f>FV($D$17,$A22*12,$D$15*-1)</f>
        <v>40841.440946467825</v>
      </c>
      <c r="D22" s="8">
        <f>C22*Rendimento_carteira</f>
        <v>440.67914781238778</v>
      </c>
    </row>
    <row r="23" spans="1:4" ht="16.5">
      <c r="A23" s="2">
        <v>5</v>
      </c>
      <c r="B23" s="9" t="s">
        <v>7</v>
      </c>
      <c r="C23" s="10">
        <f>FV($D$17,$A23*12,$D$15*-1)</f>
        <v>125665.37099773147</v>
      </c>
      <c r="D23" s="11">
        <f>C23*Rendimento_carteira</f>
        <v>1355.9293530655225</v>
      </c>
    </row>
    <row r="24" spans="1:4" ht="16.5">
      <c r="A24" s="2">
        <v>10</v>
      </c>
      <c r="B24" s="9" t="s">
        <v>8</v>
      </c>
      <c r="C24" s="10">
        <f>FV($D$17,$A24*12,$D$15*-1)</f>
        <v>364926.3187952583</v>
      </c>
      <c r="D24" s="11">
        <f>C24*Rendimento_carteira</f>
        <v>3937.5549798008369</v>
      </c>
    </row>
    <row r="25" spans="1:4" ht="16.5">
      <c r="A25" s="2">
        <v>20</v>
      </c>
      <c r="B25" s="9" t="s">
        <v>9</v>
      </c>
      <c r="C25" s="10">
        <f>FV($D$17,$A25*12,$D$15*-1)</f>
        <v>1687797.600145621</v>
      </c>
      <c r="D25" s="11">
        <f>C25*Rendimento_carteira</f>
        <v>18211.336105571248</v>
      </c>
    </row>
    <row r="26" spans="1:4" ht="17.25" thickBot="1">
      <c r="A26" s="2">
        <v>30</v>
      </c>
      <c r="B26" s="12" t="s">
        <v>10</v>
      </c>
      <c r="C26" s="13">
        <f>FV($D$17,$A26*12,$D$15*-1)</f>
        <v>6483254.4825070715</v>
      </c>
      <c r="D26" s="14">
        <f>C26*Rendimento_carteira</f>
        <v>69954.315866251301</v>
      </c>
    </row>
    <row r="28" spans="1:4">
      <c r="B28" s="16" t="s">
        <v>27</v>
      </c>
      <c r="C28" s="32" t="s">
        <v>16</v>
      </c>
      <c r="D28" s="17"/>
    </row>
    <row r="29" spans="1:4" ht="15.75">
      <c r="B29" s="19" t="s">
        <v>18</v>
      </c>
      <c r="C29" s="20">
        <f>Aporte</f>
        <v>1500</v>
      </c>
      <c r="D29" s="21"/>
    </row>
    <row r="31" spans="1:4">
      <c r="B31" s="24" t="s">
        <v>28</v>
      </c>
      <c r="C31" s="24" t="s">
        <v>19</v>
      </c>
      <c r="D31" s="24" t="s">
        <v>20</v>
      </c>
    </row>
    <row r="32" spans="1:4">
      <c r="B32" t="s">
        <v>21</v>
      </c>
      <c r="C32" s="22">
        <f>VLOOKUP($C$28&amp;"-"&amp;B32,Plan_Apoio!$B:$E,4,FALSE)</f>
        <v>0.5</v>
      </c>
      <c r="D32" s="18">
        <f>C32*$C$29</f>
        <v>750</v>
      </c>
    </row>
    <row r="33" spans="2:4">
      <c r="B33" t="s">
        <v>22</v>
      </c>
      <c r="C33" s="22">
        <f>VLOOKUP($C$28&amp;"-"&amp;B33,Plan_Apoio!$B:$E,4,FALSE)</f>
        <v>0.1</v>
      </c>
      <c r="D33" s="18">
        <f t="shared" ref="D33:D37" si="0">C33*$C$29</f>
        <v>150</v>
      </c>
    </row>
    <row r="34" spans="2:4">
      <c r="B34" t="s">
        <v>23</v>
      </c>
      <c r="C34" s="22">
        <f>VLOOKUP($C$28&amp;"-"&amp;B34,Plan_Apoio!$B:$E,4,FALSE)</f>
        <v>0.05</v>
      </c>
      <c r="D34" s="18">
        <f t="shared" si="0"/>
        <v>75</v>
      </c>
    </row>
    <row r="35" spans="2:4">
      <c r="B35" t="s">
        <v>24</v>
      </c>
      <c r="C35" s="22">
        <f>VLOOKUP($C$28&amp;"-"&amp;B35,Plan_Apoio!$B:$E,4,FALSE)</f>
        <v>0.05</v>
      </c>
      <c r="D35" s="18">
        <f t="shared" si="0"/>
        <v>75</v>
      </c>
    </row>
    <row r="36" spans="2:4">
      <c r="B36" t="s">
        <v>25</v>
      </c>
      <c r="C36" s="22">
        <f>VLOOKUP($C$28&amp;"-"&amp;B36,Plan_Apoio!$B:$E,4,FALSE)</f>
        <v>0.2</v>
      </c>
      <c r="D36" s="18">
        <f t="shared" si="0"/>
        <v>300</v>
      </c>
    </row>
    <row r="37" spans="2:4">
      <c r="B37" t="s">
        <v>26</v>
      </c>
      <c r="C37" s="22">
        <f>VLOOKUP($C$28&amp;"-"&amp;B37,Plan_Apoio!$B:$E,4,FALSE)</f>
        <v>0.1</v>
      </c>
      <c r="D37" s="18">
        <f t="shared" si="0"/>
        <v>150</v>
      </c>
    </row>
    <row r="38" spans="2:4">
      <c r="B38" s="23"/>
      <c r="C38" s="23"/>
      <c r="D38" s="25">
        <f>SUM(D32:D37)</f>
        <v>1500</v>
      </c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</sheetData>
  <sheetProtection sheet="1" objects="1" scenarios="1"/>
  <mergeCells count="11">
    <mergeCell ref="B9:D9"/>
    <mergeCell ref="B10:C10"/>
    <mergeCell ref="B11:C11"/>
    <mergeCell ref="B12:C12"/>
    <mergeCell ref="B21:C21"/>
    <mergeCell ref="B14:C14"/>
    <mergeCell ref="B15:C15"/>
    <mergeCell ref="B16:C16"/>
    <mergeCell ref="B17:C17"/>
    <mergeCell ref="B18:C18"/>
    <mergeCell ref="B19:C19"/>
  </mergeCells>
  <dataValidations count="1">
    <dataValidation type="list" allowBlank="1" showInputMessage="1" showErrorMessage="1" sqref="C28" xr:uid="{DB8C534F-BE83-4BE3-8BF6-494F9F2F97C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DBD7-50C8-41ED-B1A4-B8A48A4B543D}">
  <dimension ref="B2:E20"/>
  <sheetViews>
    <sheetView workbookViewId="0">
      <selection activeCell="L10" sqref="K10:L10"/>
    </sheetView>
  </sheetViews>
  <sheetFormatPr defaultRowHeight="15"/>
  <cols>
    <col min="1" max="1" width="3.5703125" customWidth="1"/>
    <col min="2" max="2" width="30.85546875" bestFit="1" customWidth="1"/>
    <col min="3" max="3" width="12.140625" bestFit="1" customWidth="1"/>
    <col min="4" max="4" width="18.5703125" bestFit="1" customWidth="1"/>
    <col min="5" max="5" width="9.140625" style="1" bestFit="1" customWidth="1"/>
  </cols>
  <sheetData>
    <row r="2" spans="2:5">
      <c r="B2" s="28" t="s">
        <v>31</v>
      </c>
      <c r="C2" s="29" t="s">
        <v>27</v>
      </c>
      <c r="D2" s="29" t="s">
        <v>28</v>
      </c>
      <c r="E2" s="29" t="s">
        <v>30</v>
      </c>
    </row>
    <row r="3" spans="2:5">
      <c r="B3" t="str">
        <f>C3&amp;"-"&amp;D3</f>
        <v>Conservador-PAPEL</v>
      </c>
      <c r="C3" t="s">
        <v>29</v>
      </c>
      <c r="D3" t="s">
        <v>21</v>
      </c>
      <c r="E3" s="22">
        <v>0.3</v>
      </c>
    </row>
    <row r="4" spans="2:5">
      <c r="B4" t="str">
        <f t="shared" ref="B4:B20" si="0">C4&amp;"-"&amp;D4</f>
        <v>Conservador-TIJOLO</v>
      </c>
      <c r="C4" t="s">
        <v>29</v>
      </c>
      <c r="D4" t="s">
        <v>22</v>
      </c>
      <c r="E4" s="22">
        <v>0.5</v>
      </c>
    </row>
    <row r="5" spans="2:5">
      <c r="B5" t="str">
        <f t="shared" si="0"/>
        <v>Conservador-HÍBRIDOS</v>
      </c>
      <c r="C5" t="s">
        <v>29</v>
      </c>
      <c r="D5" t="s">
        <v>23</v>
      </c>
      <c r="E5" s="22">
        <v>0.1</v>
      </c>
    </row>
    <row r="6" spans="2:5">
      <c r="B6" t="str">
        <f t="shared" si="0"/>
        <v>Conservador-FOF</v>
      </c>
      <c r="C6" t="s">
        <v>29</v>
      </c>
      <c r="D6" t="s">
        <v>24</v>
      </c>
      <c r="E6" s="22">
        <v>0.1</v>
      </c>
    </row>
    <row r="7" spans="2:5">
      <c r="B7" t="str">
        <f t="shared" si="0"/>
        <v>Conservador-DESENVOLVIMENTO</v>
      </c>
      <c r="C7" t="s">
        <v>29</v>
      </c>
      <c r="D7" t="s">
        <v>25</v>
      </c>
      <c r="E7" s="22">
        <v>0</v>
      </c>
    </row>
    <row r="8" spans="2:5" ht="15.75" thickBot="1">
      <c r="B8" s="26" t="str">
        <f t="shared" si="0"/>
        <v>Conservador-HOTELARIAS</v>
      </c>
      <c r="C8" s="26" t="s">
        <v>29</v>
      </c>
      <c r="D8" s="26" t="s">
        <v>26</v>
      </c>
      <c r="E8" s="27">
        <v>0</v>
      </c>
    </row>
    <row r="9" spans="2:5">
      <c r="B9" t="str">
        <f t="shared" si="0"/>
        <v>Moderado-PAPEL</v>
      </c>
      <c r="C9" t="s">
        <v>17</v>
      </c>
      <c r="D9" t="s">
        <v>21</v>
      </c>
      <c r="E9" s="22">
        <v>0.32</v>
      </c>
    </row>
    <row r="10" spans="2:5">
      <c r="B10" t="str">
        <f t="shared" si="0"/>
        <v>Moderado-TIJOLO</v>
      </c>
      <c r="C10" t="s">
        <v>17</v>
      </c>
      <c r="D10" t="s">
        <v>22</v>
      </c>
      <c r="E10" s="22">
        <v>0.35</v>
      </c>
    </row>
    <row r="11" spans="2:5">
      <c r="B11" t="str">
        <f t="shared" si="0"/>
        <v>Moderado-HÍBRIDOS</v>
      </c>
      <c r="C11" t="s">
        <v>17</v>
      </c>
      <c r="D11" t="s">
        <v>23</v>
      </c>
      <c r="E11" s="22">
        <v>0.08</v>
      </c>
    </row>
    <row r="12" spans="2:5">
      <c r="B12" t="str">
        <f t="shared" si="0"/>
        <v>Moderado-FOF</v>
      </c>
      <c r="C12" t="s">
        <v>17</v>
      </c>
      <c r="D12" t="s">
        <v>24</v>
      </c>
      <c r="E12" s="22">
        <v>0.05</v>
      </c>
    </row>
    <row r="13" spans="2:5">
      <c r="B13" t="str">
        <f t="shared" si="0"/>
        <v>Moderado-DESENVOLVIMENTO</v>
      </c>
      <c r="C13" t="s">
        <v>17</v>
      </c>
      <c r="D13" t="s">
        <v>25</v>
      </c>
      <c r="E13" s="22">
        <v>0.1</v>
      </c>
    </row>
    <row r="14" spans="2:5" ht="15.75" thickBot="1">
      <c r="B14" s="26" t="str">
        <f t="shared" si="0"/>
        <v>Moderado-HOTELARIAS</v>
      </c>
      <c r="C14" s="26" t="s">
        <v>17</v>
      </c>
      <c r="D14" s="26" t="s">
        <v>26</v>
      </c>
      <c r="E14" s="27">
        <v>0.1</v>
      </c>
    </row>
    <row r="15" spans="2:5">
      <c r="B15" t="str">
        <f t="shared" si="0"/>
        <v>Agressivo-PAPEL</v>
      </c>
      <c r="C15" t="s">
        <v>16</v>
      </c>
      <c r="D15" t="s">
        <v>21</v>
      </c>
      <c r="E15" s="22">
        <v>0.5</v>
      </c>
    </row>
    <row r="16" spans="2:5">
      <c r="B16" t="str">
        <f t="shared" si="0"/>
        <v>Agressivo-TIJOLO</v>
      </c>
      <c r="C16" t="s">
        <v>16</v>
      </c>
      <c r="D16" t="s">
        <v>22</v>
      </c>
      <c r="E16" s="22">
        <v>0.1</v>
      </c>
    </row>
    <row r="17" spans="2:5">
      <c r="B17" t="str">
        <f t="shared" si="0"/>
        <v>Agressivo-HÍBRIDOS</v>
      </c>
      <c r="C17" t="s">
        <v>16</v>
      </c>
      <c r="D17" t="s">
        <v>23</v>
      </c>
      <c r="E17" s="22">
        <v>0.05</v>
      </c>
    </row>
    <row r="18" spans="2:5">
      <c r="B18" t="str">
        <f t="shared" si="0"/>
        <v>Agressivo-FOF</v>
      </c>
      <c r="C18" t="s">
        <v>16</v>
      </c>
      <c r="D18" t="s">
        <v>24</v>
      </c>
      <c r="E18" s="22">
        <v>0.05</v>
      </c>
    </row>
    <row r="19" spans="2:5">
      <c r="B19" t="str">
        <f t="shared" si="0"/>
        <v>Agressivo-DESENVOLVIMENTO</v>
      </c>
      <c r="C19" t="s">
        <v>16</v>
      </c>
      <c r="D19" t="s">
        <v>25</v>
      </c>
      <c r="E19" s="22">
        <v>0.2</v>
      </c>
    </row>
    <row r="20" spans="2:5">
      <c r="B20" t="str">
        <f t="shared" si="0"/>
        <v>Agressivo-HOTELARIAS</v>
      </c>
      <c r="C20" t="s">
        <v>16</v>
      </c>
      <c r="D20" t="s">
        <v>26</v>
      </c>
      <c r="E20" s="22">
        <v>0.1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Plan_Apoio</vt:lpstr>
      <vt:lpstr>Aporte</vt:lpstr>
      <vt:lpstr>Patrimonio</vt:lpstr>
      <vt:lpstr>QDDAnos</vt:lpstr>
      <vt:lpstr>Rendimento_carteira</vt:lpstr>
      <vt:lpstr>Salario</vt:lpstr>
      <vt:lpstr>Sugestao_Investimento</vt:lpstr>
      <vt:lpstr>TxMensal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Ferreira | Thg Informática</dc:creator>
  <cp:lastModifiedBy>Luana Ferreira | Thg Informática</cp:lastModifiedBy>
  <dcterms:created xsi:type="dcterms:W3CDTF">2025-05-29T16:37:23Z</dcterms:created>
  <dcterms:modified xsi:type="dcterms:W3CDTF">2025-05-29T19:44:36Z</dcterms:modified>
</cp:coreProperties>
</file>