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ckg\OneDrive\Documents\Models\"/>
    </mc:Choice>
  </mc:AlternateContent>
  <xr:revisionPtr revIDLastSave="0" documentId="8_{958BAA71-33DF-47A0-A38A-E1FDE31049DC}" xr6:coauthVersionLast="47" xr6:coauthVersionMax="47" xr10:uidLastSave="{00000000-0000-0000-0000-000000000000}"/>
  <bookViews>
    <workbookView xWindow="13665" yWindow="1230" windowWidth="14550" windowHeight="13785" activeTab="1" xr2:uid="{8EC5AB8F-C81A-4958-8EDD-6A201678800B}"/>
  </bookViews>
  <sheets>
    <sheet name="Main" sheetId="1" r:id="rId1"/>
    <sheet name="Model" sheetId="5" r:id="rId2"/>
    <sheet name="Booking F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5" l="1"/>
  <c r="E32" i="5"/>
  <c r="F32" i="5"/>
  <c r="G32" i="5"/>
  <c r="H32" i="5"/>
  <c r="I32" i="5"/>
  <c r="J32" i="5"/>
  <c r="K32" i="5"/>
  <c r="L32" i="5"/>
  <c r="M32" i="5"/>
  <c r="D33" i="5"/>
  <c r="E33" i="5"/>
  <c r="F33" i="5"/>
  <c r="G33" i="5"/>
  <c r="H33" i="5"/>
  <c r="I33" i="5"/>
  <c r="J33" i="5"/>
  <c r="K33" i="5"/>
  <c r="L33" i="5"/>
  <c r="M33" i="5"/>
  <c r="D34" i="5"/>
  <c r="E34" i="5"/>
  <c r="F34" i="5"/>
  <c r="G34" i="5"/>
  <c r="H34" i="5"/>
  <c r="I34" i="5"/>
  <c r="J34" i="5"/>
  <c r="K34" i="5"/>
  <c r="L34" i="5"/>
  <c r="M34" i="5"/>
  <c r="D35" i="5"/>
  <c r="E35" i="5"/>
  <c r="F35" i="5"/>
  <c r="G35" i="5"/>
  <c r="H35" i="5"/>
  <c r="I35" i="5"/>
  <c r="J35" i="5"/>
  <c r="K35" i="5"/>
  <c r="L35" i="5"/>
  <c r="M35" i="5"/>
  <c r="D36" i="5"/>
  <c r="E36" i="5"/>
  <c r="F36" i="5"/>
  <c r="G36" i="5"/>
  <c r="H36" i="5"/>
  <c r="I36" i="5"/>
  <c r="J36" i="5"/>
  <c r="K36" i="5"/>
  <c r="L36" i="5"/>
  <c r="M36" i="5"/>
  <c r="C27" i="5"/>
  <c r="C25" i="5"/>
  <c r="C23" i="5"/>
  <c r="C18" i="5"/>
  <c r="C32" i="5"/>
  <c r="C33" i="5"/>
  <c r="C34" i="5"/>
  <c r="C35" i="5"/>
  <c r="C36" i="5"/>
  <c r="C37" i="5"/>
  <c r="E6" i="5"/>
  <c r="F6" i="5"/>
  <c r="G6" i="5"/>
  <c r="H6" i="5"/>
  <c r="I6" i="5"/>
  <c r="J6" i="5"/>
  <c r="K6" i="5"/>
  <c r="L6" i="5"/>
  <c r="M6" i="5"/>
  <c r="E18" i="5"/>
  <c r="F18" i="5"/>
  <c r="G18" i="5"/>
  <c r="H18" i="5"/>
  <c r="I18" i="5"/>
  <c r="J18" i="5"/>
  <c r="K18" i="5"/>
  <c r="L18" i="5"/>
  <c r="M18" i="5"/>
  <c r="E23" i="5"/>
  <c r="F23" i="5"/>
  <c r="G23" i="5"/>
  <c r="H23" i="5"/>
  <c r="I23" i="5"/>
  <c r="J23" i="5"/>
  <c r="K23" i="5"/>
  <c r="L23" i="5"/>
  <c r="M23" i="5"/>
  <c r="E24" i="5"/>
  <c r="F24" i="5"/>
  <c r="G24" i="5"/>
  <c r="H24" i="5"/>
  <c r="I24" i="5"/>
  <c r="J24" i="5"/>
  <c r="K24" i="5"/>
  <c r="K26" i="5" s="1"/>
  <c r="K28" i="5" s="1"/>
  <c r="K29" i="5" s="1"/>
  <c r="L24" i="5"/>
  <c r="M24" i="5"/>
  <c r="E25" i="5"/>
  <c r="F25" i="5"/>
  <c r="G25" i="5"/>
  <c r="H25" i="5"/>
  <c r="I25" i="5"/>
  <c r="J25" i="5"/>
  <c r="K25" i="5"/>
  <c r="L25" i="5"/>
  <c r="M25" i="5"/>
  <c r="E26" i="5"/>
  <c r="F26" i="5"/>
  <c r="G26" i="5"/>
  <c r="H26" i="5"/>
  <c r="I26" i="5"/>
  <c r="I28" i="5" s="1"/>
  <c r="I29" i="5" s="1"/>
  <c r="J26" i="5"/>
  <c r="L26" i="5"/>
  <c r="L28" i="5" s="1"/>
  <c r="L29" i="5" s="1"/>
  <c r="M26" i="5"/>
  <c r="E27" i="5"/>
  <c r="F27" i="5"/>
  <c r="G27" i="5"/>
  <c r="H27" i="5"/>
  <c r="I27" i="5"/>
  <c r="J27" i="5"/>
  <c r="K27" i="5"/>
  <c r="L27" i="5"/>
  <c r="M27" i="5"/>
  <c r="E28" i="5"/>
  <c r="F28" i="5"/>
  <c r="G28" i="5"/>
  <c r="H28" i="5"/>
  <c r="J28" i="5"/>
  <c r="M28" i="5"/>
  <c r="M29" i="5" s="1"/>
  <c r="E29" i="5"/>
  <c r="F29" i="5"/>
  <c r="G29" i="5"/>
  <c r="H29" i="5"/>
  <c r="J29" i="5"/>
  <c r="E37" i="5"/>
  <c r="F37" i="5"/>
  <c r="G37" i="5"/>
  <c r="H37" i="5"/>
  <c r="I37" i="5"/>
  <c r="J37" i="5"/>
  <c r="K37" i="5"/>
  <c r="L37" i="5"/>
  <c r="M37" i="5"/>
  <c r="D37" i="5"/>
  <c r="D6" i="5"/>
  <c r="C24" i="5" l="1"/>
  <c r="C26" i="5" s="1"/>
  <c r="C28" i="5" s="1"/>
  <c r="C29" i="5" s="1"/>
  <c r="D27" i="5"/>
  <c r="D25" i="5"/>
  <c r="D23" i="5"/>
  <c r="D18" i="5"/>
  <c r="D24" i="5" l="1"/>
  <c r="D26" i="5"/>
  <c r="D28" i="5" s="1"/>
  <c r="D29" i="5" s="1"/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C18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C17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C15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C12" i="3"/>
  <c r="D14" i="3"/>
  <c r="E14" i="3"/>
  <c r="F14" i="3"/>
  <c r="G14" i="3"/>
  <c r="H14" i="3"/>
  <c r="I14" i="3"/>
  <c r="J14" i="3"/>
  <c r="K14" i="3"/>
  <c r="L14" i="3"/>
  <c r="M14" i="3"/>
  <c r="N14" i="3"/>
  <c r="C14" i="3"/>
  <c r="L8" i="1"/>
  <c r="L7" i="1"/>
  <c r="L6" i="1"/>
  <c r="L5" i="1"/>
</calcChain>
</file>

<file path=xl/sharedStrings.xml><?xml version="1.0" encoding="utf-8"?>
<sst xmlns="http://schemas.openxmlformats.org/spreadsheetml/2006/main" count="68" uniqueCount="58">
  <si>
    <t>Price</t>
  </si>
  <si>
    <t>Shares</t>
  </si>
  <si>
    <t>MC</t>
  </si>
  <si>
    <t>Cash</t>
  </si>
  <si>
    <t xml:space="preserve">Debt </t>
  </si>
  <si>
    <t>EV</t>
  </si>
  <si>
    <t>Uber</t>
  </si>
  <si>
    <t>MAPCs</t>
  </si>
  <si>
    <t>Trips</t>
  </si>
  <si>
    <t>Gross Bookings</t>
  </si>
  <si>
    <t>Revenue</t>
  </si>
  <si>
    <t>Operation income</t>
  </si>
  <si>
    <t>NI</t>
  </si>
  <si>
    <t>Adj EBITDA</t>
  </si>
  <si>
    <t>FCF</t>
  </si>
  <si>
    <t>COGS</t>
  </si>
  <si>
    <t>S&amp;M</t>
  </si>
  <si>
    <t>R&amp;D</t>
  </si>
  <si>
    <t>Freight</t>
  </si>
  <si>
    <t>MAPCs y/y</t>
  </si>
  <si>
    <t>Gross Booking y/y</t>
  </si>
  <si>
    <t>EBITDA y/y</t>
  </si>
  <si>
    <t>FCF y/y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</si>
  <si>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</si>
  <si>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</si>
  <si>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</si>
  <si>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</si>
  <si>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</si>
  <si>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</si>
  <si>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</si>
  <si>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</si>
  <si>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CapEx</t>
  </si>
  <si>
    <t xml:space="preserve">Mobility </t>
  </si>
  <si>
    <t>Delivery</t>
  </si>
  <si>
    <t>Net Cash Operating Activities</t>
  </si>
  <si>
    <t>FCF= NCFOA - CapEx(cash flow from investment activities)</t>
  </si>
  <si>
    <t>Liquidity and capital resources</t>
  </si>
  <si>
    <t>Q125</t>
  </si>
  <si>
    <t>Q324</t>
  </si>
  <si>
    <t>Q224</t>
  </si>
  <si>
    <t xml:space="preserve">Main </t>
  </si>
  <si>
    <t>MAU</t>
  </si>
  <si>
    <t>Bookings</t>
  </si>
  <si>
    <t>Gross Profit</t>
  </si>
  <si>
    <t>Operations &amp;Support</t>
  </si>
  <si>
    <t>G&amp;A</t>
  </si>
  <si>
    <t>Bookings y/y</t>
  </si>
  <si>
    <t>Trips y/y</t>
  </si>
  <si>
    <t>Mobility Bookings y/y</t>
  </si>
  <si>
    <t>Mobility Revenue y/y</t>
  </si>
  <si>
    <t>Take Rate</t>
  </si>
  <si>
    <t>Q424</t>
  </si>
  <si>
    <t>GP-OpEx</t>
  </si>
  <si>
    <t>OpInc + IntInc</t>
  </si>
  <si>
    <t>PreTax- Tax</t>
  </si>
  <si>
    <t>D</t>
  </si>
  <si>
    <t>Financial &amp; Operational highlights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</si>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</sst>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1" xfId="0" applyBorder="1"/>
    <xf numFmtId="9" fontId="0" fillId="0" borderId="2" xfId="0" applyNumberFormat="1" applyBorder="1"/>
    <xf numFmtId="9" fontId="0" fillId="0" borderId="0" xfId="0" applyNumberFormat="1"/>
    <xf numFmtId="0" fontId="1" fillId="0" borderId="0" xfId="0" applyFont="1"/>
    <xf numFmtId="3" fontId="0" fillId="0" borderId="0" xfId="0" applyNumberFormat="1"/>
    <xf numFmtId="3" fontId="0" fillId="0" borderId="2" xfId="0" applyNumberFormat="1" applyBorder="1"/>
    <xf numFmtId="3" fontId="0" fillId="0" borderId="1" xfId="0" applyNumberFormat="1" applyBorder="1"/>
    <xf numFmtId="3" fontId="0" fillId="0" borderId="3" xfId="0" applyNumberFormat="1" applyBorder="1"/>
    <xf numFmtId="3" fontId="0" fillId="0" borderId="2" xfId="0" applyNumberFormat="1" applyBorder="1" applyAlignment="1">
      <alignment horizontal="left" vertical="top" indent="1"/>
    </xf>
    <xf numFmtId="3" fontId="2" fillId="0" borderId="2" xfId="0" applyNumberFormat="1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E1CE-0B7A-4162-9057-1EB7AC5A12D6}">
  <dimension ref="B2:M8"/>
  <sheetViews>
    <sheetView workbookViewId="0">
      <selection activeCell="G10" sqref="G10"/>
    </sheetView>
  </sheetViews>
  <sheetFormatPr defaultRowHeight="15" x14ac:dyDescent="0.25"/>
  <cols>
    <col min="12" max="12" width="15.85546875" bestFit="1" customWidth="1"/>
  </cols>
  <sheetData>
    <row r="2" spans="2:13" x14ac:dyDescent="0.25">
      <c r="B2" t="s">
        <v>6</v>
      </c>
    </row>
    <row r="3" spans="2:13" ht="18.75" x14ac:dyDescent="0.3">
      <c r="K3" s="7" t="s">
        <v>0</v>
      </c>
      <c r="L3" s="1">
        <v>75.84</v>
      </c>
      <c r="M3" t="s">
        <v>37</v>
      </c>
    </row>
    <row r="4" spans="2:13" ht="18.75" x14ac:dyDescent="0.3">
      <c r="K4" s="7" t="s">
        <v>1</v>
      </c>
      <c r="L4">
        <v>2089008865</v>
      </c>
    </row>
    <row r="5" spans="2:13" ht="18.75" x14ac:dyDescent="0.3">
      <c r="K5" s="7" t="s">
        <v>2</v>
      </c>
      <c r="L5" s="1">
        <f>+L4*L3</f>
        <v>158430432321.60001</v>
      </c>
    </row>
    <row r="6" spans="2:13" ht="18.75" x14ac:dyDescent="0.3">
      <c r="K6" s="7" t="s">
        <v>3</v>
      </c>
      <c r="L6">
        <f>5893+1084+545+3333+1390</f>
        <v>12245</v>
      </c>
      <c r="M6" t="s">
        <v>37</v>
      </c>
    </row>
    <row r="7" spans="2:13" ht="18.75" x14ac:dyDescent="0.3">
      <c r="K7" s="7" t="s">
        <v>4</v>
      </c>
      <c r="L7">
        <f>858+2754+175+7689</f>
        <v>11476</v>
      </c>
      <c r="M7" t="s">
        <v>37</v>
      </c>
    </row>
    <row r="8" spans="2:13" ht="18.75" x14ac:dyDescent="0.3">
      <c r="K8" s="7" t="s">
        <v>5</v>
      </c>
      <c r="L8" s="1">
        <f>+L5+L7-L6</f>
        <v>158430431552.60001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3BED-4E0C-4CAC-9A22-631C43E5E495}">
  <dimension ref="A1:M37"/>
  <sheetViews>
    <sheetView tabSelected="1" topLeftCell="B1" workbookViewId="0">
      <pane xSplit="1" topLeftCell="C1" activePane="topRight" state="frozen"/>
      <selection activeCell="B1" sqref="B1"/>
      <selection pane="topRight" activeCell="B12" sqref="B12"/>
    </sheetView>
  </sheetViews>
  <sheetFormatPr defaultRowHeight="15" x14ac:dyDescent="0.25"/>
  <cols>
    <col min="1" max="1" width="19.140625" style="8" customWidth="1"/>
    <col min="2" max="2" width="21.28515625" style="9" customWidth="1"/>
    <col min="3" max="16384" width="9.140625" style="8"/>
  </cols>
  <sheetData>
    <row r="1" spans="1:13" x14ac:dyDescent="0.25">
      <c r="A1" s="8" t="s">
        <v>40</v>
      </c>
    </row>
    <row r="2" spans="1:13" x14ac:dyDescent="0.25">
      <c r="C2" s="8" t="s">
        <v>55</v>
      </c>
      <c r="D2" s="8" t="s">
        <v>55</v>
      </c>
    </row>
    <row r="3" spans="1:13" s="10" customFormat="1" x14ac:dyDescent="0.25">
      <c r="B3" s="11"/>
      <c r="C3" s="10" t="s">
        <v>39</v>
      </c>
      <c r="D3" s="10" t="s">
        <v>38</v>
      </c>
      <c r="E3" s="10" t="s">
        <v>51</v>
      </c>
    </row>
    <row r="4" spans="1:13" x14ac:dyDescent="0.25">
      <c r="A4" s="8" t="s">
        <v>7</v>
      </c>
      <c r="B4" s="9" t="s">
        <v>41</v>
      </c>
      <c r="C4" s="8">
        <v>156</v>
      </c>
      <c r="D4" s="8">
        <v>161</v>
      </c>
      <c r="E4" s="8">
        <v>162</v>
      </c>
      <c r="F4" s="8">
        <v>163</v>
      </c>
      <c r="G4" s="8">
        <v>164</v>
      </c>
      <c r="H4" s="8">
        <v>165</v>
      </c>
      <c r="I4" s="8">
        <v>166</v>
      </c>
      <c r="J4" s="8">
        <v>167</v>
      </c>
      <c r="K4" s="8">
        <v>168</v>
      </c>
      <c r="L4" s="8">
        <v>169</v>
      </c>
      <c r="M4" s="8">
        <v>170</v>
      </c>
    </row>
    <row r="5" spans="1:13" x14ac:dyDescent="0.25">
      <c r="B5" s="9" t="s">
        <v>56</v>
      </c>
    </row>
    <row r="6" spans="1:13" x14ac:dyDescent="0.25">
      <c r="B6" s="9" t="s">
        <v>42</v>
      </c>
      <c r="C6" s="8">
        <v>39952</v>
      </c>
      <c r="D6" s="8">
        <f>SUM(D7:D9)</f>
        <v>40973</v>
      </c>
      <c r="E6" s="8">
        <f t="shared" ref="E6:M6" si="0">SUM(E7:E9)</f>
        <v>40973</v>
      </c>
      <c r="F6" s="8">
        <f t="shared" si="0"/>
        <v>40973</v>
      </c>
      <c r="G6" s="8">
        <f t="shared" si="0"/>
        <v>40973</v>
      </c>
      <c r="H6" s="8">
        <f t="shared" si="0"/>
        <v>40973</v>
      </c>
      <c r="I6" s="8">
        <f t="shared" si="0"/>
        <v>40973</v>
      </c>
      <c r="J6" s="8">
        <f t="shared" si="0"/>
        <v>40973</v>
      </c>
      <c r="K6" s="8">
        <f t="shared" si="0"/>
        <v>40973</v>
      </c>
      <c r="L6" s="8">
        <f t="shared" si="0"/>
        <v>40973</v>
      </c>
      <c r="M6" s="8">
        <f t="shared" si="0"/>
        <v>40973</v>
      </c>
    </row>
    <row r="7" spans="1:13" x14ac:dyDescent="0.25">
      <c r="B7" s="12" t="s">
        <v>32</v>
      </c>
      <c r="C7" s="8">
        <v>21002</v>
      </c>
      <c r="D7" s="8">
        <v>21002</v>
      </c>
      <c r="E7" s="8">
        <v>21002</v>
      </c>
      <c r="F7" s="8">
        <v>21002</v>
      </c>
      <c r="G7" s="8">
        <v>21002</v>
      </c>
      <c r="H7" s="8">
        <v>21002</v>
      </c>
      <c r="I7" s="8">
        <v>21002</v>
      </c>
      <c r="J7" s="8">
        <v>21002</v>
      </c>
      <c r="K7" s="8">
        <v>21002</v>
      </c>
      <c r="L7" s="8">
        <v>21002</v>
      </c>
      <c r="M7" s="8">
        <v>21002</v>
      </c>
    </row>
    <row r="8" spans="1:13" x14ac:dyDescent="0.25">
      <c r="B8" s="12" t="s">
        <v>33</v>
      </c>
      <c r="C8" s="8">
        <v>18663</v>
      </c>
      <c r="D8" s="8">
        <v>18663</v>
      </c>
      <c r="E8" s="8">
        <v>18663</v>
      </c>
      <c r="F8" s="8">
        <v>18663</v>
      </c>
      <c r="G8" s="8">
        <v>18663</v>
      </c>
      <c r="H8" s="8">
        <v>18663</v>
      </c>
      <c r="I8" s="8">
        <v>18663</v>
      </c>
      <c r="J8" s="8">
        <v>18663</v>
      </c>
      <c r="K8" s="8">
        <v>18663</v>
      </c>
      <c r="L8" s="8">
        <v>18663</v>
      </c>
      <c r="M8" s="8">
        <v>18663</v>
      </c>
    </row>
    <row r="9" spans="1:13" x14ac:dyDescent="0.25">
      <c r="B9" s="12" t="s">
        <v>18</v>
      </c>
      <c r="C9" s="8">
        <v>1308</v>
      </c>
      <c r="D9" s="8">
        <v>1308</v>
      </c>
      <c r="E9" s="8">
        <v>1308</v>
      </c>
      <c r="F9" s="8">
        <v>1308</v>
      </c>
      <c r="G9" s="8">
        <v>1308</v>
      </c>
      <c r="H9" s="8">
        <v>1308</v>
      </c>
      <c r="I9" s="8">
        <v>1308</v>
      </c>
      <c r="J9" s="8">
        <v>1308</v>
      </c>
      <c r="K9" s="8">
        <v>1308</v>
      </c>
      <c r="L9" s="8">
        <v>1308</v>
      </c>
      <c r="M9" s="8">
        <v>1308</v>
      </c>
    </row>
    <row r="10" spans="1:13" x14ac:dyDescent="0.25">
      <c r="B10" s="9" t="s">
        <v>8</v>
      </c>
      <c r="C10" s="8">
        <v>2868</v>
      </c>
      <c r="D10" s="8">
        <v>2868</v>
      </c>
      <c r="E10" s="8">
        <v>2868</v>
      </c>
      <c r="F10" s="8">
        <v>2868</v>
      </c>
      <c r="G10" s="8">
        <v>2868</v>
      </c>
      <c r="H10" s="8">
        <v>2868</v>
      </c>
      <c r="I10" s="8">
        <v>2868</v>
      </c>
      <c r="J10" s="8">
        <v>2868</v>
      </c>
      <c r="K10" s="8">
        <v>2868</v>
      </c>
      <c r="L10" s="8">
        <v>2868</v>
      </c>
      <c r="M10" s="8">
        <v>2868</v>
      </c>
    </row>
    <row r="11" spans="1:13" x14ac:dyDescent="0.25">
      <c r="B11" s="9" t="s">
        <v>10</v>
      </c>
    </row>
    <row r="12" spans="1:13" x14ac:dyDescent="0.25">
      <c r="B12" s="9" t="s">
        <v>57</v>
      </c>
      <c r="C12" s="8">
        <v>6134</v>
      </c>
      <c r="D12" s="8">
        <v>6409</v>
      </c>
      <c r="E12" s="8">
        <v>6409</v>
      </c>
      <c r="F12" s="8">
        <v>6409</v>
      </c>
      <c r="G12" s="8">
        <v>6409</v>
      </c>
      <c r="H12" s="8">
        <v>6409</v>
      </c>
      <c r="I12" s="8">
        <v>6409</v>
      </c>
      <c r="J12" s="8">
        <v>6409</v>
      </c>
      <c r="K12" s="8">
        <v>6409</v>
      </c>
      <c r="L12" s="8">
        <v>6409</v>
      </c>
      <c r="M12" s="8">
        <v>6409</v>
      </c>
    </row>
    <row r="13" spans="1:13" x14ac:dyDescent="0.25">
      <c r="B13" s="9" t="s">
        <v>33</v>
      </c>
      <c r="C13" s="8">
        <v>3293</v>
      </c>
      <c r="D13" s="8">
        <v>3470</v>
      </c>
      <c r="E13" s="8">
        <v>3470</v>
      </c>
      <c r="F13" s="8">
        <v>3470</v>
      </c>
      <c r="G13" s="8">
        <v>3470</v>
      </c>
      <c r="H13" s="8">
        <v>3470</v>
      </c>
      <c r="I13" s="8">
        <v>3470</v>
      </c>
      <c r="J13" s="8">
        <v>3470</v>
      </c>
      <c r="K13" s="8">
        <v>3470</v>
      </c>
      <c r="L13" s="8">
        <v>3470</v>
      </c>
      <c r="M13" s="8">
        <v>3470</v>
      </c>
    </row>
    <row r="14" spans="1:13" x14ac:dyDescent="0.25">
      <c r="B14" s="9" t="s">
        <v>18</v>
      </c>
      <c r="C14" s="8">
        <v>1273</v>
      </c>
      <c r="D14" s="8">
        <v>1309</v>
      </c>
      <c r="E14" s="8">
        <v>1309</v>
      </c>
      <c r="F14" s="8">
        <v>1309</v>
      </c>
      <c r="G14" s="8">
        <v>1309</v>
      </c>
      <c r="H14" s="8">
        <v>1309</v>
      </c>
      <c r="I14" s="8">
        <v>1309</v>
      </c>
      <c r="J14" s="8">
        <v>1309</v>
      </c>
      <c r="K14" s="8">
        <v>1309</v>
      </c>
      <c r="L14" s="8">
        <v>1309</v>
      </c>
      <c r="M14" s="8">
        <v>1309</v>
      </c>
    </row>
    <row r="16" spans="1:13" x14ac:dyDescent="0.25">
      <c r="B16" s="13" t="s">
        <v>10</v>
      </c>
      <c r="C16" s="8">
        <v>10700</v>
      </c>
      <c r="D16" s="8">
        <v>11188</v>
      </c>
      <c r="E16" s="8">
        <v>11188</v>
      </c>
      <c r="F16" s="8">
        <v>11188</v>
      </c>
      <c r="G16" s="8">
        <v>11188</v>
      </c>
      <c r="H16" s="8">
        <v>11188</v>
      </c>
      <c r="I16" s="8">
        <v>11188</v>
      </c>
      <c r="J16" s="8">
        <v>11188</v>
      </c>
      <c r="K16" s="8">
        <v>11188</v>
      </c>
      <c r="L16" s="8">
        <v>11188</v>
      </c>
      <c r="M16" s="8">
        <v>11188</v>
      </c>
    </row>
    <row r="17" spans="1:13" x14ac:dyDescent="0.25">
      <c r="B17" s="9" t="s">
        <v>15</v>
      </c>
      <c r="C17" s="8">
        <v>6488</v>
      </c>
      <c r="D17" s="8">
        <v>6761</v>
      </c>
      <c r="E17" s="8">
        <v>6761</v>
      </c>
      <c r="F17" s="8">
        <v>6761</v>
      </c>
      <c r="G17" s="8">
        <v>6761</v>
      </c>
      <c r="H17" s="8">
        <v>6761</v>
      </c>
      <c r="I17" s="8">
        <v>6761</v>
      </c>
      <c r="J17" s="8">
        <v>6761</v>
      </c>
      <c r="K17" s="8">
        <v>6761</v>
      </c>
      <c r="L17" s="8">
        <v>6761</v>
      </c>
      <c r="M17" s="8">
        <v>6761</v>
      </c>
    </row>
    <row r="18" spans="1:13" x14ac:dyDescent="0.25">
      <c r="B18" s="9" t="s">
        <v>43</v>
      </c>
      <c r="C18" s="8">
        <f>+C16-C17</f>
        <v>4212</v>
      </c>
      <c r="D18" s="8">
        <f>+D16-D17</f>
        <v>4427</v>
      </c>
      <c r="E18" s="8">
        <f t="shared" ref="E18:M18" si="1">+E16-E17</f>
        <v>4427</v>
      </c>
      <c r="F18" s="8">
        <f t="shared" si="1"/>
        <v>4427</v>
      </c>
      <c r="G18" s="8">
        <f t="shared" si="1"/>
        <v>4427</v>
      </c>
      <c r="H18" s="8">
        <f t="shared" si="1"/>
        <v>4427</v>
      </c>
      <c r="I18" s="8">
        <f t="shared" si="1"/>
        <v>4427</v>
      </c>
      <c r="J18" s="8">
        <f t="shared" si="1"/>
        <v>4427</v>
      </c>
      <c r="K18" s="8">
        <f t="shared" si="1"/>
        <v>4427</v>
      </c>
      <c r="L18" s="8">
        <f t="shared" si="1"/>
        <v>4427</v>
      </c>
      <c r="M18" s="8">
        <f t="shared" si="1"/>
        <v>4427</v>
      </c>
    </row>
    <row r="19" spans="1:13" x14ac:dyDescent="0.25">
      <c r="B19" s="9" t="s">
        <v>44</v>
      </c>
      <c r="C19" s="8">
        <v>664</v>
      </c>
      <c r="D19" s="8">
        <v>687</v>
      </c>
      <c r="E19" s="8">
        <v>687</v>
      </c>
      <c r="F19" s="8">
        <v>687</v>
      </c>
      <c r="G19" s="8">
        <v>687</v>
      </c>
      <c r="H19" s="8">
        <v>687</v>
      </c>
      <c r="I19" s="8">
        <v>687</v>
      </c>
      <c r="J19" s="8">
        <v>687</v>
      </c>
      <c r="K19" s="8">
        <v>687</v>
      </c>
      <c r="L19" s="8">
        <v>687</v>
      </c>
      <c r="M19" s="8">
        <v>687</v>
      </c>
    </row>
    <row r="20" spans="1:13" x14ac:dyDescent="0.25">
      <c r="B20" s="9" t="s">
        <v>16</v>
      </c>
      <c r="C20" s="8">
        <v>1218</v>
      </c>
      <c r="D20" s="8">
        <v>1096</v>
      </c>
      <c r="E20" s="8">
        <v>1096</v>
      </c>
      <c r="F20" s="8">
        <v>1096</v>
      </c>
      <c r="G20" s="8">
        <v>1096</v>
      </c>
      <c r="H20" s="8">
        <v>1096</v>
      </c>
      <c r="I20" s="8">
        <v>1096</v>
      </c>
      <c r="J20" s="8">
        <v>1096</v>
      </c>
      <c r="K20" s="8">
        <v>1096</v>
      </c>
      <c r="L20" s="8">
        <v>1096</v>
      </c>
      <c r="M20" s="8">
        <v>1096</v>
      </c>
    </row>
    <row r="21" spans="1:13" x14ac:dyDescent="0.25">
      <c r="B21" s="9" t="s">
        <v>17</v>
      </c>
      <c r="C21" s="8">
        <v>808</v>
      </c>
      <c r="D21" s="8">
        <v>774</v>
      </c>
      <c r="E21" s="8">
        <v>774</v>
      </c>
      <c r="F21" s="8">
        <v>774</v>
      </c>
      <c r="G21" s="8">
        <v>774</v>
      </c>
      <c r="H21" s="8">
        <v>774</v>
      </c>
      <c r="I21" s="8">
        <v>774</v>
      </c>
      <c r="J21" s="8">
        <v>774</v>
      </c>
      <c r="K21" s="8">
        <v>774</v>
      </c>
      <c r="L21" s="8">
        <v>774</v>
      </c>
      <c r="M21" s="8">
        <v>774</v>
      </c>
    </row>
    <row r="22" spans="1:13" x14ac:dyDescent="0.25">
      <c r="B22" s="9" t="s">
        <v>45</v>
      </c>
      <c r="C22" s="8">
        <v>491</v>
      </c>
      <c r="D22" s="8">
        <v>630</v>
      </c>
      <c r="E22" s="8">
        <v>630</v>
      </c>
      <c r="F22" s="8">
        <v>630</v>
      </c>
      <c r="G22" s="8">
        <v>630</v>
      </c>
      <c r="H22" s="8">
        <v>630</v>
      </c>
      <c r="I22" s="8">
        <v>630</v>
      </c>
      <c r="J22" s="8">
        <v>630</v>
      </c>
      <c r="K22" s="8">
        <v>630</v>
      </c>
      <c r="L22" s="8">
        <v>630</v>
      </c>
      <c r="M22" s="8">
        <v>630</v>
      </c>
    </row>
    <row r="23" spans="1:13" x14ac:dyDescent="0.25">
      <c r="B23" s="9" t="s">
        <v>23</v>
      </c>
      <c r="C23" s="8">
        <f>SUM(C19:C22)</f>
        <v>3181</v>
      </c>
      <c r="D23" s="8">
        <f>SUM(D19:D22)</f>
        <v>3187</v>
      </c>
      <c r="E23" s="8">
        <f t="shared" ref="E23:M23" si="2">SUM(E19:E22)</f>
        <v>3187</v>
      </c>
      <c r="F23" s="8">
        <f t="shared" si="2"/>
        <v>3187</v>
      </c>
      <c r="G23" s="8">
        <f t="shared" si="2"/>
        <v>3187</v>
      </c>
      <c r="H23" s="8">
        <f t="shared" si="2"/>
        <v>3187</v>
      </c>
      <c r="I23" s="8">
        <f t="shared" si="2"/>
        <v>3187</v>
      </c>
      <c r="J23" s="8">
        <f t="shared" si="2"/>
        <v>3187</v>
      </c>
      <c r="K23" s="8">
        <f t="shared" si="2"/>
        <v>3187</v>
      </c>
      <c r="L23" s="8">
        <f t="shared" si="2"/>
        <v>3187</v>
      </c>
      <c r="M23" s="8">
        <f t="shared" si="2"/>
        <v>3187</v>
      </c>
    </row>
    <row r="24" spans="1:13" x14ac:dyDescent="0.25">
      <c r="A24" s="8" t="s">
        <v>52</v>
      </c>
      <c r="B24" s="9" t="s">
        <v>24</v>
      </c>
      <c r="C24" s="8">
        <f>+C18-C23</f>
        <v>1031</v>
      </c>
      <c r="D24" s="8">
        <f>+D18-D23</f>
        <v>1240</v>
      </c>
      <c r="E24" s="8">
        <f t="shared" ref="E24:M24" si="3">+E18-E23</f>
        <v>1240</v>
      </c>
      <c r="F24" s="8">
        <f t="shared" si="3"/>
        <v>1240</v>
      </c>
      <c r="G24" s="8">
        <f t="shared" si="3"/>
        <v>1240</v>
      </c>
      <c r="H24" s="8">
        <f t="shared" si="3"/>
        <v>1240</v>
      </c>
      <c r="I24" s="8">
        <f t="shared" si="3"/>
        <v>1240</v>
      </c>
      <c r="J24" s="8">
        <f t="shared" si="3"/>
        <v>1240</v>
      </c>
      <c r="K24" s="8">
        <f t="shared" si="3"/>
        <v>1240</v>
      </c>
      <c r="L24" s="8">
        <f t="shared" si="3"/>
        <v>1240</v>
      </c>
      <c r="M24" s="8">
        <f t="shared" si="3"/>
        <v>1240</v>
      </c>
    </row>
    <row r="25" spans="1:13" x14ac:dyDescent="0.25">
      <c r="B25" s="9" t="s">
        <v>25</v>
      </c>
      <c r="C25" s="8">
        <f>796+420-139</f>
        <v>1077</v>
      </c>
      <c r="D25" s="8">
        <f>1851-143</f>
        <v>1708</v>
      </c>
      <c r="E25" s="8">
        <f t="shared" ref="E25:M25" si="4">1851-143</f>
        <v>1708</v>
      </c>
      <c r="F25" s="8">
        <f t="shared" si="4"/>
        <v>1708</v>
      </c>
      <c r="G25" s="8">
        <f t="shared" si="4"/>
        <v>1708</v>
      </c>
      <c r="H25" s="8">
        <f t="shared" si="4"/>
        <v>1708</v>
      </c>
      <c r="I25" s="8">
        <f t="shared" si="4"/>
        <v>1708</v>
      </c>
      <c r="J25" s="8">
        <f t="shared" si="4"/>
        <v>1708</v>
      </c>
      <c r="K25" s="8">
        <f t="shared" si="4"/>
        <v>1708</v>
      </c>
      <c r="L25" s="8">
        <f t="shared" si="4"/>
        <v>1708</v>
      </c>
      <c r="M25" s="8">
        <f t="shared" si="4"/>
        <v>1708</v>
      </c>
    </row>
    <row r="26" spans="1:13" x14ac:dyDescent="0.25">
      <c r="A26" s="8" t="s">
        <v>53</v>
      </c>
      <c r="B26" s="9" t="s">
        <v>26</v>
      </c>
      <c r="C26" s="8">
        <f>+C25+C24</f>
        <v>2108</v>
      </c>
      <c r="D26" s="8">
        <f>+D25+D24</f>
        <v>2948</v>
      </c>
      <c r="E26" s="8">
        <f t="shared" ref="E26:M26" si="5">+E25+E24</f>
        <v>2948</v>
      </c>
      <c r="F26" s="8">
        <f t="shared" si="5"/>
        <v>2948</v>
      </c>
      <c r="G26" s="8">
        <f t="shared" si="5"/>
        <v>2948</v>
      </c>
      <c r="H26" s="8">
        <f t="shared" si="5"/>
        <v>2948</v>
      </c>
      <c r="I26" s="8">
        <f t="shared" si="5"/>
        <v>2948</v>
      </c>
      <c r="J26" s="8">
        <f t="shared" si="5"/>
        <v>2948</v>
      </c>
      <c r="K26" s="8">
        <f t="shared" si="5"/>
        <v>2948</v>
      </c>
      <c r="L26" s="8">
        <f t="shared" si="5"/>
        <v>2948</v>
      </c>
      <c r="M26" s="8">
        <f t="shared" si="5"/>
        <v>2948</v>
      </c>
    </row>
    <row r="27" spans="1:13" x14ac:dyDescent="0.25">
      <c r="B27" s="9" t="s">
        <v>27</v>
      </c>
      <c r="C27" s="8">
        <f>57-12</f>
        <v>45</v>
      </c>
      <c r="D27" s="8">
        <f>158-12+13</f>
        <v>159</v>
      </c>
      <c r="E27" s="8">
        <f t="shared" ref="E27:M27" si="6">158-12+13</f>
        <v>159</v>
      </c>
      <c r="F27" s="8">
        <f t="shared" si="6"/>
        <v>159</v>
      </c>
      <c r="G27" s="8">
        <f t="shared" si="6"/>
        <v>159</v>
      </c>
      <c r="H27" s="8">
        <f t="shared" si="6"/>
        <v>159</v>
      </c>
      <c r="I27" s="8">
        <f t="shared" si="6"/>
        <v>159</v>
      </c>
      <c r="J27" s="8">
        <f t="shared" si="6"/>
        <v>159</v>
      </c>
      <c r="K27" s="8">
        <f t="shared" si="6"/>
        <v>159</v>
      </c>
      <c r="L27" s="8">
        <f t="shared" si="6"/>
        <v>159</v>
      </c>
      <c r="M27" s="8">
        <f t="shared" si="6"/>
        <v>159</v>
      </c>
    </row>
    <row r="28" spans="1:13" x14ac:dyDescent="0.25">
      <c r="A28" s="8" t="s">
        <v>54</v>
      </c>
      <c r="B28" s="9" t="s">
        <v>28</v>
      </c>
      <c r="C28" s="8">
        <f>+C26-C27</f>
        <v>2063</v>
      </c>
      <c r="D28" s="8">
        <f>+D26-D27</f>
        <v>2789</v>
      </c>
      <c r="E28" s="8">
        <f t="shared" ref="E28:M28" si="7">+E26-E27</f>
        <v>2789</v>
      </c>
      <c r="F28" s="8">
        <f t="shared" si="7"/>
        <v>2789</v>
      </c>
      <c r="G28" s="8">
        <f t="shared" si="7"/>
        <v>2789</v>
      </c>
      <c r="H28" s="8">
        <f t="shared" si="7"/>
        <v>2789</v>
      </c>
      <c r="I28" s="8">
        <f t="shared" si="7"/>
        <v>2789</v>
      </c>
      <c r="J28" s="8">
        <f t="shared" si="7"/>
        <v>2789</v>
      </c>
      <c r="K28" s="8">
        <f t="shared" si="7"/>
        <v>2789</v>
      </c>
      <c r="L28" s="8">
        <f t="shared" si="7"/>
        <v>2789</v>
      </c>
      <c r="M28" s="8">
        <f t="shared" si="7"/>
        <v>2789</v>
      </c>
    </row>
    <row r="29" spans="1:13" x14ac:dyDescent="0.25">
      <c r="B29" s="9" t="s">
        <v>29</v>
      </c>
      <c r="C29" s="14">
        <f>+C28/C30</f>
        <v>0.99182692307692311</v>
      </c>
      <c r="D29" s="14">
        <f>+D28/D30</f>
        <v>1.2948003714020426</v>
      </c>
      <c r="E29" s="14">
        <f t="shared" ref="E29:M29" si="8">+E28/E30</f>
        <v>1.2941995359628771</v>
      </c>
      <c r="F29" s="14">
        <f t="shared" si="8"/>
        <v>1.2935992578849722</v>
      </c>
      <c r="G29" s="14">
        <f t="shared" si="8"/>
        <v>1.2929995363931386</v>
      </c>
      <c r="H29" s="14">
        <f t="shared" si="8"/>
        <v>1.2924003707136238</v>
      </c>
      <c r="I29" s="14">
        <f t="shared" si="8"/>
        <v>1.2918017600741083</v>
      </c>
      <c r="J29" s="14">
        <f t="shared" si="8"/>
        <v>1.2912037037037036</v>
      </c>
      <c r="K29" s="14">
        <f t="shared" si="8"/>
        <v>1.2906062008329477</v>
      </c>
      <c r="L29" s="14">
        <f t="shared" si="8"/>
        <v>1.2900092506938021</v>
      </c>
      <c r="M29" s="14">
        <f t="shared" si="8"/>
        <v>1.2894128525196487</v>
      </c>
    </row>
    <row r="30" spans="1:13" x14ac:dyDescent="0.25">
      <c r="B30" s="9" t="s">
        <v>1</v>
      </c>
      <c r="C30" s="8">
        <v>2080</v>
      </c>
      <c r="D30" s="8">
        <v>2154</v>
      </c>
      <c r="E30" s="8">
        <v>2155</v>
      </c>
      <c r="F30" s="8">
        <v>2156</v>
      </c>
      <c r="G30" s="8">
        <v>2157</v>
      </c>
      <c r="H30" s="8">
        <v>2158</v>
      </c>
      <c r="I30" s="8">
        <v>2159</v>
      </c>
      <c r="J30" s="8">
        <v>2160</v>
      </c>
      <c r="K30" s="8">
        <v>2161</v>
      </c>
      <c r="L30" s="8">
        <v>2162</v>
      </c>
      <c r="M30" s="8">
        <v>2163</v>
      </c>
    </row>
    <row r="32" spans="1:13" x14ac:dyDescent="0.25">
      <c r="B32" s="9" t="s">
        <v>30</v>
      </c>
      <c r="C32" s="6">
        <f>+C16/D16 -1</f>
        <v>-4.3618162316767961E-2</v>
      </c>
      <c r="D32" s="6">
        <f t="shared" ref="D32:M32" si="9">+D16/E16 -1</f>
        <v>0</v>
      </c>
      <c r="E32" s="6">
        <f t="shared" si="9"/>
        <v>0</v>
      </c>
      <c r="F32" s="6">
        <f t="shared" si="9"/>
        <v>0</v>
      </c>
      <c r="G32" s="6">
        <f t="shared" si="9"/>
        <v>0</v>
      </c>
      <c r="H32" s="6">
        <f t="shared" si="9"/>
        <v>0</v>
      </c>
      <c r="I32" s="6">
        <f t="shared" si="9"/>
        <v>0</v>
      </c>
      <c r="J32" s="6">
        <f t="shared" si="9"/>
        <v>0</v>
      </c>
      <c r="K32" s="6">
        <f t="shared" si="9"/>
        <v>0</v>
      </c>
      <c r="L32" s="6">
        <f t="shared" si="9"/>
        <v>0</v>
      </c>
      <c r="M32" s="6" t="e">
        <f t="shared" si="9"/>
        <v>#DIV/0!</v>
      </c>
    </row>
    <row r="33" spans="2:13" x14ac:dyDescent="0.25">
      <c r="B33" s="9" t="s">
        <v>46</v>
      </c>
      <c r="C33" s="6">
        <f>+C6/D6 -1</f>
        <v>-2.4918848998120691E-2</v>
      </c>
      <c r="D33" s="6">
        <f t="shared" ref="D33:M33" si="10">+D6/E6 -1</f>
        <v>0</v>
      </c>
      <c r="E33" s="6">
        <f t="shared" si="10"/>
        <v>0</v>
      </c>
      <c r="F33" s="6">
        <f t="shared" si="10"/>
        <v>0</v>
      </c>
      <c r="G33" s="6">
        <f t="shared" si="10"/>
        <v>0</v>
      </c>
      <c r="H33" s="6">
        <f t="shared" si="10"/>
        <v>0</v>
      </c>
      <c r="I33" s="6">
        <f t="shared" si="10"/>
        <v>0</v>
      </c>
      <c r="J33" s="6">
        <f t="shared" si="10"/>
        <v>0</v>
      </c>
      <c r="K33" s="6">
        <f t="shared" si="10"/>
        <v>0</v>
      </c>
      <c r="L33" s="6">
        <f t="shared" si="10"/>
        <v>0</v>
      </c>
      <c r="M33" s="6" t="e">
        <f t="shared" si="10"/>
        <v>#DIV/0!</v>
      </c>
    </row>
    <row r="34" spans="2:13" x14ac:dyDescent="0.25">
      <c r="B34" s="9" t="s">
        <v>47</v>
      </c>
      <c r="C34" s="6">
        <f>+C10/D10 -1</f>
        <v>0</v>
      </c>
      <c r="D34" s="6">
        <f t="shared" ref="D34:M34" si="11">+D10/E10 -1</f>
        <v>0</v>
      </c>
      <c r="E34" s="6">
        <f t="shared" si="11"/>
        <v>0</v>
      </c>
      <c r="F34" s="6">
        <f t="shared" si="11"/>
        <v>0</v>
      </c>
      <c r="G34" s="6">
        <f t="shared" si="11"/>
        <v>0</v>
      </c>
      <c r="H34" s="6">
        <f t="shared" si="11"/>
        <v>0</v>
      </c>
      <c r="I34" s="6">
        <f t="shared" si="11"/>
        <v>0</v>
      </c>
      <c r="J34" s="6">
        <f t="shared" si="11"/>
        <v>0</v>
      </c>
      <c r="K34" s="6">
        <f t="shared" si="11"/>
        <v>0</v>
      </c>
      <c r="L34" s="6">
        <f t="shared" si="11"/>
        <v>0</v>
      </c>
      <c r="M34" s="6" t="e">
        <f t="shared" si="11"/>
        <v>#DIV/0!</v>
      </c>
    </row>
    <row r="35" spans="2:13" x14ac:dyDescent="0.25">
      <c r="B35" s="9" t="s">
        <v>48</v>
      </c>
      <c r="C35" s="6">
        <f>+L7/H7-1</f>
        <v>0</v>
      </c>
      <c r="D35" s="6">
        <f t="shared" ref="D35:M35" si="12">+M7/I7-1</f>
        <v>0</v>
      </c>
      <c r="E35" s="6">
        <f t="shared" si="12"/>
        <v>-1</v>
      </c>
      <c r="F35" s="6">
        <f t="shared" si="12"/>
        <v>-1</v>
      </c>
      <c r="G35" s="6">
        <f t="shared" si="12"/>
        <v>-1</v>
      </c>
      <c r="H35" s="6">
        <f t="shared" si="12"/>
        <v>-1</v>
      </c>
      <c r="I35" s="6" t="e">
        <f t="shared" si="12"/>
        <v>#DIV/0!</v>
      </c>
      <c r="J35" s="6" t="e">
        <f t="shared" si="12"/>
        <v>#DIV/0!</v>
      </c>
      <c r="K35" s="6" t="e">
        <f t="shared" si="12"/>
        <v>#DIV/0!</v>
      </c>
      <c r="L35" s="6" t="e">
        <f t="shared" si="12"/>
        <v>#DIV/0!</v>
      </c>
      <c r="M35" s="6" t="e">
        <f t="shared" si="12"/>
        <v>#DIV/0!</v>
      </c>
    </row>
    <row r="36" spans="2:13" x14ac:dyDescent="0.25">
      <c r="B36" s="9" t="s">
        <v>49</v>
      </c>
      <c r="C36" s="6">
        <f>+L12/H12-1</f>
        <v>0</v>
      </c>
      <c r="D36" s="6">
        <f t="shared" ref="D36:M36" si="13">+M12/I12-1</f>
        <v>0</v>
      </c>
      <c r="E36" s="6">
        <f t="shared" si="13"/>
        <v>-1</v>
      </c>
      <c r="F36" s="6">
        <f t="shared" si="13"/>
        <v>-1</v>
      </c>
      <c r="G36" s="6">
        <f t="shared" si="13"/>
        <v>-1</v>
      </c>
      <c r="H36" s="6">
        <f t="shared" si="13"/>
        <v>-1</v>
      </c>
      <c r="I36" s="6" t="e">
        <f t="shared" si="13"/>
        <v>#DIV/0!</v>
      </c>
      <c r="J36" s="6" t="e">
        <f t="shared" si="13"/>
        <v>#DIV/0!</v>
      </c>
      <c r="K36" s="6" t="e">
        <f t="shared" si="13"/>
        <v>#DIV/0!</v>
      </c>
      <c r="L36" s="6" t="e">
        <f t="shared" si="13"/>
        <v>#DIV/0!</v>
      </c>
      <c r="M36" s="6" t="e">
        <f t="shared" si="13"/>
        <v>#DIV/0!</v>
      </c>
    </row>
    <row r="37" spans="2:13" x14ac:dyDescent="0.25">
      <c r="B37" s="9" t="s">
        <v>50</v>
      </c>
      <c r="C37" s="6">
        <f>C12/C7</f>
        <v>0.29206742215027143</v>
      </c>
      <c r="D37" s="6">
        <f>D12/D7</f>
        <v>0.30516141319874296</v>
      </c>
      <c r="E37" s="6">
        <f t="shared" ref="E37:M37" si="14">E12/E7</f>
        <v>0.30516141319874296</v>
      </c>
      <c r="F37" s="6">
        <f t="shared" si="14"/>
        <v>0.30516141319874296</v>
      </c>
      <c r="G37" s="6">
        <f t="shared" si="14"/>
        <v>0.30516141319874296</v>
      </c>
      <c r="H37" s="6">
        <f t="shared" si="14"/>
        <v>0.30516141319874296</v>
      </c>
      <c r="I37" s="6">
        <f t="shared" si="14"/>
        <v>0.30516141319874296</v>
      </c>
      <c r="J37" s="6">
        <f t="shared" si="14"/>
        <v>0.30516141319874296</v>
      </c>
      <c r="K37" s="6">
        <f t="shared" si="14"/>
        <v>0.30516141319874296</v>
      </c>
      <c r="L37" s="6">
        <f t="shared" si="14"/>
        <v>0.30516141319874296</v>
      </c>
      <c r="M37" s="6">
        <f t="shared" si="14"/>
        <v>0.30516141319874296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B9F-8A77-4C07-83FC-F47349742314}">
  <dimension ref="A2:AT23"/>
  <sheetViews>
    <sheetView topLeftCell="B1" workbookViewId="0">
      <selection activeCell="F25" sqref="F25"/>
    </sheetView>
  </sheetViews>
  <sheetFormatPr defaultRowHeight="15" x14ac:dyDescent="0.25"/>
  <cols>
    <col min="1" max="1" width="3.7109375" customWidth="1"/>
    <col min="2" max="2" width="27.42578125" style="2" bestFit="1" customWidth="1"/>
    <col min="6" max="6" width="11" bestFit="1" customWidth="1"/>
  </cols>
  <sheetData>
    <row r="2" spans="1:46" s="4" customFormat="1" x14ac:dyDescent="0.25">
      <c r="B2" s="3"/>
      <c r="C2" s="4">
        <v>24</v>
      </c>
      <c r="D2" s="4">
        <v>23</v>
      </c>
      <c r="E2" s="4">
        <v>22</v>
      </c>
      <c r="F2" s="4">
        <v>21</v>
      </c>
      <c r="G2" s="4">
        <v>20</v>
      </c>
      <c r="H2" s="4">
        <v>19</v>
      </c>
      <c r="I2" s="4">
        <v>18</v>
      </c>
      <c r="J2" s="4">
        <v>17</v>
      </c>
      <c r="K2" s="4">
        <v>16</v>
      </c>
      <c r="L2" s="4">
        <v>15</v>
      </c>
      <c r="M2" s="4">
        <v>14</v>
      </c>
      <c r="N2" s="4">
        <v>13</v>
      </c>
      <c r="O2" s="4">
        <v>12</v>
      </c>
      <c r="P2" s="4">
        <v>11</v>
      </c>
      <c r="Q2" s="4">
        <v>10</v>
      </c>
      <c r="R2" s="4">
        <v>9</v>
      </c>
      <c r="S2" s="4">
        <v>8</v>
      </c>
    </row>
    <row r="3" spans="1:46" x14ac:dyDescent="0.25">
      <c r="B3" s="2" t="s">
        <v>7</v>
      </c>
      <c r="C3">
        <v>171</v>
      </c>
      <c r="D3">
        <v>150</v>
      </c>
      <c r="E3">
        <v>131</v>
      </c>
      <c r="F3">
        <v>118</v>
      </c>
      <c r="G3">
        <v>93</v>
      </c>
      <c r="H3">
        <v>111</v>
      </c>
      <c r="I3">
        <v>91</v>
      </c>
      <c r="J3">
        <v>68</v>
      </c>
    </row>
    <row r="4" spans="1:46" x14ac:dyDescent="0.25">
      <c r="B4" s="2" t="s">
        <v>8</v>
      </c>
      <c r="C4">
        <v>11273</v>
      </c>
      <c r="D4">
        <v>9448</v>
      </c>
      <c r="E4">
        <v>7642</v>
      </c>
      <c r="F4">
        <v>6368</v>
      </c>
      <c r="G4">
        <v>5025</v>
      </c>
      <c r="H4">
        <v>6904</v>
      </c>
      <c r="I4">
        <v>5220</v>
      </c>
      <c r="J4">
        <v>3736</v>
      </c>
    </row>
    <row r="5" spans="1:46" x14ac:dyDescent="0.25">
      <c r="B5" s="2" t="s">
        <v>9</v>
      </c>
      <c r="C5">
        <v>162773</v>
      </c>
      <c r="D5">
        <v>137865</v>
      </c>
      <c r="E5">
        <v>115395</v>
      </c>
      <c r="F5">
        <v>90415</v>
      </c>
      <c r="G5">
        <v>57897</v>
      </c>
      <c r="H5">
        <v>65001</v>
      </c>
      <c r="I5">
        <v>49799</v>
      </c>
      <c r="J5">
        <v>34409</v>
      </c>
    </row>
    <row r="6" spans="1:46" x14ac:dyDescent="0.25">
      <c r="B6" s="2" t="s">
        <v>10</v>
      </c>
      <c r="C6">
        <v>43978</v>
      </c>
      <c r="D6">
        <v>37281</v>
      </c>
      <c r="E6">
        <v>31877</v>
      </c>
      <c r="F6">
        <v>17455</v>
      </c>
      <c r="G6">
        <v>11139</v>
      </c>
      <c r="H6">
        <v>14147</v>
      </c>
      <c r="I6">
        <v>11270</v>
      </c>
      <c r="J6">
        <v>7932</v>
      </c>
    </row>
    <row r="7" spans="1:46" x14ac:dyDescent="0.25">
      <c r="B7" s="2" t="s">
        <v>11</v>
      </c>
      <c r="C7">
        <v>2799</v>
      </c>
      <c r="D7">
        <v>1110</v>
      </c>
      <c r="E7">
        <v>-1832</v>
      </c>
      <c r="F7">
        <v>-496</v>
      </c>
      <c r="G7">
        <v>-6768</v>
      </c>
      <c r="H7">
        <v>12897</v>
      </c>
      <c r="I7">
        <v>10297</v>
      </c>
      <c r="J7">
        <v>7203</v>
      </c>
    </row>
    <row r="8" spans="1:46" x14ac:dyDescent="0.25">
      <c r="B8" s="2" t="s">
        <v>12</v>
      </c>
      <c r="C8">
        <v>9856</v>
      </c>
      <c r="D8">
        <v>1887</v>
      </c>
      <c r="E8">
        <v>-9141</v>
      </c>
      <c r="F8">
        <v>1596</v>
      </c>
      <c r="G8">
        <v>1169</v>
      </c>
      <c r="H8">
        <v>-8506</v>
      </c>
      <c r="I8">
        <v>997</v>
      </c>
      <c r="J8">
        <v>-4033</v>
      </c>
    </row>
    <row r="9" spans="1:46" x14ac:dyDescent="0.25">
      <c r="B9" s="2" t="s">
        <v>13</v>
      </c>
      <c r="C9">
        <v>6484</v>
      </c>
      <c r="D9">
        <v>4052</v>
      </c>
      <c r="E9">
        <v>1713</v>
      </c>
      <c r="F9">
        <v>-774</v>
      </c>
      <c r="G9">
        <v>-2528</v>
      </c>
      <c r="H9">
        <v>2071</v>
      </c>
      <c r="I9">
        <v>1541</v>
      </c>
      <c r="J9">
        <v>388</v>
      </c>
    </row>
    <row r="10" spans="1:46" x14ac:dyDescent="0.25">
      <c r="B10" s="2" t="s">
        <v>34</v>
      </c>
      <c r="C10">
        <v>7137</v>
      </c>
      <c r="D10">
        <v>3585</v>
      </c>
      <c r="E10">
        <v>642</v>
      </c>
      <c r="F10">
        <v>-445</v>
      </c>
      <c r="G10">
        <v>-2745</v>
      </c>
      <c r="H10">
        <v>-2725</v>
      </c>
      <c r="I10">
        <v>-1847</v>
      </c>
      <c r="J10">
        <v>-2642</v>
      </c>
    </row>
    <row r="11" spans="1:46" x14ac:dyDescent="0.25">
      <c r="B11" s="2" t="s">
        <v>31</v>
      </c>
      <c r="C11">
        <v>3226</v>
      </c>
      <c r="D11">
        <v>3177</v>
      </c>
      <c r="E11">
        <v>1637</v>
      </c>
      <c r="F11">
        <v>-445</v>
      </c>
      <c r="G11">
        <v>2869</v>
      </c>
      <c r="H11">
        <v>-790</v>
      </c>
      <c r="I11">
        <v>-695</v>
      </c>
      <c r="J11">
        <v>-487</v>
      </c>
    </row>
    <row r="12" spans="1:46" x14ac:dyDescent="0.25">
      <c r="B12" s="2" t="s">
        <v>14</v>
      </c>
      <c r="C12">
        <f>C10-ABS(C11)</f>
        <v>3911</v>
      </c>
      <c r="D12">
        <f t="shared" ref="D12:AT12" si="0">D10-ABS(D11)</f>
        <v>408</v>
      </c>
      <c r="E12">
        <f t="shared" si="0"/>
        <v>-995</v>
      </c>
      <c r="F12">
        <f t="shared" si="0"/>
        <v>-890</v>
      </c>
      <c r="G12">
        <f t="shared" si="0"/>
        <v>-5614</v>
      </c>
      <c r="H12">
        <f t="shared" si="0"/>
        <v>-3515</v>
      </c>
      <c r="I12">
        <f t="shared" si="0"/>
        <v>-2542</v>
      </c>
      <c r="J12">
        <f t="shared" si="0"/>
        <v>-3129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</row>
    <row r="14" spans="1:46" s="6" customFormat="1" x14ac:dyDescent="0.25">
      <c r="B14" s="5" t="s">
        <v>19</v>
      </c>
      <c r="C14" s="6">
        <f>C3/D3 -1</f>
        <v>0.1399999999999999</v>
      </c>
      <c r="D14" s="6">
        <f t="shared" ref="D14:N14" si="1">D3/E3 -1</f>
        <v>0.14503816793893121</v>
      </c>
      <c r="E14" s="6">
        <f t="shared" si="1"/>
        <v>0.11016949152542366</v>
      </c>
      <c r="F14" s="6">
        <f t="shared" si="1"/>
        <v>0.26881720430107525</v>
      </c>
      <c r="G14" s="6">
        <f t="shared" si="1"/>
        <v>-0.16216216216216217</v>
      </c>
      <c r="H14" s="6">
        <f t="shared" si="1"/>
        <v>0.21978021978021989</v>
      </c>
      <c r="I14" s="6">
        <f t="shared" si="1"/>
        <v>0.33823529411764697</v>
      </c>
      <c r="J14" s="6" t="e">
        <f t="shared" si="1"/>
        <v>#DIV/0!</v>
      </c>
      <c r="K14" s="6" t="e">
        <f t="shared" si="1"/>
        <v>#DIV/0!</v>
      </c>
      <c r="L14" s="6" t="e">
        <f t="shared" si="1"/>
        <v>#DIV/0!</v>
      </c>
      <c r="M14" s="6" t="e">
        <f t="shared" si="1"/>
        <v>#DIV/0!</v>
      </c>
      <c r="N14" s="6" t="e">
        <f t="shared" si="1"/>
        <v>#DIV/0!</v>
      </c>
    </row>
    <row r="15" spans="1:46" s="6" customFormat="1" x14ac:dyDescent="0.25">
      <c r="A15"/>
      <c r="B15" s="2" t="s">
        <v>20</v>
      </c>
      <c r="C15" s="6">
        <f>+C5/D5 -1</f>
        <v>0.18066949552098066</v>
      </c>
      <c r="D15" s="6">
        <f t="shared" ref="D15:AD15" si="2">+D5/E5 -1</f>
        <v>0.19472247497725204</v>
      </c>
      <c r="E15" s="6">
        <f t="shared" si="2"/>
        <v>0.27628159044406342</v>
      </c>
      <c r="F15" s="6">
        <f t="shared" si="2"/>
        <v>0.5616525899442113</v>
      </c>
      <c r="G15" s="6">
        <f t="shared" si="2"/>
        <v>-0.10929062629805697</v>
      </c>
      <c r="H15" s="6">
        <f t="shared" si="2"/>
        <v>0.30526717403963932</v>
      </c>
      <c r="I15" s="6">
        <f t="shared" si="2"/>
        <v>0.44726670347874098</v>
      </c>
      <c r="J15" s="6" t="e">
        <f t="shared" si="2"/>
        <v>#DIV/0!</v>
      </c>
      <c r="K15" s="6" t="e">
        <f t="shared" si="2"/>
        <v>#DIV/0!</v>
      </c>
      <c r="L15" s="6" t="e">
        <f t="shared" si="2"/>
        <v>#DIV/0!</v>
      </c>
      <c r="M15" s="6" t="e">
        <f t="shared" si="2"/>
        <v>#DIV/0!</v>
      </c>
      <c r="N15" s="6" t="e">
        <f t="shared" si="2"/>
        <v>#DIV/0!</v>
      </c>
      <c r="O15" s="6" t="e">
        <f t="shared" si="2"/>
        <v>#DIV/0!</v>
      </c>
      <c r="P15" s="6" t="e">
        <f t="shared" si="2"/>
        <v>#DIV/0!</v>
      </c>
      <c r="Q15" s="6" t="e">
        <f t="shared" si="2"/>
        <v>#DIV/0!</v>
      </c>
      <c r="R15" s="6" t="e">
        <f t="shared" si="2"/>
        <v>#DIV/0!</v>
      </c>
      <c r="S15" s="6" t="e">
        <f t="shared" si="2"/>
        <v>#DIV/0!</v>
      </c>
      <c r="T15" s="6" t="e">
        <f t="shared" si="2"/>
        <v>#DIV/0!</v>
      </c>
      <c r="U15" s="6" t="e">
        <f t="shared" si="2"/>
        <v>#DIV/0!</v>
      </c>
      <c r="V15" s="6" t="e">
        <f t="shared" si="2"/>
        <v>#DIV/0!</v>
      </c>
      <c r="W15" s="6" t="e">
        <f t="shared" si="2"/>
        <v>#DIV/0!</v>
      </c>
      <c r="X15" s="6" t="e">
        <f t="shared" si="2"/>
        <v>#DIV/0!</v>
      </c>
      <c r="Y15" s="6" t="e">
        <f t="shared" si="2"/>
        <v>#DIV/0!</v>
      </c>
      <c r="Z15" s="6" t="e">
        <f t="shared" si="2"/>
        <v>#DIV/0!</v>
      </c>
      <c r="AA15" s="6" t="e">
        <f t="shared" si="2"/>
        <v>#DIV/0!</v>
      </c>
      <c r="AB15" s="6" t="e">
        <f t="shared" si="2"/>
        <v>#DIV/0!</v>
      </c>
      <c r="AC15" s="6" t="e">
        <f t="shared" si="2"/>
        <v>#DIV/0!</v>
      </c>
      <c r="AD15" s="6" t="e">
        <f t="shared" si="2"/>
        <v>#DIV/0!</v>
      </c>
    </row>
    <row r="17" spans="1:38" s="6" customFormat="1" x14ac:dyDescent="0.25">
      <c r="A17"/>
      <c r="B17" s="2" t="s">
        <v>21</v>
      </c>
      <c r="C17" s="6">
        <f>+C9/D9 -1</f>
        <v>0.60019743336623899</v>
      </c>
      <c r="D17" s="6">
        <f t="shared" ref="D17:AL17" si="3">+D9/E9 -1</f>
        <v>1.3654407472270869</v>
      </c>
      <c r="E17" s="6">
        <f t="shared" si="3"/>
        <v>-3.2131782945736433</v>
      </c>
      <c r="F17" s="6">
        <f t="shared" si="3"/>
        <v>-0.69382911392405067</v>
      </c>
      <c r="G17" s="6">
        <f t="shared" si="3"/>
        <v>-2.2206663447609851</v>
      </c>
      <c r="H17" s="6">
        <f t="shared" si="3"/>
        <v>0.34393251135626213</v>
      </c>
      <c r="I17" s="6">
        <f t="shared" si="3"/>
        <v>2.9716494845360826</v>
      </c>
      <c r="J17" s="6" t="e">
        <f t="shared" si="3"/>
        <v>#DIV/0!</v>
      </c>
      <c r="K17" s="6" t="e">
        <f t="shared" si="3"/>
        <v>#DIV/0!</v>
      </c>
      <c r="L17" s="6" t="e">
        <f t="shared" si="3"/>
        <v>#DIV/0!</v>
      </c>
      <c r="M17" s="6" t="e">
        <f t="shared" si="3"/>
        <v>#DIV/0!</v>
      </c>
      <c r="N17" s="6" t="e">
        <f t="shared" si="3"/>
        <v>#DIV/0!</v>
      </c>
      <c r="O17" s="6" t="e">
        <f t="shared" si="3"/>
        <v>#DIV/0!</v>
      </c>
      <c r="P17" s="6" t="e">
        <f t="shared" si="3"/>
        <v>#DIV/0!</v>
      </c>
      <c r="Q17" s="6" t="e">
        <f t="shared" si="3"/>
        <v>#DIV/0!</v>
      </c>
      <c r="R17" s="6" t="e">
        <f t="shared" si="3"/>
        <v>#DIV/0!</v>
      </c>
      <c r="S17" s="6" t="e">
        <f t="shared" si="3"/>
        <v>#DIV/0!</v>
      </c>
      <c r="T17" s="6" t="e">
        <f t="shared" si="3"/>
        <v>#DIV/0!</v>
      </c>
      <c r="U17" s="6" t="e">
        <f t="shared" si="3"/>
        <v>#DIV/0!</v>
      </c>
      <c r="V17" s="6" t="e">
        <f t="shared" si="3"/>
        <v>#DIV/0!</v>
      </c>
      <c r="W17" s="6" t="e">
        <f t="shared" si="3"/>
        <v>#DIV/0!</v>
      </c>
      <c r="X17" s="6" t="e">
        <f t="shared" si="3"/>
        <v>#DIV/0!</v>
      </c>
      <c r="Y17" s="6" t="e">
        <f t="shared" si="3"/>
        <v>#DIV/0!</v>
      </c>
      <c r="Z17" s="6" t="e">
        <f t="shared" si="3"/>
        <v>#DIV/0!</v>
      </c>
      <c r="AA17" s="6" t="e">
        <f t="shared" si="3"/>
        <v>#DIV/0!</v>
      </c>
      <c r="AB17" s="6" t="e">
        <f t="shared" si="3"/>
        <v>#DIV/0!</v>
      </c>
      <c r="AC17" s="6" t="e">
        <f t="shared" si="3"/>
        <v>#DIV/0!</v>
      </c>
      <c r="AD17" s="6" t="e">
        <f t="shared" si="3"/>
        <v>#DIV/0!</v>
      </c>
      <c r="AE17" s="6" t="e">
        <f t="shared" si="3"/>
        <v>#DIV/0!</v>
      </c>
      <c r="AF17" s="6" t="e">
        <f t="shared" si="3"/>
        <v>#DIV/0!</v>
      </c>
      <c r="AG17" s="6" t="e">
        <f t="shared" si="3"/>
        <v>#DIV/0!</v>
      </c>
      <c r="AH17" s="6" t="e">
        <f t="shared" si="3"/>
        <v>#DIV/0!</v>
      </c>
      <c r="AI17" s="6" t="e">
        <f t="shared" si="3"/>
        <v>#DIV/0!</v>
      </c>
      <c r="AJ17" s="6" t="e">
        <f t="shared" si="3"/>
        <v>#DIV/0!</v>
      </c>
      <c r="AK17" s="6" t="e">
        <f t="shared" si="3"/>
        <v>#DIV/0!</v>
      </c>
      <c r="AL17" s="6" t="e">
        <f t="shared" si="3"/>
        <v>#DIV/0!</v>
      </c>
    </row>
    <row r="18" spans="1:38" s="6" customFormat="1" x14ac:dyDescent="0.25">
      <c r="A18"/>
      <c r="B18" s="2" t="s">
        <v>22</v>
      </c>
      <c r="C18" s="6">
        <f>+C12/D12 -1</f>
        <v>8.5857843137254903</v>
      </c>
      <c r="D18" s="6">
        <f t="shared" ref="D18:AL18" si="4">+D12/E12 -1</f>
        <v>-1.4100502512562814</v>
      </c>
      <c r="E18" s="6">
        <f t="shared" si="4"/>
        <v>0.1179775280898876</v>
      </c>
      <c r="F18" s="6">
        <f t="shared" si="4"/>
        <v>-0.84146775917349481</v>
      </c>
      <c r="G18" s="6">
        <f t="shared" si="4"/>
        <v>0.5971550497866287</v>
      </c>
      <c r="H18" s="6">
        <f t="shared" si="4"/>
        <v>0.38276947285601892</v>
      </c>
      <c r="I18" s="6">
        <f t="shared" si="4"/>
        <v>-0.1875998721636305</v>
      </c>
      <c r="J18" s="6" t="e">
        <f t="shared" si="4"/>
        <v>#DIV/0!</v>
      </c>
      <c r="K18" s="6" t="e">
        <f t="shared" si="4"/>
        <v>#DIV/0!</v>
      </c>
      <c r="L18" s="6" t="e">
        <f t="shared" si="4"/>
        <v>#DIV/0!</v>
      </c>
      <c r="M18" s="6" t="e">
        <f t="shared" si="4"/>
        <v>#DIV/0!</v>
      </c>
      <c r="N18" s="6" t="e">
        <f t="shared" si="4"/>
        <v>#DIV/0!</v>
      </c>
      <c r="O18" s="6" t="e">
        <f t="shared" si="4"/>
        <v>#DIV/0!</v>
      </c>
      <c r="P18" s="6" t="e">
        <f t="shared" si="4"/>
        <v>#DIV/0!</v>
      </c>
      <c r="Q18" s="6" t="e">
        <f t="shared" si="4"/>
        <v>#DIV/0!</v>
      </c>
      <c r="R18" s="6" t="e">
        <f t="shared" si="4"/>
        <v>#DIV/0!</v>
      </c>
      <c r="S18" s="6" t="e">
        <f t="shared" si="4"/>
        <v>#DIV/0!</v>
      </c>
      <c r="T18" s="6" t="e">
        <f t="shared" si="4"/>
        <v>#DIV/0!</v>
      </c>
      <c r="U18" s="6" t="e">
        <f t="shared" si="4"/>
        <v>#DIV/0!</v>
      </c>
      <c r="V18" s="6" t="e">
        <f t="shared" si="4"/>
        <v>#DIV/0!</v>
      </c>
      <c r="W18" s="6" t="e">
        <f t="shared" si="4"/>
        <v>#DIV/0!</v>
      </c>
      <c r="X18" s="6" t="e">
        <f t="shared" si="4"/>
        <v>#DIV/0!</v>
      </c>
      <c r="Y18" s="6" t="e">
        <f t="shared" si="4"/>
        <v>#DIV/0!</v>
      </c>
      <c r="Z18" s="6" t="e">
        <f t="shared" si="4"/>
        <v>#DIV/0!</v>
      </c>
      <c r="AA18" s="6" t="e">
        <f t="shared" si="4"/>
        <v>#DIV/0!</v>
      </c>
      <c r="AB18" s="6" t="e">
        <f t="shared" si="4"/>
        <v>#DIV/0!</v>
      </c>
      <c r="AC18" s="6" t="e">
        <f t="shared" si="4"/>
        <v>#DIV/0!</v>
      </c>
      <c r="AD18" s="6" t="e">
        <f t="shared" si="4"/>
        <v>#DIV/0!</v>
      </c>
      <c r="AE18" s="6" t="e">
        <f t="shared" si="4"/>
        <v>#DIV/0!</v>
      </c>
      <c r="AF18" s="6" t="e">
        <f t="shared" si="4"/>
        <v>#DIV/0!</v>
      </c>
      <c r="AG18" s="6" t="e">
        <f t="shared" si="4"/>
        <v>#DIV/0!</v>
      </c>
      <c r="AH18" s="6" t="e">
        <f t="shared" si="4"/>
        <v>#DIV/0!</v>
      </c>
      <c r="AI18" s="6" t="e">
        <f t="shared" si="4"/>
        <v>#DIV/0!</v>
      </c>
      <c r="AJ18" s="6" t="e">
        <f t="shared" si="4"/>
        <v>#DIV/0!</v>
      </c>
      <c r="AK18" s="6" t="e">
        <f t="shared" si="4"/>
        <v>#DIV/0!</v>
      </c>
      <c r="AL18" s="6" t="e">
        <f t="shared" si="4"/>
        <v>#DIV/0!</v>
      </c>
    </row>
    <row r="20" spans="1:38" x14ac:dyDescent="0.25">
      <c r="B20" s="2" t="s">
        <v>35</v>
      </c>
    </row>
    <row r="23" spans="1:38" x14ac:dyDescent="0.25">
      <c r="B23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Booking 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GJ</dc:creator>
  <cp:lastModifiedBy>Luan GJ</cp:lastModifiedBy>
  <dcterms:created xsi:type="dcterms:W3CDTF">2025-03-22T12:37:58Z</dcterms:created>
  <dcterms:modified xsi:type="dcterms:W3CDTF">2025-03-28T10:58:52Z</dcterms:modified>
</cp:coreProperties>
</file>