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Q - Gestion de datos en medios digitales\0 - Clasificar\PracticaGrupal01\"/>
    </mc:Choice>
  </mc:AlternateContent>
  <xr:revisionPtr revIDLastSave="0" documentId="13_ncr:1_{EE29D314-DA44-43F5-A275-A2CA916B1F9A}" xr6:coauthVersionLast="47" xr6:coauthVersionMax="47" xr10:uidLastSave="{00000000-0000-0000-0000-000000000000}"/>
  <bookViews>
    <workbookView xWindow="20625" yWindow="0" windowWidth="8280" windowHeight="15585" tabRatio="473" xr2:uid="{029D47C6-A557-4449-85F8-D4FD5E978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/>
  <c r="M241" i="1"/>
  <c r="M228" i="1"/>
  <c r="M218" i="1"/>
  <c r="M196" i="1"/>
  <c r="M183" i="1"/>
  <c r="M164" i="1"/>
  <c r="M135" i="1"/>
  <c r="M122" i="1"/>
  <c r="M49" i="1"/>
  <c r="M25" i="1"/>
  <c r="M15" i="1"/>
  <c r="M2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56" i="1"/>
  <c r="D186" i="1"/>
  <c r="M186" i="1" s="1"/>
  <c r="D187" i="1"/>
  <c r="M187" i="1" s="1"/>
  <c r="D188" i="1"/>
  <c r="M188" i="1" s="1"/>
  <c r="D189" i="1"/>
  <c r="M189" i="1" s="1"/>
  <c r="D190" i="1"/>
  <c r="M190" i="1" s="1"/>
  <c r="D191" i="1"/>
  <c r="M191" i="1" s="1"/>
  <c r="D192" i="1"/>
  <c r="M192" i="1" s="1"/>
  <c r="D193" i="1"/>
  <c r="M193" i="1" s="1"/>
  <c r="D194" i="1"/>
  <c r="M194" i="1" s="1"/>
  <c r="D185" i="1"/>
  <c r="M185" i="1" s="1"/>
  <c r="D5" i="1"/>
  <c r="D6" i="1"/>
  <c r="D7" i="1"/>
  <c r="D8" i="1"/>
  <c r="D9" i="1"/>
  <c r="D10" i="1"/>
  <c r="D11" i="1"/>
  <c r="D12" i="1"/>
  <c r="D13" i="1"/>
  <c r="M138" i="1"/>
  <c r="M140" i="1"/>
  <c r="M143" i="1"/>
  <c r="M148" i="1"/>
  <c r="M151" i="1"/>
  <c r="M154" i="1"/>
  <c r="M156" i="1"/>
  <c r="M162" i="1"/>
  <c r="D139" i="1"/>
  <c r="M139" i="1" s="1"/>
  <c r="D141" i="1"/>
  <c r="M141" i="1" s="1"/>
  <c r="D142" i="1"/>
  <c r="M142" i="1" s="1"/>
  <c r="D144" i="1"/>
  <c r="M144" i="1" s="1"/>
  <c r="D145" i="1"/>
  <c r="M145" i="1" s="1"/>
  <c r="D146" i="1"/>
  <c r="M146" i="1" s="1"/>
  <c r="D147" i="1"/>
  <c r="M147" i="1" s="1"/>
  <c r="D149" i="1"/>
  <c r="M149" i="1" s="1"/>
  <c r="D150" i="1"/>
  <c r="M150" i="1" s="1"/>
  <c r="D152" i="1"/>
  <c r="M152" i="1" s="1"/>
  <c r="D153" i="1"/>
  <c r="M153" i="1" s="1"/>
  <c r="D155" i="1"/>
  <c r="M155" i="1" s="1"/>
  <c r="D157" i="1"/>
  <c r="M157" i="1" s="1"/>
  <c r="D158" i="1"/>
  <c r="M158" i="1" s="1"/>
  <c r="D159" i="1"/>
  <c r="M159" i="1" s="1"/>
  <c r="D160" i="1"/>
  <c r="M160" i="1" s="1"/>
  <c r="D161" i="1"/>
  <c r="M161" i="1" s="1"/>
  <c r="D137" i="1"/>
  <c r="M137" i="1" s="1"/>
  <c r="M18" i="1"/>
  <c r="M19" i="1"/>
  <c r="M20" i="1"/>
  <c r="M21" i="1"/>
  <c r="M22" i="1"/>
  <c r="M23" i="1"/>
  <c r="M17" i="1"/>
  <c r="G5" i="1"/>
  <c r="G6" i="1"/>
  <c r="G7" i="1"/>
  <c r="G8" i="1"/>
  <c r="G9" i="1"/>
  <c r="G10" i="1"/>
  <c r="G11" i="1"/>
  <c r="G12" i="1"/>
  <c r="G13" i="1"/>
  <c r="G4" i="1"/>
  <c r="D28" i="1"/>
  <c r="D29" i="1"/>
  <c r="D31" i="1"/>
  <c r="D32" i="1"/>
  <c r="D33" i="1"/>
  <c r="D34" i="1"/>
  <c r="D36" i="1"/>
  <c r="D37" i="1"/>
  <c r="D38" i="1"/>
  <c r="D39" i="1"/>
  <c r="D40" i="1"/>
  <c r="D41" i="1"/>
  <c r="D42" i="1"/>
  <c r="D44" i="1"/>
  <c r="D45" i="1"/>
  <c r="D46" i="1"/>
  <c r="D47" i="1"/>
  <c r="D27" i="1"/>
  <c r="B278" i="1" a="1"/>
  <c r="B278" i="1" s="1"/>
  <c r="M244" i="1"/>
  <c r="M245" i="1"/>
  <c r="M246" i="1"/>
  <c r="M247" i="1"/>
  <c r="M248" i="1"/>
  <c r="M249" i="1"/>
  <c r="M250" i="1"/>
  <c r="M251" i="1"/>
  <c r="M252" i="1"/>
  <c r="M243" i="1"/>
  <c r="C231" i="1"/>
  <c r="M231" i="1" s="1"/>
  <c r="C232" i="1"/>
  <c r="M232" i="1" s="1"/>
  <c r="C233" i="1"/>
  <c r="M233" i="1" s="1"/>
  <c r="C234" i="1"/>
  <c r="M234" i="1" s="1"/>
  <c r="C235" i="1"/>
  <c r="M235" i="1" s="1"/>
  <c r="C236" i="1"/>
  <c r="M236" i="1" s="1"/>
  <c r="C237" i="1"/>
  <c r="M237" i="1" s="1"/>
  <c r="C238" i="1"/>
  <c r="M238" i="1" s="1"/>
  <c r="C239" i="1"/>
  <c r="M239" i="1" s="1"/>
  <c r="C230" i="1"/>
  <c r="M230" i="1" s="1"/>
  <c r="E221" i="1"/>
  <c r="M221" i="1" s="1"/>
  <c r="E222" i="1"/>
  <c r="M222" i="1" s="1"/>
  <c r="E223" i="1"/>
  <c r="M223" i="1" s="1"/>
  <c r="E224" i="1"/>
  <c r="M224" i="1" s="1"/>
  <c r="E225" i="1"/>
  <c r="M225" i="1" s="1"/>
  <c r="E226" i="1"/>
  <c r="M226" i="1" s="1"/>
  <c r="E220" i="1"/>
  <c r="M220" i="1" s="1"/>
  <c r="E199" i="1"/>
  <c r="M199" i="1" s="1"/>
  <c r="E200" i="1"/>
  <c r="M200" i="1" s="1"/>
  <c r="E201" i="1"/>
  <c r="M201" i="1" s="1"/>
  <c r="E202" i="1"/>
  <c r="M202" i="1" s="1"/>
  <c r="E203" i="1"/>
  <c r="M203" i="1" s="1"/>
  <c r="E204" i="1"/>
  <c r="M204" i="1" s="1"/>
  <c r="E205" i="1"/>
  <c r="M205" i="1" s="1"/>
  <c r="E206" i="1"/>
  <c r="M206" i="1" s="1"/>
  <c r="E207" i="1"/>
  <c r="M207" i="1" s="1"/>
  <c r="E208" i="1"/>
  <c r="M208" i="1" s="1"/>
  <c r="E209" i="1"/>
  <c r="M209" i="1" s="1"/>
  <c r="E210" i="1"/>
  <c r="M210" i="1" s="1"/>
  <c r="E211" i="1"/>
  <c r="M211" i="1" s="1"/>
  <c r="E212" i="1"/>
  <c r="M212" i="1" s="1"/>
  <c r="E213" i="1"/>
  <c r="M213" i="1" s="1"/>
  <c r="E214" i="1"/>
  <c r="M214" i="1" s="1"/>
  <c r="E215" i="1"/>
  <c r="M215" i="1" s="1"/>
  <c r="E216" i="1"/>
  <c r="M216" i="1" s="1"/>
  <c r="E198" i="1"/>
  <c r="M198" i="1" s="1"/>
  <c r="M181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66" i="1"/>
  <c r="E125" i="1"/>
  <c r="E126" i="1"/>
  <c r="E127" i="1"/>
  <c r="E128" i="1"/>
  <c r="E129" i="1"/>
  <c r="E130" i="1"/>
  <c r="E131" i="1"/>
  <c r="E132" i="1"/>
  <c r="E133" i="1"/>
  <c r="E124" i="1"/>
  <c r="D125" i="1"/>
  <c r="D126" i="1"/>
  <c r="D127" i="1"/>
  <c r="D128" i="1"/>
  <c r="D129" i="1"/>
  <c r="D130" i="1"/>
  <c r="D131" i="1"/>
  <c r="D132" i="1"/>
  <c r="D133" i="1"/>
  <c r="D124" i="1"/>
  <c r="M111" i="1"/>
  <c r="M112" i="1"/>
  <c r="M113" i="1"/>
  <c r="M114" i="1"/>
  <c r="M115" i="1"/>
  <c r="M116" i="1"/>
  <c r="M117" i="1"/>
  <c r="M118" i="1"/>
  <c r="M119" i="1"/>
  <c r="M120" i="1"/>
  <c r="M110" i="1"/>
  <c r="M109" i="1"/>
  <c r="M108" i="1"/>
  <c r="M107" i="1"/>
  <c r="M106" i="1"/>
  <c r="M105" i="1"/>
  <c r="M104" i="1"/>
  <c r="M103" i="1"/>
  <c r="M102" i="1"/>
  <c r="M10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51" i="1"/>
  <c r="C47" i="1"/>
  <c r="C31" i="1"/>
  <c r="C44" i="1"/>
  <c r="C45" i="1"/>
  <c r="C46" i="1"/>
  <c r="C28" i="1"/>
  <c r="C29" i="1"/>
  <c r="C30" i="1"/>
  <c r="M30" i="1" s="1"/>
  <c r="C32" i="1"/>
  <c r="C33" i="1"/>
  <c r="C34" i="1"/>
  <c r="C35" i="1"/>
  <c r="M35" i="1" s="1"/>
  <c r="C36" i="1"/>
  <c r="C37" i="1"/>
  <c r="C38" i="1"/>
  <c r="C39" i="1"/>
  <c r="C40" i="1"/>
  <c r="C41" i="1"/>
  <c r="C42" i="1"/>
  <c r="C43" i="1"/>
  <c r="M43" i="1" s="1"/>
  <c r="C27" i="1"/>
  <c r="F5" i="1"/>
  <c r="F6" i="1"/>
  <c r="F7" i="1"/>
  <c r="F8" i="1"/>
  <c r="F9" i="1"/>
  <c r="F10" i="1"/>
  <c r="F11" i="1"/>
  <c r="F12" i="1"/>
  <c r="F13" i="1"/>
  <c r="F4" i="1"/>
  <c r="E5" i="1"/>
  <c r="E6" i="1"/>
  <c r="E7" i="1"/>
  <c r="E8" i="1"/>
  <c r="E9" i="1"/>
  <c r="E10" i="1"/>
  <c r="E11" i="1"/>
  <c r="E12" i="1"/>
  <c r="E13" i="1"/>
  <c r="E4" i="1"/>
  <c r="D4" i="1"/>
  <c r="C5" i="1"/>
  <c r="C6" i="1"/>
  <c r="C7" i="1"/>
  <c r="C8" i="1"/>
  <c r="C9" i="1"/>
  <c r="C10" i="1"/>
  <c r="C11" i="1"/>
  <c r="C12" i="1"/>
  <c r="C13" i="1"/>
  <c r="C4" i="1"/>
  <c r="M130" i="1" l="1"/>
  <c r="M131" i="1"/>
  <c r="M132" i="1"/>
  <c r="M125" i="1"/>
  <c r="M124" i="1"/>
  <c r="M129" i="1"/>
  <c r="M128" i="1"/>
  <c r="M127" i="1"/>
  <c r="M126" i="1"/>
  <c r="M133" i="1"/>
  <c r="M32" i="1"/>
  <c r="M42" i="1"/>
  <c r="M34" i="1"/>
  <c r="M33" i="1"/>
  <c r="M44" i="1"/>
  <c r="M46" i="1"/>
  <c r="M29" i="1"/>
  <c r="M45" i="1"/>
  <c r="M28" i="1"/>
  <c r="M31" i="1"/>
  <c r="M40" i="1"/>
  <c r="M47" i="1"/>
  <c r="M37" i="1"/>
  <c r="M41" i="1"/>
  <c r="M38" i="1"/>
  <c r="M39" i="1"/>
  <c r="M36" i="1"/>
  <c r="M10" i="1"/>
  <c r="M12" i="1"/>
  <c r="M9" i="1"/>
  <c r="M6" i="1"/>
  <c r="M11" i="1"/>
  <c r="M8" i="1"/>
  <c r="M7" i="1"/>
  <c r="M13" i="1"/>
  <c r="M5" i="1"/>
  <c r="M4" i="1"/>
  <c r="M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<sst xmlns="http://schemas.openxmlformats.org/spreadsheetml/2006/main" count="474" uniqueCount="302">
  <si>
    <t>Jugador</t>
  </si>
  <si>
    <t>Jugador_ID</t>
  </si>
  <si>
    <t>Puntos_corazon</t>
  </si>
  <si>
    <t>Puntos_flor</t>
  </si>
  <si>
    <t>Puntos_estrella</t>
  </si>
  <si>
    <t>Monedas</t>
  </si>
  <si>
    <t>Estado</t>
  </si>
  <si>
    <t>Personaje</t>
  </si>
  <si>
    <t>Bombard</t>
  </si>
  <si>
    <t>Koops</t>
  </si>
  <si>
    <t>Bibiana</t>
  </si>
  <si>
    <t>Yoshi</t>
  </si>
  <si>
    <t>Goomarina</t>
  </si>
  <si>
    <t>Claudia</t>
  </si>
  <si>
    <t>INSERTS</t>
  </si>
  <si>
    <t>Nombre</t>
  </si>
  <si>
    <t>PC</t>
  </si>
  <si>
    <t>PF</t>
  </si>
  <si>
    <t>Lupina</t>
  </si>
  <si>
    <t>Descripción</t>
  </si>
  <si>
    <t>Una Goomba universitaria que aspira a ser arqueóloga.</t>
  </si>
  <si>
    <t>Un joven Koopa que desea volverse más fuerte.</t>
  </si>
  <si>
    <t>¡Un espíritu nebuloso con un cuerpo que es pura dinamita!</t>
  </si>
  <si>
    <t>Un Yoshi recién nacido. Pequeño pero matón.</t>
  </si>
  <si>
    <t>Este antiguo miembro del Trío de las Sombras parece una chica, pero en realidad es un chico.</t>
  </si>
  <si>
    <t>Un viejo lobo de mar Bob-omb; era el marido de Bombaret.</t>
  </si>
  <si>
    <t>Esta ladrona en realidad es la dueña de la tienda de medallas de Villa Viciosa.</t>
  </si>
  <si>
    <t>Villa Viciosa</t>
  </si>
  <si>
    <t>Villa Verde</t>
  </si>
  <si>
    <t>Bosque Maravilloso</t>
  </si>
  <si>
    <t>Ciudad Dojo</t>
  </si>
  <si>
    <t>Villa Sombría</t>
  </si>
  <si>
    <t>Lugar</t>
  </si>
  <si>
    <t>NPCs</t>
  </si>
  <si>
    <t>Enemigo</t>
  </si>
  <si>
    <t>Subsuelo de Villa Viciosa</t>
  </si>
  <si>
    <t>Llanura Estelar</t>
  </si>
  <si>
    <t>Castillo de Goombaba</t>
  </si>
  <si>
    <t>Gran Árbol</t>
  </si>
  <si>
    <t>Casa de Claudia</t>
  </si>
  <si>
    <t>Camino Sombrío</t>
  </si>
  <si>
    <t>Templo Lúgubre</t>
  </si>
  <si>
    <t>Isla Trópico</t>
  </si>
  <si>
    <t>Cueva de los Piratas</t>
  </si>
  <si>
    <t>Estación de Riverside</t>
  </si>
  <si>
    <t>Villa Preciosa</t>
  </si>
  <si>
    <t>Lugar_Enemigo</t>
  </si>
  <si>
    <t>Enemigo_ID</t>
  </si>
  <si>
    <t>Region</t>
  </si>
  <si>
    <t>Puntos_ataque</t>
  </si>
  <si>
    <t>Puntos_defensa</t>
  </si>
  <si>
    <t>Vuela</t>
  </si>
  <si>
    <t>Goomba</t>
  </si>
  <si>
    <t>Paragoomba</t>
  </si>
  <si>
    <t>Goompincho</t>
  </si>
  <si>
    <t>Híper Goomba</t>
  </si>
  <si>
    <t>Híper Paragoomba</t>
  </si>
  <si>
    <t>Híper Goompincho</t>
  </si>
  <si>
    <t>Gloomba</t>
  </si>
  <si>
    <t>Paragloomba</t>
  </si>
  <si>
    <t>Gloompincho</t>
  </si>
  <si>
    <t>Koopa Troopa</t>
  </si>
  <si>
    <t>Paratroopa</t>
  </si>
  <si>
    <t>Reservoir Troopa</t>
  </si>
  <si>
    <t>Reservoir Para</t>
  </si>
  <si>
    <t>Antitroopa</t>
  </si>
  <si>
    <t>Antipara</t>
  </si>
  <si>
    <t>Koopa Oscuro</t>
  </si>
  <si>
    <t>Paratroopa Oscuro</t>
  </si>
  <si>
    <t>Koopatrullero</t>
  </si>
  <si>
    <t>Koopatrullero Oscuro</t>
  </si>
  <si>
    <t>Bomburgo</t>
  </si>
  <si>
    <t>La Luna</t>
  </si>
  <si>
    <t>Palacio de la Oscuridad</t>
  </si>
  <si>
    <t>Koopa Esqueleto</t>
  </si>
  <si>
    <t>Koopa Esqueleto Rojo</t>
  </si>
  <si>
    <t>Huesitos</t>
  </si>
  <si>
    <t>Koopa Esqueleto Negro</t>
  </si>
  <si>
    <t>Hermano Martillo</t>
  </si>
  <si>
    <t>Hermano Boomerang</t>
  </si>
  <si>
    <t>Hermano Fuego</t>
  </si>
  <si>
    <t>Lakitu</t>
  </si>
  <si>
    <t>Lakitu Oscuro</t>
  </si>
  <si>
    <t>Pinchón</t>
  </si>
  <si>
    <t>Pinchón Celeste</t>
  </si>
  <si>
    <t>Buzzy Beetle</t>
  </si>
  <si>
    <t>Punzón</t>
  </si>
  <si>
    <t>Parabuzzy</t>
  </si>
  <si>
    <t>Parapunzón</t>
  </si>
  <si>
    <t>Punzón Rojo</t>
  </si>
  <si>
    <t>Magikoopa</t>
  </si>
  <si>
    <t>Magikoopa Rojo</t>
  </si>
  <si>
    <t>Magikoopa Blanco</t>
  </si>
  <si>
    <t>Magikoopa Verde</t>
  </si>
  <si>
    <t>Kammy Koopa</t>
  </si>
  <si>
    <t>Bowser</t>
  </si>
  <si>
    <t>Angui Lucho</t>
  </si>
  <si>
    <t>El Rompehuesos</t>
  </si>
  <si>
    <t>Bandido</t>
  </si>
  <si>
    <t>Gran Bandido</t>
  </si>
  <si>
    <t>Bandido Medallas</t>
  </si>
  <si>
    <t>Farolín</t>
  </si>
  <si>
    <t>Farolán</t>
  </si>
  <si>
    <t>Farolén</t>
  </si>
  <si>
    <t>Fuzzy</t>
  </si>
  <si>
    <t>Diversos lugares</t>
  </si>
  <si>
    <t>Cien Mazmorras</t>
  </si>
  <si>
    <t>Tiene_pincho</t>
  </si>
  <si>
    <t>Tiene_caparazon</t>
  </si>
  <si>
    <t>Es_Boss</t>
  </si>
  <si>
    <t>Fortaleza de Piedra</t>
  </si>
  <si>
    <t>Fuzzy Dorado</t>
  </si>
  <si>
    <t>Fuzzy Bosque</t>
  </si>
  <si>
    <t>Fuzzy Flor</t>
  </si>
  <si>
    <t>Pokey</t>
  </si>
  <si>
    <t>Pokey Venenoso</t>
  </si>
  <si>
    <t>Planta Piraña Gris</t>
  </si>
  <si>
    <t>Piraña Pocha</t>
  </si>
  <si>
    <t>Piraña Hielo</t>
  </si>
  <si>
    <t>Planta Piraña</t>
  </si>
  <si>
    <t>Margaloca</t>
  </si>
  <si>
    <t>Margamola</t>
  </si>
  <si>
    <t>Aracnoide</t>
  </si>
  <si>
    <t>Arántula</t>
  </si>
  <si>
    <t>Swooper</t>
  </si>
  <si>
    <t>Supula</t>
  </si>
  <si>
    <t>Vampirito</t>
  </si>
  <si>
    <t>Puff Oscuro</t>
  </si>
  <si>
    <t>Ruff Puff</t>
  </si>
  <si>
    <t>Puff Helado</t>
  </si>
  <si>
    <t>Puff Venenoso</t>
  </si>
  <si>
    <t>Batalla</t>
  </si>
  <si>
    <t>Num_Turnos</t>
  </si>
  <si>
    <t>Num_Ayuda</t>
  </si>
  <si>
    <t>Habilidad</t>
  </si>
  <si>
    <t>Coste_PF</t>
  </si>
  <si>
    <t>Descripcion</t>
  </si>
  <si>
    <t>Cabezazo</t>
  </si>
  <si>
    <t>Multicabezazo</t>
  </si>
  <si>
    <t>Beso de Ánimo</t>
  </si>
  <si>
    <t>Lanzaconcha</t>
  </si>
  <si>
    <t>Súper Concha</t>
  </si>
  <si>
    <t>Protegeconcha</t>
  </si>
  <si>
    <t>Concha Furia</t>
  </si>
  <si>
    <t>Placaje</t>
  </si>
  <si>
    <t>Vendaval</t>
  </si>
  <si>
    <t>Achuchón</t>
  </si>
  <si>
    <t>Cortina Humo</t>
  </si>
  <si>
    <t>Golpe Cadera</t>
  </si>
  <si>
    <t>Engullir</t>
  </si>
  <si>
    <t>Huevos Reductores</t>
  </si>
  <si>
    <t>Estampida</t>
  </si>
  <si>
    <t>Golpe Sombra</t>
  </si>
  <si>
    <t>Transparencia</t>
  </si>
  <si>
    <t>Llamarada</t>
  </si>
  <si>
    <t>Embelesamiento</t>
  </si>
  <si>
    <t>Bomba</t>
  </si>
  <si>
    <t>Bomba Tiempo</t>
  </si>
  <si>
    <t>Mina</t>
  </si>
  <si>
    <t>Gran Explosión</t>
  </si>
  <si>
    <t>Bofetada del Amor</t>
  </si>
  <si>
    <t>Ataca a un enemigo de un cabezazo.</t>
  </si>
  <si>
    <t>Muestra la descripción del enemigo y sus PC.</t>
  </si>
  <si>
    <t>Ataca a un enemigo hasta fallar.</t>
  </si>
  <si>
    <t>Hace que Mario realice dos acciones en un turno.</t>
  </si>
  <si>
    <t>Lanza la concha a un enemigo.</t>
  </si>
  <si>
    <t>Lanza la concha contra todos los enemigos.</t>
  </si>
  <si>
    <t>Deja caer una concha que protege a Mario.</t>
  </si>
  <si>
    <t>Ataca a todos los enemigos del suelo.</t>
  </si>
  <si>
    <t>Ataca a un enemigo aplastándolo con el cuerpo.</t>
  </si>
  <si>
    <t>Levanta un vendaval y lanza a los enemigos por los aires.</t>
  </si>
  <si>
    <t>Achucha al enemigo para drenar sus PC.</t>
  </si>
  <si>
    <t>Hace que Mario esquive los ataques durante un rato.</t>
  </si>
  <si>
    <t>Golpea al enemigo repetidamente.</t>
  </si>
  <si>
    <t>Engulle a un enemigo para usarlo como arma arrojadiza.</t>
  </si>
  <si>
    <t>Arroja huevos a los enemigos y los reduce de tamaño.</t>
  </si>
  <si>
    <t>Ataca a los enemigos con una estampida de Yoshis.</t>
  </si>
  <si>
    <t>Ataca a un enemigo con un puñetazo y le prende fuego.</t>
  </si>
  <si>
    <t>Esconde a Mario para evitar los ataques de los enemigos.</t>
  </si>
  <si>
    <t>Ataca a todos los enemigos con una llamarada.</t>
  </si>
  <si>
    <t>Confunde a los enemigos con un beso sensual.</t>
  </si>
  <si>
    <t>Explota atacando a un enemigo que esté en el suelo.</t>
  </si>
  <si>
    <t>Arroja tres bombas que explotan un turno después.</t>
  </si>
  <si>
    <t>Causa daño al enemigo que ataque a Bombard.</t>
  </si>
  <si>
    <t>Explota atacando a todos los enemigos.</t>
  </si>
  <si>
    <t>Ataca a un enemigo de una bofetada.</t>
  </si>
  <si>
    <t>Roba los objetos y medallas que tengan los enemigos.</t>
  </si>
  <si>
    <t>Beso Furtivo</t>
  </si>
  <si>
    <t>Items</t>
  </si>
  <si>
    <t>Seta</t>
  </si>
  <si>
    <t>Flor de fuego</t>
  </si>
  <si>
    <t>Tónico</t>
  </si>
  <si>
    <t>Recupera 5 PC.</t>
  </si>
  <si>
    <t>Quita 3 PC a todos los enemigos.</t>
  </si>
  <si>
    <t>Cura estados.</t>
  </si>
  <si>
    <t>Gelatina</t>
  </si>
  <si>
    <t>Recupera 5 PF.</t>
  </si>
  <si>
    <t>Espíritu</t>
  </si>
  <si>
    <t>Te cubre de ataques enemigos.</t>
  </si>
  <si>
    <t>Disco Mareo</t>
  </si>
  <si>
    <t>Marea a los enemigos.</t>
  </si>
  <si>
    <t>Don Blandito</t>
  </si>
  <si>
    <t>Reduce el ataque de los enemigos.</t>
  </si>
  <si>
    <t>Concha Protectora</t>
  </si>
  <si>
    <t>Te protege de ataques enemigos.</t>
  </si>
  <si>
    <t>Bloque POW</t>
  </si>
  <si>
    <t>Quita 2 PC a todos los enemigos y da vuelta a enemigos con caparazón</t>
  </si>
  <si>
    <t>Capote</t>
  </si>
  <si>
    <t>Esquiva ataques de enemigos</t>
  </si>
  <si>
    <t>Chupa PC</t>
  </si>
  <si>
    <t>Quita PC a un enemigo y se lo da a tu personaje.</t>
  </si>
  <si>
    <t>Furia trueno</t>
  </si>
  <si>
    <t>Quita 4 PC a todos los enemigos.</t>
  </si>
  <si>
    <t>Estrella Fugaz</t>
  </si>
  <si>
    <t>Quita 6 PC a todos los enemigos.</t>
  </si>
  <si>
    <t>Ultra Seta</t>
  </si>
  <si>
    <t>Grandimiel</t>
  </si>
  <si>
    <t>Recupera 15 PF.</t>
  </si>
  <si>
    <t>Recupera 15 PC.</t>
  </si>
  <si>
    <t>Oveja Sueño</t>
  </si>
  <si>
    <t>Duerme a los enemigos.</t>
  </si>
  <si>
    <t>Jugador_Items</t>
  </si>
  <si>
    <t>Num_Items</t>
  </si>
  <si>
    <t>Medalla</t>
  </si>
  <si>
    <t>Coste_PM</t>
  </si>
  <si>
    <t>Salto Potente</t>
  </si>
  <si>
    <t>Multi-Rebote</t>
  </si>
  <si>
    <t>Golpe Potente</t>
  </si>
  <si>
    <t>Martillo Terremoto</t>
  </si>
  <si>
    <t>Golpe Confusión</t>
  </si>
  <si>
    <t>Doble Objeto</t>
  </si>
  <si>
    <t>Más Fuerza</t>
  </si>
  <si>
    <t>Mega Prisa</t>
  </si>
  <si>
    <t>Última Posibilidad</t>
  </si>
  <si>
    <t>Más PC</t>
  </si>
  <si>
    <t>Más PF</t>
  </si>
  <si>
    <t>Ahorraflores</t>
  </si>
  <si>
    <t>Anti-Pinchos</t>
  </si>
  <si>
    <t>Vacuna</t>
  </si>
  <si>
    <t>Día Suerte</t>
  </si>
  <si>
    <t>Cambio Rápido</t>
  </si>
  <si>
    <t>FX Ataque A</t>
  </si>
  <si>
    <t>Emblema L</t>
  </si>
  <si>
    <t>El traje de Mario se volverá como el de Luigi.</t>
  </si>
  <si>
    <t>Cuando Mario ataca, se oye el sonido de una rana.</t>
  </si>
  <si>
    <t>Permite cambiar de compañero sin perder turno.</t>
  </si>
  <si>
    <t>Hace que el enemigo falle mucho al atacar a Mario.</t>
  </si>
  <si>
    <t>Corazón Feliz</t>
  </si>
  <si>
    <t>Va recuperando los PC de Mario durante el combate.</t>
  </si>
  <si>
    <t>Protege a Mario de mareos y envenenamientos durante el combate.</t>
  </si>
  <si>
    <t>Permite saltar sobre un enemigo con pinchos sin recibir daño.</t>
  </si>
  <si>
    <t>En el combate, ahorra 1 PF cada vez que Mario ataca.</t>
  </si>
  <si>
    <t>Incrementa los PF Máximos en 5 puntos.</t>
  </si>
  <si>
    <t>Incrementa los PC Máximos de Mario en 5 puntos.</t>
  </si>
  <si>
    <t>Cuando Mario está en peligro, solo recibe la mitad del daño.</t>
  </si>
  <si>
    <t>Cuando Mario está en peligro, su poder de ataque sube en 5 puntos.</t>
  </si>
  <si>
    <t>Incrementa los poderes de Salto y Martillo en 1 Punto.</t>
  </si>
  <si>
    <t>En el combate, permite a Mario usar dos objetos durante un turno. Gasta 4 PF.</t>
  </si>
  <si>
    <t>Permite realizar un Martillo Terremoto. Gasta 3 PF. Daña a todos los enemigos del suelo y techo.</t>
  </si>
  <si>
    <t>Permite realizar un Golpe Potente. Gasta 2 PF. Martillea con mucho poder de ataque.</t>
  </si>
  <si>
    <t>Permite realizar un Multi-Rebote. Gasta 2 PF. Puedes saltar sobre todos los enemigos.</t>
  </si>
  <si>
    <t>Permite realizar un Salto Potente. Gasta 2 PF. Salta con mucho poder de ataque.</t>
  </si>
  <si>
    <t>Permite realizar un Golpe Confusión. Gasta 2 PF. El enemigo golpeado quedará confuso.</t>
  </si>
  <si>
    <t>Hab_Estrella</t>
  </si>
  <si>
    <t>Recuperar</t>
  </si>
  <si>
    <t>Terremoto</t>
  </si>
  <si>
    <t>Tiempo Muerto</t>
  </si>
  <si>
    <t>Recargar</t>
  </si>
  <si>
    <t>Ataque Estelar</t>
  </si>
  <si>
    <t>Como Nuevo</t>
  </si>
  <si>
    <t>Golpe Final</t>
  </si>
  <si>
    <t>Coste_PE</t>
  </si>
  <si>
    <t>Recupera PC y PF, curando a Mario y a su compañero.</t>
  </si>
  <si>
    <t>Ataca a todos los enemigos haciendo temblar el suelo.</t>
  </si>
  <si>
    <t>Detiene durante un rato a todos los enemigos.</t>
  </si>
  <si>
    <t>Aumenta durante un rato el poder de ataque y defensa.</t>
  </si>
  <si>
    <t>Ataca a todos los enemigos rodeados por las estrellas.</t>
  </si>
  <si>
    <t>Recupera PC y PF y, además, cura a Mario y a su compañero.</t>
  </si>
  <si>
    <t>Termina con los enemigos de un golpe.</t>
  </si>
  <si>
    <t>Partida</t>
  </si>
  <si>
    <t>Usuario_ID</t>
  </si>
  <si>
    <t>Alberto</t>
  </si>
  <si>
    <t>Alejandro</t>
  </si>
  <si>
    <t>Blanca</t>
  </si>
  <si>
    <t>Carlota</t>
  </si>
  <si>
    <t>Emilio</t>
  </si>
  <si>
    <t>Héctor</t>
  </si>
  <si>
    <t>Irene</t>
  </si>
  <si>
    <t>Luis</t>
  </si>
  <si>
    <t>Sandro</t>
  </si>
  <si>
    <t>Verónica</t>
  </si>
  <si>
    <t>Usuario</t>
  </si>
  <si>
    <t>ID_Usuario</t>
  </si>
  <si>
    <t>Furia Trueno</t>
  </si>
  <si>
    <t>Procedencia</t>
  </si>
  <si>
    <t>Personaje_Nombre</t>
  </si>
  <si>
    <t>Indice_ataque</t>
  </si>
  <si>
    <t>Indice_defensa</t>
  </si>
  <si>
    <t>Items_Nombre</t>
  </si>
  <si>
    <t>Nombre_Lugar</t>
  </si>
  <si>
    <t>Horas_jugadas</t>
  </si>
  <si>
    <t>Enemigos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</si>
</sst>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14C0-E3B3-2844-9A79-544F0CF78608}">
  <dimension ref="B1:M278"/>
  <sheetViews>
    <sheetView tabSelected="1" topLeftCell="M248" zoomScale="115" zoomScaleNormal="115" workbookViewId="0">
      <selection activeCell="M124" sqref="M124:M133"/>
    </sheetView>
  </sheetViews>
  <sheetFormatPr baseColWidth="10" defaultColWidth="24.875" defaultRowHeight="15.75" x14ac:dyDescent="0.25"/>
  <cols>
    <col min="1" max="1" width="2.875" customWidth="1"/>
    <col min="12" max="12" width="5.375" customWidth="1"/>
    <col min="13" max="13" width="150.875" customWidth="1"/>
  </cols>
  <sheetData>
    <row r="1" spans="2:13" ht="15.95" customHeight="1" x14ac:dyDescent="0.25">
      <c r="M1" s="5" t="s">
        <v>14</v>
      </c>
    </row>
    <row r="2" spans="2:13" ht="15.95" customHeight="1" x14ac:dyDescent="0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2"/>
      <c r="M2" s="8" t="str">
        <f>B2</f>
        <v>Jugador</v>
      </c>
    </row>
    <row r="3" spans="2:13" ht="15.95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13" x14ac:dyDescent="0.25">
      <c r="B4">
        <v>1</v>
      </c>
      <c r="C4">
        <f ca="1">RANDBETWEEN(1,40)</f>
        <v>28</v>
      </c>
      <c r="D4">
        <f ca="1">RANDBETWEEN(0,30)</f>
        <v>25</v>
      </c>
      <c r="E4">
        <f ca="1">RANDBETWEEN(0,7)</f>
        <v>1</v>
      </c>
      <c r="F4">
        <f ca="1">RANDBETWEEN(0,120)</f>
        <v>80</v>
      </c>
      <c r="G4">
        <f ca="1">RANDBETWEEN(1,5)</f>
        <v>4</v>
      </c>
      <c r="H4" t="s">
        <v>8</v>
      </c>
      <c r="M4" t="str">
        <f ca="1">_xlfn.CONCAT("INSERT INTO Jugador(Jugador_ID, Puntos_corazon, Puntos_flor, Puntos_estrella, Monedas, Estado, Personaje) VALUES (",B4,", ",C4,", ",D4,", ",E4,", ",F4,", ",G4,", '",H4,"');")</f>
        <v>INSERT INTO Jugador(Jugador_ID, Puntos_corazon, Puntos_flor, Puntos_estrella, Monedas, Estado, Personaje) VALUES (1, 28, 25, 1, 80, 4, 'Bombard');</v>
      </c>
    </row>
    <row r="5" spans="2:13" x14ac:dyDescent="0.25">
      <c r="B5">
        <v>2</v>
      </c>
      <c r="C5">
        <f t="shared" ref="C5:C13" ca="1" si="0">RANDBETWEEN(1,40)</f>
        <v>1</v>
      </c>
      <c r="D5">
        <f t="shared" ref="D5:D13" ca="1" si="1">RANDBETWEEN(0,30)</f>
        <v>26</v>
      </c>
      <c r="E5">
        <f t="shared" ref="E5:E13" ca="1" si="2">RANDBETWEEN(0,7)</f>
        <v>4</v>
      </c>
      <c r="F5">
        <f t="shared" ref="F5:F13" ca="1" si="3">RANDBETWEEN(0,120)</f>
        <v>36</v>
      </c>
      <c r="G5">
        <f t="shared" ref="G5:G13" ca="1" si="4">RANDBETWEEN(1,5)</f>
        <v>3</v>
      </c>
      <c r="H5" t="s">
        <v>9</v>
      </c>
      <c r="M5" t="str">
        <f t="shared" ref="M5:M13" ca="1" si="5">_xlfn.CONCAT("INSERT INTO Jugador(Jugador_ID, Puntos_corazon, Puntos_flor, Puntos_estrella, Monedas, Estado, Personaje) VALUES (",B5,", ",C5,", ",D5,", ",E5,", ",F5,", ",G5,", '",H5,"');")</f>
        <v>INSERT INTO Jugador(Jugador_ID, Puntos_corazon, Puntos_flor, Puntos_estrella, Monedas, Estado, Personaje) VALUES (2, 1, 26, 4, 36, 3, 'Koops');</v>
      </c>
    </row>
    <row r="6" spans="2:13" x14ac:dyDescent="0.25">
      <c r="B6">
        <v>3</v>
      </c>
      <c r="C6">
        <f t="shared" ca="1" si="0"/>
        <v>13</v>
      </c>
      <c r="D6">
        <f t="shared" ca="1" si="1"/>
        <v>30</v>
      </c>
      <c r="E6">
        <f t="shared" ca="1" si="2"/>
        <v>6</v>
      </c>
      <c r="F6">
        <f t="shared" ca="1" si="3"/>
        <v>71</v>
      </c>
      <c r="G6">
        <f t="shared" ca="1" si="4"/>
        <v>5</v>
      </c>
      <c r="H6" t="s">
        <v>10</v>
      </c>
      <c r="M6" t="str">
        <f t="shared" ca="1" si="5"/>
        <v>INSERT INTO Jugador(Jugador_ID, Puntos_corazon, Puntos_flor, Puntos_estrella, Monedas, Estado, Personaje) VALUES (3, 13, 30, 6, 71, 5, 'Bibiana');</v>
      </c>
    </row>
    <row r="7" spans="2:13" x14ac:dyDescent="0.25">
      <c r="B7">
        <v>4</v>
      </c>
      <c r="C7">
        <f t="shared" ca="1" si="0"/>
        <v>19</v>
      </c>
      <c r="D7">
        <f t="shared" ca="1" si="1"/>
        <v>10</v>
      </c>
      <c r="E7">
        <f t="shared" ca="1" si="2"/>
        <v>1</v>
      </c>
      <c r="F7">
        <f t="shared" ca="1" si="3"/>
        <v>110</v>
      </c>
      <c r="G7">
        <f t="shared" ca="1" si="4"/>
        <v>3</v>
      </c>
      <c r="H7" t="s">
        <v>11</v>
      </c>
      <c r="M7" t="str">
        <f t="shared" ca="1" si="5"/>
        <v>INSERT INTO Jugador(Jugador_ID, Puntos_corazon, Puntos_flor, Puntos_estrella, Monedas, Estado, Personaje) VALUES (4, 19, 10, 1, 110, 3, 'Yoshi');</v>
      </c>
    </row>
    <row r="8" spans="2:13" x14ac:dyDescent="0.25">
      <c r="B8">
        <v>5</v>
      </c>
      <c r="C8">
        <f t="shared" ca="1" si="0"/>
        <v>13</v>
      </c>
      <c r="D8">
        <f t="shared" ca="1" si="1"/>
        <v>23</v>
      </c>
      <c r="E8">
        <f t="shared" ca="1" si="2"/>
        <v>7</v>
      </c>
      <c r="F8">
        <f t="shared" ca="1" si="3"/>
        <v>64</v>
      </c>
      <c r="G8">
        <f t="shared" ca="1" si="4"/>
        <v>2</v>
      </c>
      <c r="H8" t="s">
        <v>9</v>
      </c>
      <c r="M8" t="str">
        <f t="shared" ca="1" si="5"/>
        <v>INSERT INTO Jugador(Jugador_ID, Puntos_corazon, Puntos_flor, Puntos_estrella, Monedas, Estado, Personaje) VALUES (5, 13, 23, 7, 64, 2, 'Koops');</v>
      </c>
    </row>
    <row r="9" spans="2:13" x14ac:dyDescent="0.25">
      <c r="B9">
        <v>6</v>
      </c>
      <c r="C9">
        <f t="shared" ca="1" si="0"/>
        <v>22</v>
      </c>
      <c r="D9">
        <f t="shared" ca="1" si="1"/>
        <v>22</v>
      </c>
      <c r="E9">
        <f t="shared" ca="1" si="2"/>
        <v>1</v>
      </c>
      <c r="F9">
        <f t="shared" ca="1" si="3"/>
        <v>117</v>
      </c>
      <c r="G9">
        <f t="shared" ca="1" si="4"/>
        <v>4</v>
      </c>
      <c r="H9" t="s">
        <v>12</v>
      </c>
      <c r="M9" t="str">
        <f t="shared" ca="1" si="5"/>
        <v>INSERT INTO Jugador(Jugador_ID, Puntos_corazon, Puntos_flor, Puntos_estrella, Monedas, Estado, Personaje) VALUES (6, 22, 22, 1, 117, 4, 'Goomarina');</v>
      </c>
    </row>
    <row r="10" spans="2:13" x14ac:dyDescent="0.25">
      <c r="B10">
        <v>7</v>
      </c>
      <c r="C10">
        <f t="shared" ca="1" si="0"/>
        <v>30</v>
      </c>
      <c r="D10">
        <f t="shared" ca="1" si="1"/>
        <v>24</v>
      </c>
      <c r="E10">
        <f t="shared" ca="1" si="2"/>
        <v>1</v>
      </c>
      <c r="F10">
        <f t="shared" ca="1" si="3"/>
        <v>7</v>
      </c>
      <c r="G10">
        <f t="shared" ca="1" si="4"/>
        <v>1</v>
      </c>
      <c r="H10" t="s">
        <v>18</v>
      </c>
      <c r="M10" t="str">
        <f t="shared" ca="1" si="5"/>
        <v>INSERT INTO Jugador(Jugador_ID, Puntos_corazon, Puntos_flor, Puntos_estrella, Monedas, Estado, Personaje) VALUES (7, 30, 24, 1, 7, 1, 'Lupina');</v>
      </c>
    </row>
    <row r="11" spans="2:13" x14ac:dyDescent="0.25">
      <c r="B11">
        <v>8</v>
      </c>
      <c r="C11">
        <f t="shared" ca="1" si="0"/>
        <v>40</v>
      </c>
      <c r="D11">
        <f t="shared" ca="1" si="1"/>
        <v>30</v>
      </c>
      <c r="E11">
        <f t="shared" ca="1" si="2"/>
        <v>0</v>
      </c>
      <c r="F11">
        <f t="shared" ca="1" si="3"/>
        <v>85</v>
      </c>
      <c r="G11">
        <f t="shared" ca="1" si="4"/>
        <v>5</v>
      </c>
      <c r="H11" t="s">
        <v>13</v>
      </c>
      <c r="M11" t="str">
        <f t="shared" ca="1" si="5"/>
        <v>INSERT INTO Jugador(Jugador_ID, Puntos_corazon, Puntos_flor, Puntos_estrella, Monedas, Estado, Personaje) VALUES (8, 40, 30, 0, 85, 5, 'Claudia');</v>
      </c>
    </row>
    <row r="12" spans="2:13" x14ac:dyDescent="0.25">
      <c r="B12">
        <v>9</v>
      </c>
      <c r="C12">
        <f t="shared" ca="1" si="0"/>
        <v>19</v>
      </c>
      <c r="D12">
        <f t="shared" ca="1" si="1"/>
        <v>21</v>
      </c>
      <c r="E12">
        <f t="shared" ca="1" si="2"/>
        <v>5</v>
      </c>
      <c r="F12">
        <f t="shared" ca="1" si="3"/>
        <v>46</v>
      </c>
      <c r="G12">
        <f t="shared" ca="1" si="4"/>
        <v>3</v>
      </c>
      <c r="H12" t="s">
        <v>10</v>
      </c>
      <c r="M12" t="str">
        <f t="shared" ca="1" si="5"/>
        <v>INSERT INTO Jugador(Jugador_ID, Puntos_corazon, Puntos_flor, Puntos_estrella, Monedas, Estado, Personaje) VALUES (9, 19, 21, 5, 46, 3, 'Bibiana');</v>
      </c>
    </row>
    <row r="13" spans="2:13" x14ac:dyDescent="0.25">
      <c r="B13">
        <v>10</v>
      </c>
      <c r="C13">
        <f t="shared" ca="1" si="0"/>
        <v>7</v>
      </c>
      <c r="D13">
        <f t="shared" ca="1" si="1"/>
        <v>5</v>
      </c>
      <c r="E13">
        <f t="shared" ca="1" si="2"/>
        <v>5</v>
      </c>
      <c r="F13">
        <f t="shared" ca="1" si="3"/>
        <v>39</v>
      </c>
      <c r="G13">
        <f t="shared" ca="1" si="4"/>
        <v>3</v>
      </c>
      <c r="H13" t="s">
        <v>9</v>
      </c>
      <c r="M13" t="str">
        <f t="shared" ca="1" si="5"/>
        <v>INSERT INTO Jugador(Jugador_ID, Puntos_corazon, Puntos_flor, Puntos_estrella, Monedas, Estado, Personaje) VALUES (10, 7, 5, 5, 39, 3, 'Koops');</v>
      </c>
    </row>
    <row r="15" spans="2:13" x14ac:dyDescent="0.25"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M15" s="8" t="str">
        <f>B15</f>
        <v>Personaje</v>
      </c>
    </row>
    <row r="16" spans="2:13" x14ac:dyDescent="0.25">
      <c r="B16" s="3" t="s">
        <v>15</v>
      </c>
      <c r="C16" s="3" t="s">
        <v>16</v>
      </c>
      <c r="D16" s="3" t="s">
        <v>17</v>
      </c>
      <c r="E16" s="3" t="s">
        <v>294</v>
      </c>
      <c r="F16" s="3" t="s">
        <v>136</v>
      </c>
    </row>
    <row r="17" spans="2:13" x14ac:dyDescent="0.25">
      <c r="B17" t="s">
        <v>12</v>
      </c>
      <c r="C17">
        <v>25</v>
      </c>
      <c r="D17">
        <v>15</v>
      </c>
      <c r="E17" t="s">
        <v>27</v>
      </c>
      <c r="F17" t="s">
        <v>20</v>
      </c>
      <c r="M17" t="str">
        <f>_xlfn.CONCAT("INSERT INTO Personaje(Nombre, PC, PF, Procedencia, Descripcion) VALUES ('",B17,"', ",C17,", ",D17,", '",E17,"', '",F17,"');")</f>
        <v>INSERT INTO Personaje(Nombre, PC, PF, Procedencia, Descripcion) VALUES ('Goomarina', 25, 15, 'Villa Viciosa', 'Una Goomba universitaria que aspira a ser arqueóloga.');</v>
      </c>
    </row>
    <row r="18" spans="2:13" x14ac:dyDescent="0.25">
      <c r="B18" t="s">
        <v>9</v>
      </c>
      <c r="C18">
        <v>15</v>
      </c>
      <c r="D18">
        <v>20</v>
      </c>
      <c r="E18" t="s">
        <v>28</v>
      </c>
      <c r="F18" t="s">
        <v>21</v>
      </c>
      <c r="M18" t="str">
        <f t="shared" ref="M18:M23" si="6">_xlfn.CONCAT("INSERT INTO Personaje(Nombre, PC, PF, Procedencia, Descripcion) VALUES ('",B18,"', ",C18,", ",D18,", '",E18,"', '",F18,"');")</f>
        <v>INSERT INTO Personaje(Nombre, PC, PF, Procedencia, Descripcion) VALUES ('Koops', 15, 20, 'Villa Verde', 'Un joven Koopa que desea volverse más fuerte.');</v>
      </c>
    </row>
    <row r="19" spans="2:13" x14ac:dyDescent="0.25">
      <c r="B19" t="s">
        <v>13</v>
      </c>
      <c r="C19">
        <v>35</v>
      </c>
      <c r="D19">
        <v>30</v>
      </c>
      <c r="E19" t="s">
        <v>29</v>
      </c>
      <c r="F19" t="s">
        <v>22</v>
      </c>
      <c r="M19" t="str">
        <f t="shared" si="6"/>
        <v>INSERT INTO Personaje(Nombre, PC, PF, Procedencia, Descripcion) VALUES ('Claudia', 35, 30, 'Bosque Maravilloso', '¡Un espíritu nebuloso con un cuerpo que es pura dinamita!');</v>
      </c>
    </row>
    <row r="20" spans="2:13" x14ac:dyDescent="0.25">
      <c r="B20" t="s">
        <v>11</v>
      </c>
      <c r="C20">
        <v>20</v>
      </c>
      <c r="D20">
        <v>20</v>
      </c>
      <c r="E20" t="s">
        <v>30</v>
      </c>
      <c r="F20" t="s">
        <v>23</v>
      </c>
      <c r="M20" t="str">
        <f t="shared" si="6"/>
        <v>INSERT INTO Personaje(Nombre, PC, PF, Procedencia, Descripcion) VALUES ('Yoshi', 20, 20, 'Ciudad Dojo', 'Un Yoshi recién nacido. Pequeño pero matón.');</v>
      </c>
    </row>
    <row r="21" spans="2:13" x14ac:dyDescent="0.25">
      <c r="B21" t="s">
        <v>10</v>
      </c>
      <c r="C21">
        <v>25</v>
      </c>
      <c r="D21">
        <v>25</v>
      </c>
      <c r="E21" t="s">
        <v>31</v>
      </c>
      <c r="F21" t="s">
        <v>24</v>
      </c>
      <c r="M21" t="str">
        <f t="shared" si="6"/>
        <v>INSERT INTO Personaje(Nombre, PC, PF, Procedencia, Descripcion) VALUES ('Bibiana', 25, 25, 'Villa Sombría', 'Este antiguo miembro del Trío de las Sombras parece una chica, pero en realidad es un chico.');</v>
      </c>
    </row>
    <row r="22" spans="2:13" x14ac:dyDescent="0.25">
      <c r="B22" t="s">
        <v>8</v>
      </c>
      <c r="C22">
        <v>30</v>
      </c>
      <c r="D22">
        <v>20</v>
      </c>
      <c r="E22" t="s">
        <v>27</v>
      </c>
      <c r="F22" t="s">
        <v>25</v>
      </c>
      <c r="M22" t="str">
        <f t="shared" si="6"/>
        <v>INSERT INTO Personaje(Nombre, PC, PF, Procedencia, Descripcion) VALUES ('Bombard', 30, 20, 'Villa Viciosa', 'Un viejo lobo de mar Bob-omb; era el marido de Bombaret.');</v>
      </c>
    </row>
    <row r="23" spans="2:13" x14ac:dyDescent="0.25">
      <c r="B23" t="s">
        <v>18</v>
      </c>
      <c r="C23">
        <v>25</v>
      </c>
      <c r="D23">
        <v>15</v>
      </c>
      <c r="E23" t="s">
        <v>27</v>
      </c>
      <c r="F23" t="s">
        <v>26</v>
      </c>
      <c r="M23" t="str">
        <f t="shared" si="6"/>
        <v>INSERT INTO Personaje(Nombre, PC, PF, Procedencia, Descripcion) VALUES ('Lupina', 25, 15, 'Villa Viciosa', 'Esta ladrona en realidad es la dueña de la tienda de medallas de Villa Viciosa.');</v>
      </c>
    </row>
    <row r="25" spans="2:13" x14ac:dyDescent="0.25">
      <c r="B25" s="6" t="s">
        <v>32</v>
      </c>
      <c r="C25" s="6"/>
      <c r="D25" s="6"/>
      <c r="E25" s="6"/>
      <c r="F25" s="6"/>
      <c r="G25" s="6"/>
      <c r="H25" s="6"/>
      <c r="I25" s="6"/>
      <c r="J25" s="6"/>
      <c r="K25" s="6"/>
      <c r="M25" s="8" t="str">
        <f>B25</f>
        <v>Lugar</v>
      </c>
    </row>
    <row r="26" spans="2:13" x14ac:dyDescent="0.25">
      <c r="B26" s="3" t="s">
        <v>15</v>
      </c>
      <c r="C26" s="3" t="s">
        <v>33</v>
      </c>
      <c r="D26" s="3" t="s">
        <v>301</v>
      </c>
    </row>
    <row r="27" spans="2:13" x14ac:dyDescent="0.25">
      <c r="B27" t="s">
        <v>27</v>
      </c>
      <c r="C27">
        <f ca="1">RANDBETWEEN(5,20)</f>
        <v>18</v>
      </c>
      <c r="D27">
        <f ca="1">RANDBETWEEN(5,20)</f>
        <v>11</v>
      </c>
      <c r="M27" t="str">
        <f ca="1">_xlfn.CONCAT("INSERT INTO Lugar(Nombre, NPCs, Enemigo) VALUES ('",B27,"', ",C27,", ",D27,");")</f>
        <v>INSERT INTO Lugar(Nombre, NPCs, Enemigo) VALUES ('Villa Viciosa', 18, 11);</v>
      </c>
    </row>
    <row r="28" spans="2:13" x14ac:dyDescent="0.25">
      <c r="B28" t="s">
        <v>35</v>
      </c>
      <c r="C28">
        <f t="shared" ref="C28:D42" ca="1" si="7">RANDBETWEEN(5,20)</f>
        <v>20</v>
      </c>
      <c r="D28">
        <f t="shared" ca="1" si="7"/>
        <v>13</v>
      </c>
      <c r="M28" t="str">
        <f t="shared" ref="M28:M47" ca="1" si="8">_xlfn.CONCAT("INSERT INTO Lugar(Nombre, NPCs, Enemigo) VALUES ('",B28,"', ",C28,", ",D28,");")</f>
        <v>INSERT INTO Lugar(Nombre, NPCs, Enemigo) VALUES ('Subsuelo de Villa Viciosa', 20, 13);</v>
      </c>
    </row>
    <row r="29" spans="2:13" x14ac:dyDescent="0.25">
      <c r="B29" t="s">
        <v>36</v>
      </c>
      <c r="C29">
        <f t="shared" ca="1" si="7"/>
        <v>6</v>
      </c>
      <c r="D29">
        <f t="shared" ca="1" si="7"/>
        <v>13</v>
      </c>
      <c r="M29" t="str">
        <f t="shared" ca="1" si="8"/>
        <v>INSERT INTO Lugar(Nombre, NPCs, Enemigo) VALUES ('Llanura Estelar', 6, 13);</v>
      </c>
    </row>
    <row r="30" spans="2:13" x14ac:dyDescent="0.25">
      <c r="B30" t="s">
        <v>28</v>
      </c>
      <c r="C30">
        <f t="shared" ca="1" si="7"/>
        <v>7</v>
      </c>
      <c r="D30">
        <v>0</v>
      </c>
      <c r="M30" t="str">
        <f t="shared" ca="1" si="8"/>
        <v>INSERT INTO Lugar(Nombre, NPCs, Enemigo) VALUES ('Villa Verde', 7, 0);</v>
      </c>
    </row>
    <row r="31" spans="2:13" x14ac:dyDescent="0.25">
      <c r="B31" t="s">
        <v>110</v>
      </c>
      <c r="C31">
        <f t="shared" ca="1" si="7"/>
        <v>9</v>
      </c>
      <c r="D31">
        <f t="shared" ca="1" si="7"/>
        <v>12</v>
      </c>
      <c r="M31" t="str">
        <f t="shared" ca="1" si="8"/>
        <v>INSERT INTO Lugar(Nombre, NPCs, Enemigo) VALUES ('Fortaleza de Piedra', 9, 12);</v>
      </c>
    </row>
    <row r="32" spans="2:13" x14ac:dyDescent="0.25">
      <c r="B32" t="s">
        <v>37</v>
      </c>
      <c r="C32">
        <f t="shared" ref="C32:D47" ca="1" si="9">RANDBETWEEN(5,20)</f>
        <v>8</v>
      </c>
      <c r="D32">
        <f t="shared" ca="1" si="7"/>
        <v>17</v>
      </c>
      <c r="M32" t="str">
        <f t="shared" ca="1" si="8"/>
        <v>INSERT INTO Lugar(Nombre, NPCs, Enemigo) VALUES ('Castillo de Goombaba', 8, 17);</v>
      </c>
    </row>
    <row r="33" spans="2:13" x14ac:dyDescent="0.25">
      <c r="B33" t="s">
        <v>29</v>
      </c>
      <c r="C33">
        <f t="shared" ca="1" si="9"/>
        <v>8</v>
      </c>
      <c r="D33">
        <f t="shared" ca="1" si="7"/>
        <v>8</v>
      </c>
      <c r="M33" t="str">
        <f t="shared" ca="1" si="8"/>
        <v>INSERT INTO Lugar(Nombre, NPCs, Enemigo) VALUES ('Bosque Maravilloso', 8, 8);</v>
      </c>
    </row>
    <row r="34" spans="2:13" x14ac:dyDescent="0.25">
      <c r="B34" t="s">
        <v>38</v>
      </c>
      <c r="C34">
        <f t="shared" ca="1" si="9"/>
        <v>8</v>
      </c>
      <c r="D34">
        <f t="shared" ca="1" si="7"/>
        <v>9</v>
      </c>
      <c r="M34" t="str">
        <f t="shared" ca="1" si="8"/>
        <v>INSERT INTO Lugar(Nombre, NPCs, Enemigo) VALUES ('Gran Árbol', 8, 9);</v>
      </c>
    </row>
    <row r="35" spans="2:13" x14ac:dyDescent="0.25">
      <c r="B35" t="s">
        <v>39</v>
      </c>
      <c r="C35">
        <f t="shared" ca="1" si="9"/>
        <v>13</v>
      </c>
      <c r="D35">
        <v>0</v>
      </c>
      <c r="M35" t="str">
        <f t="shared" ca="1" si="8"/>
        <v>INSERT INTO Lugar(Nombre, NPCs, Enemigo) VALUES ('Casa de Claudia', 13, 0);</v>
      </c>
    </row>
    <row r="36" spans="2:13" x14ac:dyDescent="0.25">
      <c r="B36" t="s">
        <v>30</v>
      </c>
      <c r="C36">
        <f t="shared" ca="1" si="9"/>
        <v>5</v>
      </c>
      <c r="D36">
        <f t="shared" ca="1" si="7"/>
        <v>8</v>
      </c>
      <c r="M36" t="str">
        <f t="shared" ca="1" si="8"/>
        <v>INSERT INTO Lugar(Nombre, NPCs, Enemigo) VALUES ('Ciudad Dojo', 5, 8);</v>
      </c>
    </row>
    <row r="37" spans="2:13" x14ac:dyDescent="0.25">
      <c r="B37" t="s">
        <v>31</v>
      </c>
      <c r="C37">
        <f t="shared" ca="1" si="9"/>
        <v>5</v>
      </c>
      <c r="D37">
        <f t="shared" ca="1" si="7"/>
        <v>17</v>
      </c>
      <c r="M37" t="str">
        <f t="shared" ca="1" si="8"/>
        <v>INSERT INTO Lugar(Nombre, NPCs, Enemigo) VALUES ('Villa Sombría', 5, 17);</v>
      </c>
    </row>
    <row r="38" spans="2:13" x14ac:dyDescent="0.25">
      <c r="B38" t="s">
        <v>40</v>
      </c>
      <c r="C38">
        <f t="shared" ca="1" si="9"/>
        <v>20</v>
      </c>
      <c r="D38">
        <f t="shared" ca="1" si="7"/>
        <v>7</v>
      </c>
      <c r="M38" t="str">
        <f t="shared" ca="1" si="8"/>
        <v>INSERT INTO Lugar(Nombre, NPCs, Enemigo) VALUES ('Camino Sombrío', 20, 7);</v>
      </c>
    </row>
    <row r="39" spans="2:13" x14ac:dyDescent="0.25">
      <c r="B39" t="s">
        <v>41</v>
      </c>
      <c r="C39">
        <f t="shared" ca="1" si="9"/>
        <v>9</v>
      </c>
      <c r="D39">
        <f t="shared" ca="1" si="7"/>
        <v>19</v>
      </c>
      <c r="M39" t="str">
        <f t="shared" ca="1" si="8"/>
        <v>INSERT INTO Lugar(Nombre, NPCs, Enemigo) VALUES ('Templo Lúgubre', 9, 19);</v>
      </c>
    </row>
    <row r="40" spans="2:13" x14ac:dyDescent="0.25">
      <c r="B40" t="s">
        <v>42</v>
      </c>
      <c r="C40">
        <f t="shared" ca="1" si="9"/>
        <v>13</v>
      </c>
      <c r="D40">
        <f t="shared" ca="1" si="7"/>
        <v>16</v>
      </c>
      <c r="M40" t="str">
        <f t="shared" ca="1" si="8"/>
        <v>INSERT INTO Lugar(Nombre, NPCs, Enemigo) VALUES ('Isla Trópico', 13, 16);</v>
      </c>
    </row>
    <row r="41" spans="2:13" x14ac:dyDescent="0.25">
      <c r="B41" t="s">
        <v>43</v>
      </c>
      <c r="C41">
        <f t="shared" ca="1" si="9"/>
        <v>15</v>
      </c>
      <c r="D41">
        <f t="shared" ca="1" si="7"/>
        <v>6</v>
      </c>
      <c r="M41" t="str">
        <f t="shared" ca="1" si="8"/>
        <v>INSERT INTO Lugar(Nombre, NPCs, Enemigo) VALUES ('Cueva de los Piratas', 15, 6);</v>
      </c>
    </row>
    <row r="42" spans="2:13" x14ac:dyDescent="0.25">
      <c r="B42" t="s">
        <v>44</v>
      </c>
      <c r="C42">
        <f t="shared" ca="1" si="9"/>
        <v>6</v>
      </c>
      <c r="D42">
        <f t="shared" ca="1" si="7"/>
        <v>8</v>
      </c>
      <c r="M42" t="str">
        <f t="shared" ca="1" si="8"/>
        <v>INSERT INTO Lugar(Nombre, NPCs, Enemigo) VALUES ('Estación de Riverside', 6, 8);</v>
      </c>
    </row>
    <row r="43" spans="2:13" x14ac:dyDescent="0.25">
      <c r="B43" t="s">
        <v>45</v>
      </c>
      <c r="C43">
        <f t="shared" ca="1" si="9"/>
        <v>19</v>
      </c>
      <c r="D43">
        <v>0</v>
      </c>
      <c r="M43" t="str">
        <f t="shared" ca="1" si="8"/>
        <v>INSERT INTO Lugar(Nombre, NPCs, Enemigo) VALUES ('Villa Preciosa', 19, 0);</v>
      </c>
    </row>
    <row r="44" spans="2:13" x14ac:dyDescent="0.25">
      <c r="B44" t="s">
        <v>71</v>
      </c>
      <c r="C44">
        <f t="shared" ca="1" si="9"/>
        <v>13</v>
      </c>
      <c r="D44">
        <f t="shared" ca="1" si="9"/>
        <v>15</v>
      </c>
      <c r="M44" t="str">
        <f t="shared" ca="1" si="8"/>
        <v>INSERT INTO Lugar(Nombre, NPCs, Enemigo) VALUES ('Bomburgo', 13, 15);</v>
      </c>
    </row>
    <row r="45" spans="2:13" x14ac:dyDescent="0.25">
      <c r="B45" t="s">
        <v>72</v>
      </c>
      <c r="C45">
        <f t="shared" ca="1" si="9"/>
        <v>14</v>
      </c>
      <c r="D45">
        <f t="shared" ca="1" si="9"/>
        <v>16</v>
      </c>
      <c r="M45" t="str">
        <f t="shared" ca="1" si="8"/>
        <v>INSERT INTO Lugar(Nombre, NPCs, Enemigo) VALUES ('La Luna', 14, 16);</v>
      </c>
    </row>
    <row r="46" spans="2:13" x14ac:dyDescent="0.25">
      <c r="B46" t="s">
        <v>73</v>
      </c>
      <c r="C46">
        <f t="shared" ca="1" si="9"/>
        <v>9</v>
      </c>
      <c r="D46">
        <f t="shared" ca="1" si="9"/>
        <v>17</v>
      </c>
      <c r="M46" t="str">
        <f t="shared" ca="1" si="8"/>
        <v>INSERT INTO Lugar(Nombre, NPCs, Enemigo) VALUES ('Palacio de la Oscuridad', 9, 17);</v>
      </c>
    </row>
    <row r="47" spans="2:13" x14ac:dyDescent="0.25">
      <c r="B47" t="s">
        <v>106</v>
      </c>
      <c r="C47">
        <f t="shared" ca="1" si="9"/>
        <v>7</v>
      </c>
      <c r="D47">
        <f t="shared" ca="1" si="9"/>
        <v>7</v>
      </c>
      <c r="M47" t="str">
        <f t="shared" ca="1" si="8"/>
        <v>INSERT INTO Lugar(Nombre, NPCs, Enemigo) VALUES ('Cien Mazmorras', 7, 7);</v>
      </c>
    </row>
    <row r="49" spans="2:13" x14ac:dyDescent="0.25">
      <c r="B49" s="6" t="s">
        <v>34</v>
      </c>
      <c r="C49" s="6"/>
      <c r="D49" s="6"/>
      <c r="E49" s="6"/>
      <c r="F49" s="6"/>
      <c r="G49" s="6"/>
      <c r="H49" s="6"/>
      <c r="I49" s="6"/>
      <c r="J49" s="6"/>
      <c r="K49" s="6"/>
      <c r="M49" s="8" t="str">
        <f>B49</f>
        <v>Enemigo</v>
      </c>
    </row>
    <row r="50" spans="2:13" x14ac:dyDescent="0.25">
      <c r="B50" s="3" t="s">
        <v>47</v>
      </c>
      <c r="C50" s="3" t="s">
        <v>15</v>
      </c>
      <c r="D50" s="3" t="s">
        <v>48</v>
      </c>
      <c r="E50" s="3" t="s">
        <v>49</v>
      </c>
      <c r="F50" s="3" t="s">
        <v>50</v>
      </c>
      <c r="G50" s="3" t="s">
        <v>2</v>
      </c>
      <c r="H50" s="3" t="s">
        <v>51</v>
      </c>
      <c r="I50" s="3" t="s">
        <v>107</v>
      </c>
      <c r="J50" s="3" t="s">
        <v>108</v>
      </c>
      <c r="K50" s="3" t="s">
        <v>109</v>
      </c>
    </row>
    <row r="51" spans="2:13" x14ac:dyDescent="0.25">
      <c r="B51">
        <v>1</v>
      </c>
      <c r="C51" t="s">
        <v>52</v>
      </c>
      <c r="D51" t="s">
        <v>105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M51" t="str">
        <f>_xlfn.CONCAT("INSERT INTO Enemigo(Enemigo_ID, Nombre, Region, Puntos_ataque, Puntos_defensa, Puntos_corazon, Vuela, Tiene_pincho, Tiene_caparazon, Es_Boss) VALUES (",B51,", '",C51,"', '",D51,"', ",E51,", ",F51,", ",G51,", ",H51,", ",I51,", ",J51,", ",K51,");")</f>
        <v>INSERT INTO Enemigo(Enemigo_ID, Nombre, Region, Puntos_ataque, Puntos_defensa, Puntos_corazon, Vuela, Tiene_pincho, Tiene_caparazon, Es_Boss) VALUES (1, 'Goomba', 'Diversos lugares', 1, 0, 2, 0, 0, 0, 0);</v>
      </c>
    </row>
    <row r="52" spans="2:13" x14ac:dyDescent="0.25">
      <c r="B52">
        <v>2</v>
      </c>
      <c r="C52" t="s">
        <v>53</v>
      </c>
      <c r="D52" t="s">
        <v>105</v>
      </c>
      <c r="E52">
        <v>1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M52" t="str">
        <f t="shared" ref="M52:M115" si="10">_xlfn.CONCAT("INSERT INTO Enemigo(Enemigo_ID, Nombre, Region, Puntos_ataque, Puntos_defensa, Puntos_corazon, Vuela, Tiene_pincho, Tiene_caparazon, Es_Boss) VALUES (",B52,", '",C52,"', '",D52,"', ",E52,", ",F52,", ",G52,", ",H52,", ",I52,", ",J52,", ",K52,");")</f>
        <v>INSERT INTO Enemigo(Enemigo_ID, Nombre, Region, Puntos_ataque, Puntos_defensa, Puntos_corazon, Vuela, Tiene_pincho, Tiene_caparazon, Es_Boss) VALUES (2, 'Paragoomba', 'Diversos lugares', 1, 0, 2, 1, 0, 0, 0);</v>
      </c>
    </row>
    <row r="53" spans="2:13" x14ac:dyDescent="0.25">
      <c r="B53">
        <v>3</v>
      </c>
      <c r="C53" t="s">
        <v>54</v>
      </c>
      <c r="D53" t="s">
        <v>105</v>
      </c>
      <c r="E53">
        <v>2</v>
      </c>
      <c r="F53">
        <v>0</v>
      </c>
      <c r="G53">
        <v>2</v>
      </c>
      <c r="H53">
        <v>0</v>
      </c>
      <c r="I53">
        <v>1</v>
      </c>
      <c r="J53">
        <v>0</v>
      </c>
      <c r="K53">
        <v>0</v>
      </c>
      <c r="M53" t="str">
        <f t="shared" si="10"/>
        <v>INSERT INTO Enemigo(Enemigo_ID, Nombre, Region, Puntos_ataque, Puntos_defensa, Puntos_corazon, Vuela, Tiene_pincho, Tiene_caparazon, Es_Boss) VALUES (3, 'Goompincho', 'Diversos lugares', 2, 0, 2, 0, 1, 0, 0);</v>
      </c>
    </row>
    <row r="54" spans="2:13" x14ac:dyDescent="0.25">
      <c r="B54">
        <v>4</v>
      </c>
      <c r="C54" t="s">
        <v>55</v>
      </c>
      <c r="D54" t="s">
        <v>40</v>
      </c>
      <c r="E54">
        <v>2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M54" t="str">
        <f t="shared" si="10"/>
        <v>INSERT INTO Enemigo(Enemigo_ID, Nombre, Region, Puntos_ataque, Puntos_defensa, Puntos_corazon, Vuela, Tiene_pincho, Tiene_caparazon, Es_Boss) VALUES (4, 'Híper Goomba', 'Camino Sombrío', 2, 0, 8, 0, 0, 0, 0);</v>
      </c>
    </row>
    <row r="55" spans="2:13" x14ac:dyDescent="0.25">
      <c r="B55">
        <v>5</v>
      </c>
      <c r="C55" t="s">
        <v>56</v>
      </c>
      <c r="D55" t="s">
        <v>40</v>
      </c>
      <c r="E55">
        <v>2</v>
      </c>
      <c r="F55">
        <v>0</v>
      </c>
      <c r="G55">
        <v>8</v>
      </c>
      <c r="H55">
        <v>1</v>
      </c>
      <c r="I55">
        <v>0</v>
      </c>
      <c r="J55">
        <v>0</v>
      </c>
      <c r="K55">
        <v>0</v>
      </c>
      <c r="M55" t="str">
        <f t="shared" si="10"/>
        <v>INSERT INTO Enemigo(Enemigo_ID, Nombre, Region, Puntos_ataque, Puntos_defensa, Puntos_corazon, Vuela, Tiene_pincho, Tiene_caparazon, Es_Boss) VALUES (5, 'Híper Paragoomba', 'Camino Sombrío', 2, 0, 8, 1, 0, 0, 0);</v>
      </c>
    </row>
    <row r="56" spans="2:13" x14ac:dyDescent="0.25">
      <c r="B56">
        <v>6</v>
      </c>
      <c r="C56" t="s">
        <v>57</v>
      </c>
      <c r="D56" t="s">
        <v>40</v>
      </c>
      <c r="E56">
        <v>3</v>
      </c>
      <c r="F56">
        <v>0</v>
      </c>
      <c r="G56">
        <v>8</v>
      </c>
      <c r="H56">
        <v>0</v>
      </c>
      <c r="I56">
        <v>1</v>
      </c>
      <c r="J56">
        <v>0</v>
      </c>
      <c r="K56">
        <v>0</v>
      </c>
      <c r="M56" t="str">
        <f t="shared" si="10"/>
        <v>INSERT INTO Enemigo(Enemigo_ID, Nombre, Region, Puntos_ataque, Puntos_defensa, Puntos_corazon, Vuela, Tiene_pincho, Tiene_caparazon, Es_Boss) VALUES (6, 'Híper Goompincho', 'Camino Sombrío', 3, 0, 8, 0, 1, 0, 0);</v>
      </c>
    </row>
    <row r="57" spans="2:13" x14ac:dyDescent="0.25">
      <c r="B57">
        <v>7</v>
      </c>
      <c r="C57" t="s">
        <v>58</v>
      </c>
      <c r="D57" t="s">
        <v>106</v>
      </c>
      <c r="E57">
        <v>3</v>
      </c>
      <c r="F57">
        <v>0</v>
      </c>
      <c r="G57">
        <v>7</v>
      </c>
      <c r="H57">
        <v>0</v>
      </c>
      <c r="I57">
        <v>0</v>
      </c>
      <c r="J57">
        <v>0</v>
      </c>
      <c r="K57">
        <v>0</v>
      </c>
      <c r="M57" t="str">
        <f t="shared" si="10"/>
        <v>INSERT INTO Enemigo(Enemigo_ID, Nombre, Region, Puntos_ataque, Puntos_defensa, Puntos_corazon, Vuela, Tiene_pincho, Tiene_caparazon, Es_Boss) VALUES (7, 'Gloomba', 'Cien Mazmorras', 3, 0, 7, 0, 0, 0, 0);</v>
      </c>
    </row>
    <row r="58" spans="2:13" x14ac:dyDescent="0.25">
      <c r="B58">
        <v>8</v>
      </c>
      <c r="C58" t="s">
        <v>59</v>
      </c>
      <c r="D58" t="s">
        <v>106</v>
      </c>
      <c r="E58">
        <v>3</v>
      </c>
      <c r="F58">
        <v>0</v>
      </c>
      <c r="G58">
        <v>7</v>
      </c>
      <c r="H58">
        <v>1</v>
      </c>
      <c r="I58">
        <v>0</v>
      </c>
      <c r="J58">
        <v>0</v>
      </c>
      <c r="K58">
        <v>0</v>
      </c>
      <c r="M58" t="str">
        <f t="shared" si="10"/>
        <v>INSERT INTO Enemigo(Enemigo_ID, Nombre, Region, Puntos_ataque, Puntos_defensa, Puntos_corazon, Vuela, Tiene_pincho, Tiene_caparazon, Es_Boss) VALUES (8, 'Paragloomba', 'Cien Mazmorras', 3, 0, 7, 1, 0, 0, 0);</v>
      </c>
    </row>
    <row r="59" spans="2:13" x14ac:dyDescent="0.25">
      <c r="B59">
        <v>9</v>
      </c>
      <c r="C59" t="s">
        <v>60</v>
      </c>
      <c r="D59" t="s">
        <v>106</v>
      </c>
      <c r="E59">
        <v>4</v>
      </c>
      <c r="F59">
        <v>0</v>
      </c>
      <c r="G59">
        <v>7</v>
      </c>
      <c r="H59">
        <v>0</v>
      </c>
      <c r="I59">
        <v>1</v>
      </c>
      <c r="J59">
        <v>0</v>
      </c>
      <c r="K59">
        <v>0</v>
      </c>
      <c r="M59" t="str">
        <f t="shared" si="10"/>
        <v>INSERT INTO Enemigo(Enemigo_ID, Nombre, Region, Puntos_ataque, Puntos_defensa, Puntos_corazon, Vuela, Tiene_pincho, Tiene_caparazon, Es_Boss) VALUES (9, 'Gloompincho', 'Cien Mazmorras', 4, 0, 7, 0, 1, 0, 0);</v>
      </c>
    </row>
    <row r="60" spans="2:13" x14ac:dyDescent="0.25">
      <c r="B60">
        <v>10</v>
      </c>
      <c r="C60" t="s">
        <v>61</v>
      </c>
      <c r="D60" t="s">
        <v>36</v>
      </c>
      <c r="E60">
        <v>2</v>
      </c>
      <c r="F60">
        <v>1</v>
      </c>
      <c r="G60">
        <v>4</v>
      </c>
      <c r="H60">
        <v>0</v>
      </c>
      <c r="I60">
        <v>0</v>
      </c>
      <c r="J60">
        <v>1</v>
      </c>
      <c r="K60">
        <v>0</v>
      </c>
      <c r="M60" t="str">
        <f t="shared" si="10"/>
        <v>INSERT INTO Enemigo(Enemigo_ID, Nombre, Region, Puntos_ataque, Puntos_defensa, Puntos_corazon, Vuela, Tiene_pincho, Tiene_caparazon, Es_Boss) VALUES (10, 'Koopa Troopa', 'Llanura Estelar', 2, 1, 4, 0, 0, 1, 0);</v>
      </c>
    </row>
    <row r="61" spans="2:13" x14ac:dyDescent="0.25">
      <c r="B61">
        <v>11</v>
      </c>
      <c r="C61" t="s">
        <v>62</v>
      </c>
      <c r="D61" t="s">
        <v>37</v>
      </c>
      <c r="E61">
        <v>2</v>
      </c>
      <c r="F61">
        <v>1</v>
      </c>
      <c r="G61">
        <v>4</v>
      </c>
      <c r="H61">
        <v>1</v>
      </c>
      <c r="I61">
        <v>0</v>
      </c>
      <c r="J61">
        <v>1</v>
      </c>
      <c r="K61">
        <v>0</v>
      </c>
      <c r="M61" t="str">
        <f t="shared" si="10"/>
        <v>INSERT INTO Enemigo(Enemigo_ID, Nombre, Region, Puntos_ataque, Puntos_defensa, Puntos_corazon, Vuela, Tiene_pincho, Tiene_caparazon, Es_Boss) VALUES (11, 'Paratroopa', 'Castillo de Goombaba', 2, 1, 4, 1, 0, 1, 0);</v>
      </c>
    </row>
    <row r="62" spans="2:13" x14ac:dyDescent="0.25">
      <c r="B62">
        <v>12</v>
      </c>
      <c r="C62" t="s">
        <v>63</v>
      </c>
      <c r="D62" t="s">
        <v>30</v>
      </c>
      <c r="E62">
        <v>2</v>
      </c>
      <c r="F62">
        <v>4</v>
      </c>
      <c r="G62">
        <v>4</v>
      </c>
      <c r="H62">
        <v>0</v>
      </c>
      <c r="I62">
        <v>0</v>
      </c>
      <c r="J62">
        <v>1</v>
      </c>
      <c r="K62">
        <v>0</v>
      </c>
      <c r="M62" t="str">
        <f t="shared" si="10"/>
        <v>INSERT INTO Enemigo(Enemigo_ID, Nombre, Region, Puntos_ataque, Puntos_defensa, Puntos_corazon, Vuela, Tiene_pincho, Tiene_caparazon, Es_Boss) VALUES (12, 'Reservoir Troopa', 'Ciudad Dojo', 2, 4, 4, 0, 0, 1, 0);</v>
      </c>
    </row>
    <row r="63" spans="2:13" x14ac:dyDescent="0.25">
      <c r="B63">
        <v>13</v>
      </c>
      <c r="C63" t="s">
        <v>64</v>
      </c>
      <c r="D63" t="s">
        <v>30</v>
      </c>
      <c r="E63">
        <v>2</v>
      </c>
      <c r="F63">
        <v>1</v>
      </c>
      <c r="G63">
        <v>4</v>
      </c>
      <c r="H63">
        <v>1</v>
      </c>
      <c r="I63">
        <v>0</v>
      </c>
      <c r="J63">
        <v>1</v>
      </c>
      <c r="K63">
        <v>0</v>
      </c>
      <c r="M63" t="str">
        <f t="shared" si="10"/>
        <v>INSERT INTO Enemigo(Enemigo_ID, Nombre, Region, Puntos_ataque, Puntos_defensa, Puntos_corazon, Vuela, Tiene_pincho, Tiene_caparazon, Es_Boss) VALUES (13, 'Reservoir Para', 'Ciudad Dojo', 2, 1, 4, 1, 0, 1, 0);</v>
      </c>
    </row>
    <row r="64" spans="2:13" x14ac:dyDescent="0.25">
      <c r="B64">
        <v>14</v>
      </c>
      <c r="C64" t="s">
        <v>65</v>
      </c>
      <c r="D64" t="s">
        <v>30</v>
      </c>
      <c r="E64">
        <v>3</v>
      </c>
      <c r="F64">
        <v>1</v>
      </c>
      <c r="G64">
        <v>8</v>
      </c>
      <c r="H64">
        <v>0</v>
      </c>
      <c r="I64">
        <v>0</v>
      </c>
      <c r="J64">
        <v>1</v>
      </c>
      <c r="K64">
        <v>0</v>
      </c>
      <c r="M64" t="str">
        <f t="shared" si="10"/>
        <v>INSERT INTO Enemigo(Enemigo_ID, Nombre, Region, Puntos_ataque, Puntos_defensa, Puntos_corazon, Vuela, Tiene_pincho, Tiene_caparazon, Es_Boss) VALUES (14, 'Antitroopa', 'Ciudad Dojo', 3, 1, 8, 0, 0, 1, 0);</v>
      </c>
    </row>
    <row r="65" spans="2:13" x14ac:dyDescent="0.25">
      <c r="B65">
        <v>15</v>
      </c>
      <c r="C65" t="s">
        <v>66</v>
      </c>
      <c r="D65" t="s">
        <v>30</v>
      </c>
      <c r="E65">
        <v>3</v>
      </c>
      <c r="F65">
        <v>1</v>
      </c>
      <c r="G65">
        <v>8</v>
      </c>
      <c r="H65">
        <v>1</v>
      </c>
      <c r="I65">
        <v>0</v>
      </c>
      <c r="J65">
        <v>1</v>
      </c>
      <c r="K65">
        <v>0</v>
      </c>
      <c r="M65" t="str">
        <f t="shared" si="10"/>
        <v>INSERT INTO Enemigo(Enemigo_ID, Nombre, Region, Puntos_ataque, Puntos_defensa, Puntos_corazon, Vuela, Tiene_pincho, Tiene_caparazon, Es_Boss) VALUES (15, 'Antipara', 'Ciudad Dojo', 3, 1, 8, 1, 0, 1, 0);</v>
      </c>
    </row>
    <row r="66" spans="2:13" x14ac:dyDescent="0.25">
      <c r="B66">
        <v>16</v>
      </c>
      <c r="C66" t="s">
        <v>67</v>
      </c>
      <c r="D66" t="s">
        <v>106</v>
      </c>
      <c r="E66">
        <v>4</v>
      </c>
      <c r="F66">
        <v>2</v>
      </c>
      <c r="G66">
        <v>8</v>
      </c>
      <c r="H66">
        <v>0</v>
      </c>
      <c r="I66">
        <v>0</v>
      </c>
      <c r="J66">
        <v>1</v>
      </c>
      <c r="K66">
        <v>0</v>
      </c>
      <c r="M66" t="str">
        <f t="shared" si="10"/>
        <v>INSERT INTO Enemigo(Enemigo_ID, Nombre, Region, Puntos_ataque, Puntos_defensa, Puntos_corazon, Vuela, Tiene_pincho, Tiene_caparazon, Es_Boss) VALUES (16, 'Koopa Oscuro', 'Cien Mazmorras', 4, 2, 8, 0, 0, 1, 0);</v>
      </c>
    </row>
    <row r="67" spans="2:13" x14ac:dyDescent="0.25">
      <c r="B67">
        <v>17</v>
      </c>
      <c r="C67" t="s">
        <v>68</v>
      </c>
      <c r="D67" t="s">
        <v>106</v>
      </c>
      <c r="E67">
        <v>4</v>
      </c>
      <c r="F67">
        <v>2</v>
      </c>
      <c r="G67">
        <v>8</v>
      </c>
      <c r="H67">
        <v>1</v>
      </c>
      <c r="I67">
        <v>0</v>
      </c>
      <c r="J67">
        <v>1</v>
      </c>
      <c r="K67">
        <v>0</v>
      </c>
      <c r="M67" t="str">
        <f t="shared" si="10"/>
        <v>INSERT INTO Enemigo(Enemigo_ID, Nombre, Region, Puntos_ataque, Puntos_defensa, Puntos_corazon, Vuela, Tiene_pincho, Tiene_caparazon, Es_Boss) VALUES (17, 'Paratroopa Oscuro', 'Cien Mazmorras', 4, 2, 8, 1, 0, 1, 0);</v>
      </c>
    </row>
    <row r="68" spans="2:13" x14ac:dyDescent="0.25">
      <c r="B68">
        <v>18</v>
      </c>
      <c r="C68" t="s">
        <v>69</v>
      </c>
      <c r="D68" t="s">
        <v>35</v>
      </c>
      <c r="E68">
        <v>4</v>
      </c>
      <c r="F68">
        <v>2</v>
      </c>
      <c r="G68">
        <v>6</v>
      </c>
      <c r="H68">
        <v>0</v>
      </c>
      <c r="I68">
        <v>1</v>
      </c>
      <c r="J68">
        <v>1</v>
      </c>
      <c r="K68">
        <v>0</v>
      </c>
      <c r="M68" t="str">
        <f t="shared" si="10"/>
        <v>INSERT INTO Enemigo(Enemigo_ID, Nombre, Region, Puntos_ataque, Puntos_defensa, Puntos_corazon, Vuela, Tiene_pincho, Tiene_caparazon, Es_Boss) VALUES (18, 'Koopatrullero', 'Subsuelo de Villa Viciosa', 4, 2, 6, 0, 1, 1, 0);</v>
      </c>
    </row>
    <row r="69" spans="2:13" x14ac:dyDescent="0.25">
      <c r="B69">
        <v>19</v>
      </c>
      <c r="C69" t="s">
        <v>70</v>
      </c>
      <c r="D69" t="s">
        <v>30</v>
      </c>
      <c r="E69">
        <v>5</v>
      </c>
      <c r="F69">
        <v>2</v>
      </c>
      <c r="G69">
        <v>25</v>
      </c>
      <c r="H69">
        <v>0</v>
      </c>
      <c r="I69">
        <v>1</v>
      </c>
      <c r="J69">
        <v>1</v>
      </c>
      <c r="K69">
        <v>0</v>
      </c>
      <c r="M69" t="str">
        <f t="shared" si="10"/>
        <v>INSERT INTO Enemigo(Enemigo_ID, Nombre, Region, Puntos_ataque, Puntos_defensa, Puntos_corazon, Vuela, Tiene_pincho, Tiene_caparazon, Es_Boss) VALUES (19, 'Koopatrullero Oscuro', 'Ciudad Dojo', 5, 2, 25, 0, 1, 1, 0);</v>
      </c>
    </row>
    <row r="70" spans="2:13" x14ac:dyDescent="0.25">
      <c r="B70">
        <v>20</v>
      </c>
      <c r="C70" t="s">
        <v>74</v>
      </c>
      <c r="D70" t="s">
        <v>37</v>
      </c>
      <c r="E70">
        <v>2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M70" t="str">
        <f t="shared" si="10"/>
        <v>INSERT INTO Enemigo(Enemigo_ID, Nombre, Region, Puntos_ataque, Puntos_defensa, Puntos_corazon, Vuela, Tiene_pincho, Tiene_caparazon, Es_Boss) VALUES (20, 'Koopa Esqueleto', 'Castillo de Goombaba', 2, 1, 1, 0, 0, 1, 0);</v>
      </c>
    </row>
    <row r="71" spans="2:13" x14ac:dyDescent="0.25">
      <c r="B71">
        <v>21</v>
      </c>
      <c r="C71" t="s">
        <v>75</v>
      </c>
      <c r="D71" t="s">
        <v>37</v>
      </c>
      <c r="E71">
        <v>3</v>
      </c>
      <c r="F71">
        <v>1</v>
      </c>
      <c r="G71">
        <v>5</v>
      </c>
      <c r="H71">
        <v>0</v>
      </c>
      <c r="I71">
        <v>0</v>
      </c>
      <c r="J71">
        <v>1</v>
      </c>
      <c r="K71">
        <v>0</v>
      </c>
      <c r="M71" t="str">
        <f t="shared" si="10"/>
        <v>INSERT INTO Enemigo(Enemigo_ID, Nombre, Region, Puntos_ataque, Puntos_defensa, Puntos_corazon, Vuela, Tiene_pincho, Tiene_caparazon, Es_Boss) VALUES (21, 'Koopa Esqueleto Rojo', 'Castillo de Goombaba', 3, 1, 5, 0, 0, 1, 0);</v>
      </c>
    </row>
    <row r="72" spans="2:13" x14ac:dyDescent="0.25">
      <c r="B72">
        <v>22</v>
      </c>
      <c r="C72" t="s">
        <v>76</v>
      </c>
      <c r="D72" t="s">
        <v>73</v>
      </c>
      <c r="E72">
        <v>5</v>
      </c>
      <c r="F72">
        <v>2</v>
      </c>
      <c r="G72">
        <v>8</v>
      </c>
      <c r="H72">
        <v>0</v>
      </c>
      <c r="I72">
        <v>0</v>
      </c>
      <c r="J72">
        <v>1</v>
      </c>
      <c r="K72">
        <v>0</v>
      </c>
      <c r="M72" t="str">
        <f t="shared" si="10"/>
        <v>INSERT INTO Enemigo(Enemigo_ID, Nombre, Region, Puntos_ataque, Puntos_defensa, Puntos_corazon, Vuela, Tiene_pincho, Tiene_caparazon, Es_Boss) VALUES (22, 'Huesitos', 'Palacio de la Oscuridad', 5, 2, 8, 0, 0, 1, 0);</v>
      </c>
    </row>
    <row r="73" spans="2:13" x14ac:dyDescent="0.25">
      <c r="B73">
        <v>23</v>
      </c>
      <c r="C73" t="s">
        <v>77</v>
      </c>
      <c r="D73" t="s">
        <v>73</v>
      </c>
      <c r="E73">
        <v>5</v>
      </c>
      <c r="F73">
        <v>2</v>
      </c>
      <c r="G73">
        <v>20</v>
      </c>
      <c r="H73">
        <v>0</v>
      </c>
      <c r="I73">
        <v>0</v>
      </c>
      <c r="J73">
        <v>1</v>
      </c>
      <c r="K73">
        <v>0</v>
      </c>
      <c r="M73" t="str">
        <f t="shared" si="10"/>
        <v>INSERT INTO Enemigo(Enemigo_ID, Nombre, Region, Puntos_ataque, Puntos_defensa, Puntos_corazon, Vuela, Tiene_pincho, Tiene_caparazon, Es_Boss) VALUES (23, 'Koopa Esqueleto Negro', 'Palacio de la Oscuridad', 5, 2, 20, 0, 0, 1, 0);</v>
      </c>
    </row>
    <row r="74" spans="2:13" x14ac:dyDescent="0.25">
      <c r="B74">
        <v>24</v>
      </c>
      <c r="C74" t="s">
        <v>78</v>
      </c>
      <c r="D74" t="s">
        <v>30</v>
      </c>
      <c r="E74">
        <v>4</v>
      </c>
      <c r="F74">
        <v>1</v>
      </c>
      <c r="G74">
        <v>7</v>
      </c>
      <c r="H74">
        <v>0</v>
      </c>
      <c r="I74">
        <v>0</v>
      </c>
      <c r="J74">
        <v>1</v>
      </c>
      <c r="K74">
        <v>0</v>
      </c>
      <c r="M74" t="str">
        <f t="shared" si="10"/>
        <v>INSERT INTO Enemigo(Enemigo_ID, Nombre, Region, Puntos_ataque, Puntos_defensa, Puntos_corazon, Vuela, Tiene_pincho, Tiene_caparazon, Es_Boss) VALUES (24, 'Hermano Martillo', 'Ciudad Dojo', 4, 1, 7, 0, 0, 1, 0);</v>
      </c>
    </row>
    <row r="75" spans="2:13" x14ac:dyDescent="0.25">
      <c r="B75">
        <v>25</v>
      </c>
      <c r="C75" t="s">
        <v>79</v>
      </c>
      <c r="D75" t="s">
        <v>30</v>
      </c>
      <c r="E75">
        <v>2</v>
      </c>
      <c r="F75">
        <v>1</v>
      </c>
      <c r="G75">
        <v>7</v>
      </c>
      <c r="H75">
        <v>0</v>
      </c>
      <c r="I75">
        <v>0</v>
      </c>
      <c r="J75">
        <v>1</v>
      </c>
      <c r="K75">
        <v>0</v>
      </c>
      <c r="M75" t="str">
        <f t="shared" si="10"/>
        <v>INSERT INTO Enemigo(Enemigo_ID, Nombre, Region, Puntos_ataque, Puntos_defensa, Puntos_corazon, Vuela, Tiene_pincho, Tiene_caparazon, Es_Boss) VALUES (25, 'Hermano Boomerang', 'Ciudad Dojo', 2, 1, 7, 0, 0, 1, 0);</v>
      </c>
    </row>
    <row r="76" spans="2:13" x14ac:dyDescent="0.25">
      <c r="B76">
        <v>26</v>
      </c>
      <c r="C76" t="s">
        <v>80</v>
      </c>
      <c r="D76" t="s">
        <v>30</v>
      </c>
      <c r="E76">
        <v>3</v>
      </c>
      <c r="F76">
        <v>1</v>
      </c>
      <c r="G76">
        <v>7</v>
      </c>
      <c r="H76">
        <v>0</v>
      </c>
      <c r="I76">
        <v>0</v>
      </c>
      <c r="J76">
        <v>1</v>
      </c>
      <c r="K76">
        <v>0</v>
      </c>
      <c r="M76" t="str">
        <f t="shared" si="10"/>
        <v>INSERT INTO Enemigo(Enemigo_ID, Nombre, Region, Puntos_ataque, Puntos_defensa, Puntos_corazon, Vuela, Tiene_pincho, Tiene_caparazon, Es_Boss) VALUES (26, 'Hermano Fuego', 'Ciudad Dojo', 3, 1, 7, 0, 0, 1, 0);</v>
      </c>
    </row>
    <row r="77" spans="2:13" x14ac:dyDescent="0.25">
      <c r="B77">
        <v>27</v>
      </c>
      <c r="C77" t="s">
        <v>81</v>
      </c>
      <c r="D77" t="s">
        <v>30</v>
      </c>
      <c r="E77">
        <v>2</v>
      </c>
      <c r="F77">
        <v>0</v>
      </c>
      <c r="G77">
        <v>5</v>
      </c>
      <c r="H77">
        <v>1</v>
      </c>
      <c r="I77">
        <v>0</v>
      </c>
      <c r="J77">
        <v>0</v>
      </c>
      <c r="K77">
        <v>0</v>
      </c>
      <c r="M77" t="str">
        <f t="shared" si="10"/>
        <v>INSERT INTO Enemigo(Enemigo_ID, Nombre, Region, Puntos_ataque, Puntos_defensa, Puntos_corazon, Vuela, Tiene_pincho, Tiene_caparazon, Es_Boss) VALUES (27, 'Lakitu', 'Ciudad Dojo', 2, 0, 5, 1, 0, 0, 0);</v>
      </c>
    </row>
    <row r="78" spans="2:13" x14ac:dyDescent="0.25">
      <c r="B78">
        <v>28</v>
      </c>
      <c r="C78" t="s">
        <v>82</v>
      </c>
      <c r="D78" t="s">
        <v>106</v>
      </c>
      <c r="E78">
        <v>5</v>
      </c>
      <c r="F78">
        <v>0</v>
      </c>
      <c r="G78">
        <v>13</v>
      </c>
      <c r="H78">
        <v>1</v>
      </c>
      <c r="I78">
        <v>0</v>
      </c>
      <c r="J78">
        <v>0</v>
      </c>
      <c r="K78">
        <v>0</v>
      </c>
      <c r="M78" t="str">
        <f t="shared" si="10"/>
        <v>INSERT INTO Enemigo(Enemigo_ID, Nombre, Region, Puntos_ataque, Puntos_defensa, Puntos_corazon, Vuela, Tiene_pincho, Tiene_caparazon, Es_Boss) VALUES (28, 'Lakitu Oscuro', 'Cien Mazmorras', 5, 0, 13, 1, 0, 0, 0);</v>
      </c>
    </row>
    <row r="79" spans="2:13" x14ac:dyDescent="0.25">
      <c r="B79">
        <v>29</v>
      </c>
      <c r="C79" t="s">
        <v>83</v>
      </c>
      <c r="D79" t="s">
        <v>30</v>
      </c>
      <c r="E79">
        <v>3</v>
      </c>
      <c r="F79">
        <v>3</v>
      </c>
      <c r="G79">
        <v>3</v>
      </c>
      <c r="H79">
        <v>0</v>
      </c>
      <c r="I79">
        <v>1</v>
      </c>
      <c r="J79">
        <v>1</v>
      </c>
      <c r="K79">
        <v>0</v>
      </c>
      <c r="M79" t="str">
        <f t="shared" si="10"/>
        <v>INSERT INTO Enemigo(Enemigo_ID, Nombre, Region, Puntos_ataque, Puntos_defensa, Puntos_corazon, Vuela, Tiene_pincho, Tiene_caparazon, Es_Boss) VALUES (29, 'Pinchón', 'Ciudad Dojo', 3, 3, 3, 0, 1, 1, 0);</v>
      </c>
    </row>
    <row r="80" spans="2:13" x14ac:dyDescent="0.25">
      <c r="B80">
        <v>30</v>
      </c>
      <c r="C80" t="s">
        <v>84</v>
      </c>
      <c r="D80" t="s">
        <v>106</v>
      </c>
      <c r="E80">
        <v>6</v>
      </c>
      <c r="F80">
        <v>4</v>
      </c>
      <c r="G80">
        <v>6</v>
      </c>
      <c r="H80">
        <v>0</v>
      </c>
      <c r="I80">
        <v>1</v>
      </c>
      <c r="J80">
        <v>1</v>
      </c>
      <c r="K80">
        <v>0</v>
      </c>
      <c r="M80" t="str">
        <f t="shared" si="10"/>
        <v>INSERT INTO Enemigo(Enemigo_ID, Nombre, Region, Puntos_ataque, Puntos_defensa, Puntos_corazon, Vuela, Tiene_pincho, Tiene_caparazon, Es_Boss) VALUES (30, 'Pinchón Celeste', 'Cien Mazmorras', 6, 4, 6, 0, 1, 1, 0);</v>
      </c>
    </row>
    <row r="81" spans="2:13" x14ac:dyDescent="0.25">
      <c r="B81">
        <v>31</v>
      </c>
      <c r="C81" t="s">
        <v>85</v>
      </c>
      <c r="D81" t="s">
        <v>41</v>
      </c>
      <c r="E81">
        <v>3</v>
      </c>
      <c r="F81">
        <v>4</v>
      </c>
      <c r="G81">
        <v>5</v>
      </c>
      <c r="H81">
        <v>0</v>
      </c>
      <c r="I81">
        <v>0</v>
      </c>
      <c r="J81">
        <v>1</v>
      </c>
      <c r="K81">
        <v>0</v>
      </c>
      <c r="M81" t="str">
        <f t="shared" si="10"/>
        <v>INSERT INTO Enemigo(Enemigo_ID, Nombre, Region, Puntos_ataque, Puntos_defensa, Puntos_corazon, Vuela, Tiene_pincho, Tiene_caparazon, Es_Boss) VALUES (31, 'Buzzy Beetle', 'Templo Lúgubre', 3, 4, 5, 0, 0, 1, 0);</v>
      </c>
    </row>
    <row r="82" spans="2:13" x14ac:dyDescent="0.25">
      <c r="B82">
        <v>32</v>
      </c>
      <c r="C82" t="s">
        <v>86</v>
      </c>
      <c r="D82" t="s">
        <v>41</v>
      </c>
      <c r="E82">
        <v>3</v>
      </c>
      <c r="F82">
        <v>4</v>
      </c>
      <c r="G82">
        <v>5</v>
      </c>
      <c r="H82">
        <v>0</v>
      </c>
      <c r="I82">
        <v>1</v>
      </c>
      <c r="J82">
        <v>1</v>
      </c>
      <c r="K82">
        <v>0</v>
      </c>
      <c r="M82" t="str">
        <f t="shared" si="10"/>
        <v>INSERT INTO Enemigo(Enemigo_ID, Nombre, Region, Puntos_ataque, Puntos_defensa, Puntos_corazon, Vuela, Tiene_pincho, Tiene_caparazon, Es_Boss) VALUES (32, 'Punzón', 'Templo Lúgubre', 3, 4, 5, 0, 1, 1, 0);</v>
      </c>
    </row>
    <row r="83" spans="2:13" x14ac:dyDescent="0.25">
      <c r="B83">
        <v>33</v>
      </c>
      <c r="C83" t="s">
        <v>87</v>
      </c>
      <c r="D83" t="s">
        <v>43</v>
      </c>
      <c r="E83">
        <v>3</v>
      </c>
      <c r="F83">
        <v>4</v>
      </c>
      <c r="G83">
        <v>5</v>
      </c>
      <c r="H83">
        <v>1</v>
      </c>
      <c r="I83">
        <v>0</v>
      </c>
      <c r="J83">
        <v>1</v>
      </c>
      <c r="K83">
        <v>0</v>
      </c>
      <c r="M83" t="str">
        <f t="shared" si="10"/>
        <v>INSERT INTO Enemigo(Enemigo_ID, Nombre, Region, Puntos_ataque, Puntos_defensa, Puntos_corazon, Vuela, Tiene_pincho, Tiene_caparazon, Es_Boss) VALUES (33, 'Parabuzzy', 'Cueva de los Piratas', 3, 4, 5, 1, 0, 1, 0);</v>
      </c>
    </row>
    <row r="84" spans="2:13" x14ac:dyDescent="0.25">
      <c r="B84">
        <v>34</v>
      </c>
      <c r="C84" t="s">
        <v>88</v>
      </c>
      <c r="D84" t="s">
        <v>44</v>
      </c>
      <c r="E84">
        <v>3</v>
      </c>
      <c r="F84">
        <v>4</v>
      </c>
      <c r="G84">
        <v>5</v>
      </c>
      <c r="H84">
        <v>1</v>
      </c>
      <c r="I84">
        <v>1</v>
      </c>
      <c r="J84">
        <v>1</v>
      </c>
      <c r="K84">
        <v>0</v>
      </c>
      <c r="M84" t="str">
        <f t="shared" si="10"/>
        <v>INSERT INTO Enemigo(Enemigo_ID, Nombre, Region, Puntos_ataque, Puntos_defensa, Puntos_corazon, Vuela, Tiene_pincho, Tiene_caparazon, Es_Boss) VALUES (34, 'Parapunzón', 'Estación de Riverside', 3, 4, 5, 1, 1, 1, 0);</v>
      </c>
    </row>
    <row r="85" spans="2:13" x14ac:dyDescent="0.25">
      <c r="B85">
        <v>35</v>
      </c>
      <c r="C85" t="s">
        <v>89</v>
      </c>
      <c r="D85" t="s">
        <v>30</v>
      </c>
      <c r="E85">
        <v>3</v>
      </c>
      <c r="F85">
        <v>4</v>
      </c>
      <c r="G85">
        <v>5</v>
      </c>
      <c r="H85">
        <v>0</v>
      </c>
      <c r="I85">
        <v>1</v>
      </c>
      <c r="J85">
        <v>1</v>
      </c>
      <c r="K85">
        <v>0</v>
      </c>
      <c r="M85" t="str">
        <f t="shared" si="10"/>
        <v>INSERT INTO Enemigo(Enemigo_ID, Nombre, Region, Puntos_ataque, Puntos_defensa, Puntos_corazon, Vuela, Tiene_pincho, Tiene_caparazon, Es_Boss) VALUES (35, 'Punzón Rojo', 'Ciudad Dojo', 3, 4, 5, 0, 1, 1, 0);</v>
      </c>
    </row>
    <row r="86" spans="2:13" x14ac:dyDescent="0.25">
      <c r="B86">
        <v>36</v>
      </c>
      <c r="C86" t="s">
        <v>90</v>
      </c>
      <c r="D86" t="s">
        <v>35</v>
      </c>
      <c r="E86">
        <v>4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M86" t="str">
        <f t="shared" si="10"/>
        <v>INSERT INTO Enemigo(Enemigo_ID, Nombre, Region, Puntos_ataque, Puntos_defensa, Puntos_corazon, Vuela, Tiene_pincho, Tiene_caparazon, Es_Boss) VALUES (36, 'Magikoopa', 'Subsuelo de Villa Viciosa', 4, 0, 7, 0, 0, 0, 0);</v>
      </c>
    </row>
    <row r="87" spans="2:13" x14ac:dyDescent="0.25">
      <c r="B87">
        <v>37</v>
      </c>
      <c r="C87" t="s">
        <v>91</v>
      </c>
      <c r="D87" t="s">
        <v>30</v>
      </c>
      <c r="E87">
        <v>4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M87" t="str">
        <f t="shared" si="10"/>
        <v>INSERT INTO Enemigo(Enemigo_ID, Nombre, Region, Puntos_ataque, Puntos_defensa, Puntos_corazon, Vuela, Tiene_pincho, Tiene_caparazon, Es_Boss) VALUES (37, 'Magikoopa Rojo', 'Ciudad Dojo', 4, 0, 7, 0, 0, 0, 0);</v>
      </c>
    </row>
    <row r="88" spans="2:13" x14ac:dyDescent="0.25">
      <c r="B88">
        <v>38</v>
      </c>
      <c r="C88" t="s">
        <v>92</v>
      </c>
      <c r="D88" t="s">
        <v>30</v>
      </c>
      <c r="E88">
        <v>4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M88" t="str">
        <f t="shared" si="10"/>
        <v>INSERT INTO Enemigo(Enemigo_ID, Nombre, Region, Puntos_ataque, Puntos_defensa, Puntos_corazon, Vuela, Tiene_pincho, Tiene_caparazon, Es_Boss) VALUES (38, 'Magikoopa Blanco', 'Ciudad Dojo', 4, 0, 7, 0, 0, 0, 0);</v>
      </c>
    </row>
    <row r="89" spans="2:13" x14ac:dyDescent="0.25">
      <c r="B89">
        <v>39</v>
      </c>
      <c r="C89" s="1" t="s">
        <v>93</v>
      </c>
      <c r="D89" t="s">
        <v>30</v>
      </c>
      <c r="E89">
        <v>4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M89" t="str">
        <f t="shared" si="10"/>
        <v>INSERT INTO Enemigo(Enemigo_ID, Nombre, Region, Puntos_ataque, Puntos_defensa, Puntos_corazon, Vuela, Tiene_pincho, Tiene_caparazon, Es_Boss) VALUES (39, 'Magikoopa Verde', 'Ciudad Dojo', 4, 0, 7, 0, 0, 0, 0);</v>
      </c>
    </row>
    <row r="90" spans="2:13" x14ac:dyDescent="0.25">
      <c r="B90">
        <v>40</v>
      </c>
      <c r="C90" t="s">
        <v>94</v>
      </c>
      <c r="D90" t="s">
        <v>105</v>
      </c>
      <c r="E90">
        <v>5</v>
      </c>
      <c r="F90">
        <v>0</v>
      </c>
      <c r="G90">
        <v>50</v>
      </c>
      <c r="H90">
        <v>0</v>
      </c>
      <c r="I90">
        <v>0</v>
      </c>
      <c r="J90">
        <v>1</v>
      </c>
      <c r="K90">
        <v>1</v>
      </c>
      <c r="M90" t="str">
        <f t="shared" si="10"/>
        <v>INSERT INTO Enemigo(Enemigo_ID, Nombre, Region, Puntos_ataque, Puntos_defensa, Puntos_corazon, Vuela, Tiene_pincho, Tiene_caparazon, Es_Boss) VALUES (40, 'Kammy Koopa', 'Diversos lugares', 5, 0, 50, 0, 0, 1, 1);</v>
      </c>
    </row>
    <row r="91" spans="2:13" x14ac:dyDescent="0.25">
      <c r="B91">
        <v>41</v>
      </c>
      <c r="C91" t="s">
        <v>95</v>
      </c>
      <c r="D91" t="s">
        <v>105</v>
      </c>
      <c r="E91">
        <v>3</v>
      </c>
      <c r="F91">
        <v>1</v>
      </c>
      <c r="G91">
        <v>30</v>
      </c>
      <c r="H91">
        <v>0</v>
      </c>
      <c r="I91">
        <v>1</v>
      </c>
      <c r="J91">
        <v>1</v>
      </c>
      <c r="K91">
        <v>1</v>
      </c>
      <c r="M91" t="str">
        <f t="shared" si="10"/>
        <v>INSERT INTO Enemigo(Enemigo_ID, Nombre, Region, Puntos_ataque, Puntos_defensa, Puntos_corazon, Vuela, Tiene_pincho, Tiene_caparazon, Es_Boss) VALUES (41, 'Bowser', 'Diversos lugares', 3, 1, 30, 0, 1, 1, 1);</v>
      </c>
    </row>
    <row r="92" spans="2:13" x14ac:dyDescent="0.25">
      <c r="B92">
        <v>42</v>
      </c>
      <c r="C92" t="s">
        <v>96</v>
      </c>
      <c r="D92" t="s">
        <v>27</v>
      </c>
      <c r="E92">
        <v>3</v>
      </c>
      <c r="F92">
        <v>0</v>
      </c>
      <c r="G92">
        <v>20</v>
      </c>
      <c r="H92">
        <v>0</v>
      </c>
      <c r="I92">
        <v>1</v>
      </c>
      <c r="J92">
        <v>0</v>
      </c>
      <c r="K92">
        <v>0</v>
      </c>
      <c r="M92" t="str">
        <f t="shared" si="10"/>
        <v>INSERT INTO Enemigo(Enemigo_ID, Nombre, Region, Puntos_ataque, Puntos_defensa, Puntos_corazon, Vuela, Tiene_pincho, Tiene_caparazon, Es_Boss) VALUES (42, 'Angui Lucho', 'Villa Viciosa', 3, 0, 20, 0, 1, 0, 0);</v>
      </c>
    </row>
    <row r="93" spans="2:13" x14ac:dyDescent="0.25">
      <c r="B93">
        <v>43</v>
      </c>
      <c r="C93" t="s">
        <v>97</v>
      </c>
      <c r="D93" t="s">
        <v>30</v>
      </c>
      <c r="E93">
        <v>6</v>
      </c>
      <c r="F93">
        <v>0</v>
      </c>
      <c r="G93">
        <v>20</v>
      </c>
      <c r="H93">
        <v>0</v>
      </c>
      <c r="I93">
        <v>1</v>
      </c>
      <c r="J93">
        <v>0</v>
      </c>
      <c r="K93">
        <v>0</v>
      </c>
      <c r="M93" t="str">
        <f t="shared" si="10"/>
        <v>INSERT INTO Enemigo(Enemigo_ID, Nombre, Region, Puntos_ataque, Puntos_defensa, Puntos_corazon, Vuela, Tiene_pincho, Tiene_caparazon, Es_Boss) VALUES (43, 'El Rompehuesos', 'Ciudad Dojo', 6, 0, 20, 0, 1, 0, 0);</v>
      </c>
    </row>
    <row r="94" spans="2:13" x14ac:dyDescent="0.25">
      <c r="B94">
        <v>44</v>
      </c>
      <c r="C94" t="s">
        <v>98</v>
      </c>
      <c r="D94" t="s">
        <v>30</v>
      </c>
      <c r="E94">
        <v>2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  <c r="M94" t="str">
        <f t="shared" si="10"/>
        <v>INSERT INTO Enemigo(Enemigo_ID, Nombre, Region, Puntos_ataque, Puntos_defensa, Puntos_corazon, Vuela, Tiene_pincho, Tiene_caparazon, Es_Boss) VALUES (44, 'Bandido', 'Ciudad Dojo', 2, 0, 5, 0, 0, 0, 0);</v>
      </c>
    </row>
    <row r="95" spans="2:13" x14ac:dyDescent="0.25">
      <c r="B95">
        <v>45</v>
      </c>
      <c r="C95" t="s">
        <v>99</v>
      </c>
      <c r="D95" t="s">
        <v>30</v>
      </c>
      <c r="E95">
        <v>3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M95" t="str">
        <f t="shared" si="10"/>
        <v>INSERT INTO Enemigo(Enemigo_ID, Nombre, Region, Puntos_ataque, Puntos_defensa, Puntos_corazon, Vuela, Tiene_pincho, Tiene_caparazon, Es_Boss) VALUES (45, 'Gran Bandido', 'Ciudad Dojo', 3, 0, 8, 0, 0, 0, 0);</v>
      </c>
    </row>
    <row r="96" spans="2:13" x14ac:dyDescent="0.25">
      <c r="B96">
        <v>46</v>
      </c>
      <c r="C96" t="s">
        <v>100</v>
      </c>
      <c r="D96" t="s">
        <v>106</v>
      </c>
      <c r="E96">
        <v>5</v>
      </c>
      <c r="F96">
        <v>0</v>
      </c>
      <c r="G96">
        <v>12</v>
      </c>
      <c r="H96">
        <v>0</v>
      </c>
      <c r="I96">
        <v>0</v>
      </c>
      <c r="J96">
        <v>0</v>
      </c>
      <c r="K96">
        <v>0</v>
      </c>
      <c r="M96" t="str">
        <f t="shared" si="10"/>
        <v>INSERT INTO Enemigo(Enemigo_ID, Nombre, Region, Puntos_ataque, Puntos_defensa, Puntos_corazon, Vuela, Tiene_pincho, Tiene_caparazon, Es_Boss) VALUES (46, 'Bandido Medallas', 'Cien Mazmorras', 5, 0, 12, 0, 0, 0, 0);</v>
      </c>
    </row>
    <row r="97" spans="2:13" x14ac:dyDescent="0.25">
      <c r="B97">
        <v>47</v>
      </c>
      <c r="C97" t="s">
        <v>101</v>
      </c>
      <c r="D97" t="s">
        <v>35</v>
      </c>
      <c r="E97">
        <v>1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M97" t="str">
        <f t="shared" si="10"/>
        <v>INSERT INTO Enemigo(Enemigo_ID, Nombre, Region, Puntos_ataque, Puntos_defensa, Puntos_corazon, Vuela, Tiene_pincho, Tiene_caparazon, Es_Boss) VALUES (47, 'Farolín', 'Subsuelo de Villa Viciosa', 1, 0, 3, 0, 0, 0, 0);</v>
      </c>
    </row>
    <row r="98" spans="2:13" x14ac:dyDescent="0.25">
      <c r="B98">
        <v>48</v>
      </c>
      <c r="C98" t="s">
        <v>102</v>
      </c>
      <c r="D98" t="s">
        <v>35</v>
      </c>
      <c r="E98">
        <v>1</v>
      </c>
      <c r="F98">
        <v>0</v>
      </c>
      <c r="G98">
        <v>3</v>
      </c>
      <c r="H98">
        <v>0</v>
      </c>
      <c r="I98">
        <v>1</v>
      </c>
      <c r="J98">
        <v>0</v>
      </c>
      <c r="K98">
        <v>0</v>
      </c>
      <c r="M98" t="str">
        <f t="shared" si="10"/>
        <v>INSERT INTO Enemigo(Enemigo_ID, Nombre, Region, Puntos_ataque, Puntos_defensa, Puntos_corazon, Vuela, Tiene_pincho, Tiene_caparazon, Es_Boss) VALUES (48, 'Farolán', 'Subsuelo de Villa Viciosa', 1, 0, 3, 0, 1, 0, 0);</v>
      </c>
    </row>
    <row r="99" spans="2:13" x14ac:dyDescent="0.25">
      <c r="B99">
        <v>49</v>
      </c>
      <c r="C99" t="s">
        <v>103</v>
      </c>
      <c r="D99" t="s">
        <v>106</v>
      </c>
      <c r="E99">
        <v>7</v>
      </c>
      <c r="F99">
        <v>2</v>
      </c>
      <c r="G99">
        <v>12</v>
      </c>
      <c r="H99">
        <v>0</v>
      </c>
      <c r="I99">
        <v>1</v>
      </c>
      <c r="J99">
        <v>0</v>
      </c>
      <c r="K99">
        <v>0</v>
      </c>
      <c r="M99" t="str">
        <f t="shared" si="10"/>
        <v>INSERT INTO Enemigo(Enemigo_ID, Nombre, Region, Puntos_ataque, Puntos_defensa, Puntos_corazon, Vuela, Tiene_pincho, Tiene_caparazon, Es_Boss) VALUES (49, 'Farolén', 'Cien Mazmorras', 7, 2, 12, 0, 1, 0, 0);</v>
      </c>
    </row>
    <row r="100" spans="2:13" x14ac:dyDescent="0.25">
      <c r="B100">
        <v>50</v>
      </c>
      <c r="C100" t="s">
        <v>104</v>
      </c>
      <c r="D100" t="s">
        <v>110</v>
      </c>
      <c r="E100">
        <v>1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 t="str">
        <f t="shared" si="10"/>
        <v>INSERT INTO Enemigo(Enemigo_ID, Nombre, Region, Puntos_ataque, Puntos_defensa, Puntos_corazon, Vuela, Tiene_pincho, Tiene_caparazon, Es_Boss) VALUES (50, 'Fuzzy', 'Fortaleza de Piedra', 1, 0, 3, 0, 0, 0, 0);</v>
      </c>
    </row>
    <row r="101" spans="2:13" x14ac:dyDescent="0.25">
      <c r="B101">
        <v>51</v>
      </c>
      <c r="C101" t="s">
        <v>111</v>
      </c>
      <c r="D101" t="s">
        <v>110</v>
      </c>
      <c r="E101">
        <v>1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M101" t="str">
        <f t="shared" si="10"/>
        <v>INSERT INTO Enemigo(Enemigo_ID, Nombre, Region, Puntos_ataque, Puntos_defensa, Puntos_corazon, Vuela, Tiene_pincho, Tiene_caparazon, Es_Boss) VALUES (51, 'Fuzzy Dorado', 'Fortaleza de Piedra', 1, 0, 10, 0, 0, 0, 0);</v>
      </c>
    </row>
    <row r="102" spans="2:13" x14ac:dyDescent="0.25">
      <c r="B102">
        <v>52</v>
      </c>
      <c r="C102" t="s">
        <v>112</v>
      </c>
      <c r="D102" t="s">
        <v>42</v>
      </c>
      <c r="E102">
        <v>3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M102" t="str">
        <f t="shared" si="10"/>
        <v>INSERT INTO Enemigo(Enemigo_ID, Nombre, Region, Puntos_ataque, Puntos_defensa, Puntos_corazon, Vuela, Tiene_pincho, Tiene_caparazon, Es_Boss) VALUES (52, 'Fuzzy Bosque', 'Isla Trópico', 3, 0, 5, 0, 0, 0, 0);</v>
      </c>
    </row>
    <row r="103" spans="2:13" x14ac:dyDescent="0.25">
      <c r="B103">
        <v>53</v>
      </c>
      <c r="C103" t="s">
        <v>113</v>
      </c>
      <c r="D103" t="s">
        <v>42</v>
      </c>
      <c r="E103">
        <v>3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M103" t="str">
        <f t="shared" si="10"/>
        <v>INSERT INTO Enemigo(Enemigo_ID, Nombre, Region, Puntos_ataque, Puntos_defensa, Puntos_corazon, Vuela, Tiene_pincho, Tiene_caparazon, Es_Boss) VALUES (53, 'Fuzzy Flor', 'Isla Trópico', 3, 0, 6, 0, 0, 0, 0);</v>
      </c>
    </row>
    <row r="104" spans="2:13" x14ac:dyDescent="0.25">
      <c r="B104">
        <v>54</v>
      </c>
      <c r="C104" t="s">
        <v>114</v>
      </c>
      <c r="D104" t="s">
        <v>30</v>
      </c>
      <c r="E104">
        <v>3</v>
      </c>
      <c r="F104">
        <v>0</v>
      </c>
      <c r="G104">
        <v>4</v>
      </c>
      <c r="H104">
        <v>0</v>
      </c>
      <c r="I104">
        <v>1</v>
      </c>
      <c r="J104">
        <v>0</v>
      </c>
      <c r="K104">
        <v>0</v>
      </c>
      <c r="M104" t="str">
        <f t="shared" si="10"/>
        <v>INSERT INTO Enemigo(Enemigo_ID, Nombre, Region, Puntos_ataque, Puntos_defensa, Puntos_corazon, Vuela, Tiene_pincho, Tiene_caparazon, Es_Boss) VALUES (54, 'Pokey', 'Ciudad Dojo', 3, 0, 4, 0, 1, 0, 0);</v>
      </c>
    </row>
    <row r="105" spans="2:13" x14ac:dyDescent="0.25">
      <c r="B105">
        <v>55</v>
      </c>
      <c r="C105" t="s">
        <v>115</v>
      </c>
      <c r="D105" t="s">
        <v>44</v>
      </c>
      <c r="E105">
        <v>4</v>
      </c>
      <c r="F105">
        <v>0</v>
      </c>
      <c r="G105">
        <v>8</v>
      </c>
      <c r="H105">
        <v>0</v>
      </c>
      <c r="I105">
        <v>1</v>
      </c>
      <c r="J105">
        <v>0</v>
      </c>
      <c r="K105">
        <v>0</v>
      </c>
      <c r="M105" t="str">
        <f t="shared" si="10"/>
        <v>INSERT INTO Enemigo(Enemigo_ID, Nombre, Region, Puntos_ataque, Puntos_defensa, Puntos_corazon, Vuela, Tiene_pincho, Tiene_caparazon, Es_Boss) VALUES (55, 'Pokey Venenoso', 'Estación de Riverside', 4, 0, 8, 0, 1, 0, 0);</v>
      </c>
    </row>
    <row r="106" spans="2:13" x14ac:dyDescent="0.25">
      <c r="B106">
        <v>56</v>
      </c>
      <c r="C106" t="s">
        <v>116</v>
      </c>
      <c r="D106" t="s">
        <v>29</v>
      </c>
      <c r="E106">
        <v>2</v>
      </c>
      <c r="F106">
        <v>0</v>
      </c>
      <c r="G106">
        <v>4</v>
      </c>
      <c r="H106">
        <v>0</v>
      </c>
      <c r="I106">
        <v>1</v>
      </c>
      <c r="J106">
        <v>0</v>
      </c>
      <c r="K106">
        <v>0</v>
      </c>
      <c r="M106" t="str">
        <f t="shared" si="10"/>
        <v>INSERT INTO Enemigo(Enemigo_ID, Nombre, Region, Puntos_ataque, Puntos_defensa, Puntos_corazon, Vuela, Tiene_pincho, Tiene_caparazon, Es_Boss) VALUES (56, 'Planta Piraña Gris', 'Bosque Maravilloso', 2, 0, 4, 0, 1, 0, 0);</v>
      </c>
    </row>
    <row r="107" spans="2:13" x14ac:dyDescent="0.25">
      <c r="B107">
        <v>57</v>
      </c>
      <c r="C107" t="s">
        <v>117</v>
      </c>
      <c r="D107" t="s">
        <v>42</v>
      </c>
      <c r="E107">
        <v>3</v>
      </c>
      <c r="F107">
        <v>0</v>
      </c>
      <c r="G107">
        <v>8</v>
      </c>
      <c r="H107">
        <v>0</v>
      </c>
      <c r="I107">
        <v>1</v>
      </c>
      <c r="J107">
        <v>0</v>
      </c>
      <c r="K107">
        <v>0</v>
      </c>
      <c r="M107" t="str">
        <f t="shared" si="10"/>
        <v>INSERT INTO Enemigo(Enemigo_ID, Nombre, Region, Puntos_ataque, Puntos_defensa, Puntos_corazon, Vuela, Tiene_pincho, Tiene_caparazon, Es_Boss) VALUES (57, 'Piraña Pocha', 'Isla Trópico', 3, 0, 8, 0, 1, 0, 0);</v>
      </c>
    </row>
    <row r="108" spans="2:13" x14ac:dyDescent="0.25">
      <c r="B108">
        <v>58</v>
      </c>
      <c r="C108" t="s">
        <v>118</v>
      </c>
      <c r="D108" t="s">
        <v>71</v>
      </c>
      <c r="E108">
        <v>5</v>
      </c>
      <c r="F108">
        <v>0</v>
      </c>
      <c r="G108">
        <v>10</v>
      </c>
      <c r="H108">
        <v>0</v>
      </c>
      <c r="I108">
        <v>1</v>
      </c>
      <c r="J108">
        <v>0</v>
      </c>
      <c r="K108">
        <v>0</v>
      </c>
      <c r="M108" t="str">
        <f t="shared" si="10"/>
        <v>INSERT INTO Enemigo(Enemigo_ID, Nombre, Region, Puntos_ataque, Puntos_defensa, Puntos_corazon, Vuela, Tiene_pincho, Tiene_caparazon, Es_Boss) VALUES (58, 'Piraña Hielo', 'Bomburgo', 5, 0, 10, 0, 1, 0, 0);</v>
      </c>
    </row>
    <row r="109" spans="2:13" x14ac:dyDescent="0.25">
      <c r="B109">
        <v>59</v>
      </c>
      <c r="C109" t="s">
        <v>119</v>
      </c>
      <c r="D109" t="s">
        <v>106</v>
      </c>
      <c r="E109">
        <v>9</v>
      </c>
      <c r="F109">
        <v>0</v>
      </c>
      <c r="G109">
        <v>15</v>
      </c>
      <c r="H109">
        <v>0</v>
      </c>
      <c r="I109">
        <v>1</v>
      </c>
      <c r="J109">
        <v>0</v>
      </c>
      <c r="K109">
        <v>0</v>
      </c>
      <c r="M109" t="str">
        <f t="shared" si="10"/>
        <v>INSERT INTO Enemigo(Enemigo_ID, Nombre, Region, Puntos_ataque, Puntos_defensa, Puntos_corazon, Vuela, Tiene_pincho, Tiene_caparazon, Es_Boss) VALUES (59, 'Planta Piraña', 'Cien Mazmorras', 9, 0, 15, 0, 1, 0, 0);</v>
      </c>
    </row>
    <row r="110" spans="2:13" x14ac:dyDescent="0.25">
      <c r="B110">
        <v>60</v>
      </c>
      <c r="C110" t="s">
        <v>120</v>
      </c>
      <c r="D110" t="s">
        <v>40</v>
      </c>
      <c r="E110">
        <v>2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M110" t="str">
        <f t="shared" si="10"/>
        <v>INSERT INTO Enemigo(Enemigo_ID, Nombre, Region, Puntos_ataque, Puntos_defensa, Puntos_corazon, Vuela, Tiene_pincho, Tiene_caparazon, Es_Boss) VALUES (60, 'Margaloca', 'Camino Sombrío', 2, 0, 7, 0, 0, 0, 0);</v>
      </c>
    </row>
    <row r="111" spans="2:13" x14ac:dyDescent="0.25">
      <c r="B111">
        <v>61</v>
      </c>
      <c r="C111" t="s">
        <v>121</v>
      </c>
      <c r="D111" t="s">
        <v>40</v>
      </c>
      <c r="E111">
        <v>20</v>
      </c>
      <c r="F111">
        <v>1</v>
      </c>
      <c r="G111">
        <v>20</v>
      </c>
      <c r="H111">
        <v>0</v>
      </c>
      <c r="I111">
        <v>0</v>
      </c>
      <c r="J111">
        <v>0</v>
      </c>
      <c r="K111">
        <v>0</v>
      </c>
      <c r="M111" t="str">
        <f t="shared" si="10"/>
        <v>INSERT INTO Enemigo(Enemigo_ID, Nombre, Region, Puntos_ataque, Puntos_defensa, Puntos_corazon, Vuela, Tiene_pincho, Tiene_caparazon, Es_Boss) VALUES (61, 'Margamola', 'Camino Sombrío', 20, 1, 20, 0, 0, 0, 0);</v>
      </c>
    </row>
    <row r="112" spans="2:13" x14ac:dyDescent="0.25">
      <c r="B112">
        <v>62</v>
      </c>
      <c r="C112" t="s">
        <v>122</v>
      </c>
      <c r="D112" t="s">
        <v>38</v>
      </c>
      <c r="E112">
        <v>2</v>
      </c>
      <c r="F112">
        <v>0</v>
      </c>
      <c r="G112">
        <v>5</v>
      </c>
      <c r="H112">
        <v>1</v>
      </c>
      <c r="I112">
        <v>0</v>
      </c>
      <c r="J112">
        <v>0</v>
      </c>
      <c r="K112">
        <v>0</v>
      </c>
      <c r="M112" t="str">
        <f t="shared" si="10"/>
        <v>INSERT INTO Enemigo(Enemigo_ID, Nombre, Region, Puntos_ataque, Puntos_defensa, Puntos_corazon, Vuela, Tiene_pincho, Tiene_caparazon, Es_Boss) VALUES (62, 'Aracnoide', 'Gran Árbol', 2, 0, 5, 1, 0, 0, 0);</v>
      </c>
    </row>
    <row r="113" spans="2:13" x14ac:dyDescent="0.25">
      <c r="B113">
        <v>63</v>
      </c>
      <c r="C113" t="s">
        <v>123</v>
      </c>
      <c r="D113" t="s">
        <v>106</v>
      </c>
      <c r="E113">
        <v>7</v>
      </c>
      <c r="F113">
        <v>0</v>
      </c>
      <c r="G113">
        <v>16</v>
      </c>
      <c r="H113">
        <v>1</v>
      </c>
      <c r="I113">
        <v>0</v>
      </c>
      <c r="J113">
        <v>0</v>
      </c>
      <c r="K113">
        <v>0</v>
      </c>
      <c r="M113" t="str">
        <f t="shared" si="10"/>
        <v>INSERT INTO Enemigo(Enemigo_ID, Nombre, Region, Puntos_ataque, Puntos_defensa, Puntos_corazon, Vuela, Tiene_pincho, Tiene_caparazon, Es_Boss) VALUES (63, 'Arántula', 'Cien Mazmorras', 7, 0, 16, 1, 0, 0, 0);</v>
      </c>
    </row>
    <row r="114" spans="2:13" x14ac:dyDescent="0.25">
      <c r="B114">
        <v>64</v>
      </c>
      <c r="C114" t="s">
        <v>124</v>
      </c>
      <c r="D114" t="s">
        <v>41</v>
      </c>
      <c r="E114">
        <v>3</v>
      </c>
      <c r="F114">
        <v>0</v>
      </c>
      <c r="G114">
        <v>6</v>
      </c>
      <c r="H114">
        <v>1</v>
      </c>
      <c r="I114">
        <v>0</v>
      </c>
      <c r="J114">
        <v>0</v>
      </c>
      <c r="K114">
        <v>0</v>
      </c>
      <c r="M114" t="str">
        <f t="shared" si="10"/>
        <v>INSERT INTO Enemigo(Enemigo_ID, Nombre, Region, Puntos_ataque, Puntos_defensa, Puntos_corazon, Vuela, Tiene_pincho, Tiene_caparazon, Es_Boss) VALUES (64, 'Swooper', 'Templo Lúgubre', 3, 0, 6, 1, 0, 0, 0);</v>
      </c>
    </row>
    <row r="115" spans="2:13" x14ac:dyDescent="0.25">
      <c r="B115">
        <v>65</v>
      </c>
      <c r="C115" t="s">
        <v>125</v>
      </c>
      <c r="D115" t="s">
        <v>73</v>
      </c>
      <c r="E115">
        <v>4</v>
      </c>
      <c r="F115">
        <v>0</v>
      </c>
      <c r="G115">
        <v>9</v>
      </c>
      <c r="H115">
        <v>1</v>
      </c>
      <c r="I115">
        <v>0</v>
      </c>
      <c r="J115">
        <v>0</v>
      </c>
      <c r="K115">
        <v>0</v>
      </c>
      <c r="M115" t="str">
        <f t="shared" si="10"/>
        <v>INSERT INTO Enemigo(Enemigo_ID, Nombre, Region, Puntos_ataque, Puntos_defensa, Puntos_corazon, Vuela, Tiene_pincho, Tiene_caparazon, Es_Boss) VALUES (65, 'Supula', 'Palacio de la Oscuridad', 4, 0, 9, 1, 0, 0, 0);</v>
      </c>
    </row>
    <row r="116" spans="2:13" x14ac:dyDescent="0.25">
      <c r="B116">
        <v>66</v>
      </c>
      <c r="C116" t="s">
        <v>126</v>
      </c>
      <c r="D116" t="s">
        <v>106</v>
      </c>
      <c r="E116">
        <v>6</v>
      </c>
      <c r="F116">
        <v>0</v>
      </c>
      <c r="G116">
        <v>20</v>
      </c>
      <c r="H116">
        <v>1</v>
      </c>
      <c r="I116">
        <v>0</v>
      </c>
      <c r="J116">
        <v>0</v>
      </c>
      <c r="K116">
        <v>0</v>
      </c>
      <c r="M116" t="str">
        <f t="shared" ref="M116:M120" si="11">_xlfn.CONCAT("INSERT INTO Enemigo(Enemigo_ID, Nombre, Region, Puntos_ataque, Puntos_defensa, Puntos_corazon, Vuela, Tiene_pincho, Tiene_caparazon, Es_Boss) VALUES (",B116,", '",C116,"', '",D116,"', ",E116,", ",F116,", ",G116,", ",H116,", ",I116,", ",J116,", ",K116,");")</f>
        <v>INSERT INTO Enemigo(Enemigo_ID, Nombre, Region, Puntos_ataque, Puntos_defensa, Puntos_corazon, Vuela, Tiene_pincho, Tiene_caparazon, Es_Boss) VALUES (66, 'Vampirito', 'Cien Mazmorras', 6, 0, 20, 1, 0, 0, 0);</v>
      </c>
    </row>
    <row r="117" spans="2:13" x14ac:dyDescent="0.25">
      <c r="B117">
        <v>67</v>
      </c>
      <c r="C117" t="s">
        <v>127</v>
      </c>
      <c r="D117" t="s">
        <v>29</v>
      </c>
      <c r="E117">
        <v>2</v>
      </c>
      <c r="F117">
        <v>0</v>
      </c>
      <c r="G117">
        <v>3</v>
      </c>
      <c r="H117">
        <v>1</v>
      </c>
      <c r="I117">
        <v>0</v>
      </c>
      <c r="J117">
        <v>0</v>
      </c>
      <c r="K117">
        <v>0</v>
      </c>
      <c r="M117" t="str">
        <f t="shared" si="11"/>
        <v>INSERT INTO Enemigo(Enemigo_ID, Nombre, Region, Puntos_ataque, Puntos_defensa, Puntos_corazon, Vuela, Tiene_pincho, Tiene_caparazon, Es_Boss) VALUES (67, 'Puff Oscuro', 'Bosque Maravilloso', 2, 0, 3, 1, 0, 0, 0);</v>
      </c>
    </row>
    <row r="118" spans="2:13" x14ac:dyDescent="0.25">
      <c r="B118">
        <v>68</v>
      </c>
      <c r="C118" t="s">
        <v>128</v>
      </c>
      <c r="D118" t="s">
        <v>44</v>
      </c>
      <c r="E118">
        <v>4</v>
      </c>
      <c r="F118">
        <v>0</v>
      </c>
      <c r="G118">
        <v>7</v>
      </c>
      <c r="H118">
        <v>1</v>
      </c>
      <c r="I118">
        <v>0</v>
      </c>
      <c r="J118">
        <v>0</v>
      </c>
      <c r="K118">
        <v>0</v>
      </c>
      <c r="M118" t="str">
        <f t="shared" si="11"/>
        <v>INSERT INTO Enemigo(Enemigo_ID, Nombre, Region, Puntos_ataque, Puntos_defensa, Puntos_corazon, Vuela, Tiene_pincho, Tiene_caparazon, Es_Boss) VALUES (68, 'Ruff Puff', 'Estación de Riverside', 4, 0, 7, 1, 0, 0, 0);</v>
      </c>
    </row>
    <row r="119" spans="2:13" x14ac:dyDescent="0.25">
      <c r="B119">
        <v>69</v>
      </c>
      <c r="C119" t="s">
        <v>129</v>
      </c>
      <c r="D119" t="s">
        <v>71</v>
      </c>
      <c r="E119">
        <v>4</v>
      </c>
      <c r="F119">
        <v>0</v>
      </c>
      <c r="G119">
        <v>9</v>
      </c>
      <c r="H119">
        <v>1</v>
      </c>
      <c r="I119">
        <v>0</v>
      </c>
      <c r="J119">
        <v>0</v>
      </c>
      <c r="K119">
        <v>0</v>
      </c>
      <c r="M119" t="str">
        <f t="shared" si="11"/>
        <v>INSERT INTO Enemigo(Enemigo_ID, Nombre, Region, Puntos_ataque, Puntos_defensa, Puntos_corazon, Vuela, Tiene_pincho, Tiene_caparazon, Es_Boss) VALUES (69, 'Puff Helado', 'Bomburgo', 4, 0, 9, 1, 0, 0, 0);</v>
      </c>
    </row>
    <row r="120" spans="2:13" x14ac:dyDescent="0.25">
      <c r="B120">
        <v>70</v>
      </c>
      <c r="C120" t="s">
        <v>130</v>
      </c>
      <c r="D120" t="s">
        <v>106</v>
      </c>
      <c r="E120">
        <v>8</v>
      </c>
      <c r="F120">
        <v>0</v>
      </c>
      <c r="G120">
        <v>15</v>
      </c>
      <c r="H120">
        <v>1</v>
      </c>
      <c r="I120">
        <v>0</v>
      </c>
      <c r="J120">
        <v>0</v>
      </c>
      <c r="K120">
        <v>0</v>
      </c>
      <c r="M120" t="str">
        <f t="shared" si="11"/>
        <v>INSERT INTO Enemigo(Enemigo_ID, Nombre, Region, Puntos_ataque, Puntos_defensa, Puntos_corazon, Vuela, Tiene_pincho, Tiene_caparazon, Es_Boss) VALUES (70, 'Puff Venenoso', 'Cien Mazmorras', 8, 0, 15, 1, 0, 0, 0);</v>
      </c>
    </row>
    <row r="122" spans="2:13" x14ac:dyDescent="0.25">
      <c r="B122" s="6" t="s">
        <v>131</v>
      </c>
      <c r="C122" s="6"/>
      <c r="D122" s="6"/>
      <c r="E122" s="6"/>
      <c r="F122" s="6"/>
      <c r="G122" s="6"/>
      <c r="H122" s="6"/>
      <c r="I122" s="6"/>
      <c r="J122" s="6"/>
      <c r="K122" s="6"/>
      <c r="M122" s="8" t="str">
        <f>B122</f>
        <v>Batalla</v>
      </c>
    </row>
    <row r="123" spans="2:13" x14ac:dyDescent="0.25">
      <c r="B123" s="3" t="s">
        <v>47</v>
      </c>
      <c r="C123" s="3" t="s">
        <v>1</v>
      </c>
      <c r="D123" s="3" t="s">
        <v>132</v>
      </c>
      <c r="E123" s="3" t="s">
        <v>133</v>
      </c>
    </row>
    <row r="124" spans="2:13" x14ac:dyDescent="0.25">
      <c r="B124">
        <v>59</v>
      </c>
      <c r="C124">
        <v>1</v>
      </c>
      <c r="D124">
        <f ca="1">RANDBETWEEN(1,10)</f>
        <v>3</v>
      </c>
      <c r="E124">
        <f ca="1">RANDBETWEEN(0,3)</f>
        <v>2</v>
      </c>
      <c r="M124" t="str">
        <f ca="1">_xlfn.CONCAT("INSERT INTO Batalla(Enemigo_ID, Jugador_ID, Num_Turnos, Num_Ayuda) VALUES (",B124,", ",C124,", ",D124,", ",E124,");")</f>
        <v>INSERT INTO Batalla(Enemigo_ID, Jugador_ID, Num_Turnos, Num_Ayuda) VALUES (59, 1, 3, 2);</v>
      </c>
    </row>
    <row r="125" spans="2:13" x14ac:dyDescent="0.25">
      <c r="B125">
        <v>12</v>
      </c>
      <c r="C125">
        <v>2</v>
      </c>
      <c r="D125">
        <f t="shared" ref="D125:D133" ca="1" si="12">RANDBETWEEN(1,10)</f>
        <v>10</v>
      </c>
      <c r="E125">
        <f t="shared" ref="E125:E133" ca="1" si="13">RANDBETWEEN(0,3)</f>
        <v>0</v>
      </c>
      <c r="M125" t="str">
        <f t="shared" ref="M125:M133" ca="1" si="14">_xlfn.CONCAT("INSERT INTO Batalla(Enemigo_ID, Jugador_ID, Num_Turnos, Num_Ayuda) VALUES (",B125,", ",C125,", ",D125,", ",E125,");")</f>
        <v>INSERT INTO Batalla(Enemigo_ID, Jugador_ID, Num_Turnos, Num_Ayuda) VALUES (12, 2, 10, 0);</v>
      </c>
    </row>
    <row r="126" spans="2:13" x14ac:dyDescent="0.25">
      <c r="B126">
        <v>32</v>
      </c>
      <c r="C126">
        <v>3</v>
      </c>
      <c r="D126">
        <f t="shared" ca="1" si="12"/>
        <v>5</v>
      </c>
      <c r="E126">
        <f t="shared" ca="1" si="13"/>
        <v>1</v>
      </c>
      <c r="M126" t="str">
        <f t="shared" ca="1" si="14"/>
        <v>INSERT INTO Batalla(Enemigo_ID, Jugador_ID, Num_Turnos, Num_Ayuda) VALUES (32, 3, 5, 1);</v>
      </c>
    </row>
    <row r="127" spans="2:13" x14ac:dyDescent="0.25">
      <c r="B127">
        <v>2</v>
      </c>
      <c r="C127">
        <v>4</v>
      </c>
      <c r="D127">
        <f t="shared" ca="1" si="12"/>
        <v>3</v>
      </c>
      <c r="E127">
        <f t="shared" ca="1" si="13"/>
        <v>0</v>
      </c>
      <c r="M127" t="str">
        <f t="shared" ca="1" si="14"/>
        <v>INSERT INTO Batalla(Enemigo_ID, Jugador_ID, Num_Turnos, Num_Ayuda) VALUES (2, 4, 3, 0);</v>
      </c>
    </row>
    <row r="128" spans="2:13" x14ac:dyDescent="0.25">
      <c r="B128">
        <v>10</v>
      </c>
      <c r="C128">
        <v>5</v>
      </c>
      <c r="D128">
        <f t="shared" ca="1" si="12"/>
        <v>10</v>
      </c>
      <c r="E128">
        <f t="shared" ca="1" si="13"/>
        <v>3</v>
      </c>
      <c r="M128" t="str">
        <f t="shared" ca="1" si="14"/>
        <v>INSERT INTO Batalla(Enemigo_ID, Jugador_ID, Num_Turnos, Num_Ayuda) VALUES (10, 5, 10, 3);</v>
      </c>
    </row>
    <row r="129" spans="2:13" x14ac:dyDescent="0.25">
      <c r="B129">
        <v>66</v>
      </c>
      <c r="C129">
        <v>6</v>
      </c>
      <c r="D129">
        <f t="shared" ca="1" si="12"/>
        <v>7</v>
      </c>
      <c r="E129">
        <f t="shared" ca="1" si="13"/>
        <v>1</v>
      </c>
      <c r="M129" t="str">
        <f t="shared" ca="1" si="14"/>
        <v>INSERT INTO Batalla(Enemigo_ID, Jugador_ID, Num_Turnos, Num_Ayuda) VALUES (66, 6, 7, 1);</v>
      </c>
    </row>
    <row r="130" spans="2:13" x14ac:dyDescent="0.25">
      <c r="B130">
        <v>41</v>
      </c>
      <c r="C130">
        <v>7</v>
      </c>
      <c r="D130">
        <f t="shared" ca="1" si="12"/>
        <v>10</v>
      </c>
      <c r="E130">
        <f t="shared" ca="1" si="13"/>
        <v>3</v>
      </c>
      <c r="M130" t="str">
        <f t="shared" ca="1" si="14"/>
        <v>INSERT INTO Batalla(Enemigo_ID, Jugador_ID, Num_Turnos, Num_Ayuda) VALUES (41, 7, 10, 3);</v>
      </c>
    </row>
    <row r="131" spans="2:13" x14ac:dyDescent="0.25">
      <c r="B131">
        <v>23</v>
      </c>
      <c r="C131">
        <v>8</v>
      </c>
      <c r="D131">
        <f t="shared" ca="1" si="12"/>
        <v>3</v>
      </c>
      <c r="E131">
        <f t="shared" ca="1" si="13"/>
        <v>2</v>
      </c>
      <c r="M131" t="str">
        <f t="shared" ca="1" si="14"/>
        <v>INSERT INTO Batalla(Enemigo_ID, Jugador_ID, Num_Turnos, Num_Ayuda) VALUES (23, 8, 3, 2);</v>
      </c>
    </row>
    <row r="132" spans="2:13" x14ac:dyDescent="0.25">
      <c r="B132">
        <v>4</v>
      </c>
      <c r="C132">
        <v>9</v>
      </c>
      <c r="D132">
        <f t="shared" ca="1" si="12"/>
        <v>6</v>
      </c>
      <c r="E132">
        <f t="shared" ca="1" si="13"/>
        <v>0</v>
      </c>
      <c r="M132" t="str">
        <f t="shared" ca="1" si="14"/>
        <v>INSERT INTO Batalla(Enemigo_ID, Jugador_ID, Num_Turnos, Num_Ayuda) VALUES (4, 9, 6, 0);</v>
      </c>
    </row>
    <row r="133" spans="2:13" x14ac:dyDescent="0.25">
      <c r="B133">
        <v>44</v>
      </c>
      <c r="C133">
        <v>10</v>
      </c>
      <c r="D133">
        <f t="shared" ca="1" si="12"/>
        <v>1</v>
      </c>
      <c r="E133">
        <f t="shared" ca="1" si="13"/>
        <v>2</v>
      </c>
      <c r="M133" t="str">
        <f t="shared" ca="1" si="14"/>
        <v>INSERT INTO Batalla(Enemigo_ID, Jugador_ID, Num_Turnos, Num_Ayuda) VALUES (44, 10, 1, 2);</v>
      </c>
    </row>
    <row r="135" spans="2:13" x14ac:dyDescent="0.25">
      <c r="B135" s="6" t="s">
        <v>134</v>
      </c>
      <c r="C135" s="6"/>
      <c r="D135" s="6"/>
      <c r="E135" s="6"/>
      <c r="F135" s="6"/>
      <c r="G135" s="6"/>
      <c r="H135" s="6"/>
      <c r="I135" s="6"/>
      <c r="J135" s="6"/>
      <c r="K135" s="6"/>
      <c r="M135" s="8" t="str">
        <f>B135</f>
        <v>Habilidad</v>
      </c>
    </row>
    <row r="136" spans="2:13" x14ac:dyDescent="0.25">
      <c r="B136" s="3" t="s">
        <v>15</v>
      </c>
      <c r="C136" s="3" t="s">
        <v>135</v>
      </c>
      <c r="D136" s="3" t="s">
        <v>296</v>
      </c>
      <c r="E136" s="3" t="s">
        <v>297</v>
      </c>
      <c r="F136" s="3" t="s">
        <v>136</v>
      </c>
      <c r="G136" s="3" t="s">
        <v>295</v>
      </c>
    </row>
    <row r="137" spans="2:13" x14ac:dyDescent="0.25">
      <c r="B137" t="s">
        <v>137</v>
      </c>
      <c r="C137">
        <v>0</v>
      </c>
      <c r="D137">
        <f ca="1">RANDBETWEEN(1,4)</f>
        <v>2</v>
      </c>
      <c r="E137">
        <v>0</v>
      </c>
      <c r="F137" t="s">
        <v>161</v>
      </c>
      <c r="G137" t="s">
        <v>12</v>
      </c>
      <c r="M137" t="str">
        <f ca="1">_xlfn.CONCAT("INSERT INTO Habilidad(Nombre, Coste_PF, Indice_ataque, Indice_defensa, Descripcion, Personaje_Nombre) VALUES ('",B137,"', ",C137,", ",D137,", ",E137,", '",F137,"', '",G137,"');")</f>
        <v>INSERT INTO Habilidad(Nombre, Coste_PF, Indice_ataque, Indice_defensa, Descripcion, Personaje_Nombre) VALUES ('Cabezazo', 0, 2, 0, 'Ataca a un enemigo de un cabezazo.', 'Goomarina');</v>
      </c>
    </row>
    <row r="138" spans="2:13" x14ac:dyDescent="0.25">
      <c r="B138" t="s">
        <v>19</v>
      </c>
      <c r="C138">
        <v>0</v>
      </c>
      <c r="D138">
        <v>0</v>
      </c>
      <c r="E138">
        <v>0</v>
      </c>
      <c r="F138" t="s">
        <v>162</v>
      </c>
      <c r="G138" t="s">
        <v>12</v>
      </c>
      <c r="M138" t="str">
        <f t="shared" ref="M138:M162" si="15">_xlfn.CONCAT("INSERT INTO Habilidad(Nombre, Coste_PF, Indice_ataque, Indice_defensa, Descripcion, Personaje_Nombre) VALUES ('",B138,"', ",C138,", ",D138,", ",E138,", '",F138,"', '",G138,"');")</f>
        <v>INSERT INTO Habilidad(Nombre, Coste_PF, Indice_ataque, Indice_defensa, Descripcion, Personaje_Nombre) VALUES ('Descripción', 0, 0, 0, 'Muestra la descripción del enemigo y sus PC.', 'Goomarina');</v>
      </c>
    </row>
    <row r="139" spans="2:13" x14ac:dyDescent="0.25">
      <c r="B139" t="s">
        <v>138</v>
      </c>
      <c r="C139">
        <v>3</v>
      </c>
      <c r="D139">
        <f t="shared" ref="D139:D161" ca="1" si="16">RANDBETWEEN(1,4)</f>
        <v>3</v>
      </c>
      <c r="E139">
        <v>0</v>
      </c>
      <c r="F139" t="s">
        <v>163</v>
      </c>
      <c r="G139" t="s">
        <v>12</v>
      </c>
      <c r="M139" t="str">
        <f t="shared" ca="1" si="15"/>
        <v>INSERT INTO Habilidad(Nombre, Coste_PF, Indice_ataque, Indice_defensa, Descripcion, Personaje_Nombre) VALUES ('Multicabezazo', 3, 3, 0, 'Ataca a un enemigo hasta fallar.', 'Goomarina');</v>
      </c>
    </row>
    <row r="140" spans="2:13" x14ac:dyDescent="0.25">
      <c r="B140" t="s">
        <v>139</v>
      </c>
      <c r="C140">
        <v>4</v>
      </c>
      <c r="D140">
        <v>0</v>
      </c>
      <c r="E140">
        <v>0</v>
      </c>
      <c r="F140" t="s">
        <v>164</v>
      </c>
      <c r="G140" t="s">
        <v>12</v>
      </c>
      <c r="M140" t="str">
        <f t="shared" si="15"/>
        <v>INSERT INTO Habilidad(Nombre, Coste_PF, Indice_ataque, Indice_defensa, Descripcion, Personaje_Nombre) VALUES ('Beso de Ánimo', 4, 0, 0, 'Hace que Mario realice dos acciones en un turno.', 'Goomarina');</v>
      </c>
    </row>
    <row r="141" spans="2:13" x14ac:dyDescent="0.25">
      <c r="B141" t="s">
        <v>140</v>
      </c>
      <c r="C141">
        <v>0</v>
      </c>
      <c r="D141">
        <f t="shared" ca="1" si="16"/>
        <v>2</v>
      </c>
      <c r="E141">
        <v>0</v>
      </c>
      <c r="F141" t="s">
        <v>165</v>
      </c>
      <c r="G141" t="s">
        <v>9</v>
      </c>
      <c r="M141" t="str">
        <f t="shared" ca="1" si="15"/>
        <v>INSERT INTO Habilidad(Nombre, Coste_PF, Indice_ataque, Indice_defensa, Descripcion, Personaje_Nombre) VALUES ('Lanzaconcha', 0, 2, 0, 'Lanza la concha a un enemigo.', 'Koops');</v>
      </c>
    </row>
    <row r="142" spans="2:13" x14ac:dyDescent="0.25">
      <c r="B142" t="s">
        <v>141</v>
      </c>
      <c r="C142">
        <v>3</v>
      </c>
      <c r="D142">
        <f t="shared" ca="1" si="16"/>
        <v>3</v>
      </c>
      <c r="E142">
        <v>0</v>
      </c>
      <c r="F142" t="s">
        <v>166</v>
      </c>
      <c r="G142" t="s">
        <v>9</v>
      </c>
      <c r="M142" t="str">
        <f t="shared" ca="1" si="15"/>
        <v>INSERT INTO Habilidad(Nombre, Coste_PF, Indice_ataque, Indice_defensa, Descripcion, Personaje_Nombre) VALUES ('Súper Concha', 3, 3, 0, 'Lanza la concha contra todos los enemigos.', 'Koops');</v>
      </c>
    </row>
    <row r="143" spans="2:13" x14ac:dyDescent="0.25">
      <c r="B143" t="s">
        <v>142</v>
      </c>
      <c r="C143">
        <v>4</v>
      </c>
      <c r="D143">
        <v>0</v>
      </c>
      <c r="E143">
        <v>3</v>
      </c>
      <c r="F143" t="s">
        <v>167</v>
      </c>
      <c r="G143" t="s">
        <v>9</v>
      </c>
      <c r="M143" t="str">
        <f t="shared" si="15"/>
        <v>INSERT INTO Habilidad(Nombre, Coste_PF, Indice_ataque, Indice_defensa, Descripcion, Personaje_Nombre) VALUES ('Protegeconcha', 4, 0, 3, 'Deja caer una concha que protege a Mario.', 'Koops');</v>
      </c>
    </row>
    <row r="144" spans="2:13" x14ac:dyDescent="0.25">
      <c r="B144" t="s">
        <v>143</v>
      </c>
      <c r="C144">
        <v>6</v>
      </c>
      <c r="D144">
        <f t="shared" ca="1" si="16"/>
        <v>1</v>
      </c>
      <c r="E144">
        <v>0</v>
      </c>
      <c r="F144" t="s">
        <v>168</v>
      </c>
      <c r="G144" t="s">
        <v>9</v>
      </c>
      <c r="M144" t="str">
        <f t="shared" ca="1" si="15"/>
        <v>INSERT INTO Habilidad(Nombre, Coste_PF, Indice_ataque, Indice_defensa, Descripcion, Personaje_Nombre) VALUES ('Concha Furia', 6, 1, 0, 'Ataca a todos los enemigos del suelo.', 'Koops');</v>
      </c>
    </row>
    <row r="145" spans="2:13" x14ac:dyDescent="0.25">
      <c r="B145" t="s">
        <v>144</v>
      </c>
      <c r="C145">
        <v>0</v>
      </c>
      <c r="D145">
        <f t="shared" ca="1" si="16"/>
        <v>3</v>
      </c>
      <c r="E145">
        <v>0</v>
      </c>
      <c r="F145" t="s">
        <v>169</v>
      </c>
      <c r="G145" t="s">
        <v>13</v>
      </c>
      <c r="M145" t="str">
        <f t="shared" ca="1" si="15"/>
        <v>INSERT INTO Habilidad(Nombre, Coste_PF, Indice_ataque, Indice_defensa, Descripcion, Personaje_Nombre) VALUES ('Placaje', 0, 3, 0, 'Ataca a un enemigo aplastándolo con el cuerpo.', 'Claudia');</v>
      </c>
    </row>
    <row r="146" spans="2:13" x14ac:dyDescent="0.25">
      <c r="B146" t="s">
        <v>145</v>
      </c>
      <c r="C146">
        <v>4</v>
      </c>
      <c r="D146">
        <f t="shared" ca="1" si="16"/>
        <v>4</v>
      </c>
      <c r="E146">
        <v>0</v>
      </c>
      <c r="F146" t="s">
        <v>170</v>
      </c>
      <c r="G146" t="s">
        <v>13</v>
      </c>
      <c r="M146" t="str">
        <f t="shared" ca="1" si="15"/>
        <v>INSERT INTO Habilidad(Nombre, Coste_PF, Indice_ataque, Indice_defensa, Descripcion, Personaje_Nombre) VALUES ('Vendaval', 4, 4, 0, 'Levanta un vendaval y lanza a los enemigos por los aires.', 'Claudia');</v>
      </c>
    </row>
    <row r="147" spans="2:13" x14ac:dyDescent="0.25">
      <c r="B147" t="s">
        <v>146</v>
      </c>
      <c r="C147">
        <v>3</v>
      </c>
      <c r="D147">
        <f t="shared" ca="1" si="16"/>
        <v>1</v>
      </c>
      <c r="E147">
        <v>0</v>
      </c>
      <c r="F147" t="s">
        <v>171</v>
      </c>
      <c r="G147" t="s">
        <v>13</v>
      </c>
      <c r="M147" t="str">
        <f t="shared" ca="1" si="15"/>
        <v>INSERT INTO Habilidad(Nombre, Coste_PF, Indice_ataque, Indice_defensa, Descripcion, Personaje_Nombre) VALUES ('Achuchón', 3, 1, 0, 'Achucha al enemigo para drenar sus PC.', 'Claudia');</v>
      </c>
    </row>
    <row r="148" spans="2:13" x14ac:dyDescent="0.25">
      <c r="B148" t="s">
        <v>147</v>
      </c>
      <c r="C148">
        <v>4</v>
      </c>
      <c r="D148">
        <v>0</v>
      </c>
      <c r="E148">
        <v>2</v>
      </c>
      <c r="F148" t="s">
        <v>172</v>
      </c>
      <c r="G148" t="s">
        <v>13</v>
      </c>
      <c r="M148" t="str">
        <f t="shared" si="15"/>
        <v>INSERT INTO Habilidad(Nombre, Coste_PF, Indice_ataque, Indice_defensa, Descripcion, Personaje_Nombre) VALUES ('Cortina Humo', 4, 0, 2, 'Hace que Mario esquive los ataques durante un rato.', 'Claudia');</v>
      </c>
    </row>
    <row r="149" spans="2:13" x14ac:dyDescent="0.25">
      <c r="B149" t="s">
        <v>148</v>
      </c>
      <c r="C149">
        <v>0</v>
      </c>
      <c r="D149">
        <f t="shared" ca="1" si="16"/>
        <v>4</v>
      </c>
      <c r="E149">
        <v>0</v>
      </c>
      <c r="F149" t="s">
        <v>173</v>
      </c>
      <c r="G149" t="s">
        <v>11</v>
      </c>
      <c r="M149" t="str">
        <f t="shared" ca="1" si="15"/>
        <v>INSERT INTO Habilidad(Nombre, Coste_PF, Indice_ataque, Indice_defensa, Descripcion, Personaje_Nombre) VALUES ('Golpe Cadera', 0, 4, 0, 'Golpea al enemigo repetidamente.', 'Yoshi');</v>
      </c>
    </row>
    <row r="150" spans="2:13" x14ac:dyDescent="0.25">
      <c r="B150" t="s">
        <v>149</v>
      </c>
      <c r="C150">
        <v>4</v>
      </c>
      <c r="D150">
        <f t="shared" ca="1" si="16"/>
        <v>2</v>
      </c>
      <c r="E150">
        <v>0</v>
      </c>
      <c r="F150" t="s">
        <v>174</v>
      </c>
      <c r="G150" t="s">
        <v>11</v>
      </c>
      <c r="M150" t="str">
        <f t="shared" ca="1" si="15"/>
        <v>INSERT INTO Habilidad(Nombre, Coste_PF, Indice_ataque, Indice_defensa, Descripcion, Personaje_Nombre) VALUES ('Engullir', 4, 2, 0, 'Engulle a un enemigo para usarlo como arma arrojadiza.', 'Yoshi');</v>
      </c>
    </row>
    <row r="151" spans="2:13" x14ac:dyDescent="0.25">
      <c r="B151" t="s">
        <v>150</v>
      </c>
      <c r="C151">
        <v>3</v>
      </c>
      <c r="D151">
        <v>0</v>
      </c>
      <c r="E151">
        <v>0</v>
      </c>
      <c r="F151" t="s">
        <v>175</v>
      </c>
      <c r="G151" t="s">
        <v>11</v>
      </c>
      <c r="M151" t="str">
        <f t="shared" si="15"/>
        <v>INSERT INTO Habilidad(Nombre, Coste_PF, Indice_ataque, Indice_defensa, Descripcion, Personaje_Nombre) VALUES ('Huevos Reductores', 3, 0, 0, 'Arroja huevos a los enemigos y los reduce de tamaño.', 'Yoshi');</v>
      </c>
    </row>
    <row r="152" spans="2:13" x14ac:dyDescent="0.25">
      <c r="B152" t="s">
        <v>151</v>
      </c>
      <c r="C152">
        <v>6</v>
      </c>
      <c r="D152">
        <f t="shared" ca="1" si="16"/>
        <v>1</v>
      </c>
      <c r="E152">
        <v>0</v>
      </c>
      <c r="F152" t="s">
        <v>176</v>
      </c>
      <c r="G152" t="s">
        <v>11</v>
      </c>
      <c r="M152" t="str">
        <f t="shared" ca="1" si="15"/>
        <v>INSERT INTO Habilidad(Nombre, Coste_PF, Indice_ataque, Indice_defensa, Descripcion, Personaje_Nombre) VALUES ('Estampida', 6, 1, 0, 'Ataca a los enemigos con una estampida de Yoshis.', 'Yoshi');</v>
      </c>
    </row>
    <row r="153" spans="2:13" x14ac:dyDescent="0.25">
      <c r="B153" t="s">
        <v>152</v>
      </c>
      <c r="C153">
        <v>0</v>
      </c>
      <c r="D153">
        <f t="shared" ca="1" si="16"/>
        <v>1</v>
      </c>
      <c r="E153">
        <v>0</v>
      </c>
      <c r="F153" t="s">
        <v>177</v>
      </c>
      <c r="G153" t="s">
        <v>10</v>
      </c>
      <c r="M153" t="str">
        <f t="shared" ca="1" si="15"/>
        <v>INSERT INTO Habilidad(Nombre, Coste_PF, Indice_ataque, Indice_defensa, Descripcion, Personaje_Nombre) VALUES ('Golpe Sombra', 0, 1, 0, 'Ataca a un enemigo con un puñetazo y le prende fuego.', 'Bibiana');</v>
      </c>
    </row>
    <row r="154" spans="2:13" x14ac:dyDescent="0.25">
      <c r="B154" t="s">
        <v>153</v>
      </c>
      <c r="C154">
        <v>1</v>
      </c>
      <c r="D154">
        <v>0</v>
      </c>
      <c r="E154">
        <v>3</v>
      </c>
      <c r="F154" t="s">
        <v>178</v>
      </c>
      <c r="G154" t="s">
        <v>10</v>
      </c>
      <c r="M154" t="str">
        <f t="shared" si="15"/>
        <v>INSERT INTO Habilidad(Nombre, Coste_PF, Indice_ataque, Indice_defensa, Descripcion, Personaje_Nombre) VALUES ('Transparencia', 1, 0, 3, 'Esconde a Mario para evitar los ataques de los enemigos.', 'Bibiana');</v>
      </c>
    </row>
    <row r="155" spans="2:13" x14ac:dyDescent="0.25">
      <c r="B155" t="s">
        <v>154</v>
      </c>
      <c r="C155">
        <v>6</v>
      </c>
      <c r="D155">
        <f t="shared" ca="1" si="16"/>
        <v>1</v>
      </c>
      <c r="E155">
        <v>0</v>
      </c>
      <c r="F155" t="s">
        <v>179</v>
      </c>
      <c r="G155" t="s">
        <v>10</v>
      </c>
      <c r="M155" t="str">
        <f t="shared" ca="1" si="15"/>
        <v>INSERT INTO Habilidad(Nombre, Coste_PF, Indice_ataque, Indice_defensa, Descripcion, Personaje_Nombre) VALUES ('Llamarada', 6, 1, 0, 'Ataca a todos los enemigos con una llamarada.', 'Bibiana');</v>
      </c>
    </row>
    <row r="156" spans="2:13" x14ac:dyDescent="0.25">
      <c r="B156" t="s">
        <v>155</v>
      </c>
      <c r="C156">
        <v>4</v>
      </c>
      <c r="D156">
        <v>0</v>
      </c>
      <c r="E156">
        <v>0</v>
      </c>
      <c r="F156" t="s">
        <v>180</v>
      </c>
      <c r="G156" t="s">
        <v>10</v>
      </c>
      <c r="M156" t="str">
        <f t="shared" si="15"/>
        <v>INSERT INTO Habilidad(Nombre, Coste_PF, Indice_ataque, Indice_defensa, Descripcion, Personaje_Nombre) VALUES ('Embelesamiento', 4, 0, 0, 'Confunde a los enemigos con un beso sensual.', 'Bibiana');</v>
      </c>
    </row>
    <row r="157" spans="2:13" x14ac:dyDescent="0.25">
      <c r="B157" t="s">
        <v>156</v>
      </c>
      <c r="C157">
        <v>0</v>
      </c>
      <c r="D157">
        <f t="shared" ca="1" si="16"/>
        <v>2</v>
      </c>
      <c r="E157">
        <v>0</v>
      </c>
      <c r="F157" t="s">
        <v>181</v>
      </c>
      <c r="G157" t="s">
        <v>8</v>
      </c>
      <c r="M157" t="str">
        <f t="shared" ca="1" si="15"/>
        <v>INSERT INTO Habilidad(Nombre, Coste_PF, Indice_ataque, Indice_defensa, Descripcion, Personaje_Nombre) VALUES ('Bomba', 0, 2, 0, 'Explota atacando a un enemigo que esté en el suelo.', 'Bombard');</v>
      </c>
    </row>
    <row r="158" spans="2:13" x14ac:dyDescent="0.25">
      <c r="B158" t="s">
        <v>157</v>
      </c>
      <c r="C158">
        <v>3</v>
      </c>
      <c r="D158">
        <f t="shared" ca="1" si="16"/>
        <v>4</v>
      </c>
      <c r="E158">
        <v>0</v>
      </c>
      <c r="F158" t="s">
        <v>182</v>
      </c>
      <c r="G158" t="s">
        <v>8</v>
      </c>
      <c r="M158" t="str">
        <f t="shared" ca="1" si="15"/>
        <v>INSERT INTO Habilidad(Nombre, Coste_PF, Indice_ataque, Indice_defensa, Descripcion, Personaje_Nombre) VALUES ('Bomba Tiempo', 3, 4, 0, 'Arroja tres bombas que explotan un turno después.', 'Bombard');</v>
      </c>
    </row>
    <row r="159" spans="2:13" x14ac:dyDescent="0.25">
      <c r="B159" t="s">
        <v>158</v>
      </c>
      <c r="C159">
        <v>4</v>
      </c>
      <c r="D159">
        <f t="shared" ca="1" si="16"/>
        <v>4</v>
      </c>
      <c r="E159">
        <v>4</v>
      </c>
      <c r="F159" t="s">
        <v>183</v>
      </c>
      <c r="G159" t="s">
        <v>8</v>
      </c>
      <c r="M159" t="str">
        <f t="shared" ca="1" si="15"/>
        <v>INSERT INTO Habilidad(Nombre, Coste_PF, Indice_ataque, Indice_defensa, Descripcion, Personaje_Nombre) VALUES ('Mina', 4, 4, 4, 'Causa daño al enemigo que ataque a Bombard.', 'Bombard');</v>
      </c>
    </row>
    <row r="160" spans="2:13" x14ac:dyDescent="0.25">
      <c r="B160" t="s">
        <v>159</v>
      </c>
      <c r="C160">
        <v>9</v>
      </c>
      <c r="D160">
        <f t="shared" ca="1" si="16"/>
        <v>1</v>
      </c>
      <c r="E160">
        <v>0</v>
      </c>
      <c r="F160" t="s">
        <v>184</v>
      </c>
      <c r="G160" t="s">
        <v>8</v>
      </c>
      <c r="M160" t="str">
        <f t="shared" ca="1" si="15"/>
        <v>INSERT INTO Habilidad(Nombre, Coste_PF, Indice_ataque, Indice_defensa, Descripcion, Personaje_Nombre) VALUES ('Gran Explosión', 9, 1, 0, 'Explota atacando a todos los enemigos.', 'Bombard');</v>
      </c>
    </row>
    <row r="161" spans="2:13" x14ac:dyDescent="0.25">
      <c r="B161" t="s">
        <v>160</v>
      </c>
      <c r="C161">
        <v>0</v>
      </c>
      <c r="D161">
        <f t="shared" ca="1" si="16"/>
        <v>2</v>
      </c>
      <c r="E161">
        <v>0</v>
      </c>
      <c r="F161" t="s">
        <v>185</v>
      </c>
      <c r="G161" t="s">
        <v>18</v>
      </c>
      <c r="M161" t="str">
        <f t="shared" ca="1" si="15"/>
        <v>INSERT INTO Habilidad(Nombre, Coste_PF, Indice_ataque, Indice_defensa, Descripcion, Personaje_Nombre) VALUES ('Bofetada del Amor', 0, 2, 0, 'Ataca a un enemigo de una bofetada.', 'Lupina');</v>
      </c>
    </row>
    <row r="162" spans="2:13" x14ac:dyDescent="0.25">
      <c r="B162" t="s">
        <v>187</v>
      </c>
      <c r="C162">
        <v>2</v>
      </c>
      <c r="D162">
        <v>0</v>
      </c>
      <c r="E162">
        <v>0</v>
      </c>
      <c r="F162" t="s">
        <v>186</v>
      </c>
      <c r="G162" t="s">
        <v>18</v>
      </c>
      <c r="M162" t="str">
        <f t="shared" si="15"/>
        <v>INSERT INTO Habilidad(Nombre, Coste_PF, Indice_ataque, Indice_defensa, Descripcion, Personaje_Nombre) VALUES ('Beso Furtivo', 2, 0, 0, 'Roba los objetos y medallas que tengan los enemigos.', 'Lupina');</v>
      </c>
    </row>
    <row r="164" spans="2:13" x14ac:dyDescent="0.25">
      <c r="B164" s="6" t="s">
        <v>188</v>
      </c>
      <c r="C164" s="6"/>
      <c r="D164" s="6"/>
      <c r="E164" s="6"/>
      <c r="F164" s="6"/>
      <c r="G164" s="6"/>
      <c r="H164" s="6"/>
      <c r="I164" s="6"/>
      <c r="J164" s="6"/>
      <c r="K164" s="6"/>
      <c r="M164" s="8" t="str">
        <f>B164</f>
        <v>Items</v>
      </c>
    </row>
    <row r="165" spans="2:13" x14ac:dyDescent="0.25">
      <c r="B165" s="3" t="s">
        <v>15</v>
      </c>
      <c r="C165" s="3" t="s">
        <v>136</v>
      </c>
    </row>
    <row r="166" spans="2:13" x14ac:dyDescent="0.25">
      <c r="B166" t="s">
        <v>189</v>
      </c>
      <c r="C166" t="s">
        <v>192</v>
      </c>
      <c r="M166" t="str">
        <f>_xlfn.CONCAT("INSERT INTO Items(Nombre, Descripcion) VALUES ('",B166,"', '",C166,"');")</f>
        <v>INSERT INTO Items(Nombre, Descripcion) VALUES ('Seta', 'Recupera 5 PC.');</v>
      </c>
    </row>
    <row r="167" spans="2:13" x14ac:dyDescent="0.25">
      <c r="B167" t="s">
        <v>195</v>
      </c>
      <c r="C167" t="s">
        <v>196</v>
      </c>
      <c r="M167" t="str">
        <f t="shared" ref="M167:M181" si="17">_xlfn.CONCAT("INSERT INTO Items(Nombre, Descripcion) VALUES ('",B167,"', '",C167,"');")</f>
        <v>INSERT INTO Items(Nombre, Descripcion) VALUES ('Gelatina', 'Recupera 5 PF.');</v>
      </c>
    </row>
    <row r="168" spans="2:13" x14ac:dyDescent="0.25">
      <c r="B168" t="s">
        <v>215</v>
      </c>
      <c r="C168" t="s">
        <v>218</v>
      </c>
      <c r="M168" t="str">
        <f t="shared" si="17"/>
        <v>INSERT INTO Items(Nombre, Descripcion) VALUES ('Ultra Seta', 'Recupera 15 PC.');</v>
      </c>
    </row>
    <row r="169" spans="2:13" x14ac:dyDescent="0.25">
      <c r="B169" t="s">
        <v>216</v>
      </c>
      <c r="C169" t="s">
        <v>217</v>
      </c>
      <c r="M169" t="str">
        <f t="shared" si="17"/>
        <v>INSERT INTO Items(Nombre, Descripcion) VALUES ('Grandimiel', 'Recupera 15 PF.');</v>
      </c>
    </row>
    <row r="170" spans="2:13" x14ac:dyDescent="0.25">
      <c r="B170" t="s">
        <v>190</v>
      </c>
      <c r="C170" t="s">
        <v>193</v>
      </c>
      <c r="M170" t="str">
        <f t="shared" si="17"/>
        <v>INSERT INTO Items(Nombre, Descripcion) VALUES ('Flor de fuego', 'Quita 3 PC a todos los enemigos.');</v>
      </c>
    </row>
    <row r="171" spans="2:13" x14ac:dyDescent="0.25">
      <c r="B171" t="s">
        <v>205</v>
      </c>
      <c r="C171" t="s">
        <v>206</v>
      </c>
      <c r="M171" t="str">
        <f t="shared" si="17"/>
        <v>INSERT INTO Items(Nombre, Descripcion) VALUES ('Bloque POW', 'Quita 2 PC a todos los enemigos y da vuelta a enemigos con caparazón');</v>
      </c>
    </row>
    <row r="172" spans="2:13" x14ac:dyDescent="0.25">
      <c r="B172" t="s">
        <v>211</v>
      </c>
      <c r="C172" t="s">
        <v>212</v>
      </c>
      <c r="M172" t="str">
        <f t="shared" si="17"/>
        <v>INSERT INTO Items(Nombre, Descripcion) VALUES ('Furia trueno', 'Quita 4 PC a todos los enemigos.');</v>
      </c>
    </row>
    <row r="173" spans="2:13" x14ac:dyDescent="0.25">
      <c r="B173" t="s">
        <v>213</v>
      </c>
      <c r="C173" t="s">
        <v>214</v>
      </c>
      <c r="M173" t="str">
        <f t="shared" si="17"/>
        <v>INSERT INTO Items(Nombre, Descripcion) VALUES ('Estrella Fugaz', 'Quita 6 PC a todos los enemigos.');</v>
      </c>
    </row>
    <row r="174" spans="2:13" x14ac:dyDescent="0.25">
      <c r="B174" t="s">
        <v>191</v>
      </c>
      <c r="C174" t="s">
        <v>194</v>
      </c>
      <c r="M174" t="str">
        <f t="shared" si="17"/>
        <v>INSERT INTO Items(Nombre, Descripcion) VALUES ('Tónico', 'Cura estados.');</v>
      </c>
    </row>
    <row r="175" spans="2:13" x14ac:dyDescent="0.25">
      <c r="B175" t="s">
        <v>197</v>
      </c>
      <c r="C175" t="s">
        <v>198</v>
      </c>
      <c r="M175" t="str">
        <f t="shared" si="17"/>
        <v>INSERT INTO Items(Nombre, Descripcion) VALUES ('Espíritu', 'Te cubre de ataques enemigos.');</v>
      </c>
    </row>
    <row r="176" spans="2:13" x14ac:dyDescent="0.25">
      <c r="B176" t="s">
        <v>199</v>
      </c>
      <c r="C176" t="s">
        <v>200</v>
      </c>
      <c r="M176" t="str">
        <f t="shared" si="17"/>
        <v>INSERT INTO Items(Nombre, Descripcion) VALUES ('Disco Mareo', 'Marea a los enemigos.');</v>
      </c>
    </row>
    <row r="177" spans="2:13" x14ac:dyDescent="0.25">
      <c r="B177" t="s">
        <v>201</v>
      </c>
      <c r="C177" t="s">
        <v>202</v>
      </c>
      <c r="M177" t="str">
        <f t="shared" si="17"/>
        <v>INSERT INTO Items(Nombre, Descripcion) VALUES ('Don Blandito', 'Reduce el ataque de los enemigos.');</v>
      </c>
    </row>
    <row r="178" spans="2:13" x14ac:dyDescent="0.25">
      <c r="B178" t="s">
        <v>203</v>
      </c>
      <c r="C178" t="s">
        <v>204</v>
      </c>
      <c r="M178" t="str">
        <f t="shared" si="17"/>
        <v>INSERT INTO Items(Nombre, Descripcion) VALUES ('Concha Protectora', 'Te protege de ataques enemigos.');</v>
      </c>
    </row>
    <row r="179" spans="2:13" x14ac:dyDescent="0.25">
      <c r="B179" t="s">
        <v>207</v>
      </c>
      <c r="C179" t="s">
        <v>208</v>
      </c>
      <c r="M179" t="str">
        <f t="shared" si="17"/>
        <v>INSERT INTO Items(Nombre, Descripcion) VALUES ('Capote', 'Esquiva ataques de enemigos');</v>
      </c>
    </row>
    <row r="180" spans="2:13" x14ac:dyDescent="0.25">
      <c r="B180" t="s">
        <v>209</v>
      </c>
      <c r="C180" t="s">
        <v>210</v>
      </c>
      <c r="M180" t="str">
        <f t="shared" si="17"/>
        <v>INSERT INTO Items(Nombre, Descripcion) VALUES ('Chupa PC', 'Quita PC a un enemigo y se lo da a tu personaje.');</v>
      </c>
    </row>
    <row r="181" spans="2:13" x14ac:dyDescent="0.25">
      <c r="B181" t="s">
        <v>219</v>
      </c>
      <c r="C181" t="s">
        <v>220</v>
      </c>
      <c r="M181" t="str">
        <f t="shared" si="17"/>
        <v>INSERT INTO Items(Nombre, Descripcion) VALUES ('Oveja Sueño', 'Duerme a los enemigos.');</v>
      </c>
    </row>
    <row r="183" spans="2:13" x14ac:dyDescent="0.25">
      <c r="B183" s="6" t="s">
        <v>221</v>
      </c>
      <c r="C183" s="6"/>
      <c r="D183" s="6"/>
      <c r="E183" s="6"/>
      <c r="F183" s="6"/>
      <c r="G183" s="6"/>
      <c r="H183" s="6"/>
      <c r="I183" s="6"/>
      <c r="J183" s="6"/>
      <c r="K183" s="6"/>
      <c r="M183" s="8" t="str">
        <f>B183</f>
        <v>Jugador_Items</v>
      </c>
    </row>
    <row r="184" spans="2:13" x14ac:dyDescent="0.25">
      <c r="B184" s="3" t="s">
        <v>1</v>
      </c>
      <c r="C184" s="3" t="s">
        <v>298</v>
      </c>
      <c r="D184" s="3" t="s">
        <v>222</v>
      </c>
    </row>
    <row r="185" spans="2:13" x14ac:dyDescent="0.25">
      <c r="B185">
        <v>1</v>
      </c>
      <c r="C185" t="s">
        <v>189</v>
      </c>
      <c r="D185">
        <f ca="1">RANDBETWEEN(30,100)</f>
        <v>96</v>
      </c>
      <c r="M185" t="str">
        <f ca="1">_xlfn.CONCAT("INSERT INTO Jugador_Items(Jugador_ID, Items_Nombre, Num_Items) VALUES (",B185,", '",C185,"', ",D185,");")</f>
        <v>INSERT INTO Jugador_Items(Jugador_ID, Items_Nombre, Num_Items) VALUES (1, 'Seta', 96);</v>
      </c>
    </row>
    <row r="186" spans="2:13" x14ac:dyDescent="0.25">
      <c r="B186">
        <v>2</v>
      </c>
      <c r="C186" t="s">
        <v>197</v>
      </c>
      <c r="D186">
        <f t="shared" ref="D186:D194" ca="1" si="18">RANDBETWEEN(30,100)</f>
        <v>83</v>
      </c>
      <c r="M186" t="str">
        <f t="shared" ref="M186:M193" ca="1" si="19">_xlfn.CONCAT("INSERT INTO Jugador_Items(Jugador_ID, Items_Nombre, Num_Items) VALUES (",B186,", '",C186,"', ",D186,");")</f>
        <v>INSERT INTO Jugador_Items(Jugador_ID, Items_Nombre, Num_Items) VALUES (2, 'Espíritu', 83);</v>
      </c>
    </row>
    <row r="187" spans="2:13" x14ac:dyDescent="0.25">
      <c r="B187">
        <v>3</v>
      </c>
      <c r="C187" t="s">
        <v>191</v>
      </c>
      <c r="D187">
        <f t="shared" ca="1" si="18"/>
        <v>67</v>
      </c>
      <c r="M187" t="str">
        <f t="shared" ca="1" si="19"/>
        <v>INSERT INTO Jugador_Items(Jugador_ID, Items_Nombre, Num_Items) VALUES (3, 'Tónico', 67);</v>
      </c>
    </row>
    <row r="188" spans="2:13" x14ac:dyDescent="0.25">
      <c r="B188">
        <v>4</v>
      </c>
      <c r="C188" t="s">
        <v>203</v>
      </c>
      <c r="D188">
        <f t="shared" ca="1" si="18"/>
        <v>84</v>
      </c>
      <c r="M188" t="str">
        <f t="shared" ca="1" si="19"/>
        <v>INSERT INTO Jugador_Items(Jugador_ID, Items_Nombre, Num_Items) VALUES (4, 'Concha Protectora', 84);</v>
      </c>
    </row>
    <row r="189" spans="2:13" x14ac:dyDescent="0.25">
      <c r="B189">
        <v>5</v>
      </c>
      <c r="C189" t="s">
        <v>209</v>
      </c>
      <c r="D189">
        <f t="shared" ca="1" si="18"/>
        <v>56</v>
      </c>
      <c r="M189" t="str">
        <f t="shared" ca="1" si="19"/>
        <v>INSERT INTO Jugador_Items(Jugador_ID, Items_Nombre, Num_Items) VALUES (5, 'Chupa PC', 56);</v>
      </c>
    </row>
    <row r="190" spans="2:13" x14ac:dyDescent="0.25">
      <c r="B190">
        <v>6</v>
      </c>
      <c r="C190" t="s">
        <v>293</v>
      </c>
      <c r="D190">
        <f t="shared" ca="1" si="18"/>
        <v>81</v>
      </c>
      <c r="M190" t="str">
        <f t="shared" ca="1" si="19"/>
        <v>INSERT INTO Jugador_Items(Jugador_ID, Items_Nombre, Num_Items) VALUES (6, 'Furia Trueno', 81);</v>
      </c>
    </row>
    <row r="191" spans="2:13" x14ac:dyDescent="0.25">
      <c r="B191">
        <v>7</v>
      </c>
      <c r="C191" t="s">
        <v>190</v>
      </c>
      <c r="D191">
        <f t="shared" ca="1" si="18"/>
        <v>91</v>
      </c>
      <c r="M191" t="str">
        <f t="shared" ca="1" si="19"/>
        <v>INSERT INTO Jugador_Items(Jugador_ID, Items_Nombre, Num_Items) VALUES (7, 'Flor de fuego', 91);</v>
      </c>
    </row>
    <row r="192" spans="2:13" x14ac:dyDescent="0.25">
      <c r="B192">
        <v>8</v>
      </c>
      <c r="C192" t="s">
        <v>195</v>
      </c>
      <c r="D192">
        <f t="shared" ca="1" si="18"/>
        <v>36</v>
      </c>
      <c r="M192" t="str">
        <f t="shared" ca="1" si="19"/>
        <v>INSERT INTO Jugador_Items(Jugador_ID, Items_Nombre, Num_Items) VALUES (8, 'Gelatina', 36);</v>
      </c>
    </row>
    <row r="193" spans="2:13" x14ac:dyDescent="0.25">
      <c r="B193">
        <v>9</v>
      </c>
      <c r="C193" t="s">
        <v>219</v>
      </c>
      <c r="D193">
        <f t="shared" ca="1" si="18"/>
        <v>75</v>
      </c>
      <c r="M193" t="str">
        <f t="shared" ca="1" si="19"/>
        <v>INSERT INTO Jugador_Items(Jugador_ID, Items_Nombre, Num_Items) VALUES (9, 'Oveja Sueño', 75);</v>
      </c>
    </row>
    <row r="194" spans="2:13" x14ac:dyDescent="0.25">
      <c r="B194">
        <v>10</v>
      </c>
      <c r="C194" t="s">
        <v>207</v>
      </c>
      <c r="D194">
        <f t="shared" ca="1" si="18"/>
        <v>99</v>
      </c>
      <c r="M194" t="str">
        <f ca="1">_xlfn.CONCAT("INSERT INTO Jugador_Items(Jugador_ID, Items_Nombre, Num_Items) VALUES (",B194,", '",C194,"', ",D194,");")</f>
        <v>INSERT INTO Jugador_Items(Jugador_ID, Items_Nombre, Num_Items) VALUES (10, 'Capote', 99);</v>
      </c>
    </row>
    <row r="196" spans="2:13" x14ac:dyDescent="0.25">
      <c r="B196" s="6" t="s">
        <v>223</v>
      </c>
      <c r="C196" s="6"/>
      <c r="D196" s="6"/>
      <c r="E196" s="6"/>
      <c r="F196" s="6"/>
      <c r="G196" s="6"/>
      <c r="H196" s="6"/>
      <c r="I196" s="6"/>
      <c r="J196" s="6"/>
      <c r="K196" s="6"/>
      <c r="M196" s="8" t="str">
        <f>B196</f>
        <v>Medalla</v>
      </c>
    </row>
    <row r="197" spans="2:13" x14ac:dyDescent="0.25">
      <c r="B197" s="3" t="s">
        <v>15</v>
      </c>
      <c r="C197" s="3" t="s">
        <v>224</v>
      </c>
      <c r="D197" s="3" t="s">
        <v>136</v>
      </c>
      <c r="E197" s="3" t="s">
        <v>1</v>
      </c>
    </row>
    <row r="198" spans="2:13" x14ac:dyDescent="0.25">
      <c r="B198" t="s">
        <v>225</v>
      </c>
      <c r="C198">
        <v>1</v>
      </c>
      <c r="D198" t="s">
        <v>261</v>
      </c>
      <c r="E198">
        <f ca="1">RANDBETWEEN(1,10)</f>
        <v>4</v>
      </c>
      <c r="M198" t="str">
        <f ca="1">_xlfn.CONCAT("INSERT INTO Medalla(Nombre, Coste_PM, Descripcion, Jugador_ID) VALUES ('",B198,"', ",C198,", '",D198,"', ",E198,");")</f>
        <v>INSERT INTO Medalla(Nombre, Coste_PM, Descripcion, Jugador_ID) VALUES ('Salto Potente', 1, 'Permite realizar un Salto Potente. Gasta 2 PF. Salta con mucho poder de ataque.', 4);</v>
      </c>
    </row>
    <row r="199" spans="2:13" x14ac:dyDescent="0.25">
      <c r="B199" t="s">
        <v>226</v>
      </c>
      <c r="C199">
        <v>1</v>
      </c>
      <c r="D199" t="s">
        <v>260</v>
      </c>
      <c r="E199">
        <f t="shared" ref="E199:E216" ca="1" si="20">RANDBETWEEN(1,10)</f>
        <v>1</v>
      </c>
      <c r="M199" t="str">
        <f t="shared" ref="M199:M216" ca="1" si="21">_xlfn.CONCAT("INSERT INTO Medalla(Nombre, Coste_PM, Descripcion, Jugador_ID) VALUES ('",B199,"', ",C199,", '",D199,"', ",E199,");")</f>
        <v>INSERT INTO Medalla(Nombre, Coste_PM, Descripcion, Jugador_ID) VALUES ('Multi-Rebote', 1, 'Permite realizar un Multi-Rebote. Gasta 2 PF. Puedes saltar sobre todos los enemigos.', 1);</v>
      </c>
    </row>
    <row r="200" spans="2:13" x14ac:dyDescent="0.25">
      <c r="B200" t="s">
        <v>227</v>
      </c>
      <c r="C200">
        <v>1</v>
      </c>
      <c r="D200" t="s">
        <v>259</v>
      </c>
      <c r="E200">
        <f t="shared" ca="1" si="20"/>
        <v>1</v>
      </c>
      <c r="M200" t="str">
        <f t="shared" ca="1" si="21"/>
        <v>INSERT INTO Medalla(Nombre, Coste_PM, Descripcion, Jugador_ID) VALUES ('Golpe Potente', 1, 'Permite realizar un Golpe Potente. Gasta 2 PF. Martillea con mucho poder de ataque.', 1);</v>
      </c>
    </row>
    <row r="201" spans="2:13" x14ac:dyDescent="0.25">
      <c r="B201" t="s">
        <v>228</v>
      </c>
      <c r="C201">
        <v>2</v>
      </c>
      <c r="D201" t="s">
        <v>258</v>
      </c>
      <c r="E201">
        <f t="shared" ca="1" si="20"/>
        <v>9</v>
      </c>
      <c r="M201" t="str">
        <f t="shared" ca="1" si="21"/>
        <v>INSERT INTO Medalla(Nombre, Coste_PM, Descripcion, Jugador_ID) VALUES ('Martillo Terremoto', 2, 'Permite realizar un Martillo Terremoto. Gasta 3 PF. Daña a todos los enemigos del suelo y techo.', 9);</v>
      </c>
    </row>
    <row r="202" spans="2:13" x14ac:dyDescent="0.25">
      <c r="B202" t="s">
        <v>229</v>
      </c>
      <c r="C202">
        <v>1</v>
      </c>
      <c r="D202" t="s">
        <v>262</v>
      </c>
      <c r="E202">
        <f t="shared" ca="1" si="20"/>
        <v>7</v>
      </c>
      <c r="M202" t="str">
        <f t="shared" ca="1" si="21"/>
        <v>INSERT INTO Medalla(Nombre, Coste_PM, Descripcion, Jugador_ID) VALUES ('Golpe Confusión', 1, 'Permite realizar un Golpe Confusión. Gasta 2 PF. El enemigo golpeado quedará confuso.', 7);</v>
      </c>
    </row>
    <row r="203" spans="2:13" x14ac:dyDescent="0.25">
      <c r="B203" t="s">
        <v>230</v>
      </c>
      <c r="C203">
        <v>3</v>
      </c>
      <c r="D203" t="s">
        <v>257</v>
      </c>
      <c r="E203">
        <f t="shared" ca="1" si="20"/>
        <v>4</v>
      </c>
      <c r="M203" t="str">
        <f t="shared" ca="1" si="21"/>
        <v>INSERT INTO Medalla(Nombre, Coste_PM, Descripcion, Jugador_ID) VALUES ('Doble Objeto', 3, 'En el combate, permite a Mario usar dos objetos durante un turno. Gasta 4 PF.', 4);</v>
      </c>
    </row>
    <row r="204" spans="2:13" x14ac:dyDescent="0.25">
      <c r="B204" t="s">
        <v>231</v>
      </c>
      <c r="C204">
        <v>6</v>
      </c>
      <c r="D204" t="s">
        <v>256</v>
      </c>
      <c r="E204">
        <f t="shared" ca="1" si="20"/>
        <v>8</v>
      </c>
      <c r="M204" t="str">
        <f t="shared" ca="1" si="21"/>
        <v>INSERT INTO Medalla(Nombre, Coste_PM, Descripcion, Jugador_ID) VALUES ('Más Fuerza', 6, 'Incrementa los poderes de Salto y Martillo en 1 Punto.', 8);</v>
      </c>
    </row>
    <row r="205" spans="2:13" x14ac:dyDescent="0.25">
      <c r="B205" t="s">
        <v>232</v>
      </c>
      <c r="C205">
        <v>1</v>
      </c>
      <c r="D205" t="s">
        <v>255</v>
      </c>
      <c r="E205">
        <f t="shared" ca="1" si="20"/>
        <v>5</v>
      </c>
      <c r="M205" t="str">
        <f t="shared" ca="1" si="21"/>
        <v>INSERT INTO Medalla(Nombre, Coste_PM, Descripcion, Jugador_ID) VALUES ('Mega Prisa', 1, 'Cuando Mario está en peligro, su poder de ataque sube en 5 puntos.', 5);</v>
      </c>
    </row>
    <row r="206" spans="2:13" x14ac:dyDescent="0.25">
      <c r="B206" t="s">
        <v>233</v>
      </c>
      <c r="C206">
        <v>1</v>
      </c>
      <c r="D206" t="s">
        <v>254</v>
      </c>
      <c r="E206">
        <f t="shared" ca="1" si="20"/>
        <v>8</v>
      </c>
      <c r="M206" t="str">
        <f t="shared" ca="1" si="21"/>
        <v>INSERT INTO Medalla(Nombre, Coste_PM, Descripcion, Jugador_ID) VALUES ('Última Posibilidad', 1, 'Cuando Mario está en peligro, solo recibe la mitad del daño.', 8);</v>
      </c>
    </row>
    <row r="207" spans="2:13" x14ac:dyDescent="0.25">
      <c r="B207" t="s">
        <v>234</v>
      </c>
      <c r="C207">
        <v>3</v>
      </c>
      <c r="D207" t="s">
        <v>253</v>
      </c>
      <c r="E207">
        <f t="shared" ca="1" si="20"/>
        <v>4</v>
      </c>
      <c r="M207" t="str">
        <f t="shared" ca="1" si="21"/>
        <v>INSERT INTO Medalla(Nombre, Coste_PM, Descripcion, Jugador_ID) VALUES ('Más PC', 3, 'Incrementa los PC Máximos de Mario en 5 puntos.', 4);</v>
      </c>
    </row>
    <row r="208" spans="2:13" x14ac:dyDescent="0.25">
      <c r="B208" t="s">
        <v>235</v>
      </c>
      <c r="C208">
        <v>3</v>
      </c>
      <c r="D208" t="s">
        <v>252</v>
      </c>
      <c r="E208">
        <f t="shared" ca="1" si="20"/>
        <v>9</v>
      </c>
      <c r="M208" t="str">
        <f t="shared" ca="1" si="21"/>
        <v>INSERT INTO Medalla(Nombre, Coste_PM, Descripcion, Jugador_ID) VALUES ('Más PF', 3, 'Incrementa los PF Máximos en 5 puntos.', 9);</v>
      </c>
    </row>
    <row r="209" spans="2:13" x14ac:dyDescent="0.25">
      <c r="B209" t="s">
        <v>236</v>
      </c>
      <c r="C209">
        <v>4</v>
      </c>
      <c r="D209" t="s">
        <v>251</v>
      </c>
      <c r="E209">
        <f t="shared" ca="1" si="20"/>
        <v>3</v>
      </c>
      <c r="M209" t="str">
        <f t="shared" ca="1" si="21"/>
        <v>INSERT INTO Medalla(Nombre, Coste_PM, Descripcion, Jugador_ID) VALUES ('Ahorraflores', 4, 'En el combate, ahorra 1 PF cada vez que Mario ataca.', 3);</v>
      </c>
    </row>
    <row r="210" spans="2:13" x14ac:dyDescent="0.25">
      <c r="B210" t="s">
        <v>237</v>
      </c>
      <c r="C210">
        <v>3</v>
      </c>
      <c r="D210" t="s">
        <v>250</v>
      </c>
      <c r="E210">
        <f t="shared" ca="1" si="20"/>
        <v>8</v>
      </c>
      <c r="M210" t="str">
        <f t="shared" ca="1" si="21"/>
        <v>INSERT INTO Medalla(Nombre, Coste_PM, Descripcion, Jugador_ID) VALUES ('Anti-Pinchos', 3, 'Permite saltar sobre un enemigo con pinchos sin recibir daño.', 8);</v>
      </c>
    </row>
    <row r="211" spans="2:13" x14ac:dyDescent="0.25">
      <c r="B211" t="s">
        <v>238</v>
      </c>
      <c r="C211">
        <v>4</v>
      </c>
      <c r="D211" t="s">
        <v>249</v>
      </c>
      <c r="E211">
        <f t="shared" ca="1" si="20"/>
        <v>8</v>
      </c>
      <c r="M211" t="str">
        <f t="shared" ca="1" si="21"/>
        <v>INSERT INTO Medalla(Nombre, Coste_PM, Descripcion, Jugador_ID) VALUES ('Vacuna', 4, 'Protege a Mario de mareos y envenenamientos durante el combate.', 8);</v>
      </c>
    </row>
    <row r="212" spans="2:13" x14ac:dyDescent="0.25">
      <c r="B212" t="s">
        <v>247</v>
      </c>
      <c r="C212">
        <v>2</v>
      </c>
      <c r="D212" t="s">
        <v>248</v>
      </c>
      <c r="E212">
        <f t="shared" ca="1" si="20"/>
        <v>6</v>
      </c>
      <c r="M212" t="str">
        <f t="shared" ca="1" si="21"/>
        <v>INSERT INTO Medalla(Nombre, Coste_PM, Descripcion, Jugador_ID) VALUES ('Corazón Feliz', 2, 'Va recuperando los PC de Mario durante el combate.', 6);</v>
      </c>
    </row>
    <row r="213" spans="2:13" x14ac:dyDescent="0.25">
      <c r="B213" t="s">
        <v>239</v>
      </c>
      <c r="C213">
        <v>7</v>
      </c>
      <c r="D213" t="s">
        <v>246</v>
      </c>
      <c r="E213">
        <f t="shared" ca="1" si="20"/>
        <v>3</v>
      </c>
      <c r="M213" t="str">
        <f t="shared" ca="1" si="21"/>
        <v>INSERT INTO Medalla(Nombre, Coste_PM, Descripcion, Jugador_ID) VALUES ('Día Suerte', 7, 'Hace que el enemigo falle mucho al atacar a Mario.', 3);</v>
      </c>
    </row>
    <row r="214" spans="2:13" x14ac:dyDescent="0.25">
      <c r="B214" t="s">
        <v>240</v>
      </c>
      <c r="C214">
        <v>7</v>
      </c>
      <c r="D214" t="s">
        <v>245</v>
      </c>
      <c r="E214">
        <f t="shared" ca="1" si="20"/>
        <v>5</v>
      </c>
      <c r="M214" t="str">
        <f t="shared" ca="1" si="21"/>
        <v>INSERT INTO Medalla(Nombre, Coste_PM, Descripcion, Jugador_ID) VALUES ('Cambio Rápido', 7, 'Permite cambiar de compañero sin perder turno.', 5);</v>
      </c>
    </row>
    <row r="215" spans="2:13" x14ac:dyDescent="0.25">
      <c r="B215" t="s">
        <v>241</v>
      </c>
      <c r="C215">
        <v>0</v>
      </c>
      <c r="D215" t="s">
        <v>244</v>
      </c>
      <c r="E215">
        <f t="shared" ca="1" si="20"/>
        <v>8</v>
      </c>
      <c r="M215" t="str">
        <f t="shared" ca="1" si="21"/>
        <v>INSERT INTO Medalla(Nombre, Coste_PM, Descripcion, Jugador_ID) VALUES ('FX Ataque A', 0, 'Cuando Mario ataca, se oye el sonido de una rana.', 8);</v>
      </c>
    </row>
    <row r="216" spans="2:13" x14ac:dyDescent="0.25">
      <c r="B216" t="s">
        <v>242</v>
      </c>
      <c r="C216">
        <v>0</v>
      </c>
      <c r="D216" t="s">
        <v>243</v>
      </c>
      <c r="E216">
        <f t="shared" ca="1" si="20"/>
        <v>4</v>
      </c>
      <c r="M216" t="str">
        <f t="shared" ca="1" si="21"/>
        <v>INSERT INTO Medalla(Nombre, Coste_PM, Descripcion, Jugador_ID) VALUES ('Emblema L', 0, 'El traje de Mario se volverá como el de Luigi.', 4);</v>
      </c>
    </row>
    <row r="218" spans="2:13" x14ac:dyDescent="0.25">
      <c r="B218" s="6" t="s">
        <v>263</v>
      </c>
      <c r="C218" s="6"/>
      <c r="D218" s="6"/>
      <c r="E218" s="6"/>
      <c r="F218" s="6"/>
      <c r="G218" s="6"/>
      <c r="H218" s="6"/>
      <c r="I218" s="6"/>
      <c r="J218" s="6"/>
      <c r="K218" s="6"/>
      <c r="M218" s="8" t="str">
        <f>B218</f>
        <v>Hab_Estrella</v>
      </c>
    </row>
    <row r="219" spans="2:13" x14ac:dyDescent="0.25">
      <c r="B219" s="3" t="s">
        <v>15</v>
      </c>
      <c r="C219" s="3" t="s">
        <v>271</v>
      </c>
      <c r="D219" s="3" t="s">
        <v>136</v>
      </c>
      <c r="E219" s="3" t="s">
        <v>1</v>
      </c>
    </row>
    <row r="220" spans="2:13" x14ac:dyDescent="0.25">
      <c r="B220" t="s">
        <v>264</v>
      </c>
      <c r="C220">
        <v>1</v>
      </c>
      <c r="D220" t="s">
        <v>272</v>
      </c>
      <c r="E220">
        <f ca="1">RANDBETWEEN(1,10)</f>
        <v>2</v>
      </c>
      <c r="M220" t="str">
        <f ca="1">_xlfn.CONCAT("INSERT INTO Hab_Estrella(Nombre, Coste_PE, Descripcion, Jugador_ID) VALUES ('",B220,"', ",C220,", '",D220,"', ",E220,");")</f>
        <v>INSERT INTO Hab_Estrella(Nombre, Coste_PE, Descripcion, Jugador_ID) VALUES ('Recuperar', 1, 'Recupera PC y PF, curando a Mario y a su compañero.', 2);</v>
      </c>
    </row>
    <row r="221" spans="2:13" x14ac:dyDescent="0.25">
      <c r="B221" t="s">
        <v>265</v>
      </c>
      <c r="C221">
        <v>2</v>
      </c>
      <c r="D221" t="s">
        <v>273</v>
      </c>
      <c r="E221">
        <f t="shared" ref="E221:E226" ca="1" si="22">RANDBETWEEN(1,10)</f>
        <v>5</v>
      </c>
      <c r="M221" t="str">
        <f t="shared" ref="M221:M226" ca="1" si="23">_xlfn.CONCAT("INSERT INTO Hab_Estrella(Nombre, Coste_PE, Descripcion, Jugador_ID) VALUES ('",B221,"', ",C221,", '",D221,"', ",E221,");")</f>
        <v>INSERT INTO Hab_Estrella(Nombre, Coste_PE, Descripcion, Jugador_ID) VALUES ('Terremoto', 2, 'Ataca a todos los enemigos haciendo temblar el suelo.', 5);</v>
      </c>
    </row>
    <row r="222" spans="2:13" x14ac:dyDescent="0.25">
      <c r="B222" t="s">
        <v>266</v>
      </c>
      <c r="C222">
        <v>2</v>
      </c>
      <c r="D222" t="s">
        <v>274</v>
      </c>
      <c r="E222">
        <f t="shared" ca="1" si="22"/>
        <v>2</v>
      </c>
      <c r="M222" t="str">
        <f t="shared" ca="1" si="23"/>
        <v>INSERT INTO Hab_Estrella(Nombre, Coste_PE, Descripcion, Jugador_ID) VALUES ('Tiempo Muerto', 2, 'Detiene durante un rato a todos los enemigos.', 2);</v>
      </c>
    </row>
    <row r="223" spans="2:13" x14ac:dyDescent="0.25">
      <c r="B223" t="s">
        <v>267</v>
      </c>
      <c r="C223">
        <v>3</v>
      </c>
      <c r="D223" t="s">
        <v>275</v>
      </c>
      <c r="E223">
        <f t="shared" ca="1" si="22"/>
        <v>1</v>
      </c>
      <c r="M223" t="str">
        <f t="shared" ca="1" si="23"/>
        <v>INSERT INTO Hab_Estrella(Nombre, Coste_PE, Descripcion, Jugador_ID) VALUES ('Recargar', 3, 'Aumenta durante un rato el poder de ataque y defensa.', 1);</v>
      </c>
    </row>
    <row r="224" spans="2:13" x14ac:dyDescent="0.25">
      <c r="B224" t="s">
        <v>268</v>
      </c>
      <c r="C224">
        <v>4</v>
      </c>
      <c r="D224" t="s">
        <v>276</v>
      </c>
      <c r="E224">
        <f t="shared" ca="1" si="22"/>
        <v>10</v>
      </c>
      <c r="M224" t="str">
        <f t="shared" ca="1" si="23"/>
        <v>INSERT INTO Hab_Estrella(Nombre, Coste_PE, Descripcion, Jugador_ID) VALUES ('Ataque Estelar', 4, 'Ataca a todos los enemigos rodeados por las estrellas.', 10);</v>
      </c>
    </row>
    <row r="225" spans="2:13" x14ac:dyDescent="0.25">
      <c r="B225" t="s">
        <v>269</v>
      </c>
      <c r="C225">
        <v>5</v>
      </c>
      <c r="D225" t="s">
        <v>277</v>
      </c>
      <c r="E225">
        <f t="shared" ca="1" si="22"/>
        <v>5</v>
      </c>
      <c r="M225" t="str">
        <f t="shared" ca="1" si="23"/>
        <v>INSERT INTO Hab_Estrella(Nombre, Coste_PE, Descripcion, Jugador_ID) VALUES ('Como Nuevo', 5, 'Recupera PC y PF y, además, cura a Mario y a su compañero.', 5);</v>
      </c>
    </row>
    <row r="226" spans="2:13" x14ac:dyDescent="0.25">
      <c r="B226" t="s">
        <v>270</v>
      </c>
      <c r="C226">
        <v>2</v>
      </c>
      <c r="D226" t="s">
        <v>278</v>
      </c>
      <c r="E226">
        <f t="shared" ca="1" si="22"/>
        <v>4</v>
      </c>
      <c r="M226" t="str">
        <f t="shared" ca="1" si="23"/>
        <v>INSERT INTO Hab_Estrella(Nombre, Coste_PE, Descripcion, Jugador_ID) VALUES ('Golpe Final', 2, 'Termina con los enemigos de un golpe.', 4);</v>
      </c>
    </row>
    <row r="228" spans="2:13" x14ac:dyDescent="0.25">
      <c r="B228" s="6" t="s">
        <v>279</v>
      </c>
      <c r="C228" s="6"/>
      <c r="D228" s="6"/>
      <c r="E228" s="6"/>
      <c r="F228" s="6"/>
      <c r="G228" s="6"/>
      <c r="H228" s="6"/>
      <c r="I228" s="6"/>
      <c r="J228" s="6"/>
      <c r="K228" s="6"/>
      <c r="M228" s="8" t="str">
        <f>B228</f>
        <v>Partida</v>
      </c>
    </row>
    <row r="229" spans="2:13" x14ac:dyDescent="0.25">
      <c r="B229" s="3" t="s">
        <v>15</v>
      </c>
      <c r="C229" s="3" t="s">
        <v>300</v>
      </c>
      <c r="D229" s="3" t="s">
        <v>280</v>
      </c>
      <c r="E229" s="3" t="s">
        <v>1</v>
      </c>
    </row>
    <row r="230" spans="2:13" x14ac:dyDescent="0.25">
      <c r="B230" t="s">
        <v>281</v>
      </c>
      <c r="C230">
        <f ca="1">RANDBETWEEN(15,50)</f>
        <v>49</v>
      </c>
      <c r="D230">
        <v>1</v>
      </c>
      <c r="E230">
        <v>1</v>
      </c>
      <c r="M230" t="str">
        <f ca="1">_xlfn.CONCAT("INSERT INTO Partida(Nombre, Horas_Jugadas, Usuario_ID, Jugador_ID) VALUES ('",B230,"', ",C230,", ",D230,", ",E230,");")</f>
        <v>INSERT INTO Partida(Nombre, Horas_Jugadas, Usuario_ID, Jugador_ID) VALUES ('Alberto', 49, 1, 1);</v>
      </c>
    </row>
    <row r="231" spans="2:13" x14ac:dyDescent="0.25">
      <c r="B231" t="s">
        <v>282</v>
      </c>
      <c r="C231">
        <f t="shared" ref="C231:C239" ca="1" si="24">RANDBETWEEN(15,50)</f>
        <v>41</v>
      </c>
      <c r="D231">
        <v>2</v>
      </c>
      <c r="E231">
        <v>2</v>
      </c>
      <c r="M231" t="str">
        <f t="shared" ref="M231:M238" ca="1" si="25">_xlfn.CONCAT("INSERT INTO Partida(Nombre, Horas_Jugadas, Usuario_ID, Jugador_ID) VALUES ('",B231,"', ",C231,", ",D231,", ",E231,");")</f>
        <v>INSERT INTO Partida(Nombre, Horas_Jugadas, Usuario_ID, Jugador_ID) VALUES ('Alejandro', 41, 2, 2);</v>
      </c>
    </row>
    <row r="232" spans="2:13" x14ac:dyDescent="0.25">
      <c r="B232" t="s">
        <v>283</v>
      </c>
      <c r="C232">
        <f t="shared" ca="1" si="24"/>
        <v>24</v>
      </c>
      <c r="D232">
        <v>3</v>
      </c>
      <c r="E232">
        <v>3</v>
      </c>
      <c r="M232" t="str">
        <f t="shared" ca="1" si="25"/>
        <v>INSERT INTO Partida(Nombre, Horas_Jugadas, Usuario_ID, Jugador_ID) VALUES ('Blanca', 24, 3, 3);</v>
      </c>
    </row>
    <row r="233" spans="2:13" x14ac:dyDescent="0.25">
      <c r="B233" t="s">
        <v>284</v>
      </c>
      <c r="C233">
        <f t="shared" ca="1" si="24"/>
        <v>33</v>
      </c>
      <c r="D233">
        <v>4</v>
      </c>
      <c r="E233">
        <v>4</v>
      </c>
      <c r="M233" t="str">
        <f t="shared" ca="1" si="25"/>
        <v>INSERT INTO Partida(Nombre, Horas_Jugadas, Usuario_ID, Jugador_ID) VALUES ('Carlota', 33, 4, 4);</v>
      </c>
    </row>
    <row r="234" spans="2:13" x14ac:dyDescent="0.25">
      <c r="B234" t="s">
        <v>285</v>
      </c>
      <c r="C234">
        <f t="shared" ca="1" si="24"/>
        <v>26</v>
      </c>
      <c r="D234">
        <v>5</v>
      </c>
      <c r="E234">
        <v>5</v>
      </c>
      <c r="M234" t="str">
        <f t="shared" ca="1" si="25"/>
        <v>INSERT INTO Partida(Nombre, Horas_Jugadas, Usuario_ID, Jugador_ID) VALUES ('Emilio', 26, 5, 5);</v>
      </c>
    </row>
    <row r="235" spans="2:13" x14ac:dyDescent="0.25">
      <c r="B235" t="s">
        <v>286</v>
      </c>
      <c r="C235">
        <f t="shared" ca="1" si="24"/>
        <v>20</v>
      </c>
      <c r="D235">
        <v>6</v>
      </c>
      <c r="E235">
        <v>6</v>
      </c>
      <c r="M235" t="str">
        <f t="shared" ca="1" si="25"/>
        <v>INSERT INTO Partida(Nombre, Horas_Jugadas, Usuario_ID, Jugador_ID) VALUES ('Héctor', 20, 6, 6);</v>
      </c>
    </row>
    <row r="236" spans="2:13" x14ac:dyDescent="0.25">
      <c r="B236" t="s">
        <v>287</v>
      </c>
      <c r="C236">
        <f t="shared" ca="1" si="24"/>
        <v>28</v>
      </c>
      <c r="D236">
        <v>7</v>
      </c>
      <c r="E236">
        <v>7</v>
      </c>
      <c r="M236" t="str">
        <f t="shared" ca="1" si="25"/>
        <v>INSERT INTO Partida(Nombre, Horas_Jugadas, Usuario_ID, Jugador_ID) VALUES ('Irene', 28, 7, 7);</v>
      </c>
    </row>
    <row r="237" spans="2:13" x14ac:dyDescent="0.25">
      <c r="B237" t="s">
        <v>288</v>
      </c>
      <c r="C237">
        <f t="shared" ca="1" si="24"/>
        <v>45</v>
      </c>
      <c r="D237">
        <v>8</v>
      </c>
      <c r="E237">
        <v>8</v>
      </c>
      <c r="M237" t="str">
        <f t="shared" ca="1" si="25"/>
        <v>INSERT INTO Partida(Nombre, Horas_Jugadas, Usuario_ID, Jugador_ID) VALUES ('Luis', 45, 8, 8);</v>
      </c>
    </row>
    <row r="238" spans="2:13" x14ac:dyDescent="0.25">
      <c r="B238" t="s">
        <v>289</v>
      </c>
      <c r="C238">
        <f t="shared" ca="1" si="24"/>
        <v>16</v>
      </c>
      <c r="D238">
        <v>9</v>
      </c>
      <c r="E238">
        <v>9</v>
      </c>
      <c r="M238" t="str">
        <f t="shared" ca="1" si="25"/>
        <v>INSERT INTO Partida(Nombre, Horas_Jugadas, Usuario_ID, Jugador_ID) VALUES ('Sandro', 16, 9, 9);</v>
      </c>
    </row>
    <row r="239" spans="2:13" x14ac:dyDescent="0.25">
      <c r="B239" t="s">
        <v>290</v>
      </c>
      <c r="C239">
        <f t="shared" ca="1" si="24"/>
        <v>20</v>
      </c>
      <c r="D239">
        <v>10</v>
      </c>
      <c r="E239">
        <v>10</v>
      </c>
      <c r="M239" t="str">
        <f ca="1">_xlfn.CONCAT("INSERT INTO Partida(Nombre, Horas_Jugadas, Usuario_ID, Jugador_ID) VALUES ('",B239,"', ",C239,", ",D239,", ",E239,");")</f>
        <v>INSERT INTO Partida(Nombre, Horas_Jugadas, Usuario_ID, Jugador_ID) VALUES ('Verónica', 20, 10, 10);</v>
      </c>
    </row>
    <row r="241" spans="2:13" x14ac:dyDescent="0.25">
      <c r="B241" s="6" t="s">
        <v>291</v>
      </c>
      <c r="C241" s="6"/>
      <c r="D241" s="6"/>
      <c r="E241" s="6"/>
      <c r="F241" s="6"/>
      <c r="G241" s="6"/>
      <c r="H241" s="6"/>
      <c r="I241" s="6"/>
      <c r="J241" s="6"/>
      <c r="K241" s="6"/>
      <c r="M241" s="8" t="str">
        <f>B241</f>
        <v>Usuario</v>
      </c>
    </row>
    <row r="242" spans="2:13" x14ac:dyDescent="0.25">
      <c r="B242" s="3" t="s">
        <v>292</v>
      </c>
      <c r="C242" s="3" t="s">
        <v>15</v>
      </c>
    </row>
    <row r="243" spans="2:13" x14ac:dyDescent="0.25">
      <c r="B243">
        <v>1</v>
      </c>
      <c r="C243" t="s">
        <v>281</v>
      </c>
      <c r="M243" t="str">
        <f>_xlfn.CONCAT("INSERT INTO Usuario(Usuario_ID, Nombre) VALUES (",B243,", '",C243,"');")</f>
        <v>INSERT INTO Usuario(Usuario_ID, Nombre) VALUES (1, 'Alberto');</v>
      </c>
    </row>
    <row r="244" spans="2:13" x14ac:dyDescent="0.25">
      <c r="B244">
        <v>2</v>
      </c>
      <c r="C244" t="s">
        <v>282</v>
      </c>
      <c r="M244" t="str">
        <f t="shared" ref="M244:M252" si="26">_xlfn.CONCAT("INSERT INTO Usuario(Usuario_ID, Nombre) VALUES (",B244,", '",C244,"');")</f>
        <v>INSERT INTO Usuario(Usuario_ID, Nombre) VALUES (2, 'Alejandro');</v>
      </c>
    </row>
    <row r="245" spans="2:13" x14ac:dyDescent="0.25">
      <c r="B245">
        <v>3</v>
      </c>
      <c r="C245" t="s">
        <v>283</v>
      </c>
      <c r="M245" t="str">
        <f t="shared" si="26"/>
        <v>INSERT INTO Usuario(Usuario_ID, Nombre) VALUES (3, 'Blanca');</v>
      </c>
    </row>
    <row r="246" spans="2:13" x14ac:dyDescent="0.25">
      <c r="B246">
        <v>4</v>
      </c>
      <c r="C246" t="s">
        <v>284</v>
      </c>
      <c r="M246" t="str">
        <f t="shared" si="26"/>
        <v>INSERT INTO Usuario(Usuario_ID, Nombre) VALUES (4, 'Carlota');</v>
      </c>
    </row>
    <row r="247" spans="2:13" x14ac:dyDescent="0.25">
      <c r="B247">
        <v>5</v>
      </c>
      <c r="C247" t="s">
        <v>285</v>
      </c>
      <c r="M247" t="str">
        <f t="shared" si="26"/>
        <v>INSERT INTO Usuario(Usuario_ID, Nombre) VALUES (5, 'Emilio');</v>
      </c>
    </row>
    <row r="248" spans="2:13" x14ac:dyDescent="0.25">
      <c r="B248">
        <v>6</v>
      </c>
      <c r="C248" t="s">
        <v>286</v>
      </c>
      <c r="M248" t="str">
        <f t="shared" si="26"/>
        <v>INSERT INTO Usuario(Usuario_ID, Nombre) VALUES (6, 'Héctor');</v>
      </c>
    </row>
    <row r="249" spans="2:13" x14ac:dyDescent="0.25">
      <c r="B249">
        <v>7</v>
      </c>
      <c r="C249" t="s">
        <v>287</v>
      </c>
      <c r="M249" t="str">
        <f t="shared" si="26"/>
        <v>INSERT INTO Usuario(Usuario_ID, Nombre) VALUES (7, 'Irene');</v>
      </c>
    </row>
    <row r="250" spans="2:13" x14ac:dyDescent="0.25">
      <c r="B250">
        <v>8</v>
      </c>
      <c r="C250" t="s">
        <v>288</v>
      </c>
      <c r="M250" t="str">
        <f t="shared" si="26"/>
        <v>INSERT INTO Usuario(Usuario_ID, Nombre) VALUES (8, 'Luis');</v>
      </c>
    </row>
    <row r="251" spans="2:13" x14ac:dyDescent="0.25">
      <c r="B251">
        <v>9</v>
      </c>
      <c r="C251" t="s">
        <v>289</v>
      </c>
      <c r="M251" t="str">
        <f t="shared" si="26"/>
        <v>INSERT INTO Usuario(Usuario_ID, Nombre) VALUES (9, 'Sandro');</v>
      </c>
    </row>
    <row r="252" spans="2:13" x14ac:dyDescent="0.25">
      <c r="B252">
        <v>10</v>
      </c>
      <c r="C252" t="s">
        <v>290</v>
      </c>
      <c r="M252" t="str">
        <f t="shared" si="26"/>
        <v>INSERT INTO Usuario(Usuario_ID, Nombre) VALUES (10, 'Verónica');</v>
      </c>
    </row>
    <row r="254" spans="2:13" x14ac:dyDescent="0.25">
      <c r="B254" s="6" t="s">
        <v>46</v>
      </c>
      <c r="C254" s="6"/>
      <c r="D254" s="6"/>
      <c r="E254" s="6"/>
      <c r="F254" s="6"/>
      <c r="G254" s="6"/>
      <c r="H254" s="6"/>
      <c r="I254" s="6"/>
      <c r="J254" s="6"/>
      <c r="K254" s="6"/>
      <c r="M254" s="8" t="str">
        <f>B254</f>
        <v>Lugar_Enemigo</v>
      </c>
    </row>
    <row r="255" spans="2:13" x14ac:dyDescent="0.25">
      <c r="B255" s="3" t="s">
        <v>299</v>
      </c>
      <c r="C255" s="3" t="s">
        <v>47</v>
      </c>
    </row>
    <row r="256" spans="2:13" x14ac:dyDescent="0.25">
      <c r="B256" t="s">
        <v>41</v>
      </c>
      <c r="C256">
        <v>31</v>
      </c>
      <c r="M256" t="str">
        <f>_xlfn.CONCAT("INSERT INTO Lugar_Enemigo(Nombre_Lugar, Enemigo_ID) VALUES ('",B256,"', ",C256,");")</f>
        <v>INSERT INTO Lugar_Enemigo(Nombre_Lugar, Enemigo_ID) VALUES ('Templo Lúgubre', 31);</v>
      </c>
    </row>
    <row r="257" spans="2:13" x14ac:dyDescent="0.25">
      <c r="B257" t="s">
        <v>36</v>
      </c>
      <c r="C257">
        <v>10</v>
      </c>
      <c r="M257" t="str">
        <f t="shared" ref="M257:M275" si="27">_xlfn.CONCAT("INSERT INTO Lugar_Enemigo(Nombre_Lugar, Enemigo_ID) VALUES ('",B257,"', ",C257,");")</f>
        <v>INSERT INTO Lugar_Enemigo(Nombre_Lugar, Enemigo_ID) VALUES ('Llanura Estelar', 10);</v>
      </c>
    </row>
    <row r="258" spans="2:13" x14ac:dyDescent="0.25">
      <c r="B258" t="s">
        <v>42</v>
      </c>
      <c r="C258">
        <v>52</v>
      </c>
      <c r="M258" t="str">
        <f t="shared" si="27"/>
        <v>INSERT INTO Lugar_Enemigo(Nombre_Lugar, Enemigo_ID) VALUES ('Isla Trópico', 52);</v>
      </c>
    </row>
    <row r="259" spans="2:13" x14ac:dyDescent="0.25">
      <c r="B259" t="s">
        <v>110</v>
      </c>
      <c r="C259">
        <v>50</v>
      </c>
      <c r="M259" t="str">
        <f t="shared" si="27"/>
        <v>INSERT INTO Lugar_Enemigo(Nombre_Lugar, Enemigo_ID) VALUES ('Fortaleza de Piedra', 50);</v>
      </c>
    </row>
    <row r="260" spans="2:13" x14ac:dyDescent="0.25">
      <c r="B260" t="s">
        <v>41</v>
      </c>
      <c r="C260">
        <v>64</v>
      </c>
      <c r="M260" t="str">
        <f t="shared" si="27"/>
        <v>INSERT INTO Lugar_Enemigo(Nombre_Lugar, Enemigo_ID) VALUES ('Templo Lúgubre', 64);</v>
      </c>
    </row>
    <row r="261" spans="2:13" x14ac:dyDescent="0.25">
      <c r="B261" t="s">
        <v>71</v>
      </c>
      <c r="C261">
        <v>69</v>
      </c>
      <c r="M261" t="str">
        <f t="shared" si="27"/>
        <v>INSERT INTO Lugar_Enemigo(Nombre_Lugar, Enemigo_ID) VALUES ('Bomburgo', 69);</v>
      </c>
    </row>
    <row r="262" spans="2:13" x14ac:dyDescent="0.25">
      <c r="B262" t="s">
        <v>71</v>
      </c>
      <c r="C262">
        <v>58</v>
      </c>
      <c r="M262" t="str">
        <f t="shared" si="27"/>
        <v>INSERT INTO Lugar_Enemigo(Nombre_Lugar, Enemigo_ID) VALUES ('Bomburgo', 58);</v>
      </c>
    </row>
    <row r="263" spans="2:13" x14ac:dyDescent="0.25">
      <c r="B263" t="s">
        <v>27</v>
      </c>
      <c r="C263">
        <v>42</v>
      </c>
      <c r="M263" t="str">
        <f t="shared" si="27"/>
        <v>INSERT INTO Lugar_Enemigo(Nombre_Lugar, Enemigo_ID) VALUES ('Villa Viciosa', 42);</v>
      </c>
    </row>
    <row r="264" spans="2:13" x14ac:dyDescent="0.25">
      <c r="B264" t="s">
        <v>106</v>
      </c>
      <c r="C264">
        <v>30</v>
      </c>
      <c r="M264" t="str">
        <f t="shared" si="27"/>
        <v>INSERT INTO Lugar_Enemigo(Nombre_Lugar, Enemigo_ID) VALUES ('Cien Mazmorras', 30);</v>
      </c>
    </row>
    <row r="265" spans="2:13" x14ac:dyDescent="0.25">
      <c r="B265" t="s">
        <v>35</v>
      </c>
      <c r="C265">
        <v>18</v>
      </c>
      <c r="M265" t="str">
        <f t="shared" si="27"/>
        <v>INSERT INTO Lugar_Enemigo(Nombre_Lugar, Enemigo_ID) VALUES ('Subsuelo de Villa Viciosa', 18);</v>
      </c>
    </row>
    <row r="266" spans="2:13" x14ac:dyDescent="0.25">
      <c r="B266" t="s">
        <v>36</v>
      </c>
      <c r="C266">
        <v>2</v>
      </c>
      <c r="M266" t="str">
        <f t="shared" si="27"/>
        <v>INSERT INTO Lugar_Enemigo(Nombre_Lugar, Enemigo_ID) VALUES ('Llanura Estelar', 2);</v>
      </c>
    </row>
    <row r="267" spans="2:13" x14ac:dyDescent="0.25">
      <c r="B267" t="s">
        <v>37</v>
      </c>
      <c r="C267">
        <v>20</v>
      </c>
      <c r="M267" t="str">
        <f t="shared" si="27"/>
        <v>INSERT INTO Lugar_Enemigo(Nombre_Lugar, Enemigo_ID) VALUES ('Castillo de Goombaba', 20);</v>
      </c>
    </row>
    <row r="268" spans="2:13" x14ac:dyDescent="0.25">
      <c r="B268" t="s">
        <v>40</v>
      </c>
      <c r="C268">
        <v>61</v>
      </c>
      <c r="M268" t="str">
        <f t="shared" si="27"/>
        <v>INSERT INTO Lugar_Enemigo(Nombre_Lugar, Enemigo_ID) VALUES ('Camino Sombrío', 61);</v>
      </c>
    </row>
    <row r="269" spans="2:13" x14ac:dyDescent="0.25">
      <c r="B269" t="s">
        <v>30</v>
      </c>
      <c r="C269">
        <v>38</v>
      </c>
      <c r="M269" t="str">
        <f t="shared" si="27"/>
        <v>INSERT INTO Lugar_Enemigo(Nombre_Lugar, Enemigo_ID) VALUES ('Ciudad Dojo', 38);</v>
      </c>
    </row>
    <row r="270" spans="2:13" x14ac:dyDescent="0.25">
      <c r="B270" t="s">
        <v>38</v>
      </c>
      <c r="C270">
        <v>62</v>
      </c>
      <c r="M270" t="str">
        <f t="shared" si="27"/>
        <v>INSERT INTO Lugar_Enemigo(Nombre_Lugar, Enemigo_ID) VALUES ('Gran Árbol', 62);</v>
      </c>
    </row>
    <row r="271" spans="2:13" x14ac:dyDescent="0.25">
      <c r="B271" t="s">
        <v>30</v>
      </c>
      <c r="C271">
        <v>14</v>
      </c>
      <c r="M271" t="str">
        <f t="shared" si="27"/>
        <v>INSERT INTO Lugar_Enemigo(Nombre_Lugar, Enemigo_ID) VALUES ('Ciudad Dojo', 14);</v>
      </c>
    </row>
    <row r="272" spans="2:13" x14ac:dyDescent="0.25">
      <c r="B272" t="s">
        <v>106</v>
      </c>
      <c r="C272">
        <v>46</v>
      </c>
      <c r="M272" t="str">
        <f t="shared" si="27"/>
        <v>INSERT INTO Lugar_Enemigo(Nombre_Lugar, Enemigo_ID) VALUES ('Cien Mazmorras', 46);</v>
      </c>
    </row>
    <row r="273" spans="2:13" x14ac:dyDescent="0.25">
      <c r="B273" t="s">
        <v>30</v>
      </c>
      <c r="C273">
        <v>39</v>
      </c>
      <c r="M273" t="str">
        <f t="shared" si="27"/>
        <v>INSERT INTO Lugar_Enemigo(Nombre_Lugar, Enemigo_ID) VALUES ('Ciudad Dojo', 39);</v>
      </c>
    </row>
    <row r="274" spans="2:13" x14ac:dyDescent="0.25">
      <c r="B274" t="s">
        <v>30</v>
      </c>
      <c r="C274">
        <v>27</v>
      </c>
      <c r="M274" t="str">
        <f t="shared" si="27"/>
        <v>INSERT INTO Lugar_Enemigo(Nombre_Lugar, Enemigo_ID) VALUES ('Ciudad Dojo', 27);</v>
      </c>
    </row>
    <row r="275" spans="2:13" x14ac:dyDescent="0.25">
      <c r="B275" t="s">
        <v>29</v>
      </c>
      <c r="C275">
        <v>67</v>
      </c>
      <c r="M275" t="str">
        <f t="shared" si="27"/>
        <v>INSERT INTO Lugar_Enemigo(Nombre_Lugar, Enemigo_ID) VALUES ('Bosque Maravilloso', 67);</v>
      </c>
    </row>
    <row r="278" spans="2:13" x14ac:dyDescent="0.25">
      <c r="B278" t="str" cm="1">
        <f t="array" aca="1" ref="B278" ca="1">INDEX(B27:B47, RANDBETWEEN(1, COUNTA(B27:B47)))</f>
        <v>Cien Mazmorras</v>
      </c>
    </row>
  </sheetData>
  <mergeCells count="13">
    <mergeCell ref="B196:K196"/>
    <mergeCell ref="B218:K218"/>
    <mergeCell ref="B228:K228"/>
    <mergeCell ref="B241:K241"/>
    <mergeCell ref="B254:K254"/>
    <mergeCell ref="B164:K164"/>
    <mergeCell ref="B183:K183"/>
    <mergeCell ref="B25:K25"/>
    <mergeCell ref="B15:K15"/>
    <mergeCell ref="B2:K2"/>
    <mergeCell ref="B122:K122"/>
    <mergeCell ref="B135:K135"/>
    <mergeCell ref="B49:K49"/>
  </mergeCells>
  <conditionalFormatting sqref="H51:K1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Vargas</dc:creator>
  <cp:lastModifiedBy>Luis Gonzalez Martinez</cp:lastModifiedBy>
  <dcterms:created xsi:type="dcterms:W3CDTF">2024-03-02T22:51:30Z</dcterms:created>
  <dcterms:modified xsi:type="dcterms:W3CDTF">2024-03-04T11:52:54Z</dcterms:modified>
</cp:coreProperties>
</file>