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OneDrive - SNT-CVO\Documents\school\masterproef\metingen\"/>
    </mc:Choice>
  </mc:AlternateContent>
  <xr:revisionPtr revIDLastSave="0" documentId="13_ncr:1_{F89B9DDD-32BC-41E1-8314-EA7F9FEEAD79}" xr6:coauthVersionLast="47" xr6:coauthVersionMax="47" xr10:uidLastSave="{00000000-0000-0000-0000-000000000000}"/>
  <bookViews>
    <workbookView xWindow="-120" yWindow="-120" windowWidth="29040" windowHeight="15840" activeTab="2" xr2:uid="{FF9E7880-8EFB-43FC-B2CB-C077E83E5DDD}"/>
  </bookViews>
  <sheets>
    <sheet name="template" sheetId="2" r:id="rId1"/>
    <sheet name="fase 1" sheetId="1" r:id="rId2"/>
    <sheet name="fase 1 opstelling 2" sheetId="3" r:id="rId3"/>
  </sheets>
  <definedNames>
    <definedName name="_xlchart.v1.0" hidden="1">'fase 1 opstelling 2'!$AA$7</definedName>
    <definedName name="_xlchart.v1.1" hidden="1">'fase 1 opstelling 2'!$X$7</definedName>
    <definedName name="_xlchart.v1.10" hidden="1">'fase 1 opstelling 2'!$T$7</definedName>
    <definedName name="_xlchart.v1.11" hidden="1">'fase 1 opstelling 2'!$U$7</definedName>
    <definedName name="_xlchart.v1.12" hidden="1">('fase 1 opstelling 2'!$R$8:$R$12,'fase 1 opstelling 2'!$R$16:$R$20,'fase 1 opstelling 2'!$R$24:$R$28)</definedName>
    <definedName name="_xlchart.v1.13" hidden="1">('fase 1 opstelling 2'!$S$8:$S$12,'fase 1 opstelling 2'!$S$16:$S$20)</definedName>
    <definedName name="_xlchart.v1.14" hidden="1">('fase 1 opstelling 2'!$T$8:$T$12,'fase 1 opstelling 2'!$T$16:$T$20,'fase 1 opstelling 2'!$T$24:$T$28)</definedName>
    <definedName name="_xlchart.v1.15" hidden="1">('fase 1 opstelling 2'!$U$8:$U$12,'fase 1 opstelling 2'!$U$16:$U$20)</definedName>
    <definedName name="_xlchart.v1.2" hidden="1">'fase 1 opstelling 2'!$Y$7</definedName>
    <definedName name="_xlchart.v1.3" hidden="1">'fase 1 opstelling 2'!$Z$7</definedName>
    <definedName name="_xlchart.v1.4" hidden="1">('fase 1 opstelling 2'!$AA$8:$AA$12,'fase 1 opstelling 2'!$AA$16:$AA$20,'fase 1 opstelling 2'!$AA$24:$AA$28)</definedName>
    <definedName name="_xlchart.v1.5" hidden="1">('fase 1 opstelling 2'!$X$8:$X$12,'fase 1 opstelling 2'!$X$16:$X$20,'fase 1 opstelling 2'!$X$24:$X$28)</definedName>
    <definedName name="_xlchart.v1.6" hidden="1">('fase 1 opstelling 2'!$Y$8:$Y$12,'fase 1 opstelling 2'!$Y$16:$Y$20,'fase 1 opstelling 2'!$Y$24:$Y$28)</definedName>
    <definedName name="_xlchart.v1.7" hidden="1">('fase 1 opstelling 2'!$Z$8:$Z$12,'fase 1 opstelling 2'!$Z$16:$Z$20,'fase 1 opstelling 2'!$Z$24:$Z$28)</definedName>
    <definedName name="_xlchart.v1.8" hidden="1">'fase 1 opstelling 2'!$R$7</definedName>
    <definedName name="_xlchart.v1.9" hidden="1">'fase 1 opstelling 2'!$S$7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28" i="3" l="1"/>
  <c r="Z28" i="3"/>
  <c r="Y28" i="3"/>
  <c r="X28" i="3"/>
  <c r="AA27" i="3"/>
  <c r="Z27" i="3"/>
  <c r="Y27" i="3"/>
  <c r="X27" i="3"/>
  <c r="AA26" i="3"/>
  <c r="Z26" i="3"/>
  <c r="Y26" i="3"/>
  <c r="X26" i="3"/>
  <c r="AA25" i="3"/>
  <c r="Z25" i="3"/>
  <c r="Y25" i="3"/>
  <c r="X25" i="3"/>
  <c r="AA24" i="3"/>
  <c r="Z24" i="3"/>
  <c r="Y24" i="3"/>
  <c r="X24" i="3"/>
  <c r="AA20" i="3"/>
  <c r="Z20" i="3"/>
  <c r="Y20" i="3"/>
  <c r="X20" i="3"/>
  <c r="AA19" i="3"/>
  <c r="Z19" i="3"/>
  <c r="Y19" i="3"/>
  <c r="X19" i="3"/>
  <c r="AA18" i="3"/>
  <c r="Z18" i="3"/>
  <c r="Y18" i="3"/>
  <c r="X18" i="3"/>
  <c r="AA17" i="3"/>
  <c r="Z17" i="3"/>
  <c r="Y17" i="3"/>
  <c r="X17" i="3"/>
  <c r="AA16" i="3"/>
  <c r="Z16" i="3"/>
  <c r="Y16" i="3"/>
  <c r="X16" i="3"/>
  <c r="AA12" i="3"/>
  <c r="Z12" i="3"/>
  <c r="Y12" i="3"/>
  <c r="X12" i="3"/>
  <c r="AA11" i="3"/>
  <c r="Z11" i="3"/>
  <c r="Y11" i="3"/>
  <c r="X11" i="3"/>
  <c r="AA10" i="3"/>
  <c r="Z10" i="3"/>
  <c r="Y10" i="3"/>
  <c r="X10" i="3"/>
  <c r="AA9" i="3"/>
  <c r="Z9" i="3"/>
  <c r="Y9" i="3"/>
  <c r="X9" i="3"/>
  <c r="AA8" i="3"/>
  <c r="AA32" i="3" s="1"/>
  <c r="Z8" i="3"/>
  <c r="Z32" i="3" s="1"/>
  <c r="Y8" i="3"/>
  <c r="Y32" i="3" s="1"/>
  <c r="X8" i="3"/>
  <c r="X32" i="3" s="1"/>
  <c r="AA33" i="3"/>
  <c r="Z33" i="3"/>
  <c r="Y33" i="3"/>
  <c r="X33" i="3"/>
  <c r="U33" i="3"/>
  <c r="T33" i="3"/>
  <c r="S33" i="3"/>
  <c r="R33" i="3"/>
  <c r="U32" i="3"/>
  <c r="T32" i="3"/>
  <c r="S32" i="3"/>
  <c r="R32" i="3"/>
  <c r="AA31" i="3"/>
  <c r="Z31" i="3"/>
  <c r="Y31" i="3"/>
  <c r="X31" i="3"/>
  <c r="U31" i="3"/>
  <c r="T31" i="3"/>
  <c r="S31" i="3"/>
  <c r="R31" i="3"/>
  <c r="U20" i="3"/>
  <c r="U19" i="3"/>
  <c r="U18" i="3"/>
  <c r="U17" i="3"/>
  <c r="U16" i="3"/>
  <c r="U9" i="3"/>
  <c r="U10" i="3"/>
  <c r="U11" i="3"/>
  <c r="U12" i="3"/>
  <c r="U8" i="3"/>
  <c r="T28" i="3" l="1"/>
  <c r="S28" i="3"/>
  <c r="R28" i="3"/>
  <c r="T27" i="3"/>
  <c r="S27" i="3"/>
  <c r="R27" i="3"/>
  <c r="T26" i="3"/>
  <c r="S26" i="3"/>
  <c r="R26" i="3"/>
  <c r="T25" i="3"/>
  <c r="S25" i="3"/>
  <c r="R25" i="3"/>
  <c r="T24" i="3"/>
  <c r="S24" i="3"/>
  <c r="R24" i="3"/>
  <c r="D21" i="3"/>
  <c r="T20" i="3"/>
  <c r="S20" i="3"/>
  <c r="R20" i="3"/>
  <c r="T19" i="3"/>
  <c r="S19" i="3"/>
  <c r="R19" i="3"/>
  <c r="T18" i="3"/>
  <c r="S18" i="3"/>
  <c r="R18" i="3"/>
  <c r="T17" i="3"/>
  <c r="S17" i="3"/>
  <c r="R17" i="3"/>
  <c r="T16" i="3"/>
  <c r="S16" i="3"/>
  <c r="R16" i="3"/>
  <c r="T12" i="3"/>
  <c r="S12" i="3"/>
  <c r="R12" i="3"/>
  <c r="T11" i="3"/>
  <c r="S11" i="3"/>
  <c r="R11" i="3"/>
  <c r="T10" i="3"/>
  <c r="S10" i="3"/>
  <c r="R10" i="3"/>
  <c r="T9" i="3"/>
  <c r="S9" i="3"/>
  <c r="R9" i="3"/>
  <c r="T8" i="3"/>
  <c r="S8" i="3"/>
  <c r="R8" i="3"/>
  <c r="S27" i="2"/>
  <c r="R27" i="2"/>
  <c r="Q27" i="2"/>
  <c r="S26" i="2"/>
  <c r="R26" i="2"/>
  <c r="Q26" i="2"/>
  <c r="S25" i="2"/>
  <c r="R25" i="2"/>
  <c r="Q25" i="2"/>
  <c r="S24" i="2"/>
  <c r="R24" i="2"/>
  <c r="Q24" i="2"/>
  <c r="S23" i="2"/>
  <c r="R23" i="2"/>
  <c r="Q23" i="2"/>
  <c r="C20" i="2"/>
  <c r="S19" i="2"/>
  <c r="R19" i="2"/>
  <c r="Q19" i="2"/>
  <c r="T19" i="2" s="1"/>
  <c r="S18" i="2"/>
  <c r="R18" i="2"/>
  <c r="Q18" i="2"/>
  <c r="T18" i="2" s="1"/>
  <c r="S17" i="2"/>
  <c r="R17" i="2"/>
  <c r="Q17" i="2"/>
  <c r="T17" i="2" s="1"/>
  <c r="S16" i="2"/>
  <c r="R16" i="2"/>
  <c r="Q16" i="2"/>
  <c r="T16" i="2" s="1"/>
  <c r="S15" i="2"/>
  <c r="R15" i="2"/>
  <c r="Q15" i="2"/>
  <c r="T15" i="2" s="1"/>
  <c r="S11" i="2"/>
  <c r="R11" i="2"/>
  <c r="Q11" i="2"/>
  <c r="T11" i="2" s="1"/>
  <c r="S10" i="2"/>
  <c r="R10" i="2"/>
  <c r="Q10" i="2"/>
  <c r="T10" i="2" s="1"/>
  <c r="S9" i="2"/>
  <c r="R9" i="2"/>
  <c r="Q9" i="2"/>
  <c r="T9" i="2" s="1"/>
  <c r="S8" i="2"/>
  <c r="R8" i="2"/>
  <c r="Q8" i="2"/>
  <c r="T8" i="2" s="1"/>
  <c r="S7" i="2"/>
  <c r="R7" i="2"/>
  <c r="Q7" i="2"/>
  <c r="T7" i="2" s="1"/>
  <c r="S21" i="1"/>
  <c r="S22" i="1"/>
  <c r="S23" i="1"/>
  <c r="S24" i="1"/>
  <c r="S20" i="1"/>
  <c r="D17" i="1"/>
  <c r="T24" i="1"/>
  <c r="R24" i="1"/>
  <c r="T23" i="1"/>
  <c r="R23" i="1"/>
  <c r="T22" i="1"/>
  <c r="R22" i="1"/>
  <c r="T21" i="1"/>
  <c r="R21" i="1"/>
  <c r="T20" i="1"/>
  <c r="R20" i="1"/>
  <c r="T16" i="1"/>
  <c r="S16" i="1"/>
  <c r="R16" i="1"/>
  <c r="T15" i="1"/>
  <c r="S15" i="1"/>
  <c r="R15" i="1"/>
  <c r="T14" i="1"/>
  <c r="S14" i="1"/>
  <c r="R14" i="1"/>
  <c r="T13" i="1"/>
  <c r="S13" i="1"/>
  <c r="R13" i="1"/>
  <c r="T12" i="1"/>
  <c r="S12" i="1"/>
  <c r="R12" i="1"/>
  <c r="T5" i="1"/>
  <c r="T6" i="1"/>
  <c r="T7" i="1"/>
  <c r="T8" i="1"/>
  <c r="S5" i="1"/>
  <c r="S6" i="1"/>
  <c r="S7" i="1"/>
  <c r="S8" i="1"/>
  <c r="R5" i="1"/>
  <c r="R6" i="1"/>
  <c r="R7" i="1"/>
  <c r="R8" i="1"/>
  <c r="T4" i="1"/>
  <c r="S4" i="1"/>
  <c r="R4" i="1"/>
  <c r="U14" i="1" l="1"/>
  <c r="U15" i="1"/>
  <c r="U13" i="1"/>
  <c r="U16" i="1"/>
  <c r="U12" i="1"/>
  <c r="U5" i="1"/>
  <c r="U7" i="1"/>
  <c r="U6" i="1"/>
  <c r="U8" i="1"/>
  <c r="U4" i="1"/>
</calcChain>
</file>

<file path=xl/sharedStrings.xml><?xml version="1.0" encoding="utf-8"?>
<sst xmlns="http://schemas.openxmlformats.org/spreadsheetml/2006/main" count="173" uniqueCount="39">
  <si>
    <t>fase 1 herkenning</t>
  </si>
  <si>
    <t>poging</t>
  </si>
  <si>
    <t>herkenning</t>
  </si>
  <si>
    <t>fase 1 accuraatheid</t>
  </si>
  <si>
    <t>meting</t>
  </si>
  <si>
    <t>PA x</t>
  </si>
  <si>
    <t>PA y</t>
  </si>
  <si>
    <t>PA z</t>
  </si>
  <si>
    <t>PA tot</t>
  </si>
  <si>
    <t>PA tot = wortel(PA x² + PA y² + PA z²)</t>
  </si>
  <si>
    <t>[%]</t>
  </si>
  <si>
    <t>ref x [mm]</t>
  </si>
  <si>
    <t>ref y [mm]</t>
  </si>
  <si>
    <t>refz [mm]</t>
  </si>
  <si>
    <t>output x [mm]</t>
  </si>
  <si>
    <t>output y [mm]</t>
  </si>
  <si>
    <t>output z [mm]</t>
  </si>
  <si>
    <t>percentage herkenning mits correcte kleurcalibratie</t>
  </si>
  <si>
    <t>positie 2</t>
  </si>
  <si>
    <t>positie 1</t>
  </si>
  <si>
    <t>positie 3</t>
  </si>
  <si>
    <t>1= herkend</t>
  </si>
  <si>
    <t>0= niet herkend</t>
  </si>
  <si>
    <t>Afwijking y [mm]</t>
  </si>
  <si>
    <t>x</t>
  </si>
  <si>
    <t>y</t>
  </si>
  <si>
    <t>z</t>
  </si>
  <si>
    <t>tot</t>
  </si>
  <si>
    <t>gemiddelde PA</t>
  </si>
  <si>
    <t>gem afw</t>
  </si>
  <si>
    <t>max pa</t>
  </si>
  <si>
    <t>max afw</t>
  </si>
  <si>
    <t>min pa</t>
  </si>
  <si>
    <t>min afw</t>
  </si>
  <si>
    <t>afw x</t>
  </si>
  <si>
    <t>afw y</t>
  </si>
  <si>
    <t>afw z</t>
  </si>
  <si>
    <t>afw tot</t>
  </si>
  <si>
    <t>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</si>
</sst>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2" borderId="12" xfId="0" applyFill="1" applyBorder="1"/>
    <xf numFmtId="0" fontId="0" fillId="2" borderId="13" xfId="0" applyFill="1" applyBorder="1"/>
    <xf numFmtId="0" fontId="0" fillId="2" borderId="6" xfId="0" applyFill="1" applyBorder="1"/>
    <xf numFmtId="0" fontId="0" fillId="2" borderId="8" xfId="0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2" borderId="1" xfId="0" applyFill="1" applyBorder="1"/>
    <xf numFmtId="0" fontId="0" fillId="2" borderId="4" xfId="0" applyFill="1" applyBorder="1"/>
    <xf numFmtId="0" fontId="0" fillId="0" borderId="22" xfId="0" applyBorder="1"/>
    <xf numFmtId="2" fontId="0" fillId="0" borderId="23" xfId="0" applyNumberForma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2" fontId="0" fillId="0" borderId="3" xfId="0" applyNumberFormat="1" applyBorder="1"/>
    <xf numFmtId="2" fontId="0" fillId="0" borderId="17" xfId="0" applyNumberFormat="1" applyBorder="1"/>
    <xf numFmtId="2" fontId="0" fillId="0" borderId="5" xfId="0" applyNumberFormat="1" applyBorder="1"/>
    <xf numFmtId="2" fontId="0" fillId="0" borderId="1" xfId="0" applyNumberFormat="1" applyBorder="1"/>
    <xf numFmtId="2" fontId="0" fillId="0" borderId="7" xfId="0" applyNumberFormat="1" applyBorder="1"/>
    <xf numFmtId="2" fontId="0" fillId="0" borderId="18" xfId="0" applyNumberFormat="1" applyBorder="1"/>
    <xf numFmtId="0" fontId="0" fillId="2" borderId="17" xfId="0" applyFill="1" applyBorder="1"/>
    <xf numFmtId="0" fontId="0" fillId="2" borderId="18" xfId="0" applyFill="1" applyBorder="1"/>
    <xf numFmtId="2" fontId="0" fillId="0" borderId="15" xfId="0" applyNumberFormat="1" applyBorder="1"/>
    <xf numFmtId="2" fontId="0" fillId="0" borderId="0" xfId="0" applyNumberFormat="1"/>
    <xf numFmtId="2" fontId="0" fillId="0" borderId="32" xfId="0" applyNumberFormat="1" applyBorder="1"/>
    <xf numFmtId="0" fontId="0" fillId="2" borderId="9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  <cx:data id="1">
      <cx:numDim type="val">
        <cx:f>_xlchart.v1.13</cx:f>
      </cx:numDim>
    </cx:data>
    <cx:data id="2">
      <cx:numDim type="val">
        <cx:f>_xlchart.v1.14</cx:f>
      </cx:numDim>
    </cx:data>
    <cx:data id="3">
      <cx:numDim type="val">
        <cx:f>_xlchart.v1.15</cx:f>
      </cx:numDim>
    </cx:data>
  </cx:chartData>
  <cx:chart>
    <cx:title pos="t" align="ctr" overlay="0">
      <cx:tx>
        <cx:txData>
          <cx:v>procentuele afwijking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</a:t>
          </a:r>
        </a:p>
      </cx:txPr>
    </cx:title>
    <cx:plotArea>
      <cx:plotAreaRegion>
        <cx:series layoutId="boxWhisker" uniqueId="{00000000-B8AF-408E-B419-117C1FC975B1}">
          <cx:tx>
            <cx:txData>
              <cx:f>_xlchart.v1.8</cx:f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1-B8AF-408E-B419-117C1FC975B1}">
          <cx:tx>
            <cx:txData>
              <cx:f>_xlchart.v1.9</cx:f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2-B8AF-408E-B419-117C1FC975B1}">
          <cx:tx>
            <cx:txData>
              <cx:f>_xlchart.v1.10</cx:f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3-B8AF-408E-B419-117C1FC975B1}">
          <cx:tx>
            <cx:txData>
              <cx:f>_xlchart.v1.11</cx:f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PA 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PA [%]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_xlchart.v1.6</cx:f>
      </cx:numDim>
    </cx:data>
    <cx:data id="2">
      <cx:numDim type="val">
        <cx:f>_xlchart.v1.7</cx:f>
      </cx:numDim>
    </cx:data>
    <cx:data id="3">
      <cx:numDim type="val">
        <cx:f>_xlchart.v1.4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C31E-4414-B64D-D57D05B73BCD}">
          <cx:tx>
            <cx:txData>
              <cx:f>_xlchart.v1.1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C31E-4414-B64D-D57D05B73BCD}">
          <cx:tx>
            <cx:txData>
              <cx:f>_xlchart.v1.2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C31E-4414-B64D-D57D05B73BCD}">
          <cx:tx>
            <cx:txData>
              <cx:f>_xlchart.v1.3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C31E-4414-B64D-D57D05B73BCD}">
          <cx:tx>
            <cx:txData>
              <cx:f>_xlchart.v1.0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microsoft.com/office/2014/relationships/chartEx" Target="../charts/chartEx2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285751</xdr:colOff>
      <xdr:row>28</xdr:row>
      <xdr:rowOff>171450</xdr:rowOff>
    </xdr:from>
    <xdr:to>
      <xdr:col>6</xdr:col>
      <xdr:colOff>170571</xdr:colOff>
      <xdr:row>42</xdr:row>
      <xdr:rowOff>46388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967117E6-809F-A271-C5B0-8FF26D4EB3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1" y="5629275"/>
          <a:ext cx="3675770" cy="2541938"/>
        </a:xfrm>
        <a:prstGeom prst="rect">
          <a:avLst/>
        </a:prstGeom>
      </xdr:spPr>
    </xdr:pic>
    <xdr:clientData/>
  </xdr:twoCellAnchor>
  <xdr:twoCellAnchor editAs="oneCell">
    <xdr:from>
      <xdr:col>6</xdr:col>
      <xdr:colOff>320250</xdr:colOff>
      <xdr:row>29</xdr:row>
      <xdr:rowOff>135778</xdr:rowOff>
    </xdr:from>
    <xdr:to>
      <xdr:col>11</xdr:col>
      <xdr:colOff>333375</xdr:colOff>
      <xdr:row>40</xdr:row>
      <xdr:rowOff>94062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48000517-464B-D921-137F-5B12223745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11200" y="5784103"/>
          <a:ext cx="3137325" cy="2053784"/>
        </a:xfrm>
        <a:prstGeom prst="rect">
          <a:avLst/>
        </a:prstGeom>
      </xdr:spPr>
    </xdr:pic>
    <xdr:clientData/>
  </xdr:twoCellAnchor>
  <xdr:twoCellAnchor editAs="oneCell">
    <xdr:from>
      <xdr:col>0</xdr:col>
      <xdr:colOff>153695</xdr:colOff>
      <xdr:row>42</xdr:row>
      <xdr:rowOff>114300</xdr:rowOff>
    </xdr:from>
    <xdr:to>
      <xdr:col>8</xdr:col>
      <xdr:colOff>26694</xdr:colOff>
      <xdr:row>59</xdr:row>
      <xdr:rowOff>17839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A54C5268-AA7E-F08F-7834-7CE4734EA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3695" y="8305800"/>
          <a:ext cx="4883149" cy="3142039"/>
        </a:xfrm>
        <a:prstGeom prst="rect">
          <a:avLst/>
        </a:prstGeom>
      </xdr:spPr>
    </xdr:pic>
    <xdr:clientData/>
  </xdr:twoCellAnchor>
  <xdr:twoCellAnchor>
    <xdr:from>
      <xdr:col>28</xdr:col>
      <xdr:colOff>104774</xdr:colOff>
      <xdr:row>3</xdr:row>
      <xdr:rowOff>180975</xdr:rowOff>
    </xdr:from>
    <xdr:to>
      <xdr:col>41</xdr:col>
      <xdr:colOff>38099</xdr:colOff>
      <xdr:row>30</xdr:row>
      <xdr:rowOff>76199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ek 4">
              <a:extLst>
                <a:ext uri="{FF2B5EF4-FFF2-40B4-BE49-F238E27FC236}">
                  <a16:creationId xmlns:a16="http://schemas.microsoft.com/office/drawing/2014/main" id="{D3C0AA98-B8A8-6839-CE0C-44E4EEB2BF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430874" y="752475"/>
              <a:ext cx="7858125" cy="52292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28</xdr:col>
      <xdr:colOff>28575</xdr:colOff>
      <xdr:row>32</xdr:row>
      <xdr:rowOff>0</xdr:rowOff>
    </xdr:from>
    <xdr:to>
      <xdr:col>40</xdr:col>
      <xdr:colOff>561975</xdr:colOff>
      <xdr:row>58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fiek 5">
              <a:extLst>
                <a:ext uri="{FF2B5EF4-FFF2-40B4-BE49-F238E27FC236}">
                  <a16:creationId xmlns:a16="http://schemas.microsoft.com/office/drawing/2014/main" id="{2B42D208-AA14-43B3-98C7-EEB5866955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54675" y="6286500"/>
              <a:ext cx="7848600" cy="5010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06286-4606-4CD1-81AB-C97C3CB8A61F}">
  <dimension ref="B4:U27"/>
  <sheetViews>
    <sheetView workbookViewId="0">
      <selection activeCell="A2" sqref="A2:W30"/>
    </sheetView>
  </sheetViews>
  <sheetFormatPr defaultRowHeight="15" x14ac:dyDescent="0.25"/>
  <cols>
    <col min="3" max="3" width="11.140625" bestFit="1" customWidth="1"/>
  </cols>
  <sheetData>
    <row r="4" spans="2:21" ht="15.75" thickBot="1" x14ac:dyDescent="0.3">
      <c r="B4" t="s">
        <v>0</v>
      </c>
      <c r="I4" t="s">
        <v>3</v>
      </c>
    </row>
    <row r="5" spans="2:21" ht="15.75" thickBot="1" x14ac:dyDescent="0.3">
      <c r="E5" t="s">
        <v>21</v>
      </c>
      <c r="I5" s="12" t="s">
        <v>19</v>
      </c>
      <c r="J5" s="17"/>
      <c r="K5" s="17"/>
      <c r="L5" s="17"/>
      <c r="M5" s="17"/>
      <c r="N5" s="17"/>
      <c r="O5" s="18"/>
      <c r="T5" t="s">
        <v>9</v>
      </c>
    </row>
    <row r="6" spans="2:21" ht="15.75" thickBot="1" x14ac:dyDescent="0.3">
      <c r="B6" s="9" t="s">
        <v>1</v>
      </c>
      <c r="C6" s="10" t="s">
        <v>2</v>
      </c>
      <c r="E6" t="s">
        <v>22</v>
      </c>
      <c r="I6" s="11" t="s">
        <v>4</v>
      </c>
      <c r="J6" s="29" t="s">
        <v>11</v>
      </c>
      <c r="K6" s="14" t="s">
        <v>12</v>
      </c>
      <c r="L6" s="14" t="s">
        <v>13</v>
      </c>
      <c r="M6" s="14" t="s">
        <v>14</v>
      </c>
      <c r="N6" s="14" t="s">
        <v>15</v>
      </c>
      <c r="O6" s="10" t="s">
        <v>16</v>
      </c>
      <c r="Q6" s="21" t="s">
        <v>5</v>
      </c>
      <c r="R6" s="22" t="s">
        <v>6</v>
      </c>
      <c r="S6" s="22" t="s">
        <v>7</v>
      </c>
      <c r="T6" s="22" t="s">
        <v>8</v>
      </c>
      <c r="U6" s="23" t="s">
        <v>10</v>
      </c>
    </row>
    <row r="7" spans="2:21" x14ac:dyDescent="0.25">
      <c r="B7" s="2">
        <v>1</v>
      </c>
      <c r="C7" s="3">
        <v>1</v>
      </c>
      <c r="I7" s="33">
        <v>1</v>
      </c>
      <c r="J7" s="30">
        <v>-74</v>
      </c>
      <c r="K7" s="13">
        <v>132</v>
      </c>
      <c r="L7" s="13">
        <v>37.25</v>
      </c>
      <c r="M7" s="13"/>
      <c r="N7" s="13"/>
      <c r="O7" s="8"/>
      <c r="Q7" s="36">
        <f>(M7-J7)/J7*100</f>
        <v>-100</v>
      </c>
      <c r="R7" s="37">
        <f>(N7-K7)/K7*100</f>
        <v>-100</v>
      </c>
      <c r="S7" s="37">
        <f>(O7-L7)/L7*100</f>
        <v>-100</v>
      </c>
      <c r="T7" s="37">
        <f>SQRT(Q7^2+R7^2+S7^2)</f>
        <v>173.20508075688772</v>
      </c>
      <c r="U7" s="25"/>
    </row>
    <row r="8" spans="2:21" x14ac:dyDescent="0.25">
      <c r="B8" s="4">
        <v>2</v>
      </c>
      <c r="C8" s="8">
        <v>1</v>
      </c>
      <c r="I8" s="34">
        <v>2</v>
      </c>
      <c r="J8" s="31">
        <v>-74</v>
      </c>
      <c r="K8" s="1">
        <v>132</v>
      </c>
      <c r="L8" s="1">
        <v>37.25</v>
      </c>
      <c r="M8" s="1"/>
      <c r="N8" s="1"/>
      <c r="O8" s="5"/>
      <c r="Q8" s="38">
        <f t="shared" ref="Q8:S11" si="0">(M8-J8)/J8*100</f>
        <v>-100</v>
      </c>
      <c r="R8" s="39">
        <f t="shared" si="0"/>
        <v>-100</v>
      </c>
      <c r="S8" s="39">
        <f t="shared" si="0"/>
        <v>-100</v>
      </c>
      <c r="T8" s="39">
        <f t="shared" ref="T8:T11" si="1">SQRT(Q8^2+R8^2+S8^2)</f>
        <v>173.20508075688772</v>
      </c>
      <c r="U8" s="19"/>
    </row>
    <row r="9" spans="2:21" x14ac:dyDescent="0.25">
      <c r="B9" s="4">
        <v>3</v>
      </c>
      <c r="C9" s="8">
        <v>1</v>
      </c>
      <c r="I9" s="34">
        <v>3</v>
      </c>
      <c r="J9" s="31">
        <v>-74</v>
      </c>
      <c r="K9" s="1">
        <v>132</v>
      </c>
      <c r="L9" s="1">
        <v>37.25</v>
      </c>
      <c r="M9" s="1"/>
      <c r="N9" s="1"/>
      <c r="O9" s="5"/>
      <c r="Q9" s="38">
        <f t="shared" si="0"/>
        <v>-100</v>
      </c>
      <c r="R9" s="39">
        <f t="shared" si="0"/>
        <v>-100</v>
      </c>
      <c r="S9" s="39">
        <f t="shared" si="0"/>
        <v>-100</v>
      </c>
      <c r="T9" s="39">
        <f t="shared" si="1"/>
        <v>173.20508075688772</v>
      </c>
      <c r="U9" s="19"/>
    </row>
    <row r="10" spans="2:21" x14ac:dyDescent="0.25">
      <c r="B10" s="4">
        <v>4</v>
      </c>
      <c r="C10" s="8">
        <v>1</v>
      </c>
      <c r="I10" s="34">
        <v>4</v>
      </c>
      <c r="J10" s="31">
        <v>-74</v>
      </c>
      <c r="K10" s="1">
        <v>132</v>
      </c>
      <c r="L10" s="1">
        <v>37.25</v>
      </c>
      <c r="M10" s="1"/>
      <c r="N10" s="1"/>
      <c r="O10" s="5"/>
      <c r="Q10" s="38">
        <f t="shared" si="0"/>
        <v>-100</v>
      </c>
      <c r="R10" s="39">
        <f t="shared" si="0"/>
        <v>-100</v>
      </c>
      <c r="S10" s="39">
        <f t="shared" si="0"/>
        <v>-100</v>
      </c>
      <c r="T10" s="39">
        <f t="shared" si="1"/>
        <v>173.20508075688772</v>
      </c>
      <c r="U10" s="19"/>
    </row>
    <row r="11" spans="2:21" ht="15.75" thickBot="1" x14ac:dyDescent="0.3">
      <c r="B11" s="4">
        <v>5</v>
      </c>
      <c r="C11" s="8">
        <v>1</v>
      </c>
      <c r="I11" s="35">
        <v>5</v>
      </c>
      <c r="J11" s="32">
        <v>-74</v>
      </c>
      <c r="K11" s="16">
        <v>132</v>
      </c>
      <c r="L11" s="16">
        <v>37.25</v>
      </c>
      <c r="M11" s="16"/>
      <c r="N11" s="16"/>
      <c r="O11" s="7"/>
      <c r="Q11" s="40">
        <f t="shared" si="0"/>
        <v>-100</v>
      </c>
      <c r="R11" s="41">
        <f t="shared" si="0"/>
        <v>-100</v>
      </c>
      <c r="S11" s="41">
        <f t="shared" si="0"/>
        <v>-100</v>
      </c>
      <c r="T11" s="41">
        <f t="shared" si="1"/>
        <v>173.20508075688772</v>
      </c>
      <c r="U11" s="20"/>
    </row>
    <row r="12" spans="2:21" ht="15.75" thickBot="1" x14ac:dyDescent="0.3">
      <c r="B12" s="4">
        <v>6</v>
      </c>
      <c r="C12" s="8">
        <v>1</v>
      </c>
    </row>
    <row r="13" spans="2:21" ht="15.75" thickBot="1" x14ac:dyDescent="0.3">
      <c r="B13" s="4">
        <v>7</v>
      </c>
      <c r="C13" s="8">
        <v>1</v>
      </c>
      <c r="I13" s="12" t="s">
        <v>18</v>
      </c>
      <c r="J13" s="17"/>
      <c r="K13" s="17"/>
      <c r="L13" s="17"/>
      <c r="M13" s="17"/>
      <c r="N13" s="17"/>
      <c r="O13" s="18"/>
    </row>
    <row r="14" spans="2:21" ht="15.75" thickBot="1" x14ac:dyDescent="0.3">
      <c r="B14" s="4">
        <v>8</v>
      </c>
      <c r="C14" s="8">
        <v>1</v>
      </c>
      <c r="I14" s="11" t="s">
        <v>4</v>
      </c>
      <c r="J14" s="29" t="s">
        <v>11</v>
      </c>
      <c r="K14" s="14" t="s">
        <v>12</v>
      </c>
      <c r="L14" s="14" t="s">
        <v>13</v>
      </c>
      <c r="M14" s="14" t="s">
        <v>14</v>
      </c>
      <c r="N14" s="14" t="s">
        <v>15</v>
      </c>
      <c r="O14" s="10" t="s">
        <v>16</v>
      </c>
      <c r="Q14" s="21" t="s">
        <v>5</v>
      </c>
      <c r="R14" s="22" t="s">
        <v>6</v>
      </c>
      <c r="S14" s="22" t="s">
        <v>7</v>
      </c>
      <c r="T14" s="22" t="s">
        <v>8</v>
      </c>
      <c r="U14" s="23" t="s">
        <v>10</v>
      </c>
    </row>
    <row r="15" spans="2:21" x14ac:dyDescent="0.25">
      <c r="B15" s="4">
        <v>9</v>
      </c>
      <c r="C15" s="8">
        <v>1</v>
      </c>
      <c r="I15" s="33">
        <v>1</v>
      </c>
      <c r="J15" s="30">
        <v>79</v>
      </c>
      <c r="K15" s="13">
        <v>114</v>
      </c>
      <c r="L15" s="13">
        <v>37.25</v>
      </c>
      <c r="M15" s="13"/>
      <c r="N15" s="13"/>
      <c r="O15" s="8"/>
      <c r="Q15" s="36">
        <f>(M15-J15)/J15*100</f>
        <v>-100</v>
      </c>
      <c r="R15" s="37">
        <f>(N15-K15)/K15*100</f>
        <v>-100</v>
      </c>
      <c r="S15" s="37">
        <f>(O15-L15)/L15*100</f>
        <v>-100</v>
      </c>
      <c r="T15" s="37">
        <f>SQRT(Q15^2+R15^2+S15^2)</f>
        <v>173.20508075688772</v>
      </c>
      <c r="U15" s="25"/>
    </row>
    <row r="16" spans="2:21" ht="15.75" thickBot="1" x14ac:dyDescent="0.3">
      <c r="B16" s="6">
        <v>10</v>
      </c>
      <c r="C16" s="26">
        <v>1</v>
      </c>
      <c r="I16" s="34">
        <v>2</v>
      </c>
      <c r="J16" s="31">
        <v>79</v>
      </c>
      <c r="K16" s="1">
        <v>114</v>
      </c>
      <c r="L16" s="1">
        <v>37.25</v>
      </c>
      <c r="M16" s="1"/>
      <c r="N16" s="1"/>
      <c r="O16" s="5"/>
      <c r="Q16" s="38">
        <f t="shared" ref="Q16:S19" si="2">(M16-J16)/J16*100</f>
        <v>-100</v>
      </c>
      <c r="R16" s="39">
        <f t="shared" si="2"/>
        <v>-100</v>
      </c>
      <c r="S16" s="39">
        <f t="shared" si="2"/>
        <v>-100</v>
      </c>
      <c r="T16" s="39">
        <f t="shared" ref="T16:T19" si="3">SQRT(Q16^2+R16^2+S16^2)</f>
        <v>173.20508075688772</v>
      </c>
      <c r="U16" s="19"/>
    </row>
    <row r="17" spans="2:21" x14ac:dyDescent="0.25">
      <c r="I17" s="34">
        <v>3</v>
      </c>
      <c r="J17" s="31">
        <v>79</v>
      </c>
      <c r="K17" s="1">
        <v>114</v>
      </c>
      <c r="L17" s="1">
        <v>37.25</v>
      </c>
      <c r="M17" s="1"/>
      <c r="N17" s="1"/>
      <c r="O17" s="5"/>
      <c r="Q17" s="38">
        <f t="shared" si="2"/>
        <v>-100</v>
      </c>
      <c r="R17" s="39">
        <f t="shared" si="2"/>
        <v>-100</v>
      </c>
      <c r="S17" s="39">
        <f t="shared" si="2"/>
        <v>-100</v>
      </c>
      <c r="T17" s="39">
        <f t="shared" si="3"/>
        <v>173.20508075688772</v>
      </c>
      <c r="U17" s="19"/>
    </row>
    <row r="18" spans="2:21" x14ac:dyDescent="0.25">
      <c r="I18" s="34">
        <v>4</v>
      </c>
      <c r="J18" s="31">
        <v>79</v>
      </c>
      <c r="K18" s="1">
        <v>114</v>
      </c>
      <c r="L18" s="1">
        <v>37.25</v>
      </c>
      <c r="M18" s="1"/>
      <c r="N18" s="1"/>
      <c r="O18" s="5"/>
      <c r="Q18" s="38">
        <f t="shared" si="2"/>
        <v>-100</v>
      </c>
      <c r="R18" s="39">
        <f t="shared" si="2"/>
        <v>-100</v>
      </c>
      <c r="S18" s="39">
        <f t="shared" si="2"/>
        <v>-100</v>
      </c>
      <c r="T18" s="39">
        <f t="shared" si="3"/>
        <v>173.20508075688772</v>
      </c>
      <c r="U18" s="19"/>
    </row>
    <row r="19" spans="2:21" ht="15.75" thickBot="1" x14ac:dyDescent="0.3">
      <c r="B19" t="s">
        <v>17</v>
      </c>
      <c r="I19" s="35">
        <v>5</v>
      </c>
      <c r="J19" s="32">
        <v>79</v>
      </c>
      <c r="K19" s="16">
        <v>114</v>
      </c>
      <c r="L19" s="16">
        <v>37.25</v>
      </c>
      <c r="M19" s="16"/>
      <c r="N19" s="16"/>
      <c r="O19" s="7"/>
      <c r="Q19" s="40">
        <f t="shared" si="2"/>
        <v>-100</v>
      </c>
      <c r="R19" s="41">
        <f t="shared" si="2"/>
        <v>-100</v>
      </c>
      <c r="S19" s="41">
        <f t="shared" si="2"/>
        <v>-100</v>
      </c>
      <c r="T19" s="41">
        <f t="shared" si="3"/>
        <v>173.20508075688772</v>
      </c>
      <c r="U19" s="20"/>
    </row>
    <row r="20" spans="2:21" ht="15.75" thickBot="1" x14ac:dyDescent="0.3">
      <c r="C20" s="27">
        <f>(SUM(C7:C16)/10*100)</f>
        <v>100</v>
      </c>
      <c r="D20" s="28" t="s">
        <v>10</v>
      </c>
    </row>
    <row r="21" spans="2:21" ht="15.75" thickBot="1" x14ac:dyDescent="0.3">
      <c r="I21" s="12" t="s">
        <v>20</v>
      </c>
      <c r="J21" s="17"/>
      <c r="K21" s="17"/>
      <c r="L21" s="17"/>
      <c r="M21" s="17"/>
      <c r="N21" s="17"/>
      <c r="O21" s="18"/>
    </row>
    <row r="22" spans="2:21" ht="15.75" thickBot="1" x14ac:dyDescent="0.3">
      <c r="I22" s="11" t="s">
        <v>4</v>
      </c>
      <c r="J22" s="29" t="s">
        <v>11</v>
      </c>
      <c r="K22" s="14" t="s">
        <v>12</v>
      </c>
      <c r="L22" s="14" t="s">
        <v>13</v>
      </c>
      <c r="M22" s="14" t="s">
        <v>14</v>
      </c>
      <c r="N22" s="14" t="s">
        <v>15</v>
      </c>
      <c r="O22" s="10" t="s">
        <v>16</v>
      </c>
      <c r="Q22" s="21" t="s">
        <v>5</v>
      </c>
      <c r="R22" s="22" t="s">
        <v>23</v>
      </c>
      <c r="S22" s="22" t="s">
        <v>7</v>
      </c>
      <c r="T22" s="22" t="s">
        <v>8</v>
      </c>
      <c r="U22" s="23" t="s">
        <v>10</v>
      </c>
    </row>
    <row r="23" spans="2:21" x14ac:dyDescent="0.25">
      <c r="I23" s="33">
        <v>1</v>
      </c>
      <c r="J23" s="30">
        <v>175</v>
      </c>
      <c r="K23" s="13">
        <v>0</v>
      </c>
      <c r="L23" s="13">
        <v>37.25</v>
      </c>
      <c r="M23" s="13"/>
      <c r="N23" s="13"/>
      <c r="O23" s="8"/>
      <c r="Q23" s="2">
        <f>(M23-J23)/J23*100</f>
        <v>-100</v>
      </c>
      <c r="R23" s="15">
        <f>(N23-K23)</f>
        <v>0</v>
      </c>
      <c r="S23" s="15">
        <f>(O23-L23)/L23*100</f>
        <v>-100</v>
      </c>
      <c r="T23" s="42"/>
      <c r="U23" s="25"/>
    </row>
    <row r="24" spans="2:21" x14ac:dyDescent="0.25">
      <c r="I24" s="34">
        <v>2</v>
      </c>
      <c r="J24" s="31">
        <v>175</v>
      </c>
      <c r="K24" s="1">
        <v>0</v>
      </c>
      <c r="L24" s="1">
        <v>37.25</v>
      </c>
      <c r="M24" s="1"/>
      <c r="N24" s="1"/>
      <c r="O24" s="5"/>
      <c r="Q24" s="4">
        <f t="shared" ref="Q24:Q27" si="4">(M24-J24)/J24*100</f>
        <v>-100</v>
      </c>
      <c r="R24" s="1">
        <f t="shared" ref="R24:R27" si="5">(N24-K24)</f>
        <v>0</v>
      </c>
      <c r="S24" s="1">
        <f t="shared" ref="S24:S27" si="6">(O24-L24)/L24*100</f>
        <v>-100</v>
      </c>
      <c r="T24" s="24"/>
      <c r="U24" s="19"/>
    </row>
    <row r="25" spans="2:21" x14ac:dyDescent="0.25">
      <c r="I25" s="34">
        <v>3</v>
      </c>
      <c r="J25" s="31">
        <v>175</v>
      </c>
      <c r="K25" s="1">
        <v>0</v>
      </c>
      <c r="L25" s="1">
        <v>37.25</v>
      </c>
      <c r="M25" s="1"/>
      <c r="N25" s="1"/>
      <c r="O25" s="5"/>
      <c r="Q25" s="4">
        <f t="shared" si="4"/>
        <v>-100</v>
      </c>
      <c r="R25" s="1">
        <f t="shared" si="5"/>
        <v>0</v>
      </c>
      <c r="S25" s="1">
        <f t="shared" si="6"/>
        <v>-100</v>
      </c>
      <c r="T25" s="24"/>
      <c r="U25" s="19"/>
    </row>
    <row r="26" spans="2:21" x14ac:dyDescent="0.25">
      <c r="I26" s="34">
        <v>4</v>
      </c>
      <c r="J26" s="31">
        <v>175</v>
      </c>
      <c r="K26" s="1">
        <v>0</v>
      </c>
      <c r="L26" s="1">
        <v>37.25</v>
      </c>
      <c r="M26" s="1"/>
      <c r="N26" s="1"/>
      <c r="O26" s="5"/>
      <c r="Q26" s="4">
        <f t="shared" si="4"/>
        <v>-100</v>
      </c>
      <c r="R26" s="1">
        <f t="shared" si="5"/>
        <v>0</v>
      </c>
      <c r="S26" s="1">
        <f t="shared" si="6"/>
        <v>-100</v>
      </c>
      <c r="T26" s="24"/>
      <c r="U26" s="19"/>
    </row>
    <row r="27" spans="2:21" ht="15.75" thickBot="1" x14ac:dyDescent="0.3">
      <c r="I27" s="35">
        <v>5</v>
      </c>
      <c r="J27" s="32">
        <v>175</v>
      </c>
      <c r="K27" s="16">
        <v>0</v>
      </c>
      <c r="L27" s="16">
        <v>37.25</v>
      </c>
      <c r="M27" s="16"/>
      <c r="N27" s="16"/>
      <c r="O27" s="7"/>
      <c r="Q27" s="6">
        <f t="shared" si="4"/>
        <v>-100</v>
      </c>
      <c r="R27" s="16">
        <f t="shared" si="5"/>
        <v>0</v>
      </c>
      <c r="S27" s="16">
        <f t="shared" si="6"/>
        <v>-100</v>
      </c>
      <c r="T27" s="43"/>
      <c r="U27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F6CAF-078B-47F8-9838-8A3F69100B6B}">
  <dimension ref="C1:V24"/>
  <sheetViews>
    <sheetView workbookViewId="0">
      <selection activeCell="N27" sqref="N27"/>
    </sheetView>
  </sheetViews>
  <sheetFormatPr defaultRowHeight="15" x14ac:dyDescent="0.25"/>
  <cols>
    <col min="4" max="4" width="11.140625" bestFit="1" customWidth="1"/>
    <col min="11" max="12" width="10.28515625" bestFit="1" customWidth="1"/>
    <col min="13" max="13" width="9.7109375" bestFit="1" customWidth="1"/>
    <col min="14" max="15" width="13.85546875" bestFit="1" customWidth="1"/>
    <col min="16" max="16" width="13.7109375" bestFit="1" customWidth="1"/>
    <col min="18" max="20" width="16.85546875" bestFit="1" customWidth="1"/>
    <col min="21" max="21" width="11.5703125" bestFit="1" customWidth="1"/>
  </cols>
  <sheetData>
    <row r="1" spans="3:22" ht="15.75" thickBot="1" x14ac:dyDescent="0.3">
      <c r="C1" t="s">
        <v>0</v>
      </c>
      <c r="J1" t="s">
        <v>3</v>
      </c>
    </row>
    <row r="2" spans="3:22" ht="15.75" thickBot="1" x14ac:dyDescent="0.3">
      <c r="F2" t="s">
        <v>21</v>
      </c>
      <c r="J2" s="12" t="s">
        <v>19</v>
      </c>
      <c r="K2" s="17"/>
      <c r="L2" s="17"/>
      <c r="M2" s="17"/>
      <c r="N2" s="17"/>
      <c r="O2" s="17"/>
      <c r="P2" s="18"/>
      <c r="U2" t="s">
        <v>9</v>
      </c>
    </row>
    <row r="3" spans="3:22" ht="15.75" thickBot="1" x14ac:dyDescent="0.3">
      <c r="C3" s="9" t="s">
        <v>1</v>
      </c>
      <c r="D3" s="10" t="s">
        <v>2</v>
      </c>
      <c r="F3" t="s">
        <v>22</v>
      </c>
      <c r="J3" s="11" t="s">
        <v>4</v>
      </c>
      <c r="K3" s="29" t="s">
        <v>11</v>
      </c>
      <c r="L3" s="14" t="s">
        <v>12</v>
      </c>
      <c r="M3" s="14" t="s">
        <v>13</v>
      </c>
      <c r="N3" s="14" t="s">
        <v>14</v>
      </c>
      <c r="O3" s="14" t="s">
        <v>15</v>
      </c>
      <c r="P3" s="10" t="s">
        <v>16</v>
      </c>
      <c r="R3" s="21" t="s">
        <v>5</v>
      </c>
      <c r="S3" s="22" t="s">
        <v>6</v>
      </c>
      <c r="T3" s="22" t="s">
        <v>7</v>
      </c>
      <c r="U3" s="22" t="s">
        <v>8</v>
      </c>
      <c r="V3" s="23" t="s">
        <v>10</v>
      </c>
    </row>
    <row r="4" spans="3:22" x14ac:dyDescent="0.25">
      <c r="C4" s="2">
        <v>1</v>
      </c>
      <c r="D4" s="3">
        <v>1</v>
      </c>
      <c r="J4" s="33">
        <v>1</v>
      </c>
      <c r="K4" s="30">
        <v>-74</v>
      </c>
      <c r="L4" s="13">
        <v>132</v>
      </c>
      <c r="M4" s="13">
        <v>37.25</v>
      </c>
      <c r="N4" s="13">
        <v>-70</v>
      </c>
      <c r="O4" s="13">
        <v>143</v>
      </c>
      <c r="P4" s="8">
        <v>55</v>
      </c>
      <c r="R4" s="36">
        <f>(N4-K4)/K4*100</f>
        <v>-5.4054054054054053</v>
      </c>
      <c r="S4" s="37">
        <f>(O4-L4)/L4*100</f>
        <v>8.3333333333333321</v>
      </c>
      <c r="T4" s="37">
        <f>(P4-M4)/M4*100</f>
        <v>47.651006711409394</v>
      </c>
      <c r="U4" s="37">
        <f>SQRT(R4^2+S4^2+T4^2)</f>
        <v>48.675263662891581</v>
      </c>
      <c r="V4" s="25"/>
    </row>
    <row r="5" spans="3:22" x14ac:dyDescent="0.25">
      <c r="C5" s="4">
        <v>2</v>
      </c>
      <c r="D5" s="8">
        <v>1</v>
      </c>
      <c r="J5" s="34">
        <v>2</v>
      </c>
      <c r="K5" s="31">
        <v>-74</v>
      </c>
      <c r="L5" s="1">
        <v>132</v>
      </c>
      <c r="M5" s="1">
        <v>37.25</v>
      </c>
      <c r="N5" s="1">
        <v>-69</v>
      </c>
      <c r="O5" s="1">
        <v>142</v>
      </c>
      <c r="P5" s="5">
        <v>62</v>
      </c>
      <c r="R5" s="38">
        <f t="shared" ref="R5:R8" si="0">(N5-K5)/K5*100</f>
        <v>-6.756756756756757</v>
      </c>
      <c r="S5" s="39">
        <f t="shared" ref="S5:S8" si="1">(O5-L5)/L5*100</f>
        <v>7.5757575757575761</v>
      </c>
      <c r="T5" s="39">
        <f t="shared" ref="T5:T8" si="2">(P5-M5)/M5*100</f>
        <v>66.442953020134226</v>
      </c>
      <c r="U5" s="39">
        <f t="shared" ref="U5:U8" si="3">SQRT(R5^2+S5^2+T5^2)</f>
        <v>67.213926166772836</v>
      </c>
      <c r="V5" s="19"/>
    </row>
    <row r="6" spans="3:22" x14ac:dyDescent="0.25">
      <c r="C6" s="4">
        <v>3</v>
      </c>
      <c r="D6" s="8">
        <v>1</v>
      </c>
      <c r="J6" s="34">
        <v>3</v>
      </c>
      <c r="K6" s="31">
        <v>-74</v>
      </c>
      <c r="L6" s="1">
        <v>132</v>
      </c>
      <c r="M6" s="1">
        <v>37.25</v>
      </c>
      <c r="N6" s="1">
        <v>-70</v>
      </c>
      <c r="O6" s="1">
        <v>142</v>
      </c>
      <c r="P6" s="5">
        <v>61</v>
      </c>
      <c r="R6" s="38">
        <f t="shared" si="0"/>
        <v>-5.4054054054054053</v>
      </c>
      <c r="S6" s="39">
        <f t="shared" si="1"/>
        <v>7.5757575757575761</v>
      </c>
      <c r="T6" s="39">
        <f t="shared" si="2"/>
        <v>63.758389261744966</v>
      </c>
      <c r="U6" s="39">
        <f t="shared" si="3"/>
        <v>64.434018279908869</v>
      </c>
      <c r="V6" s="19"/>
    </row>
    <row r="7" spans="3:22" x14ac:dyDescent="0.25">
      <c r="C7" s="4">
        <v>4</v>
      </c>
      <c r="D7" s="8">
        <v>1</v>
      </c>
      <c r="J7" s="34">
        <v>4</v>
      </c>
      <c r="K7" s="31">
        <v>-74</v>
      </c>
      <c r="L7" s="1">
        <v>132</v>
      </c>
      <c r="M7" s="1">
        <v>37.25</v>
      </c>
      <c r="N7" s="1">
        <v>-69</v>
      </c>
      <c r="O7" s="1">
        <v>142</v>
      </c>
      <c r="P7" s="5">
        <v>63</v>
      </c>
      <c r="R7" s="38">
        <f t="shared" si="0"/>
        <v>-6.756756756756757</v>
      </c>
      <c r="S7" s="39">
        <f t="shared" si="1"/>
        <v>7.5757575757575761</v>
      </c>
      <c r="T7" s="39">
        <f t="shared" si="2"/>
        <v>69.127516778523486</v>
      </c>
      <c r="U7" s="39">
        <f t="shared" si="3"/>
        <v>69.868873188864811</v>
      </c>
      <c r="V7" s="19"/>
    </row>
    <row r="8" spans="3:22" ht="15.75" thickBot="1" x14ac:dyDescent="0.3">
      <c r="C8" s="4">
        <v>5</v>
      </c>
      <c r="D8" s="8">
        <v>1</v>
      </c>
      <c r="J8" s="35">
        <v>5</v>
      </c>
      <c r="K8" s="32">
        <v>-74</v>
      </c>
      <c r="L8" s="16">
        <v>132</v>
      </c>
      <c r="M8" s="16">
        <v>37.25</v>
      </c>
      <c r="N8" s="16">
        <v>-69</v>
      </c>
      <c r="O8" s="16">
        <v>142</v>
      </c>
      <c r="P8" s="7">
        <v>62</v>
      </c>
      <c r="R8" s="40">
        <f t="shared" si="0"/>
        <v>-6.756756756756757</v>
      </c>
      <c r="S8" s="41">
        <f t="shared" si="1"/>
        <v>7.5757575757575761</v>
      </c>
      <c r="T8" s="41">
        <f t="shared" si="2"/>
        <v>66.442953020134226</v>
      </c>
      <c r="U8" s="41">
        <f t="shared" si="3"/>
        <v>67.213926166772836</v>
      </c>
      <c r="V8" s="20"/>
    </row>
    <row r="9" spans="3:22" ht="15.75" thickBot="1" x14ac:dyDescent="0.3">
      <c r="C9" s="4">
        <v>6</v>
      </c>
      <c r="D9" s="8">
        <v>1</v>
      </c>
    </row>
    <row r="10" spans="3:22" ht="15.75" thickBot="1" x14ac:dyDescent="0.3">
      <c r="C10" s="4">
        <v>7</v>
      </c>
      <c r="D10" s="8">
        <v>1</v>
      </c>
      <c r="J10" s="12" t="s">
        <v>18</v>
      </c>
      <c r="K10" s="17"/>
      <c r="L10" s="17"/>
      <c r="M10" s="17"/>
      <c r="N10" s="17"/>
      <c r="O10" s="17"/>
      <c r="P10" s="18"/>
    </row>
    <row r="11" spans="3:22" ht="15.75" thickBot="1" x14ac:dyDescent="0.3">
      <c r="C11" s="4">
        <v>8</v>
      </c>
      <c r="D11" s="8">
        <v>1</v>
      </c>
      <c r="J11" s="11" t="s">
        <v>4</v>
      </c>
      <c r="K11" s="29" t="s">
        <v>11</v>
      </c>
      <c r="L11" s="14" t="s">
        <v>12</v>
      </c>
      <c r="M11" s="14" t="s">
        <v>13</v>
      </c>
      <c r="N11" s="14" t="s">
        <v>14</v>
      </c>
      <c r="O11" s="14" t="s">
        <v>15</v>
      </c>
      <c r="P11" s="10" t="s">
        <v>16</v>
      </c>
      <c r="R11" s="21" t="s">
        <v>5</v>
      </c>
      <c r="S11" s="22" t="s">
        <v>6</v>
      </c>
      <c r="T11" s="22" t="s">
        <v>7</v>
      </c>
      <c r="U11" s="22" t="s">
        <v>8</v>
      </c>
      <c r="V11" s="23" t="s">
        <v>10</v>
      </c>
    </row>
    <row r="12" spans="3:22" x14ac:dyDescent="0.25">
      <c r="C12" s="4">
        <v>9</v>
      </c>
      <c r="D12" s="8">
        <v>1</v>
      </c>
      <c r="J12" s="33">
        <v>1</v>
      </c>
      <c r="K12" s="30">
        <v>79</v>
      </c>
      <c r="L12" s="13">
        <v>114</v>
      </c>
      <c r="M12" s="13">
        <v>37.25</v>
      </c>
      <c r="N12" s="13">
        <v>90</v>
      </c>
      <c r="O12" s="13">
        <v>114</v>
      </c>
      <c r="P12" s="8">
        <v>66</v>
      </c>
      <c r="R12" s="36">
        <f>(N12-K12)/K12*100</f>
        <v>13.924050632911392</v>
      </c>
      <c r="S12" s="37">
        <f>(O12-L12)/L12*100</f>
        <v>0</v>
      </c>
      <c r="T12" s="37">
        <f>(P12-M12)/M12*100</f>
        <v>77.181208053691279</v>
      </c>
      <c r="U12" s="37">
        <f>SQRT(R12^2+S12^2+T12^2)</f>
        <v>78.427151310340605</v>
      </c>
      <c r="V12" s="25"/>
    </row>
    <row r="13" spans="3:22" ht="15.75" thickBot="1" x14ac:dyDescent="0.3">
      <c r="C13" s="6">
        <v>10</v>
      </c>
      <c r="D13" s="26">
        <v>1</v>
      </c>
      <c r="J13" s="34">
        <v>2</v>
      </c>
      <c r="K13" s="31">
        <v>79</v>
      </c>
      <c r="L13" s="1">
        <v>114</v>
      </c>
      <c r="M13" s="1">
        <v>37.25</v>
      </c>
      <c r="N13" s="1">
        <v>90</v>
      </c>
      <c r="O13" s="1">
        <v>113</v>
      </c>
      <c r="P13" s="5">
        <v>67</v>
      </c>
      <c r="R13" s="38">
        <f t="shared" ref="R13:R16" si="4">(N13-K13)/K13*100</f>
        <v>13.924050632911392</v>
      </c>
      <c r="S13" s="39">
        <f t="shared" ref="S13:S16" si="5">(O13-L13)/L13*100</f>
        <v>-0.8771929824561403</v>
      </c>
      <c r="T13" s="39">
        <f t="shared" ref="T13:T16" si="6">(P13-M13)/M13*100</f>
        <v>79.865771812080538</v>
      </c>
      <c r="U13" s="39">
        <f t="shared" ref="U13:U16" si="7">SQRT(R13^2+S13^2+T13^2)</f>
        <v>81.075212985817487</v>
      </c>
      <c r="V13" s="19"/>
    </row>
    <row r="14" spans="3:22" x14ac:dyDescent="0.25">
      <c r="J14" s="34">
        <v>3</v>
      </c>
      <c r="K14" s="31">
        <v>79</v>
      </c>
      <c r="L14" s="1">
        <v>114</v>
      </c>
      <c r="M14" s="1">
        <v>37.25</v>
      </c>
      <c r="N14" s="1">
        <v>90</v>
      </c>
      <c r="O14" s="1">
        <v>112</v>
      </c>
      <c r="P14" s="5">
        <v>68</v>
      </c>
      <c r="R14" s="38">
        <f t="shared" si="4"/>
        <v>13.924050632911392</v>
      </c>
      <c r="S14" s="39">
        <f t="shared" si="5"/>
        <v>-1.7543859649122806</v>
      </c>
      <c r="T14" s="39">
        <f t="shared" si="6"/>
        <v>82.550335570469798</v>
      </c>
      <c r="U14" s="39">
        <f t="shared" si="7"/>
        <v>83.73478941837098</v>
      </c>
      <c r="V14" s="19"/>
    </row>
    <row r="15" spans="3:22" x14ac:dyDescent="0.25">
      <c r="J15" s="34">
        <v>4</v>
      </c>
      <c r="K15" s="31">
        <v>79</v>
      </c>
      <c r="L15" s="1">
        <v>114</v>
      </c>
      <c r="M15" s="1">
        <v>37.25</v>
      </c>
      <c r="N15" s="1">
        <v>90</v>
      </c>
      <c r="O15" s="1">
        <v>114</v>
      </c>
      <c r="P15" s="5">
        <v>66</v>
      </c>
      <c r="R15" s="38">
        <f t="shared" si="4"/>
        <v>13.924050632911392</v>
      </c>
      <c r="S15" s="39">
        <f t="shared" si="5"/>
        <v>0</v>
      </c>
      <c r="T15" s="39">
        <f t="shared" si="6"/>
        <v>77.181208053691279</v>
      </c>
      <c r="U15" s="39">
        <f t="shared" si="7"/>
        <v>78.427151310340605</v>
      </c>
      <c r="V15" s="19"/>
    </row>
    <row r="16" spans="3:22" ht="15.75" thickBot="1" x14ac:dyDescent="0.3">
      <c r="C16" t="s">
        <v>17</v>
      </c>
      <c r="J16" s="35">
        <v>5</v>
      </c>
      <c r="K16" s="32">
        <v>79</v>
      </c>
      <c r="L16" s="16">
        <v>114</v>
      </c>
      <c r="M16" s="16">
        <v>37.25</v>
      </c>
      <c r="N16" s="16">
        <v>90</v>
      </c>
      <c r="O16" s="16">
        <v>114</v>
      </c>
      <c r="P16" s="7">
        <v>68</v>
      </c>
      <c r="R16" s="40">
        <f t="shared" si="4"/>
        <v>13.924050632911392</v>
      </c>
      <c r="S16" s="41">
        <f t="shared" si="5"/>
        <v>0</v>
      </c>
      <c r="T16" s="41">
        <f t="shared" si="6"/>
        <v>82.550335570469798</v>
      </c>
      <c r="U16" s="41">
        <f t="shared" si="7"/>
        <v>83.716408719109836</v>
      </c>
      <c r="V16" s="20"/>
    </row>
    <row r="17" spans="4:22" ht="15.75" thickBot="1" x14ac:dyDescent="0.3">
      <c r="D17" s="27">
        <f>(SUM(D4:D13)/10*100)</f>
        <v>100</v>
      </c>
      <c r="E17" s="28" t="s">
        <v>10</v>
      </c>
    </row>
    <row r="18" spans="4:22" ht="15.75" thickBot="1" x14ac:dyDescent="0.3">
      <c r="J18" s="12" t="s">
        <v>20</v>
      </c>
      <c r="K18" s="17"/>
      <c r="L18" s="17"/>
      <c r="M18" s="17"/>
      <c r="N18" s="17"/>
      <c r="O18" s="17"/>
      <c r="P18" s="18"/>
    </row>
    <row r="19" spans="4:22" ht="15.75" thickBot="1" x14ac:dyDescent="0.3">
      <c r="J19" s="11" t="s">
        <v>4</v>
      </c>
      <c r="K19" s="29" t="s">
        <v>11</v>
      </c>
      <c r="L19" s="14" t="s">
        <v>12</v>
      </c>
      <c r="M19" s="14" t="s">
        <v>13</v>
      </c>
      <c r="N19" s="14" t="s">
        <v>14</v>
      </c>
      <c r="O19" s="14" t="s">
        <v>15</v>
      </c>
      <c r="P19" s="10" t="s">
        <v>16</v>
      </c>
      <c r="R19" s="21" t="s">
        <v>5</v>
      </c>
      <c r="S19" s="22" t="s">
        <v>23</v>
      </c>
      <c r="T19" s="22" t="s">
        <v>7</v>
      </c>
      <c r="U19" s="22" t="s">
        <v>8</v>
      </c>
      <c r="V19" s="23" t="s">
        <v>10</v>
      </c>
    </row>
    <row r="20" spans="4:22" x14ac:dyDescent="0.25">
      <c r="J20" s="33">
        <v>1</v>
      </c>
      <c r="K20" s="30">
        <v>175</v>
      </c>
      <c r="L20" s="13">
        <v>0</v>
      </c>
      <c r="M20" s="13">
        <v>37.25</v>
      </c>
      <c r="N20" s="13">
        <v>189</v>
      </c>
      <c r="O20" s="13">
        <v>-5</v>
      </c>
      <c r="P20" s="8">
        <v>59</v>
      </c>
      <c r="R20" s="36">
        <f>(N20-K20)/K20*100</f>
        <v>8</v>
      </c>
      <c r="S20" s="37">
        <f>(O20-L20)</f>
        <v>-5</v>
      </c>
      <c r="T20" s="37">
        <f>(P20-M20)/M20*100</f>
        <v>58.389261744966447</v>
      </c>
      <c r="U20" s="42"/>
      <c r="V20" s="25"/>
    </row>
    <row r="21" spans="4:22" x14ac:dyDescent="0.25">
      <c r="J21" s="34">
        <v>2</v>
      </c>
      <c r="K21" s="31">
        <v>175</v>
      </c>
      <c r="L21" s="1">
        <v>0</v>
      </c>
      <c r="M21" s="1">
        <v>37.25</v>
      </c>
      <c r="N21" s="1">
        <v>189</v>
      </c>
      <c r="O21" s="1">
        <v>-5</v>
      </c>
      <c r="P21" s="5">
        <v>61</v>
      </c>
      <c r="R21" s="38">
        <f t="shared" ref="R21:R24" si="8">(N21-K21)/K21*100</f>
        <v>8</v>
      </c>
      <c r="S21" s="39">
        <f t="shared" ref="S21:S24" si="9">(O21-L21)</f>
        <v>-5</v>
      </c>
      <c r="T21" s="39">
        <f t="shared" ref="T21:T24" si="10">(P21-M21)/M21*100</f>
        <v>63.758389261744966</v>
      </c>
      <c r="U21" s="24"/>
      <c r="V21" s="19"/>
    </row>
    <row r="22" spans="4:22" x14ac:dyDescent="0.25">
      <c r="J22" s="34">
        <v>3</v>
      </c>
      <c r="K22" s="31">
        <v>175</v>
      </c>
      <c r="L22" s="1">
        <v>0</v>
      </c>
      <c r="M22" s="1">
        <v>37.25</v>
      </c>
      <c r="N22" s="1">
        <v>190</v>
      </c>
      <c r="O22" s="1">
        <v>-4</v>
      </c>
      <c r="P22" s="5">
        <v>52</v>
      </c>
      <c r="R22" s="38">
        <f t="shared" si="8"/>
        <v>8.5714285714285712</v>
      </c>
      <c r="S22" s="39">
        <f t="shared" si="9"/>
        <v>-4</v>
      </c>
      <c r="T22" s="39">
        <f t="shared" si="10"/>
        <v>39.597315436241608</v>
      </c>
      <c r="U22" s="24"/>
      <c r="V22" s="19"/>
    </row>
    <row r="23" spans="4:22" x14ac:dyDescent="0.25">
      <c r="J23" s="34">
        <v>4</v>
      </c>
      <c r="K23" s="31">
        <v>175</v>
      </c>
      <c r="L23" s="1">
        <v>0</v>
      </c>
      <c r="M23" s="1">
        <v>37.25</v>
      </c>
      <c r="N23" s="1">
        <v>190</v>
      </c>
      <c r="O23" s="1">
        <v>-4</v>
      </c>
      <c r="P23" s="5">
        <v>52</v>
      </c>
      <c r="R23" s="38">
        <f t="shared" si="8"/>
        <v>8.5714285714285712</v>
      </c>
      <c r="S23" s="39">
        <f t="shared" si="9"/>
        <v>-4</v>
      </c>
      <c r="T23" s="39">
        <f t="shared" si="10"/>
        <v>39.597315436241608</v>
      </c>
      <c r="U23" s="24"/>
      <c r="V23" s="19"/>
    </row>
    <row r="24" spans="4:22" ht="15.75" thickBot="1" x14ac:dyDescent="0.3">
      <c r="J24" s="35">
        <v>5</v>
      </c>
      <c r="K24" s="32">
        <v>175</v>
      </c>
      <c r="L24" s="16">
        <v>0</v>
      </c>
      <c r="M24" s="16">
        <v>37.25</v>
      </c>
      <c r="N24" s="16">
        <v>189</v>
      </c>
      <c r="O24" s="16">
        <v>-4</v>
      </c>
      <c r="P24" s="7">
        <v>56</v>
      </c>
      <c r="R24" s="40">
        <f t="shared" si="8"/>
        <v>8</v>
      </c>
      <c r="S24" s="41">
        <f t="shared" si="9"/>
        <v>-4</v>
      </c>
      <c r="T24" s="41">
        <f t="shared" si="10"/>
        <v>50.335570469798661</v>
      </c>
      <c r="U24" s="43"/>
      <c r="V24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4BDA6-5C3A-4AE6-BA68-ABEF9CFAE6FE}">
  <dimension ref="C5:AB33"/>
  <sheetViews>
    <sheetView tabSelected="1" topLeftCell="A24" zoomScaleNormal="100" workbookViewId="0">
      <selection activeCell="AQ11" sqref="AQ11"/>
    </sheetView>
  </sheetViews>
  <sheetFormatPr defaultRowHeight="15" x14ac:dyDescent="0.25"/>
  <cols>
    <col min="4" max="4" width="11.140625" bestFit="1" customWidth="1"/>
    <col min="11" max="12" width="10.28515625" bestFit="1" customWidth="1"/>
    <col min="13" max="13" width="9.7109375" bestFit="1" customWidth="1"/>
    <col min="14" max="15" width="13.85546875" bestFit="1" customWidth="1"/>
    <col min="16" max="16" width="13.7109375" bestFit="1" customWidth="1"/>
  </cols>
  <sheetData>
    <row r="5" spans="3:28" ht="15.75" thickBot="1" x14ac:dyDescent="0.3">
      <c r="C5" t="s">
        <v>0</v>
      </c>
      <c r="J5" t="s">
        <v>3</v>
      </c>
    </row>
    <row r="6" spans="3:28" ht="15.75" thickBot="1" x14ac:dyDescent="0.3">
      <c r="F6" t="s">
        <v>21</v>
      </c>
      <c r="J6" s="12" t="s">
        <v>19</v>
      </c>
      <c r="K6" s="17"/>
      <c r="L6" s="17"/>
      <c r="M6" s="17"/>
      <c r="N6" s="17"/>
      <c r="O6" s="17"/>
      <c r="P6" s="18"/>
      <c r="U6" t="s">
        <v>9</v>
      </c>
    </row>
    <row r="7" spans="3:28" ht="15.75" thickBot="1" x14ac:dyDescent="0.3">
      <c r="C7" s="9" t="s">
        <v>1</v>
      </c>
      <c r="D7" s="10" t="s">
        <v>2</v>
      </c>
      <c r="F7" t="s">
        <v>22</v>
      </c>
      <c r="J7" s="11" t="s">
        <v>4</v>
      </c>
      <c r="K7" s="29" t="s">
        <v>11</v>
      </c>
      <c r="L7" s="14" t="s">
        <v>12</v>
      </c>
      <c r="M7" s="14" t="s">
        <v>13</v>
      </c>
      <c r="N7" s="14" t="s">
        <v>14</v>
      </c>
      <c r="O7" s="14" t="s">
        <v>15</v>
      </c>
      <c r="P7" s="10" t="s">
        <v>16</v>
      </c>
      <c r="R7" s="21" t="s">
        <v>5</v>
      </c>
      <c r="S7" s="22" t="s">
        <v>6</v>
      </c>
      <c r="T7" s="22" t="s">
        <v>7</v>
      </c>
      <c r="U7" s="22" t="s">
        <v>8</v>
      </c>
      <c r="V7" s="23" t="s">
        <v>10</v>
      </c>
      <c r="X7" s="9" t="s">
        <v>34</v>
      </c>
      <c r="Y7" s="14" t="s">
        <v>35</v>
      </c>
      <c r="Z7" s="14" t="s">
        <v>36</v>
      </c>
      <c r="AA7" s="14" t="s">
        <v>37</v>
      </c>
      <c r="AB7" s="10" t="s">
        <v>38</v>
      </c>
    </row>
    <row r="8" spans="3:28" ht="15.75" thickBot="1" x14ac:dyDescent="0.3">
      <c r="C8" s="2">
        <v>1</v>
      </c>
      <c r="D8" s="3">
        <v>1</v>
      </c>
      <c r="J8" s="33">
        <v>1</v>
      </c>
      <c r="K8" s="30">
        <v>-74</v>
      </c>
      <c r="L8" s="13">
        <v>132</v>
      </c>
      <c r="M8" s="13">
        <v>37.25</v>
      </c>
      <c r="N8" s="13">
        <v>-77</v>
      </c>
      <c r="O8" s="13">
        <v>146</v>
      </c>
      <c r="P8" s="8">
        <v>31</v>
      </c>
      <c r="R8" s="36">
        <f>(N8-K8)/K8*100</f>
        <v>4.0540540540540544</v>
      </c>
      <c r="S8" s="37">
        <f>(O8-L8)/L8*100</f>
        <v>10.606060606060606</v>
      </c>
      <c r="T8" s="37">
        <f>(P8-M8)/M8*100</f>
        <v>-16.778523489932887</v>
      </c>
      <c r="U8" s="37">
        <f>(SQRT(N8^2+O8^2+P8^2)-SQRT(K8^2+L8^2+M8^2))/SQRT(K8^2+L8^2+M8^2)*100</f>
        <v>7.7652610255865451</v>
      </c>
      <c r="V8" s="25"/>
      <c r="X8" s="46">
        <f>(N8-K8)</f>
        <v>-3</v>
      </c>
      <c r="Y8" s="44">
        <f>(O8-L8)</f>
        <v>14</v>
      </c>
      <c r="Z8" s="44">
        <f>(P8-M8)</f>
        <v>-6.25</v>
      </c>
      <c r="AA8" s="44">
        <f>(SQRT(N8^2+O8^2+P8^2)-SQRT(K8^2+L8^2+M8^2))</f>
        <v>12.101745751958561</v>
      </c>
      <c r="AB8" s="47"/>
    </row>
    <row r="9" spans="3:28" ht="15.75" thickBot="1" x14ac:dyDescent="0.3">
      <c r="C9" s="4">
        <v>2</v>
      </c>
      <c r="D9" s="8">
        <v>1</v>
      </c>
      <c r="J9" s="34">
        <v>2</v>
      </c>
      <c r="K9" s="31">
        <v>-74</v>
      </c>
      <c r="L9" s="1">
        <v>132</v>
      </c>
      <c r="M9" s="1">
        <v>37.25</v>
      </c>
      <c r="N9" s="1">
        <v>-76</v>
      </c>
      <c r="O9" s="1">
        <v>146</v>
      </c>
      <c r="P9" s="5">
        <v>32</v>
      </c>
      <c r="R9" s="38">
        <f t="shared" ref="R9:T12" si="0">(N9-K9)/K9*100</f>
        <v>2.7027027027027026</v>
      </c>
      <c r="S9" s="39">
        <f t="shared" si="0"/>
        <v>10.606060606060606</v>
      </c>
      <c r="T9" s="39">
        <f t="shared" si="0"/>
        <v>-14.093959731543624</v>
      </c>
      <c r="U9" s="37">
        <f t="shared" ref="U9:U12" si="1">(SQRT(N9^2+O9^2+P9^2)-SQRT(K9^2+L9^2+M9^2))/SQRT(K9^2+L9^2+M9^2)*100</f>
        <v>7.5931943965520778</v>
      </c>
      <c r="V9" s="19"/>
      <c r="X9" s="38">
        <f t="shared" ref="X9:Z28" si="2">(N9-K9)</f>
        <v>-2</v>
      </c>
      <c r="Y9" s="39">
        <f t="shared" si="2"/>
        <v>14</v>
      </c>
      <c r="Z9" s="39">
        <f t="shared" si="2"/>
        <v>-5.25</v>
      </c>
      <c r="AA9" s="39">
        <f t="shared" ref="AA9:AA28" si="3">(SQRT(N9^2+O9^2+P9^2)-SQRT(K9^2+L9^2+M9^2))</f>
        <v>11.833589074403164</v>
      </c>
      <c r="AB9" s="19"/>
    </row>
    <row r="10" spans="3:28" ht="15.75" thickBot="1" x14ac:dyDescent="0.3">
      <c r="C10" s="4">
        <v>3</v>
      </c>
      <c r="D10" s="8">
        <v>1</v>
      </c>
      <c r="J10" s="34">
        <v>3</v>
      </c>
      <c r="K10" s="31">
        <v>-74</v>
      </c>
      <c r="L10" s="1">
        <v>132</v>
      </c>
      <c r="M10" s="1">
        <v>37.25</v>
      </c>
      <c r="N10" s="1">
        <v>-77</v>
      </c>
      <c r="O10" s="1">
        <v>146</v>
      </c>
      <c r="P10" s="5">
        <v>31</v>
      </c>
      <c r="R10" s="38">
        <f t="shared" si="0"/>
        <v>4.0540540540540544</v>
      </c>
      <c r="S10" s="39">
        <f t="shared" si="0"/>
        <v>10.606060606060606</v>
      </c>
      <c r="T10" s="39">
        <f t="shared" si="0"/>
        <v>-16.778523489932887</v>
      </c>
      <c r="U10" s="37">
        <f t="shared" si="1"/>
        <v>7.7652610255865451</v>
      </c>
      <c r="V10" s="19"/>
      <c r="X10" s="38">
        <f t="shared" si="2"/>
        <v>-3</v>
      </c>
      <c r="Y10" s="39">
        <f t="shared" si="2"/>
        <v>14</v>
      </c>
      <c r="Z10" s="39">
        <f t="shared" si="2"/>
        <v>-6.25</v>
      </c>
      <c r="AA10" s="39">
        <f t="shared" si="3"/>
        <v>12.101745751958561</v>
      </c>
      <c r="AB10" s="19"/>
    </row>
    <row r="11" spans="3:28" ht="15.75" thickBot="1" x14ac:dyDescent="0.3">
      <c r="C11" s="4">
        <v>4</v>
      </c>
      <c r="D11" s="8">
        <v>1</v>
      </c>
      <c r="J11" s="34">
        <v>4</v>
      </c>
      <c r="K11" s="31">
        <v>-74</v>
      </c>
      <c r="L11" s="1">
        <v>132</v>
      </c>
      <c r="M11" s="1">
        <v>37.25</v>
      </c>
      <c r="N11" s="1">
        <v>-77</v>
      </c>
      <c r="O11" s="1">
        <v>146</v>
      </c>
      <c r="P11" s="5">
        <v>32</v>
      </c>
      <c r="R11" s="38">
        <f t="shared" si="0"/>
        <v>4.0540540540540544</v>
      </c>
      <c r="S11" s="39">
        <f t="shared" si="0"/>
        <v>10.606060606060606</v>
      </c>
      <c r="T11" s="39">
        <f t="shared" si="0"/>
        <v>-14.093959731543624</v>
      </c>
      <c r="U11" s="37">
        <f t="shared" si="1"/>
        <v>7.8855443807639967</v>
      </c>
      <c r="V11" s="19"/>
      <c r="X11" s="38">
        <f t="shared" si="2"/>
        <v>-3</v>
      </c>
      <c r="Y11" s="39">
        <f t="shared" si="2"/>
        <v>14</v>
      </c>
      <c r="Z11" s="39">
        <f t="shared" si="2"/>
        <v>-5.25</v>
      </c>
      <c r="AA11" s="39">
        <f t="shared" si="3"/>
        <v>12.289200955042361</v>
      </c>
      <c r="AB11" s="19"/>
    </row>
    <row r="12" spans="3:28" ht="15.75" thickBot="1" x14ac:dyDescent="0.3">
      <c r="C12" s="4">
        <v>5</v>
      </c>
      <c r="D12" s="8">
        <v>1</v>
      </c>
      <c r="J12" s="35">
        <v>5</v>
      </c>
      <c r="K12" s="32">
        <v>-74</v>
      </c>
      <c r="L12" s="16">
        <v>132</v>
      </c>
      <c r="M12" s="16">
        <v>37.25</v>
      </c>
      <c r="N12" s="16">
        <v>-77</v>
      </c>
      <c r="O12" s="16">
        <v>146</v>
      </c>
      <c r="P12" s="7">
        <v>32</v>
      </c>
      <c r="R12" s="40">
        <f t="shared" si="0"/>
        <v>4.0540540540540544</v>
      </c>
      <c r="S12" s="41">
        <f t="shared" si="0"/>
        <v>10.606060606060606</v>
      </c>
      <c r="T12" s="41">
        <f t="shared" si="0"/>
        <v>-14.093959731543624</v>
      </c>
      <c r="U12" s="37">
        <f t="shared" si="1"/>
        <v>7.8855443807639967</v>
      </c>
      <c r="V12" s="20"/>
      <c r="X12" s="40">
        <f t="shared" si="2"/>
        <v>-3</v>
      </c>
      <c r="Y12" s="41">
        <f t="shared" si="2"/>
        <v>14</v>
      </c>
      <c r="Z12" s="41">
        <f t="shared" si="2"/>
        <v>-5.25</v>
      </c>
      <c r="AA12" s="41">
        <f t="shared" si="3"/>
        <v>12.289200955042361</v>
      </c>
      <c r="AB12" s="20"/>
    </row>
    <row r="13" spans="3:28" ht="15.75" thickBot="1" x14ac:dyDescent="0.3">
      <c r="C13" s="4">
        <v>6</v>
      </c>
      <c r="D13" s="8">
        <v>1</v>
      </c>
      <c r="X13" s="45"/>
      <c r="Y13" s="45"/>
      <c r="Z13" s="45"/>
      <c r="AA13" s="45"/>
    </row>
    <row r="14" spans="3:28" ht="15.75" thickBot="1" x14ac:dyDescent="0.3">
      <c r="C14" s="4">
        <v>7</v>
      </c>
      <c r="D14" s="8">
        <v>1</v>
      </c>
      <c r="J14" s="12" t="s">
        <v>18</v>
      </c>
      <c r="K14" s="17"/>
      <c r="L14" s="17"/>
      <c r="M14" s="17"/>
      <c r="N14" s="17"/>
      <c r="O14" s="17"/>
      <c r="P14" s="18"/>
      <c r="X14" s="45"/>
      <c r="Y14" s="45"/>
      <c r="Z14" s="45"/>
      <c r="AA14" s="45"/>
    </row>
    <row r="15" spans="3:28" ht="15.75" thickBot="1" x14ac:dyDescent="0.3">
      <c r="C15" s="4">
        <v>8</v>
      </c>
      <c r="D15" s="8">
        <v>1</v>
      </c>
      <c r="J15" s="11" t="s">
        <v>4</v>
      </c>
      <c r="K15" s="29" t="s">
        <v>11</v>
      </c>
      <c r="L15" s="14" t="s">
        <v>12</v>
      </c>
      <c r="M15" s="14" t="s">
        <v>13</v>
      </c>
      <c r="N15" s="14" t="s">
        <v>14</v>
      </c>
      <c r="O15" s="14" t="s">
        <v>15</v>
      </c>
      <c r="P15" s="10" t="s">
        <v>16</v>
      </c>
      <c r="R15" s="21" t="s">
        <v>5</v>
      </c>
      <c r="S15" s="22" t="s">
        <v>6</v>
      </c>
      <c r="T15" s="22" t="s">
        <v>7</v>
      </c>
      <c r="U15" s="22" t="s">
        <v>8</v>
      </c>
      <c r="V15" s="23" t="s">
        <v>10</v>
      </c>
      <c r="X15" s="9" t="s">
        <v>34</v>
      </c>
      <c r="Y15" s="14" t="s">
        <v>35</v>
      </c>
      <c r="Z15" s="14" t="s">
        <v>36</v>
      </c>
      <c r="AA15" s="14" t="s">
        <v>37</v>
      </c>
      <c r="AB15" s="10" t="s">
        <v>38</v>
      </c>
    </row>
    <row r="16" spans="3:28" ht="15.75" thickBot="1" x14ac:dyDescent="0.3">
      <c r="C16" s="4">
        <v>9</v>
      </c>
      <c r="D16" s="8">
        <v>1</v>
      </c>
      <c r="J16" s="33">
        <v>1</v>
      </c>
      <c r="K16" s="30">
        <v>79</v>
      </c>
      <c r="L16" s="13">
        <v>114</v>
      </c>
      <c r="M16" s="13">
        <v>37.25</v>
      </c>
      <c r="N16" s="13">
        <v>86</v>
      </c>
      <c r="O16" s="13">
        <v>123</v>
      </c>
      <c r="P16" s="8">
        <v>25</v>
      </c>
      <c r="R16" s="36">
        <f>(N16-K16)/K16*100</f>
        <v>8.8607594936708853</v>
      </c>
      <c r="S16" s="37">
        <f>(O16-L16)/L16*100</f>
        <v>7.8947368421052628</v>
      </c>
      <c r="T16" s="37">
        <f>(P16-M16)/M16*100</f>
        <v>-32.885906040268459</v>
      </c>
      <c r="U16" s="37">
        <f>(SQRT(N16^2+O16^2+P16^2)-SQRT(K16^2+L16^2+M16^2))/SQRT(K16^2+L16^2+M16^2)*100</f>
        <v>5.9456488926456377</v>
      </c>
      <c r="V16" s="25"/>
      <c r="X16" s="46">
        <f t="shared" si="2"/>
        <v>7</v>
      </c>
      <c r="Y16" s="44">
        <f t="shared" si="2"/>
        <v>9</v>
      </c>
      <c r="Z16" s="44">
        <f t="shared" si="2"/>
        <v>-12.25</v>
      </c>
      <c r="AA16" s="44">
        <f t="shared" si="3"/>
        <v>8.5386975711458604</v>
      </c>
      <c r="AB16" s="47"/>
    </row>
    <row r="17" spans="3:28" ht="15.75" thickBot="1" x14ac:dyDescent="0.3">
      <c r="C17" s="6">
        <v>10</v>
      </c>
      <c r="D17" s="26">
        <v>1</v>
      </c>
      <c r="J17" s="34">
        <v>2</v>
      </c>
      <c r="K17" s="31">
        <v>79</v>
      </c>
      <c r="L17" s="1">
        <v>114</v>
      </c>
      <c r="M17" s="1">
        <v>37.25</v>
      </c>
      <c r="N17" s="1">
        <v>86</v>
      </c>
      <c r="O17" s="1">
        <v>123</v>
      </c>
      <c r="P17" s="5">
        <v>27</v>
      </c>
      <c r="R17" s="38">
        <f t="shared" ref="R17:T20" si="4">(N17-K17)/K17*100</f>
        <v>8.8607594936708853</v>
      </c>
      <c r="S17" s="39">
        <f t="shared" si="4"/>
        <v>7.8947368421052628</v>
      </c>
      <c r="T17" s="39">
        <f t="shared" si="4"/>
        <v>-27.516778523489933</v>
      </c>
      <c r="U17" s="37">
        <f t="shared" ref="U17:U20" si="5">(SQRT(N17^2+O17^2+P17^2)-SQRT(K17^2+L17^2+M17^2))/SQRT(K17^2+L17^2+M17^2)*100</f>
        <v>6.1833594841292419</v>
      </c>
      <c r="V17" s="19"/>
      <c r="X17" s="38">
        <f t="shared" si="2"/>
        <v>7</v>
      </c>
      <c r="Y17" s="39">
        <f t="shared" si="2"/>
        <v>9</v>
      </c>
      <c r="Z17" s="39">
        <f t="shared" si="2"/>
        <v>-10.25</v>
      </c>
      <c r="AA17" s="39">
        <f t="shared" si="3"/>
        <v>8.8800797964984781</v>
      </c>
      <c r="AB17" s="19"/>
    </row>
    <row r="18" spans="3:28" ht="15.75" thickBot="1" x14ac:dyDescent="0.3">
      <c r="J18" s="34">
        <v>3</v>
      </c>
      <c r="K18" s="31">
        <v>79</v>
      </c>
      <c r="L18" s="1">
        <v>114</v>
      </c>
      <c r="M18" s="1">
        <v>37.25</v>
      </c>
      <c r="N18" s="1">
        <v>89</v>
      </c>
      <c r="O18" s="1">
        <v>123</v>
      </c>
      <c r="P18" s="5">
        <v>29</v>
      </c>
      <c r="R18" s="38">
        <f t="shared" si="4"/>
        <v>12.658227848101266</v>
      </c>
      <c r="S18" s="39">
        <f t="shared" si="4"/>
        <v>7.8947368421052628</v>
      </c>
      <c r="T18" s="39">
        <f t="shared" si="4"/>
        <v>-22.14765100671141</v>
      </c>
      <c r="U18" s="37">
        <f t="shared" si="5"/>
        <v>7.6278814604039678</v>
      </c>
      <c r="V18" s="19"/>
      <c r="X18" s="38">
        <f t="shared" si="2"/>
        <v>10</v>
      </c>
      <c r="Y18" s="39">
        <f t="shared" si="2"/>
        <v>9</v>
      </c>
      <c r="Z18" s="39">
        <f t="shared" si="2"/>
        <v>-8.25</v>
      </c>
      <c r="AA18" s="39">
        <f t="shared" si="3"/>
        <v>10.954594540472101</v>
      </c>
      <c r="AB18" s="19"/>
    </row>
    <row r="19" spans="3:28" ht="15.75" thickBot="1" x14ac:dyDescent="0.3">
      <c r="J19" s="34">
        <v>4</v>
      </c>
      <c r="K19" s="31">
        <v>79</v>
      </c>
      <c r="L19" s="1">
        <v>114</v>
      </c>
      <c r="M19" s="1">
        <v>37.25</v>
      </c>
      <c r="N19" s="1">
        <v>88</v>
      </c>
      <c r="O19" s="1">
        <v>123</v>
      </c>
      <c r="P19" s="5">
        <v>29</v>
      </c>
      <c r="R19" s="38">
        <f t="shared" si="4"/>
        <v>11.39240506329114</v>
      </c>
      <c r="S19" s="39">
        <f t="shared" si="4"/>
        <v>7.8947368421052628</v>
      </c>
      <c r="T19" s="39">
        <f t="shared" si="4"/>
        <v>-22.14765100671141</v>
      </c>
      <c r="U19" s="37">
        <f t="shared" si="5"/>
        <v>7.2284517533117185</v>
      </c>
      <c r="V19" s="19"/>
      <c r="X19" s="38">
        <f t="shared" si="2"/>
        <v>9</v>
      </c>
      <c r="Y19" s="39">
        <f t="shared" si="2"/>
        <v>9</v>
      </c>
      <c r="Z19" s="39">
        <f t="shared" si="2"/>
        <v>-8.25</v>
      </c>
      <c r="AA19" s="39">
        <f t="shared" si="3"/>
        <v>10.380963380715798</v>
      </c>
      <c r="AB19" s="19"/>
    </row>
    <row r="20" spans="3:28" ht="15.75" thickBot="1" x14ac:dyDescent="0.3">
      <c r="C20" t="s">
        <v>17</v>
      </c>
      <c r="J20" s="35">
        <v>5</v>
      </c>
      <c r="K20" s="32">
        <v>79</v>
      </c>
      <c r="L20" s="16">
        <v>114</v>
      </c>
      <c r="M20" s="16">
        <v>37.25</v>
      </c>
      <c r="N20" s="16">
        <v>89</v>
      </c>
      <c r="O20" s="16">
        <v>124</v>
      </c>
      <c r="P20" s="7">
        <v>28</v>
      </c>
      <c r="R20" s="40">
        <f t="shared" si="4"/>
        <v>12.658227848101266</v>
      </c>
      <c r="S20" s="41">
        <f t="shared" si="4"/>
        <v>8.7719298245614024</v>
      </c>
      <c r="T20" s="41">
        <f t="shared" si="4"/>
        <v>-24.832214765100673</v>
      </c>
      <c r="U20" s="37">
        <f t="shared" si="5"/>
        <v>8.055004668473126</v>
      </c>
      <c r="V20" s="20"/>
      <c r="X20" s="40">
        <f t="shared" si="2"/>
        <v>10</v>
      </c>
      <c r="Y20" s="41">
        <f t="shared" si="2"/>
        <v>10</v>
      </c>
      <c r="Z20" s="41">
        <f t="shared" si="2"/>
        <v>-9.25</v>
      </c>
      <c r="AA20" s="41">
        <f t="shared" si="3"/>
        <v>11.567997041220394</v>
      </c>
      <c r="AB20" s="20"/>
    </row>
    <row r="21" spans="3:28" ht="15.75" thickBot="1" x14ac:dyDescent="0.3">
      <c r="D21" s="27">
        <f>(SUM(D8:D17)/10*100)</f>
        <v>100</v>
      </c>
      <c r="E21" s="28" t="s">
        <v>10</v>
      </c>
      <c r="X21" s="45"/>
      <c r="Y21" s="45"/>
      <c r="Z21" s="45"/>
      <c r="AA21" s="45"/>
    </row>
    <row r="22" spans="3:28" ht="15.75" thickBot="1" x14ac:dyDescent="0.3">
      <c r="J22" s="12" t="s">
        <v>20</v>
      </c>
      <c r="K22" s="17"/>
      <c r="L22" s="17"/>
      <c r="M22" s="17"/>
      <c r="N22" s="17"/>
      <c r="O22" s="17"/>
      <c r="P22" s="18"/>
      <c r="X22" s="45"/>
      <c r="Y22" s="45"/>
      <c r="Z22" s="45"/>
      <c r="AA22" s="45"/>
    </row>
    <row r="23" spans="3:28" ht="15.75" thickBot="1" x14ac:dyDescent="0.3">
      <c r="J23" s="11" t="s">
        <v>4</v>
      </c>
      <c r="K23" s="29" t="s">
        <v>11</v>
      </c>
      <c r="L23" s="14" t="s">
        <v>12</v>
      </c>
      <c r="M23" s="14" t="s">
        <v>13</v>
      </c>
      <c r="N23" s="14" t="s">
        <v>14</v>
      </c>
      <c r="O23" s="14" t="s">
        <v>15</v>
      </c>
      <c r="P23" s="10" t="s">
        <v>16</v>
      </c>
      <c r="R23" s="21" t="s">
        <v>5</v>
      </c>
      <c r="S23" s="22" t="s">
        <v>23</v>
      </c>
      <c r="T23" s="22" t="s">
        <v>7</v>
      </c>
      <c r="U23" s="22" t="s">
        <v>8</v>
      </c>
      <c r="V23" s="23" t="s">
        <v>10</v>
      </c>
      <c r="X23" s="9" t="s">
        <v>34</v>
      </c>
      <c r="Y23" s="14" t="s">
        <v>35</v>
      </c>
      <c r="Z23" s="14" t="s">
        <v>36</v>
      </c>
      <c r="AA23" s="14" t="s">
        <v>37</v>
      </c>
      <c r="AB23" s="10" t="s">
        <v>38</v>
      </c>
    </row>
    <row r="24" spans="3:28" x14ac:dyDescent="0.25">
      <c r="J24" s="33">
        <v>1</v>
      </c>
      <c r="K24" s="30">
        <v>175</v>
      </c>
      <c r="L24" s="13">
        <v>0</v>
      </c>
      <c r="M24" s="13">
        <v>37.25</v>
      </c>
      <c r="N24" s="13">
        <v>194</v>
      </c>
      <c r="O24" s="13">
        <v>3</v>
      </c>
      <c r="P24" s="8">
        <v>27</v>
      </c>
      <c r="R24" s="2">
        <f>(N24-K24)/K24*100</f>
        <v>10.857142857142858</v>
      </c>
      <c r="S24" s="15">
        <f>(O24-L24)</f>
        <v>3</v>
      </c>
      <c r="T24" s="15">
        <f>(P24-M24)/M24*100</f>
        <v>-27.516778523489933</v>
      </c>
      <c r="U24" s="42"/>
      <c r="V24" s="25"/>
      <c r="X24" s="46">
        <f t="shared" si="2"/>
        <v>19</v>
      </c>
      <c r="Y24" s="44">
        <f t="shared" si="2"/>
        <v>3</v>
      </c>
      <c r="Z24" s="44">
        <f t="shared" si="2"/>
        <v>-10.25</v>
      </c>
      <c r="AA24" s="44">
        <f t="shared" si="3"/>
        <v>16.972279832720091</v>
      </c>
      <c r="AB24" s="47"/>
    </row>
    <row r="25" spans="3:28" x14ac:dyDescent="0.25">
      <c r="J25" s="34">
        <v>2</v>
      </c>
      <c r="K25" s="31">
        <v>175</v>
      </c>
      <c r="L25" s="1">
        <v>0</v>
      </c>
      <c r="M25" s="1">
        <v>37.25</v>
      </c>
      <c r="N25" s="1">
        <v>194</v>
      </c>
      <c r="O25" s="1">
        <v>3</v>
      </c>
      <c r="P25" s="5">
        <v>27</v>
      </c>
      <c r="R25" s="4">
        <f t="shared" ref="R25:R28" si="6">(N25-K25)/K25*100</f>
        <v>10.857142857142858</v>
      </c>
      <c r="S25" s="1">
        <f t="shared" ref="S25:S28" si="7">(O25-L25)</f>
        <v>3</v>
      </c>
      <c r="T25" s="1">
        <f t="shared" ref="T25:T28" si="8">(P25-M25)/M25*100</f>
        <v>-27.516778523489933</v>
      </c>
      <c r="U25" s="24"/>
      <c r="V25" s="19"/>
      <c r="X25" s="38">
        <f t="shared" si="2"/>
        <v>19</v>
      </c>
      <c r="Y25" s="39">
        <f t="shared" si="2"/>
        <v>3</v>
      </c>
      <c r="Z25" s="39">
        <f t="shared" si="2"/>
        <v>-10.25</v>
      </c>
      <c r="AA25" s="39">
        <f t="shared" si="3"/>
        <v>16.972279832720091</v>
      </c>
      <c r="AB25" s="19"/>
    </row>
    <row r="26" spans="3:28" x14ac:dyDescent="0.25">
      <c r="J26" s="34">
        <v>3</v>
      </c>
      <c r="K26" s="31">
        <v>175</v>
      </c>
      <c r="L26" s="1">
        <v>0</v>
      </c>
      <c r="M26" s="1">
        <v>37.25</v>
      </c>
      <c r="N26" s="1">
        <v>194</v>
      </c>
      <c r="O26" s="1">
        <v>3</v>
      </c>
      <c r="P26" s="5">
        <v>27</v>
      </c>
      <c r="R26" s="4">
        <f t="shared" si="6"/>
        <v>10.857142857142858</v>
      </c>
      <c r="S26" s="1">
        <f t="shared" si="7"/>
        <v>3</v>
      </c>
      <c r="T26" s="1">
        <f t="shared" si="8"/>
        <v>-27.516778523489933</v>
      </c>
      <c r="U26" s="24"/>
      <c r="V26" s="19"/>
      <c r="X26" s="38">
        <f t="shared" si="2"/>
        <v>19</v>
      </c>
      <c r="Y26" s="39">
        <f t="shared" si="2"/>
        <v>3</v>
      </c>
      <c r="Z26" s="39">
        <f t="shared" si="2"/>
        <v>-10.25</v>
      </c>
      <c r="AA26" s="39">
        <f t="shared" si="3"/>
        <v>16.972279832720091</v>
      </c>
      <c r="AB26" s="19"/>
    </row>
    <row r="27" spans="3:28" x14ac:dyDescent="0.25">
      <c r="J27" s="34">
        <v>4</v>
      </c>
      <c r="K27" s="31">
        <v>175</v>
      </c>
      <c r="L27" s="1">
        <v>0</v>
      </c>
      <c r="M27" s="1">
        <v>37.25</v>
      </c>
      <c r="N27" s="1">
        <v>194</v>
      </c>
      <c r="O27" s="1">
        <v>4</v>
      </c>
      <c r="P27" s="5">
        <v>29</v>
      </c>
      <c r="R27" s="4">
        <f t="shared" si="6"/>
        <v>10.857142857142858</v>
      </c>
      <c r="S27" s="1">
        <f t="shared" si="7"/>
        <v>4</v>
      </c>
      <c r="T27" s="1">
        <f t="shared" si="8"/>
        <v>-22.14765100671141</v>
      </c>
      <c r="U27" s="24"/>
      <c r="V27" s="19"/>
      <c r="X27" s="38">
        <f t="shared" si="2"/>
        <v>19</v>
      </c>
      <c r="Y27" s="39">
        <f t="shared" si="2"/>
        <v>4</v>
      </c>
      <c r="Z27" s="39">
        <f t="shared" si="2"/>
        <v>-8.25</v>
      </c>
      <c r="AA27" s="39">
        <f t="shared" si="3"/>
        <v>17.275782231464774</v>
      </c>
      <c r="AB27" s="19"/>
    </row>
    <row r="28" spans="3:28" ht="15.75" thickBot="1" x14ac:dyDescent="0.3">
      <c r="J28" s="35">
        <v>5</v>
      </c>
      <c r="K28" s="32">
        <v>175</v>
      </c>
      <c r="L28" s="16">
        <v>0</v>
      </c>
      <c r="M28" s="16">
        <v>37.25</v>
      </c>
      <c r="N28" s="16">
        <v>194</v>
      </c>
      <c r="O28" s="16">
        <v>3</v>
      </c>
      <c r="P28" s="7">
        <v>27</v>
      </c>
      <c r="R28" s="6">
        <f t="shared" si="6"/>
        <v>10.857142857142858</v>
      </c>
      <c r="S28" s="16">
        <f t="shared" si="7"/>
        <v>3</v>
      </c>
      <c r="T28" s="16">
        <f t="shared" si="8"/>
        <v>-27.516778523489933</v>
      </c>
      <c r="U28" s="43"/>
      <c r="V28" s="20"/>
      <c r="X28" s="40">
        <f t="shared" si="2"/>
        <v>19</v>
      </c>
      <c r="Y28" s="41">
        <f t="shared" si="2"/>
        <v>3</v>
      </c>
      <c r="Z28" s="41">
        <f t="shared" si="2"/>
        <v>-10.25</v>
      </c>
      <c r="AA28" s="41">
        <f t="shared" si="3"/>
        <v>16.972279832720091</v>
      </c>
      <c r="AB28" s="20"/>
    </row>
    <row r="30" spans="3:28" x14ac:dyDescent="0.25">
      <c r="R30" t="s">
        <v>24</v>
      </c>
      <c r="S30" t="s">
        <v>25</v>
      </c>
      <c r="T30" t="s">
        <v>26</v>
      </c>
      <c r="U30" t="s">
        <v>27</v>
      </c>
      <c r="X30" t="s">
        <v>24</v>
      </c>
      <c r="Y30" t="s">
        <v>25</v>
      </c>
      <c r="Z30" t="s">
        <v>26</v>
      </c>
      <c r="AA30" t="s">
        <v>27</v>
      </c>
    </row>
    <row r="31" spans="3:28" x14ac:dyDescent="0.25">
      <c r="P31" t="s">
        <v>28</v>
      </c>
      <c r="R31" s="45">
        <f>AVERAGE(R8:R12,R16:R20,R24:R28)</f>
        <v>8.5090008634312433</v>
      </c>
      <c r="S31" s="45">
        <f>AVERAGE(S8:S12,S16:S20)</f>
        <v>9.3381180223285476</v>
      </c>
      <c r="T31" s="45">
        <f t="shared" ref="T31" si="9">AVERAGE(T8:T12,T16:T20,T24:T28)</f>
        <v>-22.505592841163313</v>
      </c>
      <c r="U31" s="45">
        <f>AVERAGE(U8:U12,U16:U20)</f>
        <v>7.3935151468216862</v>
      </c>
      <c r="W31" t="s">
        <v>29</v>
      </c>
      <c r="X31" s="45">
        <f>AVERAGE(X8:X12,X16:X20,X24:X28)</f>
        <v>8.2666666666666675</v>
      </c>
      <c r="Y31" s="45">
        <f>AVERAGE(Y8:Y12,Y16:Y20,Y24:Y28)</f>
        <v>8.8000000000000007</v>
      </c>
      <c r="Z31" s="45">
        <f t="shared" ref="Z31:AA31" si="10">AVERAGE(Z8:Z12,Z16:Z20,Z24:Z28)</f>
        <v>-8.3833333333333329</v>
      </c>
      <c r="AA31" s="45">
        <f t="shared" si="10"/>
        <v>13.073514425386852</v>
      </c>
    </row>
    <row r="32" spans="3:28" x14ac:dyDescent="0.25">
      <c r="P32" t="s">
        <v>30</v>
      </c>
      <c r="R32" s="45">
        <f>MAX(R8:R12,R16:R20,R24:R28)</f>
        <v>12.658227848101266</v>
      </c>
      <c r="S32" s="45">
        <f>MAX(S8:S12,S16:S20)</f>
        <v>10.606060606060606</v>
      </c>
      <c r="T32" s="45">
        <f>MAX(T8:T12,T16:T20,T24:T28)</f>
        <v>-14.093959731543624</v>
      </c>
      <c r="U32" s="45">
        <f>MAX(U8:U12,U16:U20)</f>
        <v>8.055004668473126</v>
      </c>
      <c r="W32" t="s">
        <v>31</v>
      </c>
      <c r="X32" s="45">
        <f>MAX(X8:X12,X16:X20,X24:X28)</f>
        <v>19</v>
      </c>
      <c r="Y32" s="45">
        <f>MAX(Y8:Y12,Y16:Y20,Y24:Y28)</f>
        <v>14</v>
      </c>
      <c r="Z32" s="45">
        <f>MAX(Z8:Z12,Z16:Z20,Z24:Z28)</f>
        <v>-5.25</v>
      </c>
      <c r="AA32" s="45">
        <f>MAX(AA8:AA12,AA16:AA20,AA24:AA28)</f>
        <v>17.275782231464774</v>
      </c>
    </row>
    <row r="33" spans="16:27" x14ac:dyDescent="0.25">
      <c r="P33" t="s">
        <v>32</v>
      </c>
      <c r="R33" s="45">
        <f>MIN(R8:R12,R16:R20,R24:R28)</f>
        <v>2.7027027027027026</v>
      </c>
      <c r="S33" s="45">
        <f>MIN(S8:S12,S16:S20)</f>
        <v>7.8947368421052628</v>
      </c>
      <c r="T33" s="45">
        <f>MIN(T8:T12,T16:T20,T24:T28)</f>
        <v>-32.885906040268459</v>
      </c>
      <c r="U33" s="45">
        <f>MIN(U8:U12,U16:U20)</f>
        <v>5.9456488926456377</v>
      </c>
      <c r="W33" t="s">
        <v>33</v>
      </c>
      <c r="X33" s="45">
        <f>MIN(X8:X12,X16:X20,X24:X28)</f>
        <v>-3</v>
      </c>
      <c r="Y33" s="45">
        <f>MIN(Y8:Y12,Y16:Y20,Y24:Y28)</f>
        <v>3</v>
      </c>
      <c r="Z33" s="45">
        <f>MIN(Z8:Z12,Z16:Z20,Z24:Z28)</f>
        <v>-12.25</v>
      </c>
      <c r="AA33" s="45">
        <f>MIN(AA8:AA12,AA16:AA20,AA24:AA28)</f>
        <v>8.5386975711458604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template</vt:lpstr>
      <vt:lpstr>fase 1</vt:lpstr>
      <vt:lpstr>fase 1 opstelling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2022-07-02T13:07:08Z</dcterms:created>
  <dcterms:modified xsi:type="dcterms:W3CDTF">2022-08-02T09:57:05Z</dcterms:modified>
</cp:coreProperties>
</file>