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dfeldt_uwaterloo_ca/Documents/Documents/School/University_of_Waterloo/2nd_Year/MTE 219/Bridge/bridge-testing-simulation/"/>
    </mc:Choice>
  </mc:AlternateContent>
  <xr:revisionPtr revIDLastSave="180" documentId="8_{E912F3FE-8908-4D01-B0ED-E4FA7DC13662}" xr6:coauthVersionLast="45" xr6:coauthVersionMax="45" xr10:uidLastSave="{645BAD98-A993-4D65-A050-0EB7A217CED0}"/>
  <bookViews>
    <workbookView xWindow="18180" yWindow="2640" windowWidth="10005" windowHeight="11505" xr2:uid="{E4770D3E-5CDF-4879-8D17-C3753AA71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E31" i="1"/>
  <c r="E29" i="1"/>
  <c r="E28" i="1"/>
  <c r="F27" i="1"/>
  <c r="F20" i="1"/>
  <c r="E36" i="1"/>
  <c r="E34" i="1"/>
  <c r="E35" i="1"/>
  <c r="E27" i="1"/>
  <c r="E18" i="1"/>
  <c r="E15" i="1"/>
  <c r="E4" i="1"/>
  <c r="E3" i="1"/>
  <c r="E5" i="1"/>
  <c r="E2" i="1"/>
  <c r="E30" i="1"/>
  <c r="H36" i="1"/>
  <c r="D36" i="1"/>
  <c r="H35" i="1"/>
  <c r="D35" i="1"/>
  <c r="H34" i="1"/>
  <c r="D34" i="1"/>
  <c r="F33" i="1"/>
  <c r="D33" i="1"/>
  <c r="F32" i="1"/>
  <c r="G32" i="1" s="1"/>
  <c r="I32" i="1" s="1"/>
  <c r="F31" i="1"/>
  <c r="F30" i="1"/>
  <c r="F29" i="1"/>
  <c r="F28" i="1"/>
  <c r="G28" i="1" s="1"/>
  <c r="I28" i="1" s="1"/>
  <c r="G27" i="1"/>
  <c r="I27" i="1" s="1"/>
  <c r="B20" i="1"/>
  <c r="H23" i="1"/>
  <c r="D23" i="1"/>
  <c r="H22" i="1"/>
  <c r="D22" i="1"/>
  <c r="H21" i="1"/>
  <c r="D21" i="1"/>
  <c r="D20" i="1"/>
  <c r="F19" i="1"/>
  <c r="G19" i="1" s="1"/>
  <c r="I19" i="1" s="1"/>
  <c r="F18" i="1"/>
  <c r="F17" i="1"/>
  <c r="G17" i="1" s="1"/>
  <c r="I17" i="1" s="1"/>
  <c r="F16" i="1"/>
  <c r="G16" i="1" s="1"/>
  <c r="I16" i="1" s="1"/>
  <c r="F15" i="1"/>
  <c r="E23" i="1" s="1"/>
  <c r="H10" i="1"/>
  <c r="D10" i="1"/>
  <c r="H9" i="1"/>
  <c r="D9" i="1"/>
  <c r="D8" i="1"/>
  <c r="F7" i="1"/>
  <c r="D7" i="1"/>
  <c r="F6" i="1"/>
  <c r="G6" i="1" s="1"/>
  <c r="F5" i="1"/>
  <c r="F4" i="1"/>
  <c r="G4" i="1" s="1"/>
  <c r="I4" i="1" s="1"/>
  <c r="F3" i="1"/>
  <c r="G3" i="1" s="1"/>
  <c r="I3" i="1" s="1"/>
  <c r="F2" i="1"/>
  <c r="E10" i="1" s="1"/>
  <c r="G29" i="1" l="1"/>
  <c r="I29" i="1" s="1"/>
  <c r="G15" i="1"/>
  <c r="I15" i="1" s="1"/>
  <c r="E21" i="1"/>
  <c r="G7" i="1"/>
  <c r="I7" i="1" s="1"/>
  <c r="E22" i="1"/>
  <c r="G22" i="1" s="1"/>
  <c r="I22" i="1" s="1"/>
  <c r="G20" i="1"/>
  <c r="I20" i="1" s="1"/>
  <c r="G5" i="1"/>
  <c r="I5" i="1" s="1"/>
  <c r="G18" i="1"/>
  <c r="I18" i="1" s="1"/>
  <c r="E9" i="1"/>
  <c r="E8" i="1"/>
  <c r="G8" i="1" s="1"/>
  <c r="I8" i="1" s="1"/>
  <c r="G35" i="1"/>
  <c r="I35" i="1" s="1"/>
  <c r="G21" i="1"/>
  <c r="I21" i="1" s="1"/>
  <c r="G9" i="1"/>
  <c r="I9" i="1" s="1"/>
  <c r="G34" i="1"/>
  <c r="I34" i="1" s="1"/>
  <c r="G31" i="1"/>
  <c r="I31" i="1" s="1"/>
  <c r="G10" i="1"/>
  <c r="I10" i="1" s="1"/>
  <c r="G33" i="1"/>
  <c r="I33" i="1" s="1"/>
  <c r="G2" i="1"/>
  <c r="I2" i="1" s="1"/>
  <c r="G30" i="1"/>
  <c r="I30" i="1" s="1"/>
  <c r="G36" i="1"/>
  <c r="I36" i="1" s="1"/>
  <c r="G23" i="1"/>
  <c r="I23" i="1" s="1"/>
  <c r="I6" i="1"/>
  <c r="I24" i="1" l="1"/>
  <c r="I11" i="1"/>
  <c r="I37" i="1"/>
</calcChain>
</file>

<file path=xl/sharedStrings.xml><?xml version="1.0" encoding="utf-8"?>
<sst xmlns="http://schemas.openxmlformats.org/spreadsheetml/2006/main" count="57" uniqueCount="26">
  <si>
    <t>thickness</t>
  </si>
  <si>
    <t>Volume</t>
  </si>
  <si>
    <t>Density</t>
  </si>
  <si>
    <t>Mass</t>
  </si>
  <si>
    <t>Part</t>
  </si>
  <si>
    <t>#</t>
  </si>
  <si>
    <t>Hole</t>
  </si>
  <si>
    <t>4 member Pin</t>
  </si>
  <si>
    <t>2 member pin</t>
  </si>
  <si>
    <t>3 rect</t>
  </si>
  <si>
    <t>5 rect</t>
  </si>
  <si>
    <t xml:space="preserve">Width </t>
  </si>
  <si>
    <t>Length</t>
  </si>
  <si>
    <t>3 member pin</t>
  </si>
  <si>
    <t>Smal rect(Long b)</t>
  </si>
  <si>
    <t>b</t>
  </si>
  <si>
    <t>Full circle</t>
  </si>
  <si>
    <t>Design 1</t>
  </si>
  <si>
    <t>3.75 rect</t>
  </si>
  <si>
    <t>Design 2</t>
  </si>
  <si>
    <t>2 rect</t>
  </si>
  <si>
    <t>H Rectangle (Long b)</t>
  </si>
  <si>
    <t>H rect (Long b)</t>
  </si>
  <si>
    <t>Diag rect(Long b)</t>
  </si>
  <si>
    <t>Long inner rect(Long b)</t>
  </si>
  <si>
    <t>Shoft 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</si>
</sst>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0C4E-A06D-4187-A313-10A31156E990}">
  <dimension ref="A1:K37"/>
  <sheetViews>
    <sheetView tabSelected="1" workbookViewId="0">
      <selection activeCell="E21" sqref="E21"/>
    </sheetView>
  </sheetViews>
  <sheetFormatPr defaultRowHeight="15" x14ac:dyDescent="0.25"/>
  <cols>
    <col min="1" max="1" width="19.42578125" customWidth="1"/>
  </cols>
  <sheetData>
    <row r="1" spans="1:11" x14ac:dyDescent="0.25">
      <c r="A1" t="s">
        <v>4</v>
      </c>
      <c r="B1" t="s">
        <v>5</v>
      </c>
      <c r="C1" t="s">
        <v>15</v>
      </c>
      <c r="D1" t="s">
        <v>11</v>
      </c>
      <c r="E1" t="s">
        <v>12</v>
      </c>
      <c r="F1" t="s">
        <v>0</v>
      </c>
      <c r="G1" t="s">
        <v>1</v>
      </c>
      <c r="H1" t="s">
        <v>2</v>
      </c>
      <c r="I1" t="s">
        <v>3</v>
      </c>
      <c r="K1" t="s">
        <v>17</v>
      </c>
    </row>
    <row r="2" spans="1:11" x14ac:dyDescent="0.25">
      <c r="A2" t="s">
        <v>22</v>
      </c>
      <c r="B2">
        <v>9</v>
      </c>
      <c r="C2">
        <v>1.2424999999999999</v>
      </c>
      <c r="D2">
        <v>1.57</v>
      </c>
      <c r="E2">
        <f>6+(2*C2-D2)</f>
        <v>6.915</v>
      </c>
      <c r="F2" s="2">
        <f>(1/16) * 2.54</f>
        <v>0.15875</v>
      </c>
      <c r="G2">
        <f>D2*E2*F2</f>
        <v>1.7234773125</v>
      </c>
      <c r="H2">
        <v>0.38500000000000001</v>
      </c>
      <c r="I2">
        <f>H2*B2*G2</f>
        <v>5.9718488878124996</v>
      </c>
    </row>
    <row r="3" spans="1:11" x14ac:dyDescent="0.25">
      <c r="A3" t="s">
        <v>9</v>
      </c>
      <c r="B3">
        <v>1</v>
      </c>
      <c r="C3">
        <v>1.2424999999999999</v>
      </c>
      <c r="D3">
        <v>1.57</v>
      </c>
      <c r="E3">
        <f>3+(2*C3-D3)</f>
        <v>3.915</v>
      </c>
      <c r="F3" s="2">
        <f t="shared" ref="F3:F7" si="0">(1/16) * 2.54</f>
        <v>0.15875</v>
      </c>
      <c r="G3">
        <f t="shared" ref="G3:G5" si="1">D3*E3*F3</f>
        <v>0.97576481250000002</v>
      </c>
      <c r="H3">
        <v>0.38500000000000001</v>
      </c>
      <c r="I3">
        <f>H3*B3*G3</f>
        <v>0.37566945281250003</v>
      </c>
    </row>
    <row r="4" spans="1:11" x14ac:dyDescent="0.25">
      <c r="A4" t="s">
        <v>10</v>
      </c>
      <c r="B4">
        <v>1</v>
      </c>
      <c r="C4">
        <v>1.2424999999999999</v>
      </c>
      <c r="D4">
        <v>1.57</v>
      </c>
      <c r="E4">
        <f>5+(2*C4-D4)</f>
        <v>5.915</v>
      </c>
      <c r="F4" s="2">
        <f t="shared" si="0"/>
        <v>0.15875</v>
      </c>
      <c r="G4">
        <f t="shared" si="1"/>
        <v>1.4742398125</v>
      </c>
      <c r="H4">
        <v>0.38500000000000001</v>
      </c>
      <c r="I4">
        <f t="shared" ref="I4:I5" si="2">H4*B4*G4</f>
        <v>0.56758232781250006</v>
      </c>
    </row>
    <row r="5" spans="1:11" x14ac:dyDescent="0.25">
      <c r="A5" t="s">
        <v>23</v>
      </c>
      <c r="B5">
        <v>10</v>
      </c>
      <c r="C5">
        <v>1.2424999999999999</v>
      </c>
      <c r="D5">
        <v>1.57</v>
      </c>
      <c r="E5">
        <f>SQRT(34)+(2*C5-D5)</f>
        <v>6.7459518948453008</v>
      </c>
      <c r="F5" s="2">
        <f t="shared" si="0"/>
        <v>0.15875</v>
      </c>
      <c r="G5">
        <f t="shared" si="1"/>
        <v>1.6813441853915059</v>
      </c>
      <c r="H5">
        <v>0.38500000000000001</v>
      </c>
      <c r="I5">
        <f t="shared" si="2"/>
        <v>6.4731751137572981</v>
      </c>
    </row>
    <row r="6" spans="1:11" x14ac:dyDescent="0.25">
      <c r="A6" t="s">
        <v>16</v>
      </c>
      <c r="B6">
        <v>21</v>
      </c>
      <c r="C6">
        <v>1.2424999999999999</v>
      </c>
      <c r="D6">
        <v>1.57</v>
      </c>
      <c r="E6">
        <v>0</v>
      </c>
      <c r="F6" s="2">
        <f t="shared" si="0"/>
        <v>0.15875</v>
      </c>
      <c r="G6">
        <f>(((D6/2)^2) * F6)</f>
        <v>9.7825718749999999E-2</v>
      </c>
      <c r="H6">
        <v>0.38500000000000001</v>
      </c>
      <c r="I6">
        <f>H6*B6*G6</f>
        <v>0.79092093609375003</v>
      </c>
    </row>
    <row r="7" spans="1:11" x14ac:dyDescent="0.25">
      <c r="A7" t="s">
        <v>6</v>
      </c>
      <c r="B7">
        <v>42</v>
      </c>
      <c r="C7">
        <v>1.2424999999999999</v>
      </c>
      <c r="D7" s="1">
        <f>(3/16)*2.54</f>
        <v>0.47625000000000001</v>
      </c>
      <c r="E7">
        <v>0</v>
      </c>
      <c r="F7" s="2">
        <f t="shared" si="0"/>
        <v>0.15875</v>
      </c>
      <c r="G7">
        <f>(((D7/2)^2) * F7)</f>
        <v>9.00168310546875E-3</v>
      </c>
      <c r="H7">
        <v>-0.38500000000000001</v>
      </c>
      <c r="I7">
        <f>H7*B7*G7</f>
        <v>-0.14555721581542971</v>
      </c>
    </row>
    <row r="8" spans="1:11" x14ac:dyDescent="0.25">
      <c r="A8" t="s">
        <v>7</v>
      </c>
      <c r="B8">
        <v>8</v>
      </c>
      <c r="C8">
        <v>1.2424999999999999</v>
      </c>
      <c r="D8" s="1">
        <f t="shared" ref="D8:D10" si="3">(3/16)*2.54</f>
        <v>0.47625000000000001</v>
      </c>
      <c r="E8">
        <f>4*F2</f>
        <v>0.63500000000000001</v>
      </c>
      <c r="F8">
        <v>0</v>
      </c>
      <c r="G8">
        <f>(((D8/2)^2) * E8)</f>
        <v>3.6006732421875E-2</v>
      </c>
      <c r="H8">
        <f>747/1000</f>
        <v>0.747</v>
      </c>
      <c r="I8">
        <f>H8*B8*G8</f>
        <v>0.21517623295312499</v>
      </c>
    </row>
    <row r="9" spans="1:11" x14ac:dyDescent="0.25">
      <c r="A9" t="s">
        <v>13</v>
      </c>
      <c r="B9">
        <v>2</v>
      </c>
      <c r="C9">
        <v>1.2424999999999999</v>
      </c>
      <c r="D9" s="1">
        <f t="shared" si="3"/>
        <v>0.47625000000000001</v>
      </c>
      <c r="E9">
        <f>3*F2</f>
        <v>0.47625000000000001</v>
      </c>
      <c r="F9">
        <v>0</v>
      </c>
      <c r="G9">
        <f t="shared" ref="G9:G10" si="4">(((D9/2)^2) * E9)</f>
        <v>2.7005049316406252E-2</v>
      </c>
      <c r="H9">
        <f t="shared" ref="H9:H10" si="5">747/1000</f>
        <v>0.747</v>
      </c>
      <c r="I9">
        <f>H9*B9*G9</f>
        <v>4.0345543678710939E-2</v>
      </c>
    </row>
    <row r="10" spans="1:11" x14ac:dyDescent="0.25">
      <c r="A10" t="s">
        <v>8</v>
      </c>
      <c r="B10">
        <v>2</v>
      </c>
      <c r="C10">
        <v>1.2424999999999999</v>
      </c>
      <c r="D10" s="1">
        <f t="shared" si="3"/>
        <v>0.47625000000000001</v>
      </c>
      <c r="E10">
        <f>2*F2</f>
        <v>0.3175</v>
      </c>
      <c r="F10">
        <v>0</v>
      </c>
      <c r="G10">
        <f t="shared" si="4"/>
        <v>1.80033662109375E-2</v>
      </c>
      <c r="H10">
        <f t="shared" si="5"/>
        <v>0.747</v>
      </c>
      <c r="I10">
        <f t="shared" ref="I10" si="6">H10*B10*G10</f>
        <v>2.6897029119140624E-2</v>
      </c>
    </row>
    <row r="11" spans="1:11" x14ac:dyDescent="0.25">
      <c r="I11">
        <f>SUM(I2:I10)</f>
        <v>14.316058308224095</v>
      </c>
    </row>
    <row r="13" spans="1:11" x14ac:dyDescent="0.25">
      <c r="F13" s="2"/>
    </row>
    <row r="14" spans="1:11" x14ac:dyDescent="0.25">
      <c r="A14" t="s">
        <v>4</v>
      </c>
      <c r="B14" t="s">
        <v>5</v>
      </c>
      <c r="C14" t="s">
        <v>15</v>
      </c>
      <c r="D14" t="s">
        <v>11</v>
      </c>
      <c r="E14" t="s">
        <v>12</v>
      </c>
      <c r="F14" t="s">
        <v>0</v>
      </c>
      <c r="G14" t="s">
        <v>1</v>
      </c>
      <c r="H14" t="s">
        <v>2</v>
      </c>
      <c r="I14" t="s">
        <v>3</v>
      </c>
      <c r="K14" t="s">
        <v>19</v>
      </c>
    </row>
    <row r="15" spans="1:11" x14ac:dyDescent="0.25">
      <c r="A15" t="s">
        <v>21</v>
      </c>
      <c r="B15">
        <v>7</v>
      </c>
      <c r="C15">
        <v>0.99</v>
      </c>
      <c r="D15">
        <v>1.8919999999999999</v>
      </c>
      <c r="E15">
        <f>7.5+(2*C15-D15)</f>
        <v>7.5880000000000001</v>
      </c>
      <c r="F15" s="2">
        <f>(1/16) * 2.54</f>
        <v>0.15875</v>
      </c>
      <c r="G15">
        <f>D15*E15*F15</f>
        <v>2.27909374</v>
      </c>
      <c r="H15">
        <v>0.38500000000000001</v>
      </c>
      <c r="I15">
        <f>H15*B15*G15</f>
        <v>6.1421576293000006</v>
      </c>
    </row>
    <row r="16" spans="1:11" x14ac:dyDescent="0.25">
      <c r="A16" t="s">
        <v>18</v>
      </c>
      <c r="B16">
        <v>1</v>
      </c>
      <c r="C16">
        <v>0.99</v>
      </c>
      <c r="D16">
        <v>1.8919999999999999</v>
      </c>
      <c r="E16">
        <v>3.75</v>
      </c>
      <c r="F16" s="2">
        <f t="shared" ref="F16:F20" si="7">(1/16) * 2.54</f>
        <v>0.15875</v>
      </c>
      <c r="G16">
        <f t="shared" ref="G16:G18" si="8">D16*E16*F16</f>
        <v>1.12633125</v>
      </c>
      <c r="H16">
        <v>0.38500000000000001</v>
      </c>
      <c r="I16">
        <f>H16*B16*G16</f>
        <v>0.43363753124999999</v>
      </c>
    </row>
    <row r="17" spans="1:9" x14ac:dyDescent="0.25">
      <c r="A17" t="s">
        <v>10</v>
      </c>
      <c r="B17">
        <v>1</v>
      </c>
      <c r="C17">
        <v>0.99</v>
      </c>
      <c r="D17">
        <v>1.8919999999999999</v>
      </c>
      <c r="E17">
        <v>5</v>
      </c>
      <c r="F17" s="2">
        <f t="shared" si="7"/>
        <v>0.15875</v>
      </c>
      <c r="G17">
        <f t="shared" si="8"/>
        <v>1.5017749999999999</v>
      </c>
      <c r="H17">
        <v>0.38500000000000001</v>
      </c>
      <c r="I17">
        <f t="shared" ref="I17:I18" si="9">H17*B17*G17</f>
        <v>0.57818337499999994</v>
      </c>
    </row>
    <row r="18" spans="1:9" x14ac:dyDescent="0.25">
      <c r="A18" t="s">
        <v>14</v>
      </c>
      <c r="B18">
        <v>8</v>
      </c>
      <c r="C18">
        <v>0.99</v>
      </c>
      <c r="D18">
        <v>1.8919999999999999</v>
      </c>
      <c r="E18">
        <f>6.25+(2*C18-D18)</f>
        <v>6.3380000000000001</v>
      </c>
      <c r="F18" s="2">
        <f t="shared" si="7"/>
        <v>0.15875</v>
      </c>
      <c r="G18">
        <f t="shared" si="8"/>
        <v>1.9036499899999999</v>
      </c>
      <c r="H18">
        <v>0.38500000000000001</v>
      </c>
      <c r="I18">
        <f t="shared" si="9"/>
        <v>5.8632419691999997</v>
      </c>
    </row>
    <row r="19" spans="1:9" x14ac:dyDescent="0.25">
      <c r="A19" t="s">
        <v>16</v>
      </c>
      <c r="B19">
        <v>17</v>
      </c>
      <c r="C19">
        <v>0.99</v>
      </c>
      <c r="D19">
        <v>1.8919999999999999</v>
      </c>
      <c r="E19">
        <v>0</v>
      </c>
      <c r="F19" s="2">
        <f t="shared" si="7"/>
        <v>0.15875</v>
      </c>
      <c r="G19">
        <f>(((D19/2)^2) * F19)</f>
        <v>0.14206791499999999</v>
      </c>
      <c r="H19">
        <v>0.38500000000000001</v>
      </c>
      <c r="I19">
        <f>H19*B19*G19</f>
        <v>0.92983450367499987</v>
      </c>
    </row>
    <row r="20" spans="1:9" x14ac:dyDescent="0.25">
      <c r="A20" t="s">
        <v>6</v>
      </c>
      <c r="B20">
        <f>B19*2</f>
        <v>34</v>
      </c>
      <c r="C20">
        <v>0.99</v>
      </c>
      <c r="D20" s="1">
        <f>(3/16)*2.54</f>
        <v>0.47625000000000001</v>
      </c>
      <c r="E20">
        <v>0</v>
      </c>
      <c r="F20" s="2">
        <f>(1/16) * 2.54</f>
        <v>0.15875</v>
      </c>
      <c r="G20">
        <f>(((D20/2)^2) * F20)</f>
        <v>9.00168310546875E-3</v>
      </c>
      <c r="H20">
        <v>-0.38500000000000001</v>
      </c>
      <c r="I20">
        <f>H20*B20*G20</f>
        <v>-0.11783203185058594</v>
      </c>
    </row>
    <row r="21" spans="1:9" x14ac:dyDescent="0.25">
      <c r="A21" t="s">
        <v>7</v>
      </c>
      <c r="B21">
        <v>6</v>
      </c>
      <c r="C21">
        <v>0.99</v>
      </c>
      <c r="D21" s="1">
        <f t="shared" ref="D21:D23" si="10">(3/16)*2.54</f>
        <v>0.47625000000000001</v>
      </c>
      <c r="E21">
        <f>4*F15</f>
        <v>0.63500000000000001</v>
      </c>
      <c r="F21">
        <v>0</v>
      </c>
      <c r="G21">
        <f>(((D21/2)^2) * E21)</f>
        <v>3.6006732421875E-2</v>
      </c>
      <c r="H21">
        <f>747/1000</f>
        <v>0.747</v>
      </c>
      <c r="I21">
        <f>H21*B21*G21</f>
        <v>0.16138217471484376</v>
      </c>
    </row>
    <row r="22" spans="1:9" x14ac:dyDescent="0.25">
      <c r="A22" t="s">
        <v>13</v>
      </c>
      <c r="B22">
        <v>2</v>
      </c>
      <c r="C22">
        <v>0.99</v>
      </c>
      <c r="D22" s="1">
        <f t="shared" si="10"/>
        <v>0.47625000000000001</v>
      </c>
      <c r="E22">
        <f>3*F15</f>
        <v>0.47625000000000001</v>
      </c>
      <c r="F22">
        <v>0</v>
      </c>
      <c r="G22">
        <f t="shared" ref="G22:G23" si="11">(((D22/2)^2) * E22)</f>
        <v>2.7005049316406252E-2</v>
      </c>
      <c r="H22">
        <f t="shared" ref="H22:H23" si="12">747/1000</f>
        <v>0.747</v>
      </c>
      <c r="I22">
        <f>H22*B22*G22</f>
        <v>4.0345543678710939E-2</v>
      </c>
    </row>
    <row r="23" spans="1:9" x14ac:dyDescent="0.25">
      <c r="A23" t="s">
        <v>8</v>
      </c>
      <c r="B23">
        <v>2</v>
      </c>
      <c r="C23">
        <v>0.99</v>
      </c>
      <c r="D23" s="1">
        <f t="shared" si="10"/>
        <v>0.47625000000000001</v>
      </c>
      <c r="E23">
        <f>2*F15</f>
        <v>0.3175</v>
      </c>
      <c r="F23">
        <v>0</v>
      </c>
      <c r="G23">
        <f t="shared" si="11"/>
        <v>1.80033662109375E-2</v>
      </c>
      <c r="H23">
        <f t="shared" si="12"/>
        <v>0.747</v>
      </c>
      <c r="I23">
        <f t="shared" ref="I23" si="13">H23*B23*G23</f>
        <v>2.6897029119140624E-2</v>
      </c>
    </row>
    <row r="24" spans="1:9" x14ac:dyDescent="0.25">
      <c r="I24">
        <f>SUM(I15:I23)</f>
        <v>14.057847724087109</v>
      </c>
    </row>
    <row r="26" spans="1:9" x14ac:dyDescent="0.25">
      <c r="A26" t="s">
        <v>4</v>
      </c>
      <c r="B26" t="s">
        <v>5</v>
      </c>
      <c r="C26" t="s">
        <v>15</v>
      </c>
      <c r="D26" t="s">
        <v>11</v>
      </c>
      <c r="E26" t="s">
        <v>12</v>
      </c>
      <c r="F26" t="s">
        <v>0</v>
      </c>
      <c r="G26" t="s">
        <v>1</v>
      </c>
      <c r="H26" t="s">
        <v>2</v>
      </c>
      <c r="I26" t="s">
        <v>3</v>
      </c>
    </row>
    <row r="27" spans="1:9" x14ac:dyDescent="0.25">
      <c r="A27" t="s">
        <v>22</v>
      </c>
      <c r="B27">
        <v>9</v>
      </c>
      <c r="C27">
        <v>1.1484000000000001</v>
      </c>
      <c r="D27">
        <v>1.4490000000000001</v>
      </c>
      <c r="E27">
        <f>6+(2*C27-D27)</f>
        <v>6.8478000000000003</v>
      </c>
      <c r="F27" s="2">
        <f>(1/16) * 2.54</f>
        <v>0.15875</v>
      </c>
      <c r="G27">
        <f>D27*E27*F27</f>
        <v>1.5751908742500003</v>
      </c>
      <c r="H27">
        <v>0.38500000000000001</v>
      </c>
      <c r="I27">
        <f>H27*B27*G27</f>
        <v>5.4580363792762503</v>
      </c>
    </row>
    <row r="28" spans="1:9" x14ac:dyDescent="0.25">
      <c r="A28" t="s">
        <v>20</v>
      </c>
      <c r="B28">
        <v>1</v>
      </c>
      <c r="C28">
        <v>1.1484000000000001</v>
      </c>
      <c r="D28">
        <v>1.4490000000000001</v>
      </c>
      <c r="E28">
        <f>2+(2*C28-D28)</f>
        <v>2.8478000000000003</v>
      </c>
      <c r="F28" s="2">
        <f t="shared" ref="F28:F33" si="14">(1/16) * 2.54</f>
        <v>0.15875</v>
      </c>
      <c r="G28">
        <f t="shared" ref="G28:G31" si="15">D28*E28*F28</f>
        <v>0.65507587425000013</v>
      </c>
      <c r="H28">
        <v>0.38500000000000001</v>
      </c>
      <c r="I28">
        <f>H28*B28*G28</f>
        <v>0.25220421158625006</v>
      </c>
    </row>
    <row r="29" spans="1:9" x14ac:dyDescent="0.25">
      <c r="A29" t="s">
        <v>10</v>
      </c>
      <c r="B29">
        <v>1</v>
      </c>
      <c r="C29">
        <v>1.1484000000000001</v>
      </c>
      <c r="D29">
        <v>1.4490000000000001</v>
      </c>
      <c r="E29">
        <f>5+(2*C29-D29)</f>
        <v>5.8478000000000003</v>
      </c>
      <c r="F29" s="2">
        <f t="shared" si="14"/>
        <v>0.15875</v>
      </c>
      <c r="G29">
        <f t="shared" si="15"/>
        <v>1.34516212425</v>
      </c>
      <c r="H29">
        <v>0.38500000000000001</v>
      </c>
      <c r="I29">
        <f t="shared" ref="I29:I31" si="16">H29*B29*G29</f>
        <v>0.51788741783625003</v>
      </c>
    </row>
    <row r="30" spans="1:9" x14ac:dyDescent="0.25">
      <c r="A30" t="s">
        <v>24</v>
      </c>
      <c r="B30">
        <v>5</v>
      </c>
      <c r="C30">
        <v>1.1484000000000001</v>
      </c>
      <c r="D30">
        <v>1.4490000000000001</v>
      </c>
      <c r="E30">
        <f>SQRT(41)+(2*C30-D30)</f>
        <v>7.2509242374328489</v>
      </c>
      <c r="F30" s="2">
        <f t="shared" si="14"/>
        <v>0.15875</v>
      </c>
      <c r="G30">
        <f t="shared" si="15"/>
        <v>1.6679210386813816</v>
      </c>
      <c r="H30">
        <v>0.38500000000000001</v>
      </c>
      <c r="I30">
        <f t="shared" si="16"/>
        <v>3.2107479994616597</v>
      </c>
    </row>
    <row r="31" spans="1:9" x14ac:dyDescent="0.25">
      <c r="A31" t="s">
        <v>25</v>
      </c>
      <c r="B31">
        <v>5</v>
      </c>
      <c r="C31">
        <v>1.1484000000000001</v>
      </c>
      <c r="D31">
        <v>1.4490000000000001</v>
      </c>
      <c r="E31">
        <f>SQRT(29)+(2*C31-D31)</f>
        <v>6.2329648071345041</v>
      </c>
      <c r="F31" s="2">
        <f t="shared" si="14"/>
        <v>0.15875</v>
      </c>
      <c r="G31">
        <f t="shared" si="15"/>
        <v>1.4337611033791411</v>
      </c>
      <c r="H31">
        <v>0.38500000000000001</v>
      </c>
      <c r="I31">
        <f t="shared" si="16"/>
        <v>2.7599901240048466</v>
      </c>
    </row>
    <row r="32" spans="1:9" x14ac:dyDescent="0.25">
      <c r="A32" t="s">
        <v>16</v>
      </c>
      <c r="B32">
        <v>21</v>
      </c>
      <c r="C32">
        <v>1.1484000000000001</v>
      </c>
      <c r="D32">
        <v>1.4490000000000001</v>
      </c>
      <c r="E32">
        <v>0</v>
      </c>
      <c r="F32" s="2">
        <f t="shared" si="14"/>
        <v>0.15875</v>
      </c>
      <c r="G32">
        <f>(((D32/2)^2) * F32)</f>
        <v>8.3327914687500018E-2</v>
      </c>
      <c r="H32">
        <v>0.38500000000000001</v>
      </c>
      <c r="I32">
        <f>H32*B32*G32</f>
        <v>0.6737061902484377</v>
      </c>
    </row>
    <row r="33" spans="1:9" x14ac:dyDescent="0.25">
      <c r="A33" t="s">
        <v>6</v>
      </c>
      <c r="B33">
        <v>42</v>
      </c>
      <c r="C33">
        <v>1.1484000000000001</v>
      </c>
      <c r="D33" s="1">
        <f>(3/16)*2.54</f>
        <v>0.47625000000000001</v>
      </c>
      <c r="E33">
        <v>0</v>
      </c>
      <c r="F33" s="2">
        <f t="shared" si="14"/>
        <v>0.15875</v>
      </c>
      <c r="G33">
        <f>(((D33/2)^2) * F33)</f>
        <v>9.00168310546875E-3</v>
      </c>
      <c r="H33">
        <v>-0.38500000000000001</v>
      </c>
      <c r="I33">
        <f>H33*B33*G33</f>
        <v>-0.14555721581542971</v>
      </c>
    </row>
    <row r="34" spans="1:9" x14ac:dyDescent="0.25">
      <c r="A34" t="s">
        <v>7</v>
      </c>
      <c r="B34">
        <v>8</v>
      </c>
      <c r="C34">
        <v>1.1484000000000001</v>
      </c>
      <c r="D34" s="1">
        <f t="shared" ref="D34:D36" si="17">(3/16)*2.54</f>
        <v>0.47625000000000001</v>
      </c>
      <c r="E34">
        <f>4*F27</f>
        <v>0.63500000000000001</v>
      </c>
      <c r="F34">
        <v>0</v>
      </c>
      <c r="G34">
        <f>(((D34/2)^2) * E34)</f>
        <v>3.6006732421875E-2</v>
      </c>
      <c r="H34">
        <f>747/1000</f>
        <v>0.747</v>
      </c>
      <c r="I34">
        <f>H34*B34*G34</f>
        <v>0.21517623295312499</v>
      </c>
    </row>
    <row r="35" spans="1:9" x14ac:dyDescent="0.25">
      <c r="A35" t="s">
        <v>13</v>
      </c>
      <c r="B35">
        <v>2</v>
      </c>
      <c r="C35">
        <v>1.1484000000000001</v>
      </c>
      <c r="D35" s="1">
        <f t="shared" si="17"/>
        <v>0.47625000000000001</v>
      </c>
      <c r="E35">
        <f>3*F27</f>
        <v>0.47625000000000001</v>
      </c>
      <c r="F35">
        <v>0</v>
      </c>
      <c r="G35">
        <f t="shared" ref="G35:G36" si="18">(((D35/2)^2) * E35)</f>
        <v>2.7005049316406252E-2</v>
      </c>
      <c r="H35">
        <f t="shared" ref="H35:H36" si="19">747/1000</f>
        <v>0.747</v>
      </c>
      <c r="I35">
        <f>H35*B35*G35</f>
        <v>4.0345543678710939E-2</v>
      </c>
    </row>
    <row r="36" spans="1:9" x14ac:dyDescent="0.25">
      <c r="A36" t="s">
        <v>8</v>
      </c>
      <c r="B36">
        <v>2</v>
      </c>
      <c r="C36">
        <v>1.1484000000000001</v>
      </c>
      <c r="D36" s="1">
        <f t="shared" si="17"/>
        <v>0.47625000000000001</v>
      </c>
      <c r="E36">
        <f>2*F27</f>
        <v>0.3175</v>
      </c>
      <c r="F36">
        <v>0</v>
      </c>
      <c r="G36">
        <f t="shared" si="18"/>
        <v>1.80033662109375E-2</v>
      </c>
      <c r="H36">
        <f t="shared" si="19"/>
        <v>0.747</v>
      </c>
      <c r="I36">
        <f t="shared" ref="I36" si="20">H36*B36*G36</f>
        <v>2.6897029119140624E-2</v>
      </c>
    </row>
    <row r="37" spans="1:9" x14ac:dyDescent="0.25">
      <c r="I37">
        <f>SUM(I27:I36)</f>
        <v>13.009433912349243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28AF1B6183D479A090112288631DE" ma:contentTypeVersion="13" ma:contentTypeDescription="Create a new document." ma:contentTypeScope="" ma:versionID="5d52473d3a7d064109790e53acf5ab4e">
  <xsd:schema xmlns:xsd="http://www.w3.org/2001/XMLSchema" xmlns:xs="http://www.w3.org/2001/XMLSchema" xmlns:p="http://schemas.microsoft.com/office/2006/metadata/properties" xmlns:ns3="5f66ed6d-1be9-4380-9fa9-00ba3a7baace" xmlns:ns4="b9974927-85dc-403f-ba77-22c8148bc606" targetNamespace="http://schemas.microsoft.com/office/2006/metadata/properties" ma:root="true" ma:fieldsID="7a83b719d5c8ac0eb631afcbf28e2b66" ns3:_="" ns4:_="">
    <xsd:import namespace="5f66ed6d-1be9-4380-9fa9-00ba3a7baace"/>
    <xsd:import namespace="b9974927-85dc-403f-ba77-22c8148bc6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6ed6d-1be9-4380-9fa9-00ba3a7ba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74927-85dc-403f-ba77-22c8148bc60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57606E-B8FC-439F-923C-AA343F660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66ed6d-1be9-4380-9fa9-00ba3a7baace"/>
    <ds:schemaRef ds:uri="b9974927-85dc-403f-ba77-22c8148bc6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6769B4-B41E-4B03-93D2-360483E5BF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AE232B-433D-45B0-8212-50D71B18D9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Feldt</dc:creator>
  <cp:lastModifiedBy>David Feldt</cp:lastModifiedBy>
  <dcterms:created xsi:type="dcterms:W3CDTF">2020-11-29T19:03:02Z</dcterms:created>
  <dcterms:modified xsi:type="dcterms:W3CDTF">2020-12-06T05:29:08Z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0x010100CE428AF1B6183D479A090112288631DE</vt:lpwstr>
  </property>
</Properties>
</file>