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jo de fondos" sheetId="1" r:id="rId4"/>
  </sheets>
  <externalReferences>
    <externalReference r:id="rId5"/>
  </externalReferences>
  <definedNames/>
  <calcPr/>
  <extLst>
    <ext uri="GoogleSheetsCustomDataVersion1">
      <go:sheetsCustomData xmlns:go="http://customooxmlschemas.google.com/" r:id="rId6" roundtripDataSignature="AMtx7mhcy8IqZnGU81EDnkizUdnMiKVFN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D34">
      <text>
        <t xml:space="preserve">======
ID#AAAAIPyHsDo
Autor    (2021-04-11 17:40:19)
$290.000 Kangoo</t>
      </text>
    </comment>
    <comment authorId="0" ref="AR23">
      <text>
        <t xml:space="preserve">======
ID#AAAAIPyHsDs
Autor    (2021-04-11 17:40:19)
Vdos Don Antonio</t>
      </text>
    </comment>
    <comment authorId="0" ref="AS23">
      <text>
        <t xml:space="preserve">======
ID#AAAAIPyHsDw
Autor    (2021-04-11 17:40:19)
La Remonta</t>
      </text>
    </comment>
    <comment authorId="0" ref="Z23">
      <text>
        <t xml:space="preserve">======
ID#AAAAIPyHsDc
Autor    (2021-04-11 17:40:19)
Foi terruños</t>
      </text>
    </comment>
    <comment authorId="0" ref="AQ35">
      <text>
        <t xml:space="preserve">======
ID#AAAAIPyHsDg
Autor    (2021-04-11 17:40:19)
fact riego $900.000</t>
      </text>
    </comment>
    <comment authorId="0" ref="AP23">
      <text>
        <t xml:space="preserve">======
ID#AAAAIPyHsDk
Autor    (2021-04-11 17:40:19)
Kura</t>
      </text>
    </comment>
    <comment authorId="0" ref="AO35">
      <text>
        <t xml:space="preserve">======
ID#AAAAIPyHsDQ
Autor    (2021-04-11 17:40:19)
ant postes $200.000 fact</t>
      </text>
    </comment>
    <comment authorId="0" ref="AA23">
      <text>
        <t xml:space="preserve">======
ID#AAAAIPyHsDU
Autor    (2021-04-11 17:40:19)
Vdos Don Antonio</t>
      </text>
    </comment>
    <comment authorId="0" ref="AF23">
      <text>
        <t xml:space="preserve">======
ID#AAAAIPyHsDY
Autor    (2021-04-11 17:40:19)
La Remonta</t>
      </text>
    </comment>
    <comment authorId="0" ref="Y23">
      <text>
        <t xml:space="preserve">======
ID#AAAAIPyHsDI
Autor    (2021-04-11 17:40:19)
Kura</t>
      </text>
    </comment>
    <comment authorId="0" ref="X23">
      <text>
        <t xml:space="preserve">======
ID#AAAAIPyHsDM
Autor    (2021-04-11 17:40:19)
Chimeno</t>
      </text>
    </comment>
  </commentList>
  <extLst>
    <ext uri="GoogleSheetsCustomDataVersion1">
      <go:sheetsCustomData xmlns:go="http://customooxmlschemas.google.com/" r:id="rId1" roundtripDataSignature="AMtx7mjd2yiQQfx2Fd3PIgSpcv481c7nzw=="/>
    </ext>
  </extLst>
</comments>
</file>

<file path=xl/sharedStrings.xml><?xml version="1.0" encoding="utf-8"?>
<sst xmlns="http://schemas.openxmlformats.org/spreadsheetml/2006/main" count="117" uniqueCount="64">
  <si>
    <t>Flujos de Fondos 2019</t>
  </si>
  <si>
    <t>Variacion dólar mensual</t>
  </si>
  <si>
    <t>DATOS PRESUPUESTADOS</t>
  </si>
  <si>
    <t>TC Dólar</t>
  </si>
  <si>
    <t>Año</t>
  </si>
  <si>
    <t>Inflación proyectada</t>
  </si>
  <si>
    <t>Inflación 2020</t>
  </si>
  <si>
    <t>Mes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</si>
  <si>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</si>
  <si>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</si>
  <si>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</si>
  <si>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</si>
  <si>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</si>
  <si>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</si>
  <si>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</si>
  <si>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</si>
  <si>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</si>
  <si>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</si>
  <si>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</si>
  <si>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</si>
  <si>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sep</t>
  </si>
  <si>
    <t>oct</t>
  </si>
  <si>
    <t>ANUAL</t>
  </si>
  <si>
    <t>Vta Nacional</t>
  </si>
  <si>
    <t>Vta Exterior</t>
  </si>
  <si>
    <t>Vino a Granel</t>
  </si>
  <si>
    <t>Venta de uva</t>
  </si>
  <si>
    <t>Diferencia de cambio</t>
  </si>
  <si>
    <t>Total ingreso</t>
  </si>
  <si>
    <t>Administracion gral.</t>
  </si>
  <si>
    <t>Bodega</t>
  </si>
  <si>
    <t>Comercializacion</t>
  </si>
  <si>
    <t>Distribuidora</t>
  </si>
  <si>
    <t>Financiero</t>
  </si>
  <si>
    <t>Finca</t>
  </si>
  <si>
    <t>Logistica</t>
  </si>
  <si>
    <t>Marketing</t>
  </si>
  <si>
    <t>Rancho</t>
  </si>
  <si>
    <t>Turismo</t>
  </si>
  <si>
    <t>Insumos varios</t>
  </si>
  <si>
    <t>Compra UVA</t>
  </si>
  <si>
    <t>Elaboración Viñedos</t>
  </si>
  <si>
    <t>Derechos de exportación</t>
  </si>
  <si>
    <t>Insumos enológicos</t>
  </si>
  <si>
    <t xml:space="preserve">Diferencia Alquiler </t>
  </si>
  <si>
    <t>Costo distribución</t>
  </si>
  <si>
    <t>Total Gastos</t>
  </si>
  <si>
    <t>Resultado Neto</t>
  </si>
  <si>
    <t>Inversión en vinos</t>
  </si>
  <si>
    <t>Barricas y otros</t>
  </si>
  <si>
    <t>Renovación viñedos</t>
  </si>
  <si>
    <t>Inversiones</t>
  </si>
  <si>
    <t>Impuesto Ganancias</t>
  </si>
  <si>
    <t>Recupero IG</t>
  </si>
  <si>
    <t>Perdida / Ganancia</t>
  </si>
  <si>
    <t>Acumulado</t>
  </si>
  <si>
    <t>T. Cambio</t>
  </si>
  <si>
    <t>Caja Promedio Expo</t>
  </si>
  <si>
    <t>Caja Promedio Ars</t>
  </si>
  <si>
    <t>% Expo</t>
  </si>
  <si>
    <t>% Locales</t>
  </si>
  <si>
    <t>Cj. Exportación</t>
  </si>
  <si>
    <t>Cj. Locales</t>
  </si>
  <si>
    <t>Total Caja x 12 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</si>
</sst>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/YYYY"/>
    <numFmt numFmtId="165" formatCode="0.0%"/>
    <numFmt numFmtId="166" formatCode="_ * #,##0_ ;_ * \-#,##0_ ;_ * &quot;-&quot;??_ ;_ @_ "/>
    <numFmt numFmtId="167" formatCode="_ &quot;$&quot;\ * #,##0_ ;_ &quot;$&quot;\ * \-#,##0_ ;_ &quot;$&quot;\ * &quot;-&quot;??_ ;_ @_ "/>
    <numFmt numFmtId="168" formatCode="_ * #,##0.00_ ;_ * \-#,##0.00_ ;_ * &quot;-&quot;??_ ;_ @_ "/>
    <numFmt numFmtId="169" formatCode="_ &quot;$&quot;\ * #,##0.00_ ;_ &quot;$&quot;\ * \-#,##0.00_ ;_ &quot;$&quot;\ * &quot;-&quot;??_ ;_ @_ "/>
    <numFmt numFmtId="170" formatCode="_ [$USD]\ * #,##0.00_ ;_ [$USD]\ * \-#,##0.00_ ;_ [$USD]\ * &quot;-&quot;??_ ;_ @_ "/>
  </numFmts>
  <fonts count="22">
    <font>
      <sz val="11.0"/>
      <color theme="1"/>
      <name val="Arial"/>
    </font>
    <font>
      <sz val="10.0"/>
      <color theme="1"/>
      <name val="Calibri"/>
    </font>
    <font>
      <b/>
      <sz val="8.0"/>
      <name val="Arial"/>
    </font>
    <font>
      <sz val="8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name val="Arial"/>
    </font>
    <font/>
    <font>
      <sz val="10.0"/>
      <name val="Arial"/>
    </font>
    <font>
      <sz val="11.0"/>
      <name val="Arial"/>
    </font>
    <font>
      <b/>
      <sz val="8.0"/>
      <color theme="1"/>
      <name val="Arial"/>
    </font>
    <font>
      <sz val="8.0"/>
      <name val="Arial"/>
    </font>
    <font>
      <sz val="10.0"/>
    </font>
    <font>
      <b/>
      <sz val="9.0"/>
      <name val="Arial"/>
    </font>
    <font>
      <b/>
      <sz val="10.0"/>
    </font>
    <font>
      <b/>
      <sz val="10.0"/>
      <color theme="1"/>
      <name val="Calibri"/>
    </font>
    <font>
      <b/>
      <sz val="9.0"/>
      <color theme="1"/>
      <name val="Arial"/>
    </font>
    <font>
      <b/>
      <i/>
      <sz val="8.0"/>
      <color theme="1"/>
      <name val="Arial"/>
    </font>
    <font>
      <sz val="8.0"/>
    </font>
    <font>
      <sz val="8.0"/>
      <color theme="1"/>
      <name val="Calibri"/>
    </font>
    <font>
      <sz val="8.0"/>
      <color theme="1"/>
    </font>
    <font>
      <sz val="10.0"/>
      <color theme="1"/>
    </font>
  </fonts>
  <fills count="12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674EA7"/>
        <bgColor rgb="FF674EA7"/>
      </patternFill>
    </fill>
    <fill>
      <patternFill patternType="solid">
        <fgColor rgb="FFCFE2F3"/>
        <bgColor rgb="FFCFE2F3"/>
      </patternFill>
    </fill>
  </fills>
  <borders count="1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2E75B5"/>
      </top>
      <bottom style="medium">
        <color rgb="FF2E75B5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164" xfId="0" applyFont="1" applyNumberFormat="1"/>
    <xf borderId="1" fillId="0" fontId="5" numFmtId="0" xfId="0" applyBorder="1" applyFont="1"/>
    <xf borderId="2" fillId="0" fontId="5" numFmtId="0" xfId="0" applyBorder="1" applyFont="1"/>
    <xf borderId="3" fillId="0" fontId="6" numFmtId="0" xfId="0" applyBorder="1" applyFont="1"/>
    <xf borderId="3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5" fillId="0" fontId="4" numFmtId="165" xfId="0" applyBorder="1" applyFont="1" applyNumberFormat="1"/>
    <xf borderId="6" fillId="0" fontId="5" numFmtId="0" xfId="0" applyAlignment="1" applyBorder="1" applyFont="1">
      <alignment horizontal="center"/>
    </xf>
    <xf borderId="3" fillId="0" fontId="7" numFmtId="0" xfId="0" applyBorder="1" applyFont="1"/>
    <xf borderId="4" fillId="0" fontId="7" numFmtId="0" xfId="0" applyBorder="1" applyFont="1"/>
    <xf borderId="1" fillId="0" fontId="5" numFmtId="0" xfId="0" applyAlignment="1" applyBorder="1" applyFont="1">
      <alignment shrinkToFit="0" wrapText="1"/>
    </xf>
    <xf borderId="1" fillId="0" fontId="4" numFmtId="0" xfId="0" applyBorder="1" applyFont="1"/>
    <xf borderId="7" fillId="0" fontId="4" numFmtId="0" xfId="0" applyBorder="1" applyFont="1"/>
    <xf borderId="0" fillId="0" fontId="1" numFmtId="0" xfId="0" applyAlignment="1" applyFont="1">
      <alignment horizontal="center"/>
    </xf>
    <xf borderId="8" fillId="0" fontId="4" numFmtId="0" xfId="0" applyAlignment="1" applyBorder="1" applyFont="1">
      <alignment horizontal="center"/>
    </xf>
    <xf borderId="0" fillId="2" fontId="8" numFmtId="0" xfId="0" applyAlignment="1" applyFill="1" applyFont="1">
      <alignment horizontal="center"/>
    </xf>
    <xf borderId="0" fillId="3" fontId="8" numFmtId="0" xfId="0" applyAlignment="1" applyFill="1" applyFont="1">
      <alignment horizontal="center"/>
    </xf>
    <xf borderId="3" fillId="3" fontId="8" numFmtId="0" xfId="0" applyAlignment="1" applyBorder="1" applyFont="1">
      <alignment horizontal="center"/>
    </xf>
    <xf borderId="3" fillId="4" fontId="8" numFmtId="0" xfId="0" applyAlignment="1" applyBorder="1" applyFill="1" applyFont="1">
      <alignment horizontal="center"/>
    </xf>
    <xf borderId="4" fillId="4" fontId="8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5" fillId="0" fontId="9" numFmtId="0" xfId="0" applyAlignment="1" applyBorder="1" applyFont="1">
      <alignment horizontal="center"/>
    </xf>
    <xf borderId="6" fillId="5" fontId="8" numFmtId="0" xfId="0" applyAlignment="1" applyBorder="1" applyFill="1" applyFont="1">
      <alignment horizontal="center"/>
    </xf>
    <xf borderId="3" fillId="5" fontId="8" numFmtId="0" xfId="0" applyAlignment="1" applyBorder="1" applyFont="1">
      <alignment horizontal="center"/>
    </xf>
    <xf borderId="4" fillId="5" fontId="8" numFmtId="0" xfId="0" applyAlignment="1" applyBorder="1" applyFont="1">
      <alignment horizontal="center"/>
    </xf>
    <xf borderId="7" fillId="0" fontId="8" numFmtId="165" xfId="0" applyBorder="1" applyFont="1" applyNumberFormat="1"/>
    <xf borderId="0" fillId="0" fontId="4" numFmtId="9" xfId="0" applyAlignment="1" applyFont="1" applyNumberFormat="1">
      <alignment horizontal="center"/>
    </xf>
    <xf borderId="6" fillId="6" fontId="6" numFmtId="0" xfId="0" applyAlignment="1" applyBorder="1" applyFill="1" applyFont="1">
      <alignment horizontal="center"/>
    </xf>
    <xf borderId="3" fillId="6" fontId="6" numFmtId="0" xfId="0" applyAlignment="1" applyBorder="1" applyFont="1">
      <alignment horizontal="center"/>
    </xf>
    <xf borderId="4" fillId="6" fontId="6" numFmtId="0" xfId="0" applyAlignment="1" applyBorder="1" applyFont="1">
      <alignment horizontal="center"/>
    </xf>
    <xf borderId="9" fillId="6" fontId="6" numFmtId="0" xfId="0" applyAlignment="1" applyBorder="1" applyFont="1">
      <alignment horizontal="center"/>
    </xf>
    <xf borderId="6" fillId="7" fontId="6" numFmtId="0" xfId="0" applyAlignment="1" applyBorder="1" applyFill="1" applyFont="1">
      <alignment horizontal="center"/>
    </xf>
    <xf borderId="3" fillId="7" fontId="6" numFmtId="0" xfId="0" applyAlignment="1" applyBorder="1" applyFont="1">
      <alignment horizontal="center"/>
    </xf>
    <xf borderId="4" fillId="7" fontId="6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11" fillId="2" fontId="8" numFmtId="0" xfId="0" applyAlignment="1" applyBorder="1" applyFont="1">
      <alignment horizontal="center"/>
    </xf>
    <xf borderId="11" fillId="3" fontId="8" numFmtId="0" xfId="0" applyAlignment="1" applyBorder="1" applyFont="1">
      <alignment horizontal="center"/>
    </xf>
    <xf borderId="11" fillId="4" fontId="8" numFmtId="0" xfId="0" applyAlignment="1" applyBorder="1" applyFont="1">
      <alignment horizontal="center"/>
    </xf>
    <xf borderId="9" fillId="4" fontId="8" numFmtId="0" xfId="0" applyAlignment="1" applyBorder="1" applyFont="1">
      <alignment horizontal="center"/>
    </xf>
    <xf borderId="10" fillId="5" fontId="8" numFmtId="0" xfId="0" applyAlignment="1" applyBorder="1" applyFont="1">
      <alignment horizontal="center"/>
    </xf>
    <xf borderId="11" fillId="5" fontId="8" numFmtId="0" xfId="0" applyAlignment="1" applyBorder="1" applyFont="1">
      <alignment horizontal="center"/>
    </xf>
    <xf borderId="12" fillId="5" fontId="8" numFmtId="0" xfId="0" applyAlignment="1" applyBorder="1" applyFont="1">
      <alignment horizontal="center"/>
    </xf>
    <xf borderId="10" fillId="6" fontId="6" numFmtId="0" xfId="0" applyAlignment="1" applyBorder="1" applyFont="1">
      <alignment horizontal="center"/>
    </xf>
    <xf borderId="11" fillId="6" fontId="6" numFmtId="0" xfId="0" applyAlignment="1" applyBorder="1" applyFont="1">
      <alignment horizontal="center"/>
    </xf>
    <xf borderId="12" fillId="6" fontId="6" numFmtId="0" xfId="0" applyAlignment="1" applyBorder="1" applyFont="1">
      <alignment horizontal="center"/>
    </xf>
    <xf borderId="10" fillId="7" fontId="6" numFmtId="0" xfId="0" applyAlignment="1" applyBorder="1" applyFont="1">
      <alignment horizontal="center"/>
    </xf>
    <xf borderId="11" fillId="7" fontId="6" numFmtId="0" xfId="0" applyAlignment="1" applyBorder="1" applyFont="1">
      <alignment horizontal="center"/>
    </xf>
    <xf borderId="12" fillId="7" fontId="6" numFmtId="0" xfId="0" applyAlignment="1" applyBorder="1" applyFont="1">
      <alignment horizontal="center"/>
    </xf>
    <xf borderId="0" fillId="0" fontId="8" numFmtId="166" xfId="0" applyAlignment="1" applyFont="1" applyNumberFormat="1">
      <alignment readingOrder="0"/>
    </xf>
    <xf borderId="0" fillId="0" fontId="2" numFmtId="167" xfId="0" applyFont="1" applyNumberFormat="1"/>
    <xf borderId="3" fillId="0" fontId="2" numFmtId="167" xfId="0" applyBorder="1" applyFont="1" applyNumberFormat="1"/>
    <xf borderId="5" fillId="0" fontId="8" numFmtId="0" xfId="0" applyBorder="1" applyFont="1"/>
    <xf borderId="5" fillId="0" fontId="10" numFmtId="167" xfId="0" applyBorder="1" applyFont="1" applyNumberFormat="1"/>
    <xf borderId="0" fillId="0" fontId="10" numFmtId="167" xfId="0" applyFont="1" applyNumberFormat="1"/>
    <xf borderId="0" fillId="0" fontId="4" numFmtId="167" xfId="0" applyFont="1" applyNumberFormat="1"/>
    <xf borderId="0" fillId="0" fontId="8" numFmtId="166" xfId="0" applyFont="1" applyNumberFormat="1"/>
    <xf borderId="0" fillId="0" fontId="4" numFmtId="166" xfId="0" applyFont="1" applyNumberFormat="1"/>
    <xf borderId="5" fillId="0" fontId="2" numFmtId="167" xfId="0" applyBorder="1" applyFont="1" applyNumberFormat="1"/>
    <xf borderId="0" fillId="0" fontId="11" numFmtId="0" xfId="0" applyAlignment="1" applyFont="1">
      <alignment readingOrder="0"/>
    </xf>
    <xf borderId="0" fillId="0" fontId="8" numFmtId="0" xfId="0" applyFont="1"/>
    <xf borderId="0" fillId="0" fontId="8" numFmtId="168" xfId="0" applyFont="1" applyNumberFormat="1"/>
    <xf borderId="0" fillId="8" fontId="12" numFmtId="0" xfId="0" applyFill="1" applyFont="1"/>
    <xf borderId="13" fillId="8" fontId="13" numFmtId="0" xfId="0" applyBorder="1" applyFont="1"/>
    <xf borderId="13" fillId="8" fontId="2" numFmtId="167" xfId="0" applyBorder="1" applyFont="1" applyNumberFormat="1"/>
    <xf borderId="14" fillId="8" fontId="2" numFmtId="167" xfId="0" applyBorder="1" applyFont="1" applyNumberFormat="1"/>
    <xf borderId="15" fillId="8" fontId="2" numFmtId="167" xfId="0" applyBorder="1" applyFont="1" applyNumberFormat="1"/>
    <xf borderId="13" fillId="8" fontId="10" numFmtId="167" xfId="0" applyBorder="1" applyFont="1" applyNumberFormat="1"/>
    <xf borderId="0" fillId="8" fontId="8" numFmtId="0" xfId="0" applyFont="1"/>
    <xf borderId="5" fillId="8" fontId="10" numFmtId="167" xfId="0" applyBorder="1" applyFont="1" applyNumberFormat="1"/>
    <xf borderId="0" fillId="8" fontId="4" numFmtId="9" xfId="0" applyFont="1" applyNumberFormat="1"/>
    <xf borderId="0" fillId="8" fontId="2" numFmtId="167" xfId="0" applyFont="1" applyNumberFormat="1"/>
    <xf borderId="0" fillId="0" fontId="11" numFmtId="3" xfId="0" applyFont="1" applyNumberFormat="1"/>
    <xf borderId="0" fillId="0" fontId="3" numFmtId="3" xfId="0" applyFont="1" applyNumberFormat="1"/>
    <xf borderId="0" fillId="0" fontId="4" numFmtId="9" xfId="0" applyFont="1" applyNumberFormat="1"/>
    <xf borderId="0" fillId="0" fontId="8" numFmtId="3" xfId="0" applyFont="1" applyNumberFormat="1"/>
    <xf borderId="0" fillId="0" fontId="4" numFmtId="3" xfId="0" applyFont="1" applyNumberFormat="1"/>
    <xf borderId="0" fillId="0" fontId="4" numFmtId="168" xfId="0" applyFont="1" applyNumberFormat="1"/>
    <xf borderId="0" fillId="9" fontId="14" numFmtId="0" xfId="0" applyFill="1" applyFont="1"/>
    <xf borderId="16" fillId="9" fontId="2" numFmtId="3" xfId="0" applyAlignment="1" applyBorder="1" applyFont="1" applyNumberFormat="1">
      <alignment readingOrder="0"/>
    </xf>
    <xf borderId="16" fillId="9" fontId="10" numFmtId="3" xfId="0" applyBorder="1" applyFont="1" applyNumberFormat="1"/>
    <xf borderId="0" fillId="9" fontId="6" numFmtId="0" xfId="0" applyFont="1"/>
    <xf borderId="0" fillId="9" fontId="4" numFmtId="9" xfId="0" applyFont="1" applyNumberFormat="1"/>
    <xf borderId="0" fillId="9" fontId="10" numFmtId="3" xfId="0" applyFont="1" applyNumberFormat="1"/>
    <xf borderId="0" fillId="9" fontId="2" numFmtId="3" xfId="0" applyFont="1" applyNumberFormat="1"/>
    <xf borderId="0" fillId="9" fontId="5" numFmtId="0" xfId="0" applyFont="1"/>
    <xf borderId="0" fillId="0" fontId="15" numFmtId="0" xfId="0" applyFont="1"/>
    <xf borderId="0" fillId="0" fontId="10" numFmtId="3" xfId="0" applyFont="1" applyNumberFormat="1"/>
    <xf borderId="0" fillId="0" fontId="2" numFmtId="3" xfId="0" applyFont="1" applyNumberFormat="1"/>
    <xf borderId="0" fillId="0" fontId="5" numFmtId="0" xfId="0" applyFont="1"/>
    <xf borderId="0" fillId="0" fontId="6" numFmtId="0" xfId="0" applyFont="1"/>
    <xf borderId="0" fillId="0" fontId="6" numFmtId="168" xfId="0" applyFont="1" applyNumberFormat="1"/>
    <xf borderId="16" fillId="0" fontId="10" numFmtId="3" xfId="0" applyAlignment="1" applyBorder="1" applyFont="1" applyNumberFormat="1">
      <alignment readingOrder="0"/>
    </xf>
    <xf borderId="16" fillId="0" fontId="10" numFmtId="3" xfId="0" applyBorder="1" applyFont="1" applyNumberFormat="1"/>
    <xf borderId="16" fillId="10" fontId="10" numFmtId="3" xfId="0" applyBorder="1" applyFill="1" applyFont="1" applyNumberFormat="1"/>
    <xf borderId="0" fillId="11" fontId="14" numFmtId="0" xfId="0" applyFill="1" applyFont="1"/>
    <xf borderId="16" fillId="11" fontId="2" numFmtId="3" xfId="0" applyBorder="1" applyFont="1" applyNumberFormat="1"/>
    <xf borderId="0" fillId="11" fontId="2" numFmtId="3" xfId="0" applyFont="1" applyNumberFormat="1"/>
    <xf borderId="16" fillId="11" fontId="10" numFmtId="3" xfId="0" applyBorder="1" applyFont="1" applyNumberFormat="1"/>
    <xf borderId="0" fillId="11" fontId="6" numFmtId="0" xfId="0" applyFont="1"/>
    <xf borderId="0" fillId="11" fontId="4" numFmtId="9" xfId="0" applyFont="1" applyNumberFormat="1"/>
    <xf borderId="0" fillId="11" fontId="5" numFmtId="0" xfId="0" applyFont="1"/>
    <xf borderId="0" fillId="0" fontId="5" numFmtId="166" xfId="0" applyFont="1" applyNumberFormat="1"/>
    <xf borderId="0" fillId="0" fontId="6" numFmtId="166" xfId="0" applyFont="1" applyNumberFormat="1"/>
    <xf borderId="13" fillId="0" fontId="16" numFmtId="0" xfId="0" applyBorder="1" applyFont="1"/>
    <xf borderId="13" fillId="0" fontId="10" numFmtId="167" xfId="0" applyBorder="1" applyFont="1" applyNumberFormat="1"/>
    <xf borderId="0" fillId="0" fontId="4" numFmtId="10" xfId="0" applyFont="1" applyNumberFormat="1"/>
    <xf borderId="13" fillId="0" fontId="17" numFmtId="0" xfId="0" applyAlignment="1" applyBorder="1" applyFont="1">
      <alignment vertical="top"/>
    </xf>
    <xf borderId="13" fillId="0" fontId="3" numFmtId="169" xfId="0" applyAlignment="1" applyBorder="1" applyFont="1" applyNumberFormat="1">
      <alignment vertical="top"/>
    </xf>
    <xf borderId="13" fillId="0" fontId="3" numFmtId="168" xfId="0" applyAlignment="1" applyBorder="1" applyFont="1" applyNumberFormat="1">
      <alignment vertical="top"/>
    </xf>
    <xf borderId="13" fillId="0" fontId="11" numFmtId="168" xfId="0" applyAlignment="1" applyBorder="1" applyFont="1" applyNumberFormat="1">
      <alignment vertical="top"/>
    </xf>
    <xf borderId="0" fillId="0" fontId="11" numFmtId="168" xfId="0" applyAlignment="1" applyFont="1" applyNumberFormat="1">
      <alignment vertical="top"/>
    </xf>
    <xf borderId="0" fillId="0" fontId="4" numFmtId="169" xfId="0" applyFont="1" applyNumberFormat="1"/>
    <xf borderId="17" fillId="0" fontId="17" numFmtId="0" xfId="0" applyAlignment="1" applyBorder="1" applyFont="1">
      <alignment vertical="center"/>
    </xf>
    <xf borderId="17" fillId="0" fontId="10" numFmtId="170" xfId="0" applyAlignment="1" applyBorder="1" applyFont="1" applyNumberFormat="1">
      <alignment vertical="center"/>
    </xf>
    <xf borderId="17" fillId="0" fontId="2" numFmtId="170" xfId="0" applyAlignment="1" applyBorder="1" applyFont="1" applyNumberFormat="1">
      <alignment vertical="center"/>
    </xf>
    <xf borderId="0" fillId="0" fontId="2" numFmtId="170" xfId="0" applyAlignment="1" applyFont="1" applyNumberFormat="1">
      <alignment vertical="center"/>
    </xf>
    <xf borderId="13" fillId="0" fontId="10" numFmtId="0" xfId="0" applyBorder="1" applyFont="1"/>
    <xf borderId="18" fillId="0" fontId="10" numFmtId="169" xfId="0" applyBorder="1" applyFont="1" applyNumberFormat="1"/>
    <xf borderId="18" fillId="0" fontId="2" numFmtId="169" xfId="0" applyBorder="1" applyFont="1" applyNumberFormat="1"/>
    <xf borderId="0" fillId="0" fontId="2" numFmtId="169" xfId="0" applyFont="1" applyNumberFormat="1"/>
    <xf borderId="13" fillId="0" fontId="3" numFmtId="9" xfId="0" applyBorder="1" applyFont="1" applyNumberFormat="1"/>
    <xf borderId="13" fillId="0" fontId="11" numFmtId="9" xfId="0" applyBorder="1" applyFont="1" applyNumberFormat="1"/>
    <xf borderId="0" fillId="0" fontId="11" numFmtId="9" xfId="0" applyFont="1" applyNumberFormat="1"/>
    <xf borderId="13" fillId="0" fontId="3" numFmtId="166" xfId="0" applyBorder="1" applyFont="1" applyNumberFormat="1"/>
    <xf borderId="13" fillId="0" fontId="11" numFmtId="166" xfId="0" applyBorder="1" applyFont="1" applyNumberFormat="1"/>
    <xf borderId="0" fillId="0" fontId="11" numFmtId="166" xfId="0" applyFont="1" applyNumberFormat="1"/>
    <xf borderId="18" fillId="0" fontId="17" numFmtId="0" xfId="0" applyBorder="1" applyFont="1"/>
    <xf borderId="18" fillId="0" fontId="10" numFmtId="167" xfId="0" applyBorder="1" applyFont="1" applyNumberFormat="1"/>
    <xf borderId="18" fillId="0" fontId="2" numFmtId="167" xfId="0" applyBorder="1" applyFont="1" applyNumberFormat="1"/>
    <xf borderId="0" fillId="0" fontId="11" numFmtId="0" xfId="0" applyFont="1"/>
    <xf borderId="0" fillId="0" fontId="8" numFmtId="167" xfId="0" applyFont="1" applyNumberFormat="1"/>
    <xf borderId="0" fillId="0" fontId="18" numFmtId="0" xfId="0" applyFont="1"/>
    <xf borderId="0" fillId="0" fontId="12" numFmtId="0" xfId="0" applyFont="1"/>
    <xf borderId="0" fillId="0" fontId="12" numFmtId="166" xfId="0" applyFont="1" applyNumberFormat="1"/>
    <xf borderId="0" fillId="0" fontId="19" numFmtId="0" xfId="0" applyFont="1"/>
    <xf borderId="0" fillId="0" fontId="20" numFmtId="0" xfId="0" applyFont="1"/>
    <xf borderId="0" fillId="0" fontId="21" numFmtId="0" xfId="0" applyFont="1"/>
    <xf borderId="0" fillId="0" fontId="20" numFmtId="0" xfId="0" applyAlignment="1" applyFont="1">
      <alignment readingOrder="0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L:\Contabilidad\Bodegas\EBITDA\ebitda\2020\EBITDA%2012-2020\Gastos%20x%20Ceco%20-DIC%202020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dice"/>
      <sheetName val="Pryec."/>
      <sheetName val="Pryec. (2)"/>
      <sheetName val="TOTAL 2020"/>
      <sheetName val="E. Rdos Proyec"/>
      <sheetName val="Fraccionamiento"/>
      <sheetName val="Costo 11-2019"/>
      <sheetName val="Proyectado"/>
      <sheetName val="Proy Bce"/>
      <sheetName val="C.Fijos"/>
      <sheetName val="Hoja3"/>
      <sheetName val="C.Var"/>
      <sheetName val="Total 2019"/>
      <sheetName val="Cobranzas Ext"/>
      <sheetName val="Lista Precios"/>
      <sheetName val="Compra UVA 2019"/>
      <sheetName val="Estimac Distrib Ventas -costos"/>
      <sheetName val="Total 2018"/>
      <sheetName val="Ch Grand cru y cobranzas"/>
      <sheetName val="UVA 2018"/>
      <sheetName val="Ingreso UVA"/>
      <sheetName val="Compra UVA"/>
      <sheetName val="et -frr"/>
      <sheetName val="Total 2017"/>
      <sheetName val="Ventas s. Sueldos"/>
      <sheetName val="Proyección de ventas"/>
      <sheetName val="Hoja2"/>
      <sheetName val="Eq Cj x 12"/>
      <sheetName val="Ranking"/>
      <sheetName val="Proyecc Financiera"/>
      <sheetName val="E. Resultado (2)"/>
      <sheetName val="Gtos Comparativo"/>
      <sheetName val="Financiero"/>
      <sheetName val="Total 2016"/>
      <sheetName val="Total 2015-16"/>
      <sheetName val="Comparativo an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E4E79"/>
    <pageSetUpPr fitToPage="1"/>
  </sheetPr>
  <sheetViews>
    <sheetView showGridLines="0" workbookViewId="0">
      <pane xSplit="2.0" ySplit="11.0" topLeftCell="C12" activePane="bottomRight" state="frozen"/>
      <selection activeCell="C1" sqref="C1" pane="topRight"/>
      <selection activeCell="A12" sqref="A12" pane="bottomLeft"/>
      <selection activeCell="C12" sqref="C12" pane="bottomRight"/>
    </sheetView>
  </sheetViews>
  <sheetFormatPr customHeight="1" defaultColWidth="12.63" defaultRowHeight="15.0" outlineLevelCol="1"/>
  <cols>
    <col customWidth="1" min="1" max="1" width="0.75"/>
    <col customWidth="1" min="2" max="2" width="13.25"/>
    <col customWidth="1" min="3" max="3" width="10.88" outlineLevel="1"/>
    <col customWidth="1" min="4" max="5" width="11.13" outlineLevel="1"/>
    <col customWidth="1" min="6" max="6" width="11.88" outlineLevel="1"/>
    <col customWidth="1" min="7" max="7" width="11.13" outlineLevel="1"/>
    <col customWidth="1" min="8" max="8" width="11.38" outlineLevel="1"/>
    <col customWidth="1" min="9" max="9" width="11.13" outlineLevel="1"/>
    <col customWidth="1" min="10" max="13" width="11.38" outlineLevel="1"/>
    <col customWidth="1" min="14" max="14" width="11.88" outlineLevel="1"/>
    <col customWidth="1" min="15" max="15" width="11.13" outlineLevel="1"/>
    <col customWidth="1" min="16" max="16" width="11.38" outlineLevel="1"/>
    <col customWidth="1" min="17" max="17" width="11.13" outlineLevel="1"/>
    <col customWidth="1" min="18" max="19" width="11.88" outlineLevel="1"/>
    <col customWidth="1" min="20" max="21" width="8.38" outlineLevel="1"/>
    <col customWidth="1" min="22" max="22" width="8.75" outlineLevel="1"/>
    <col customWidth="1" min="23" max="23" width="8.38" outlineLevel="1"/>
    <col customWidth="1" min="24" max="24" width="9.13" outlineLevel="1"/>
    <col customWidth="1" min="25" max="25" width="8.38" outlineLevel="1"/>
    <col customWidth="1" min="26" max="26" width="10.63" outlineLevel="1"/>
    <col customWidth="1" min="27" max="27" width="9.38" outlineLevel="1"/>
    <col customWidth="1" min="28" max="28" width="8.75" outlineLevel="1"/>
    <col customWidth="1" min="29" max="29" width="9.13" outlineLevel="1"/>
    <col customWidth="1" min="30" max="30" width="10.88" outlineLevel="1"/>
    <col customWidth="1" min="31" max="31" width="8.75" outlineLevel="1"/>
    <col customWidth="1" min="32" max="32" width="9.13" outlineLevel="1"/>
    <col customWidth="1" min="33" max="33" width="4.5" outlineLevel="1"/>
    <col customWidth="1" min="34" max="35" width="9.13"/>
    <col customWidth="1" min="36" max="36" width="5.13"/>
    <col customWidth="1" min="37" max="37" width="4.13"/>
    <col customWidth="1" min="38" max="38" width="10.63" outlineLevel="1"/>
    <col customWidth="1" min="39" max="43" width="10.0" outlineLevel="1"/>
    <col customWidth="1" min="44" max="49" width="10.63" outlineLevel="1"/>
    <col customWidth="1" min="50" max="50" width="10.0"/>
    <col customWidth="1" min="51" max="51" width="11.5"/>
    <col customWidth="1" min="52" max="52" width="10.0"/>
    <col customWidth="1" min="53" max="53" width="10.13" outlineLevel="1"/>
    <col customWidth="1" min="54" max="54" width="10.63" outlineLevel="1"/>
    <col customWidth="1" min="55" max="55" width="10.13" outlineLevel="1"/>
    <col customWidth="1" min="56" max="56" width="10.63" outlineLevel="1"/>
    <col customWidth="1" min="57" max="57" width="10.13" outlineLevel="1"/>
    <col customWidth="1" min="58" max="58" width="10.63" outlineLevel="1"/>
    <col customWidth="1" min="59" max="59" width="10.0" outlineLevel="1"/>
    <col customWidth="1" min="60" max="60" width="11.5" outlineLevel="1"/>
    <col customWidth="1" min="61" max="61" width="10.63" outlineLevel="1"/>
    <col customWidth="1" min="62" max="62" width="10.0" outlineLevel="1"/>
    <col customWidth="1" min="63" max="63" width="11.5" outlineLevel="1"/>
    <col customWidth="1" min="64" max="64" width="13.13" outlineLevel="1"/>
    <col customWidth="1" min="65" max="65" width="6.63"/>
    <col customWidth="1" min="66" max="66" width="12.13"/>
    <col customWidth="1" min="67" max="68" width="11.5"/>
    <col customWidth="1" min="69" max="74" width="9.88"/>
    <col customWidth="1" min="75" max="75" width="10.75"/>
    <col customWidth="1" min="76" max="80" width="9.88"/>
    <col customWidth="1" min="81" max="81" width="10.0"/>
    <col customWidth="1" min="82" max="82" width="11.63"/>
    <col customWidth="1" min="83" max="86" width="10.13"/>
    <col customWidth="1" min="87" max="89" width="10.0"/>
  </cols>
  <sheetData>
    <row r="1" ht="12.75" customHeight="1">
      <c r="A1" s="1"/>
      <c r="B1" s="2" t="s">
        <v>0</v>
      </c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5">
        <v>43664.0</v>
      </c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</row>
    <row r="2" ht="12.75" customHeight="1">
      <c r="A2" s="1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8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11"/>
      <c r="AY2" s="4" t="s">
        <v>1</v>
      </c>
      <c r="AZ2" s="4"/>
      <c r="BA2" s="12"/>
      <c r="BB2" s="13"/>
      <c r="BC2" s="13"/>
      <c r="BD2" s="13"/>
      <c r="BE2" s="13"/>
      <c r="BF2" s="13"/>
      <c r="BG2" s="13"/>
      <c r="BH2" s="13"/>
      <c r="BI2" s="13"/>
      <c r="BJ2" s="13"/>
      <c r="BK2" s="14"/>
      <c r="BL2" s="15" t="s">
        <v>2</v>
      </c>
      <c r="BM2" s="16" t="s">
        <v>3</v>
      </c>
      <c r="BN2" s="17">
        <v>43.0</v>
      </c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</row>
    <row r="3" ht="12.75" customHeight="1">
      <c r="A3" s="18"/>
      <c r="B3" s="19" t="s">
        <v>4</v>
      </c>
      <c r="C3" s="20">
        <v>2015.0</v>
      </c>
      <c r="D3" s="20">
        <v>2015.0</v>
      </c>
      <c r="E3" s="20">
        <v>2015.0</v>
      </c>
      <c r="F3" s="20">
        <v>2015.0</v>
      </c>
      <c r="G3" s="20">
        <v>2015.0</v>
      </c>
      <c r="H3" s="20">
        <v>2015.0</v>
      </c>
      <c r="I3" s="21">
        <v>2016.0</v>
      </c>
      <c r="J3" s="21">
        <v>2016.0</v>
      </c>
      <c r="K3" s="21">
        <v>2016.0</v>
      </c>
      <c r="L3" s="21">
        <v>2016.0</v>
      </c>
      <c r="M3" s="21">
        <v>2016.0</v>
      </c>
      <c r="N3" s="21">
        <v>2016.0</v>
      </c>
      <c r="O3" s="21">
        <v>2016.0</v>
      </c>
      <c r="P3" s="21">
        <v>2016.0</v>
      </c>
      <c r="Q3" s="21">
        <v>2016.0</v>
      </c>
      <c r="R3" s="22">
        <v>2016.0</v>
      </c>
      <c r="S3" s="22">
        <v>2016.0</v>
      </c>
      <c r="T3" s="22">
        <v>2016.0</v>
      </c>
      <c r="U3" s="23">
        <v>2017.0</v>
      </c>
      <c r="V3" s="23">
        <v>2017.0</v>
      </c>
      <c r="W3" s="23">
        <v>2017.0</v>
      </c>
      <c r="X3" s="23">
        <v>2017.0</v>
      </c>
      <c r="Y3" s="23">
        <v>2017.0</v>
      </c>
      <c r="Z3" s="23">
        <v>2017.0</v>
      </c>
      <c r="AA3" s="23">
        <v>2017.0</v>
      </c>
      <c r="AB3" s="23">
        <v>2017.0</v>
      </c>
      <c r="AC3" s="23">
        <v>2017.0</v>
      </c>
      <c r="AD3" s="23">
        <v>2017.0</v>
      </c>
      <c r="AE3" s="23">
        <v>2017.0</v>
      </c>
      <c r="AF3" s="24">
        <v>2017.0</v>
      </c>
      <c r="AG3" s="25"/>
      <c r="AH3" s="26">
        <v>2016.0</v>
      </c>
      <c r="AI3" s="26">
        <v>2017.0</v>
      </c>
      <c r="AJ3" s="25"/>
      <c r="AK3" s="25"/>
      <c r="AL3" s="27">
        <v>2018.0</v>
      </c>
      <c r="AM3" s="28">
        <v>2018.0</v>
      </c>
      <c r="AN3" s="28">
        <v>2018.0</v>
      </c>
      <c r="AO3" s="28">
        <v>2018.0</v>
      </c>
      <c r="AP3" s="28">
        <v>2018.0</v>
      </c>
      <c r="AQ3" s="28">
        <v>2018.0</v>
      </c>
      <c r="AR3" s="28">
        <v>2018.0</v>
      </c>
      <c r="AS3" s="28">
        <v>2018.0</v>
      </c>
      <c r="AT3" s="28">
        <v>2018.0</v>
      </c>
      <c r="AU3" s="28">
        <v>2018.0</v>
      </c>
      <c r="AV3" s="28">
        <v>2018.0</v>
      </c>
      <c r="AW3" s="29">
        <v>2018.0</v>
      </c>
      <c r="AX3" s="30">
        <v>0.42</v>
      </c>
      <c r="AY3" s="31" t="s">
        <v>5</v>
      </c>
      <c r="AZ3" s="25"/>
      <c r="BA3" s="32">
        <v>2019.0</v>
      </c>
      <c r="BB3" s="33">
        <v>2019.0</v>
      </c>
      <c r="BC3" s="33">
        <v>2019.0</v>
      </c>
      <c r="BD3" s="33">
        <v>2019.0</v>
      </c>
      <c r="BE3" s="33">
        <v>2019.0</v>
      </c>
      <c r="BF3" s="33">
        <v>2019.0</v>
      </c>
      <c r="BG3" s="33">
        <v>2019.0</v>
      </c>
      <c r="BH3" s="33">
        <v>2019.0</v>
      </c>
      <c r="BI3" s="33">
        <v>2019.0</v>
      </c>
      <c r="BJ3" s="33">
        <v>2019.0</v>
      </c>
      <c r="BK3" s="34">
        <v>2019.0</v>
      </c>
      <c r="BL3" s="35">
        <v>2019.0</v>
      </c>
      <c r="BM3" s="25"/>
      <c r="BN3" s="25"/>
      <c r="BO3" s="25" t="s">
        <v>6</v>
      </c>
      <c r="BP3" s="31">
        <v>0.46</v>
      </c>
      <c r="BQ3" s="36">
        <v>2020.0</v>
      </c>
      <c r="BR3" s="37">
        <v>2020.0</v>
      </c>
      <c r="BS3" s="37">
        <v>2020.0</v>
      </c>
      <c r="BT3" s="37">
        <v>2020.0</v>
      </c>
      <c r="BU3" s="37">
        <v>2020.0</v>
      </c>
      <c r="BV3" s="37">
        <v>2020.0</v>
      </c>
      <c r="BW3" s="37">
        <v>2020.0</v>
      </c>
      <c r="BX3" s="37">
        <v>2020.0</v>
      </c>
      <c r="BY3" s="37">
        <v>2020.0</v>
      </c>
      <c r="BZ3" s="37">
        <v>2020.0</v>
      </c>
      <c r="CA3" s="37">
        <v>2020.0</v>
      </c>
      <c r="CB3" s="38">
        <v>2020.0</v>
      </c>
      <c r="CC3" s="25"/>
      <c r="CD3" s="25"/>
      <c r="CE3" s="25"/>
      <c r="CF3" s="25"/>
      <c r="CG3" s="25"/>
      <c r="CH3" s="25"/>
      <c r="CI3" s="25"/>
      <c r="CJ3" s="25"/>
      <c r="CK3" s="25"/>
    </row>
    <row r="4" ht="12.75" customHeight="1">
      <c r="A4" s="18"/>
      <c r="B4" s="39" t="s">
        <v>7</v>
      </c>
      <c r="C4" s="40" t="s">
        <v>8</v>
      </c>
      <c r="D4" s="40" t="s">
        <v>9</v>
      </c>
      <c r="E4" s="40" t="s">
        <v>10</v>
      </c>
      <c r="F4" s="40" t="s">
        <v>11</v>
      </c>
      <c r="G4" s="40" t="s">
        <v>12</v>
      </c>
      <c r="H4" s="40" t="s">
        <v>13</v>
      </c>
      <c r="I4" s="41" t="s">
        <v>14</v>
      </c>
      <c r="J4" s="41" t="s">
        <v>15</v>
      </c>
      <c r="K4" s="41" t="s">
        <v>16</v>
      </c>
      <c r="L4" s="41" t="s">
        <v>17</v>
      </c>
      <c r="M4" s="41" t="s">
        <v>18</v>
      </c>
      <c r="N4" s="41" t="s">
        <v>19</v>
      </c>
      <c r="O4" s="41" t="s">
        <v>8</v>
      </c>
      <c r="P4" s="41" t="s">
        <v>9</v>
      </c>
      <c r="Q4" s="41" t="s">
        <v>10</v>
      </c>
      <c r="R4" s="41" t="s">
        <v>11</v>
      </c>
      <c r="S4" s="41" t="s">
        <v>12</v>
      </c>
      <c r="T4" s="41" t="s">
        <v>13</v>
      </c>
      <c r="U4" s="42" t="s">
        <v>14</v>
      </c>
      <c r="V4" s="42" t="s">
        <v>15</v>
      </c>
      <c r="W4" s="42" t="s">
        <v>16</v>
      </c>
      <c r="X4" s="42" t="s">
        <v>17</v>
      </c>
      <c r="Y4" s="42" t="s">
        <v>18</v>
      </c>
      <c r="Z4" s="42" t="s">
        <v>19</v>
      </c>
      <c r="AA4" s="42" t="s">
        <v>8</v>
      </c>
      <c r="AB4" s="42" t="s">
        <v>9</v>
      </c>
      <c r="AC4" s="42" t="s">
        <v>20</v>
      </c>
      <c r="AD4" s="42" t="s">
        <v>21</v>
      </c>
      <c r="AE4" s="42" t="s">
        <v>12</v>
      </c>
      <c r="AF4" s="43" t="s">
        <v>13</v>
      </c>
      <c r="AG4" s="25"/>
      <c r="AH4" s="26" t="s">
        <v>22</v>
      </c>
      <c r="AI4" s="26" t="s">
        <v>22</v>
      </c>
      <c r="AJ4" s="25"/>
      <c r="AK4" s="25"/>
      <c r="AL4" s="44" t="s">
        <v>14</v>
      </c>
      <c r="AM4" s="45" t="s">
        <v>15</v>
      </c>
      <c r="AN4" s="45" t="s">
        <v>16</v>
      </c>
      <c r="AO4" s="45" t="s">
        <v>17</v>
      </c>
      <c r="AP4" s="45" t="s">
        <v>18</v>
      </c>
      <c r="AQ4" s="45" t="s">
        <v>19</v>
      </c>
      <c r="AR4" s="45" t="s">
        <v>8</v>
      </c>
      <c r="AS4" s="45" t="s">
        <v>9</v>
      </c>
      <c r="AT4" s="45" t="s">
        <v>20</v>
      </c>
      <c r="AU4" s="45" t="s">
        <v>21</v>
      </c>
      <c r="AV4" s="45" t="s">
        <v>12</v>
      </c>
      <c r="AW4" s="46" t="s">
        <v>13</v>
      </c>
      <c r="AX4" s="25"/>
      <c r="AY4" s="25"/>
      <c r="AZ4" s="25"/>
      <c r="BA4" s="47" t="s">
        <v>14</v>
      </c>
      <c r="BB4" s="48" t="s">
        <v>15</v>
      </c>
      <c r="BC4" s="48" t="s">
        <v>16</v>
      </c>
      <c r="BD4" s="48" t="s">
        <v>17</v>
      </c>
      <c r="BE4" s="48" t="s">
        <v>18</v>
      </c>
      <c r="BF4" s="48" t="s">
        <v>19</v>
      </c>
      <c r="BG4" s="48" t="s">
        <v>8</v>
      </c>
      <c r="BH4" s="48" t="s">
        <v>9</v>
      </c>
      <c r="BI4" s="48" t="s">
        <v>20</v>
      </c>
      <c r="BJ4" s="48" t="s">
        <v>21</v>
      </c>
      <c r="BK4" s="49" t="s">
        <v>12</v>
      </c>
      <c r="BL4" s="49" t="s">
        <v>13</v>
      </c>
      <c r="BM4" s="25"/>
      <c r="BN4" s="25"/>
      <c r="BO4" s="25"/>
      <c r="BP4" s="25"/>
      <c r="BQ4" s="50" t="s">
        <v>14</v>
      </c>
      <c r="BR4" s="51" t="s">
        <v>15</v>
      </c>
      <c r="BS4" s="51" t="s">
        <v>16</v>
      </c>
      <c r="BT4" s="51" t="s">
        <v>17</v>
      </c>
      <c r="BU4" s="51" t="s">
        <v>18</v>
      </c>
      <c r="BV4" s="51" t="s">
        <v>19</v>
      </c>
      <c r="BW4" s="51" t="s">
        <v>8</v>
      </c>
      <c r="BX4" s="51" t="s">
        <v>9</v>
      </c>
      <c r="BY4" s="51" t="s">
        <v>20</v>
      </c>
      <c r="BZ4" s="51" t="s">
        <v>21</v>
      </c>
      <c r="CA4" s="51" t="s">
        <v>12</v>
      </c>
      <c r="CB4" s="52" t="s">
        <v>13</v>
      </c>
      <c r="CC4" s="25"/>
      <c r="CD4" s="25"/>
      <c r="CE4" s="25"/>
      <c r="CF4" s="25"/>
      <c r="CG4" s="25"/>
      <c r="CH4" s="25"/>
      <c r="CI4" s="25"/>
      <c r="CJ4" s="25"/>
      <c r="CK4" s="25"/>
    </row>
    <row r="5" ht="12.75" customHeight="1">
      <c r="A5" s="1"/>
      <c r="B5" s="53" t="s">
        <v>23</v>
      </c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54">
        <v>7083185.8909000065</v>
      </c>
      <c r="V5" s="54">
        <v>5538794.556539998</v>
      </c>
      <c r="W5" s="54">
        <v>1.0451503089090023E7</v>
      </c>
      <c r="X5" s="54">
        <v>6205681.296220007</v>
      </c>
      <c r="Y5" s="54">
        <v>8962782.204180015</v>
      </c>
      <c r="Z5" s="54">
        <v>2457196.6222999976</v>
      </c>
      <c r="AA5" s="54">
        <v>1.0378547215960026E7</v>
      </c>
      <c r="AB5" s="54">
        <v>4924274.595380013</v>
      </c>
      <c r="AC5" s="54">
        <v>1.0721737935510032E7</v>
      </c>
      <c r="AD5" s="54">
        <v>9344919.912160004</v>
      </c>
      <c r="AE5" s="54">
        <v>8671740.606200032</v>
      </c>
      <c r="AF5" s="55">
        <v>1.165253215E7</v>
      </c>
      <c r="AG5" s="4"/>
      <c r="AH5" s="56"/>
      <c r="AI5" s="57">
        <f>SUM(AF5)+SUM(U5:AE5)</f>
        <v>96392896.07</v>
      </c>
      <c r="AJ5" s="4"/>
      <c r="AK5" s="4"/>
      <c r="AL5" s="54">
        <v>1201898.271</v>
      </c>
      <c r="AM5" s="54">
        <v>6486831.015</v>
      </c>
      <c r="AN5" s="54">
        <v>9644725.09</v>
      </c>
      <c r="AO5" s="54">
        <v>1.065031009E7</v>
      </c>
      <c r="AP5" s="58">
        <v>1.2217828077E7</v>
      </c>
      <c r="AQ5" s="54">
        <v>5795614.965</v>
      </c>
      <c r="AR5" s="54">
        <v>1.3032196352559991E7</v>
      </c>
      <c r="AS5" s="54">
        <v>1.5709917721400026E7</v>
      </c>
      <c r="AT5" s="54">
        <v>1.830685986472003E7</v>
      </c>
      <c r="AU5" s="54">
        <v>2.0141573292750016E7</v>
      </c>
      <c r="AV5" s="54">
        <v>2.456515610464994E7</v>
      </c>
      <c r="AW5" s="54">
        <v>1.6874597610079974E7</v>
      </c>
      <c r="AX5" s="4"/>
      <c r="AY5" s="59">
        <f>SUM(AL5:AW5)</f>
        <v>154627508.5</v>
      </c>
      <c r="AZ5" s="4"/>
      <c r="BA5" s="54">
        <v>1.4300792823660014E7</v>
      </c>
      <c r="BB5" s="54">
        <v>2.1847829435389962E7</v>
      </c>
      <c r="BC5" s="54">
        <v>2.7726001709E7</v>
      </c>
      <c r="BD5" s="54">
        <v>1.9255473496E7</v>
      </c>
      <c r="BE5" s="54">
        <v>2.5967188485E7</v>
      </c>
      <c r="BF5" s="54">
        <v>1.3900322344999999E7</v>
      </c>
      <c r="BG5" s="54">
        <v>4.4737153454000115E7</v>
      </c>
      <c r="BH5" s="54">
        <v>2.075281011230003E7</v>
      </c>
      <c r="BI5" s="54">
        <v>2.5107489763766695E7</v>
      </c>
      <c r="BJ5" s="54">
        <v>1.929529010115005E7</v>
      </c>
      <c r="BK5" s="54">
        <v>1.729082625410002E7</v>
      </c>
      <c r="BL5" s="54">
        <v>3.1844950073300026E7</v>
      </c>
      <c r="BM5" s="4"/>
      <c r="BN5" s="59">
        <f>SUM(BA5:BM5)</f>
        <v>282026128.1</v>
      </c>
      <c r="BO5" s="59"/>
      <c r="BP5" s="59"/>
      <c r="BQ5" s="60">
        <v>8872791.061750036</v>
      </c>
      <c r="BR5" s="60">
        <v>8957341.27589586</v>
      </c>
      <c r="BS5" s="60">
        <v>2.026875450680216E7</v>
      </c>
      <c r="BT5" s="60">
        <v>8621274.152997952</v>
      </c>
      <c r="BU5" s="60">
        <v>1.2188987892331295E7</v>
      </c>
      <c r="BV5" s="60">
        <v>1.2421204057762522E7</v>
      </c>
      <c r="BW5" s="60">
        <v>3.047033401127278E7</v>
      </c>
      <c r="BX5" s="60">
        <v>1.4807989250998897E7</v>
      </c>
      <c r="BY5" s="60">
        <v>1.2976860394406604E7</v>
      </c>
      <c r="BZ5" s="60">
        <v>2.2155508016879093E7</v>
      </c>
      <c r="CA5" s="60">
        <v>1.4392696987553934E7</v>
      </c>
      <c r="CB5" s="60">
        <v>1.8017067443046592E7</v>
      </c>
      <c r="CC5" s="61"/>
      <c r="CD5" s="61">
        <f t="shared" ref="CD5:CD8" si="1">SUM(BQ5:CC5)</f>
        <v>184150809.1</v>
      </c>
      <c r="CE5" s="4"/>
      <c r="CF5" s="4"/>
      <c r="CG5" s="4"/>
      <c r="CH5" s="4"/>
      <c r="CI5" s="4"/>
      <c r="CJ5" s="4"/>
      <c r="CK5" s="4"/>
    </row>
    <row r="6" ht="12.75" customHeight="1">
      <c r="A6" s="1"/>
      <c r="B6" s="61" t="s">
        <v>24</v>
      </c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4"/>
      <c r="AH6" s="56"/>
      <c r="AI6" s="62"/>
      <c r="AJ6" s="4"/>
      <c r="AK6" s="4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4"/>
      <c r="AY6" s="59"/>
      <c r="AZ6" s="4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4"/>
      <c r="BN6" s="59"/>
      <c r="BO6" s="59"/>
      <c r="BP6" s="59"/>
      <c r="BQ6" s="60">
        <v>1.4401296E7</v>
      </c>
      <c r="BR6" s="60">
        <v>2.3813571599999998E7</v>
      </c>
      <c r="BS6" s="60">
        <v>2.039969295E7</v>
      </c>
      <c r="BT6" s="60">
        <v>1.6685787299999999E7</v>
      </c>
      <c r="BU6" s="60">
        <v>2.19405459E7</v>
      </c>
      <c r="BV6" s="60">
        <v>1170105.3</v>
      </c>
      <c r="BW6" s="60">
        <v>3.65818635E7</v>
      </c>
      <c r="BX6" s="60">
        <v>1.5142791299999999E7</v>
      </c>
      <c r="BY6" s="60">
        <v>2.2406302099999998E7</v>
      </c>
      <c r="BZ6" s="60">
        <v>8552612.523</v>
      </c>
      <c r="CA6" s="60">
        <v>1.1638904549999999E7</v>
      </c>
      <c r="CB6" s="60">
        <v>2.72810265E7</v>
      </c>
      <c r="CC6" s="61"/>
      <c r="CD6" s="61">
        <f t="shared" si="1"/>
        <v>220014499.5</v>
      </c>
      <c r="CE6" s="4"/>
      <c r="CF6" s="4"/>
      <c r="CG6" s="4"/>
      <c r="CH6" s="4"/>
      <c r="CI6" s="4"/>
      <c r="CJ6" s="4"/>
      <c r="CK6" s="4"/>
    </row>
    <row r="7" ht="12.75" customHeight="1">
      <c r="A7" s="1"/>
      <c r="B7" s="3" t="s">
        <v>25</v>
      </c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4"/>
      <c r="AH7" s="56"/>
      <c r="AI7" s="62"/>
      <c r="AJ7" s="4"/>
      <c r="AK7" s="4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4"/>
      <c r="AY7" s="59"/>
      <c r="AZ7" s="4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4"/>
      <c r="BN7" s="59"/>
      <c r="BO7" s="59"/>
      <c r="BP7" s="59"/>
      <c r="BQ7" s="60">
        <v>0.0</v>
      </c>
      <c r="BR7" s="60">
        <v>0.0</v>
      </c>
      <c r="BS7" s="60">
        <v>453337.5</v>
      </c>
      <c r="BT7" s="60">
        <v>453337.5</v>
      </c>
      <c r="BU7" s="60">
        <v>453337.5</v>
      </c>
      <c r="BV7" s="60">
        <v>453337.5</v>
      </c>
      <c r="BW7" s="60">
        <v>453337.5</v>
      </c>
      <c r="BX7" s="60">
        <v>453337.5</v>
      </c>
      <c r="BY7" s="60">
        <v>453337.5</v>
      </c>
      <c r="BZ7" s="60">
        <v>453337.5</v>
      </c>
      <c r="CA7" s="60">
        <v>453337.5</v>
      </c>
      <c r="CB7" s="60">
        <v>453337.5</v>
      </c>
      <c r="CC7" s="61"/>
      <c r="CD7" s="61">
        <f t="shared" si="1"/>
        <v>4533375</v>
      </c>
      <c r="CE7" s="4"/>
      <c r="CF7" s="4"/>
      <c r="CG7" s="4"/>
      <c r="CH7" s="4"/>
      <c r="CI7" s="4"/>
      <c r="CJ7" s="4"/>
      <c r="CK7" s="4"/>
    </row>
    <row r="8" ht="12.75" customHeight="1">
      <c r="A8" s="1"/>
      <c r="B8" s="63" t="s">
        <v>26</v>
      </c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60">
        <v>1006018.3723333334</v>
      </c>
      <c r="AB8" s="60">
        <v>1006018.3723333334</v>
      </c>
      <c r="AC8" s="60">
        <v>1006018.3723333334</v>
      </c>
      <c r="AD8" s="60">
        <v>1006018.3723333334</v>
      </c>
      <c r="AE8" s="60">
        <v>1006018.3723333334</v>
      </c>
      <c r="AF8" s="60">
        <v>1006018.3723333334</v>
      </c>
      <c r="AG8" s="4"/>
      <c r="AH8" s="56"/>
      <c r="AI8" s="57">
        <f>SUM(AF8)+SUM(U8:AE8)</f>
        <v>6036110.234</v>
      </c>
      <c r="AJ8" s="4"/>
      <c r="AK8" s="4"/>
      <c r="AL8" s="4"/>
      <c r="AM8" s="4"/>
      <c r="AN8" s="4"/>
      <c r="AO8" s="4"/>
      <c r="AP8" s="64">
        <v>1361603.852</v>
      </c>
      <c r="AQ8" s="64">
        <v>2845135.16</v>
      </c>
      <c r="AR8" s="60">
        <v>2804923.4093999993</v>
      </c>
      <c r="AS8" s="61"/>
      <c r="AT8" s="61"/>
      <c r="AU8" s="61"/>
      <c r="AV8" s="61"/>
      <c r="AW8" s="61"/>
      <c r="AX8" s="4"/>
      <c r="AY8" s="59">
        <f>SUM(AL8:AW8)</f>
        <v>7011662.421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59">
        <f t="shared" ref="BN8:BN9" si="2">SUM(BA8:BM8)</f>
        <v>0</v>
      </c>
      <c r="BO8" s="59"/>
      <c r="BP8" s="59"/>
      <c r="BQ8" s="64">
        <v>0.0</v>
      </c>
      <c r="BR8" s="64">
        <v>0.0</v>
      </c>
      <c r="BS8" s="64">
        <v>0.0</v>
      </c>
      <c r="BT8" s="64">
        <v>0.0</v>
      </c>
      <c r="BU8" s="64">
        <v>0.0</v>
      </c>
      <c r="BV8" s="64">
        <v>0.0</v>
      </c>
      <c r="BW8" s="60">
        <v>934150.0</v>
      </c>
      <c r="BX8" s="61">
        <v>934150.0</v>
      </c>
      <c r="BY8" s="61">
        <v>934150.0</v>
      </c>
      <c r="BZ8" s="61">
        <v>934150.0</v>
      </c>
      <c r="CA8" s="61">
        <v>934150.0</v>
      </c>
      <c r="CB8" s="61">
        <v>934150.0</v>
      </c>
      <c r="CC8" s="4"/>
      <c r="CD8" s="61">
        <f t="shared" si="1"/>
        <v>5604900</v>
      </c>
      <c r="CE8" s="4"/>
      <c r="CF8" s="4"/>
      <c r="CG8" s="4"/>
      <c r="CH8" s="4"/>
      <c r="CI8" s="4"/>
      <c r="CJ8" s="4"/>
      <c r="CK8" s="4"/>
    </row>
    <row r="9" ht="12.75" customHeight="1">
      <c r="A9" s="1"/>
      <c r="B9" s="3" t="s">
        <v>27</v>
      </c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61"/>
      <c r="AB9" s="61"/>
      <c r="AC9" s="61"/>
      <c r="AD9" s="61"/>
      <c r="AE9" s="61"/>
      <c r="AF9" s="61"/>
      <c r="AG9" s="4"/>
      <c r="AH9" s="56"/>
      <c r="AI9" s="62"/>
      <c r="AJ9" s="4"/>
      <c r="AK9" s="4"/>
      <c r="AL9" s="4"/>
      <c r="AM9" s="4"/>
      <c r="AN9" s="4"/>
      <c r="AO9" s="4"/>
      <c r="AP9" s="4"/>
      <c r="AQ9" s="4"/>
      <c r="AR9" s="61"/>
      <c r="AS9" s="61"/>
      <c r="AT9" s="61"/>
      <c r="AU9" s="61"/>
      <c r="AV9" s="61"/>
      <c r="AW9" s="61"/>
      <c r="AX9" s="4"/>
      <c r="AY9" s="59"/>
      <c r="AZ9" s="4"/>
      <c r="BA9" s="65">
        <v>333198.14997</v>
      </c>
      <c r="BB9" s="65">
        <v>1826839.2688699998</v>
      </c>
      <c r="BC9" s="65">
        <v>844950.764</v>
      </c>
      <c r="BD9" s="65">
        <v>1194796.2033</v>
      </c>
      <c r="BE9" s="65">
        <v>320213.432</v>
      </c>
      <c r="BF9" s="65">
        <v>5353502.78288</v>
      </c>
      <c r="BG9" s="4"/>
      <c r="BH9" s="4"/>
      <c r="BI9" s="4"/>
      <c r="BJ9" s="4"/>
      <c r="BK9" s="4"/>
      <c r="BL9" s="4"/>
      <c r="BM9" s="4"/>
      <c r="BN9" s="59">
        <f t="shared" si="2"/>
        <v>9873500.601</v>
      </c>
      <c r="BO9" s="59"/>
      <c r="BP9" s="59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</row>
    <row r="10" ht="12.75" customHeight="1">
      <c r="A10" s="66"/>
      <c r="B10" s="67" t="s">
        <v>28</v>
      </c>
      <c r="C10" s="68">
        <v>5302958.5170319835</v>
      </c>
      <c r="D10" s="68">
        <v>4306606.754700005</v>
      </c>
      <c r="E10" s="68">
        <v>6146353.9397500055</v>
      </c>
      <c r="F10" s="68">
        <v>3274025.485258999</v>
      </c>
      <c r="G10" s="68">
        <v>4629117.419883011</v>
      </c>
      <c r="H10" s="68">
        <v>4758268.887773009</v>
      </c>
      <c r="I10" s="68">
        <v>4259056.042885</v>
      </c>
      <c r="J10" s="68">
        <v>5180177.064996995</v>
      </c>
      <c r="K10" s="68">
        <v>6851717.642947005</v>
      </c>
      <c r="L10" s="68">
        <v>6592632.194311011</v>
      </c>
      <c r="M10" s="68">
        <v>8312485.417802994</v>
      </c>
      <c r="N10" s="68">
        <v>3532898.994164009</v>
      </c>
      <c r="O10" s="68">
        <v>8347669.645945986</v>
      </c>
      <c r="P10" s="68">
        <v>7189957.934034006</v>
      </c>
      <c r="Q10" s="68">
        <v>8593453.915889997</v>
      </c>
      <c r="R10" s="68">
        <v>5285617.977587994</v>
      </c>
      <c r="S10" s="69">
        <v>6448382.663096991</v>
      </c>
      <c r="T10" s="70">
        <v>9286202.65700599</v>
      </c>
      <c r="U10" s="71">
        <f t="shared" ref="U10:AF10" si="3">SUM(U5:U9)</f>
        <v>7083185.891</v>
      </c>
      <c r="V10" s="71">
        <f t="shared" si="3"/>
        <v>5538794.557</v>
      </c>
      <c r="W10" s="71">
        <f t="shared" si="3"/>
        <v>10451503.09</v>
      </c>
      <c r="X10" s="71">
        <f t="shared" si="3"/>
        <v>6205681.296</v>
      </c>
      <c r="Y10" s="71">
        <f t="shared" si="3"/>
        <v>8962782.204</v>
      </c>
      <c r="Z10" s="71">
        <f t="shared" si="3"/>
        <v>2457196.622</v>
      </c>
      <c r="AA10" s="71">
        <f t="shared" si="3"/>
        <v>11384565.59</v>
      </c>
      <c r="AB10" s="71">
        <f t="shared" si="3"/>
        <v>5930292.968</v>
      </c>
      <c r="AC10" s="71">
        <f t="shared" si="3"/>
        <v>11727756.31</v>
      </c>
      <c r="AD10" s="71">
        <f t="shared" si="3"/>
        <v>10350938.28</v>
      </c>
      <c r="AE10" s="71">
        <f t="shared" si="3"/>
        <v>9677758.979</v>
      </c>
      <c r="AF10" s="71">
        <f t="shared" si="3"/>
        <v>12658550.52</v>
      </c>
      <c r="AG10" s="72"/>
      <c r="AH10" s="73">
        <f>SUM(I10:T10)</f>
        <v>79880252.15</v>
      </c>
      <c r="AI10" s="73">
        <f>SUM(AF10)+SUM(U10:AE10)</f>
        <v>102429006.3</v>
      </c>
      <c r="AJ10" s="74">
        <f>+AI10/AH10-1</f>
        <v>0.2822819602</v>
      </c>
      <c r="AK10" s="72"/>
      <c r="AL10" s="71">
        <f t="shared" ref="AL10:AW10" si="4">SUM(AL5:AL8)</f>
        <v>1201898.271</v>
      </c>
      <c r="AM10" s="71">
        <f t="shared" si="4"/>
        <v>6486831.015</v>
      </c>
      <c r="AN10" s="71">
        <f t="shared" si="4"/>
        <v>9644725.09</v>
      </c>
      <c r="AO10" s="71">
        <f t="shared" si="4"/>
        <v>10650310.09</v>
      </c>
      <c r="AP10" s="71">
        <f t="shared" si="4"/>
        <v>13579431.93</v>
      </c>
      <c r="AQ10" s="71">
        <f t="shared" si="4"/>
        <v>8640750.125</v>
      </c>
      <c r="AR10" s="71">
        <f t="shared" si="4"/>
        <v>15837119.76</v>
      </c>
      <c r="AS10" s="71">
        <f t="shared" si="4"/>
        <v>15709917.72</v>
      </c>
      <c r="AT10" s="71">
        <f t="shared" si="4"/>
        <v>18306859.86</v>
      </c>
      <c r="AU10" s="71">
        <f t="shared" si="4"/>
        <v>20141573.29</v>
      </c>
      <c r="AV10" s="71">
        <f t="shared" si="4"/>
        <v>24565156.1</v>
      </c>
      <c r="AW10" s="71">
        <f t="shared" si="4"/>
        <v>16874597.61</v>
      </c>
      <c r="AX10" s="72"/>
      <c r="AY10" s="71">
        <f>SUM(AY5:AY8)</f>
        <v>161639170.9</v>
      </c>
      <c r="AZ10" s="72"/>
      <c r="BA10" s="71">
        <f t="shared" ref="BA10:BL10" si="5">SUM(BA5:BA9)</f>
        <v>14633990.97</v>
      </c>
      <c r="BB10" s="71">
        <f t="shared" si="5"/>
        <v>23674668.7</v>
      </c>
      <c r="BC10" s="71">
        <f t="shared" si="5"/>
        <v>28570952.47</v>
      </c>
      <c r="BD10" s="71">
        <f t="shared" si="5"/>
        <v>20450269.7</v>
      </c>
      <c r="BE10" s="71">
        <f t="shared" si="5"/>
        <v>26287401.92</v>
      </c>
      <c r="BF10" s="71">
        <f t="shared" si="5"/>
        <v>19253825.13</v>
      </c>
      <c r="BG10" s="71">
        <f t="shared" si="5"/>
        <v>44737153.45</v>
      </c>
      <c r="BH10" s="71">
        <f t="shared" si="5"/>
        <v>20752810.11</v>
      </c>
      <c r="BI10" s="71">
        <f t="shared" si="5"/>
        <v>25107489.76</v>
      </c>
      <c r="BJ10" s="71">
        <f t="shared" si="5"/>
        <v>19295290.1</v>
      </c>
      <c r="BK10" s="71">
        <f t="shared" si="5"/>
        <v>17290826.25</v>
      </c>
      <c r="BL10" s="71">
        <f t="shared" si="5"/>
        <v>31844950.07</v>
      </c>
      <c r="BM10" s="72"/>
      <c r="BN10" s="71">
        <f>SUM(BN5:BN9)</f>
        <v>291899628.7</v>
      </c>
      <c r="BO10" s="75"/>
      <c r="BP10" s="75"/>
      <c r="BQ10" s="71">
        <f t="shared" ref="BQ10:CB10" si="6">SUM(BQ5:BQ9)</f>
        <v>23274087.06</v>
      </c>
      <c r="BR10" s="71">
        <f t="shared" si="6"/>
        <v>32770912.88</v>
      </c>
      <c r="BS10" s="71">
        <f t="shared" si="6"/>
        <v>41121784.96</v>
      </c>
      <c r="BT10" s="71">
        <f t="shared" si="6"/>
        <v>25760398.95</v>
      </c>
      <c r="BU10" s="71">
        <f t="shared" si="6"/>
        <v>34582871.29</v>
      </c>
      <c r="BV10" s="71">
        <f t="shared" si="6"/>
        <v>14044646.86</v>
      </c>
      <c r="BW10" s="71">
        <f t="shared" si="6"/>
        <v>68439685.01</v>
      </c>
      <c r="BX10" s="71">
        <f t="shared" si="6"/>
        <v>31338268.05</v>
      </c>
      <c r="BY10" s="71">
        <f t="shared" si="6"/>
        <v>36770649.99</v>
      </c>
      <c r="BZ10" s="71">
        <f t="shared" si="6"/>
        <v>32095608.04</v>
      </c>
      <c r="CA10" s="71">
        <f t="shared" si="6"/>
        <v>27419089.04</v>
      </c>
      <c r="CB10" s="71">
        <f t="shared" si="6"/>
        <v>46685581.44</v>
      </c>
      <c r="CC10" s="72"/>
      <c r="CD10" s="71">
        <f>SUM(CD5:CD9)</f>
        <v>414303583.6</v>
      </c>
      <c r="CE10" s="72"/>
      <c r="CF10" s="72"/>
      <c r="CG10" s="72"/>
      <c r="CH10" s="72"/>
      <c r="CI10" s="72"/>
      <c r="CJ10" s="72"/>
      <c r="CK10" s="72"/>
    </row>
    <row r="11" ht="12.75" customHeight="1">
      <c r="A11" s="1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</row>
    <row r="12" ht="12.75" customHeight="1">
      <c r="A12" s="1"/>
      <c r="B12" s="63" t="s">
        <v>29</v>
      </c>
      <c r="C12" s="76">
        <v>257720.51144</v>
      </c>
      <c r="D12" s="76">
        <v>249669.97376999998</v>
      </c>
      <c r="E12" s="76">
        <v>238691.46931</v>
      </c>
      <c r="F12" s="76">
        <v>338038.13498000003</v>
      </c>
      <c r="G12" s="76">
        <v>258618.14166999998</v>
      </c>
      <c r="H12" s="76">
        <v>364699.42439</v>
      </c>
      <c r="I12" s="76">
        <v>296444.77653</v>
      </c>
      <c r="J12" s="76">
        <v>504045.62376</v>
      </c>
      <c r="K12" s="76">
        <v>406857.77874000015</v>
      </c>
      <c r="L12" s="76">
        <v>342225.33596999996</v>
      </c>
      <c r="M12" s="76">
        <v>278486.51207999996</v>
      </c>
      <c r="N12" s="76">
        <v>495202.8609499999</v>
      </c>
      <c r="O12" s="76">
        <v>508529.32396</v>
      </c>
      <c r="P12" s="76">
        <v>338557.15971000004</v>
      </c>
      <c r="Q12" s="76">
        <v>314416.84442000004</v>
      </c>
      <c r="R12" s="76">
        <v>348635.26446000003</v>
      </c>
      <c r="S12" s="76">
        <v>457542.71359999996</v>
      </c>
      <c r="T12" s="76">
        <v>577848.6720299999</v>
      </c>
      <c r="U12" s="76">
        <v>778146.4983110001</v>
      </c>
      <c r="V12" s="76">
        <v>327009.49413999997</v>
      </c>
      <c r="W12" s="76">
        <v>428313.77554</v>
      </c>
      <c r="X12" s="76">
        <v>380394.16646</v>
      </c>
      <c r="Y12" s="76">
        <v>436869.85321000003</v>
      </c>
      <c r="Z12" s="76">
        <v>573945.3427399999</v>
      </c>
      <c r="AA12" s="76">
        <v>448303.7173299999</v>
      </c>
      <c r="AB12" s="76">
        <v>501439.70793</v>
      </c>
      <c r="AC12" s="76">
        <v>479315.58507</v>
      </c>
      <c r="AD12" s="76">
        <v>549140.627</v>
      </c>
      <c r="AE12" s="76">
        <v>621248.3249</v>
      </c>
      <c r="AF12" s="76">
        <v>786158.08852</v>
      </c>
      <c r="AG12" s="4"/>
      <c r="AH12" s="77">
        <f t="shared" ref="AH12:AH14" si="7">SUM(I12:T12)</f>
        <v>4868792.866</v>
      </c>
      <c r="AI12" s="77">
        <f t="shared" ref="AI12:AI14" si="8">AF12+SUM(U12:AE12)</f>
        <v>6310285.181</v>
      </c>
      <c r="AJ12" s="78">
        <f t="shared" ref="AJ12:AJ14" si="9">+AI12/AH12-1</f>
        <v>0.2960677019</v>
      </c>
      <c r="AK12" s="4"/>
      <c r="AL12" s="76">
        <v>710132.6974</v>
      </c>
      <c r="AM12" s="76">
        <v>592349.8891099999</v>
      </c>
      <c r="AN12" s="76">
        <v>569615.0189799999</v>
      </c>
      <c r="AO12" s="76">
        <v>720683.46007</v>
      </c>
      <c r="AP12" s="76">
        <v>586205.5779299999</v>
      </c>
      <c r="AQ12" s="76">
        <v>751877.71785</v>
      </c>
      <c r="AR12" s="79">
        <v>673160.7878100001</v>
      </c>
      <c r="AS12" s="79">
        <v>722830.3016200002</v>
      </c>
      <c r="AT12" s="79">
        <v>550590.92235</v>
      </c>
      <c r="AU12" s="79">
        <v>1037454.34051</v>
      </c>
      <c r="AV12" s="79">
        <v>785336.0914699999</v>
      </c>
      <c r="AW12" s="79">
        <v>1120992.449472</v>
      </c>
      <c r="AX12" s="4"/>
      <c r="AY12" s="59">
        <f t="shared" ref="AY12:AY23" si="10">SUM(AL12:AW12)</f>
        <v>8821229.255</v>
      </c>
      <c r="AZ12" s="4"/>
      <c r="BA12" s="79">
        <v>734042.51942</v>
      </c>
      <c r="BB12" s="79">
        <v>735951.6033099999</v>
      </c>
      <c r="BC12" s="79">
        <v>744088.13773</v>
      </c>
      <c r="BD12" s="79">
        <v>838908.72576</v>
      </c>
      <c r="BE12" s="79">
        <v>856826.3821599999</v>
      </c>
      <c r="BF12" s="79">
        <v>1207474.60799</v>
      </c>
      <c r="BG12" s="76">
        <v>1059411.85497</v>
      </c>
      <c r="BH12" s="76">
        <v>902639.2521999999</v>
      </c>
      <c r="BI12" s="76">
        <v>1098336.50073</v>
      </c>
      <c r="BJ12" s="76">
        <v>964701.4087200001</v>
      </c>
      <c r="BK12" s="76">
        <v>1023829.5759299999</v>
      </c>
      <c r="BL12" s="76">
        <v>1933923.2242399997</v>
      </c>
      <c r="BM12" s="4"/>
      <c r="BN12" s="59">
        <f t="shared" ref="BN12:BN23" si="11">SUM(BA12:BM12)</f>
        <v>12100133.79</v>
      </c>
      <c r="BO12" s="59"/>
      <c r="BP12" s="59"/>
      <c r="BQ12" s="77">
        <v>1177800.5841101669</v>
      </c>
      <c r="BR12" s="77">
        <v>1180863.7855750273</v>
      </c>
      <c r="BS12" s="77">
        <v>1193919.180513294</v>
      </c>
      <c r="BT12" s="77">
        <v>1346062.6068309501</v>
      </c>
      <c r="BU12" s="77">
        <v>1374812.2032310062</v>
      </c>
      <c r="BV12" s="77">
        <v>1937441.3075042744</v>
      </c>
      <c r="BW12" s="77">
        <v>1699868.697773564</v>
      </c>
      <c r="BX12" s="77">
        <v>1448320.7857249877</v>
      </c>
      <c r="BY12" s="77">
        <v>1762324.8488813143</v>
      </c>
      <c r="BZ12" s="77">
        <v>1547901.9983475888</v>
      </c>
      <c r="CA12" s="77">
        <v>1642775.5077627222</v>
      </c>
      <c r="CB12" s="77">
        <v>3103057.1702220486</v>
      </c>
      <c r="CC12" s="4"/>
      <c r="CD12" s="80">
        <f t="shared" ref="CD12:CD27" si="12">SUM(BQ12:CC12)</f>
        <v>19415148.68</v>
      </c>
      <c r="CE12" s="4"/>
      <c r="CF12" s="77">
        <f>+'Flujo de fondos'!BQ12*(1+$BP$3)</f>
        <v>1719588.853</v>
      </c>
      <c r="CG12" s="77">
        <f>+'Flujo de fondos'!BR12*(1+$BP$3)</f>
        <v>1724061.127</v>
      </c>
      <c r="CH12" s="77">
        <f>+'Flujo de fondos'!BS12*(1+$BP$3)</f>
        <v>1743122.004</v>
      </c>
      <c r="CI12" s="4"/>
      <c r="CJ12" s="4"/>
      <c r="CK12" s="4"/>
    </row>
    <row r="13" ht="12.75" customHeight="1">
      <c r="A13" s="1"/>
      <c r="B13" s="3" t="s">
        <v>30</v>
      </c>
      <c r="C13" s="76">
        <v>295364.99804000003</v>
      </c>
      <c r="D13" s="76">
        <v>300567.18048000004</v>
      </c>
      <c r="E13" s="76">
        <v>373335.8609399999</v>
      </c>
      <c r="F13" s="76">
        <v>436936.6884554</v>
      </c>
      <c r="G13" s="76">
        <v>373201.03562</v>
      </c>
      <c r="H13" s="76">
        <v>427124.98548160004</v>
      </c>
      <c r="I13" s="76">
        <v>390474.6441708</v>
      </c>
      <c r="J13" s="76">
        <v>432601.618554</v>
      </c>
      <c r="K13" s="76">
        <v>465069.70965</v>
      </c>
      <c r="L13" s="76">
        <v>568746.7280936001</v>
      </c>
      <c r="M13" s="76">
        <v>490747.8782794</v>
      </c>
      <c r="N13" s="76">
        <v>530082.4538967998</v>
      </c>
      <c r="O13" s="76">
        <v>542777.91333038</v>
      </c>
      <c r="P13" s="76">
        <v>677037.17768666</v>
      </c>
      <c r="Q13" s="76">
        <v>619276.045213</v>
      </c>
      <c r="R13" s="76">
        <v>876430.4967011999</v>
      </c>
      <c r="S13" s="76">
        <v>608652.72363966</v>
      </c>
      <c r="T13" s="76">
        <v>772451.541855</v>
      </c>
      <c r="U13" s="76">
        <v>428046.09211</v>
      </c>
      <c r="V13" s="76">
        <v>730754.1163475</v>
      </c>
      <c r="W13" s="76">
        <v>1062803.78659</v>
      </c>
      <c r="X13" s="76">
        <v>804665.7650499999</v>
      </c>
      <c r="Y13" s="76">
        <v>628659.69516</v>
      </c>
      <c r="Z13" s="76">
        <v>804968.85826</v>
      </c>
      <c r="AA13" s="76">
        <v>613121.95623</v>
      </c>
      <c r="AB13" s="76">
        <v>1081358.6321999999</v>
      </c>
      <c r="AC13" s="76">
        <v>661980.15527</v>
      </c>
      <c r="AD13" s="76">
        <v>651732.4638299999</v>
      </c>
      <c r="AE13" s="76">
        <v>603492.50724</v>
      </c>
      <c r="AF13" s="76">
        <v>776778.4752</v>
      </c>
      <c r="AG13" s="4"/>
      <c r="AH13" s="77">
        <f t="shared" si="7"/>
        <v>6974348.931</v>
      </c>
      <c r="AI13" s="77">
        <f t="shared" si="8"/>
        <v>8848362.503</v>
      </c>
      <c r="AJ13" s="78">
        <f t="shared" si="9"/>
        <v>0.2687008624</v>
      </c>
      <c r="AK13" s="4"/>
      <c r="AL13" s="76">
        <v>979927.32838</v>
      </c>
      <c r="AM13" s="76">
        <v>847116.143482</v>
      </c>
      <c r="AN13" s="76">
        <v>1166375.6786500001</v>
      </c>
      <c r="AO13" s="76">
        <v>1256678.89312</v>
      </c>
      <c r="AP13" s="76">
        <v>1033672.577105</v>
      </c>
      <c r="AQ13" s="76">
        <v>1134538.7784220001</v>
      </c>
      <c r="AR13" s="79">
        <v>1113588.6425299998</v>
      </c>
      <c r="AS13" s="79">
        <v>1069592.1667199999</v>
      </c>
      <c r="AT13" s="79">
        <v>1022820.4301700001</v>
      </c>
      <c r="AU13" s="79">
        <v>1096893.17304</v>
      </c>
      <c r="AV13" s="79">
        <v>1333768.53386</v>
      </c>
      <c r="AW13" s="79">
        <v>1890058.6504099998</v>
      </c>
      <c r="AX13" s="4"/>
      <c r="AY13" s="59">
        <f t="shared" si="10"/>
        <v>13945031</v>
      </c>
      <c r="AZ13" s="4"/>
      <c r="BA13" s="79">
        <v>3196544.5862</v>
      </c>
      <c r="BB13" s="79">
        <v>1400039.9109340003</v>
      </c>
      <c r="BC13" s="79">
        <v>1557386.5697599999</v>
      </c>
      <c r="BD13" s="79">
        <v>1882596.8690199999</v>
      </c>
      <c r="BE13" s="79">
        <v>1571326.013208</v>
      </c>
      <c r="BF13" s="79">
        <v>2816420.6851606</v>
      </c>
      <c r="BG13" s="76">
        <v>1209070.3340099996</v>
      </c>
      <c r="BH13" s="76">
        <v>1822619.4715400005</v>
      </c>
      <c r="BI13" s="76">
        <v>1558904.0909400003</v>
      </c>
      <c r="BJ13" s="76">
        <v>2352287.511</v>
      </c>
      <c r="BK13" s="76">
        <v>2021384.96322</v>
      </c>
      <c r="BL13" s="76">
        <v>1620182.86927</v>
      </c>
      <c r="BM13" s="4"/>
      <c r="BN13" s="59">
        <f t="shared" si="11"/>
        <v>23008763.87</v>
      </c>
      <c r="BO13" s="59"/>
      <c r="BP13" s="59"/>
      <c r="BQ13" s="77">
        <v>5128983.650341348</v>
      </c>
      <c r="BR13" s="77">
        <v>2246420.038690041</v>
      </c>
      <c r="BS13" s="77">
        <v>2498889.04664271</v>
      </c>
      <c r="BT13" s="77">
        <v>3020701.98021735</v>
      </c>
      <c r="BU13" s="77">
        <v>2521255.441232764</v>
      </c>
      <c r="BV13" s="77">
        <v>4519059.646167588</v>
      </c>
      <c r="BW13" s="77">
        <v>1940001.7137324049</v>
      </c>
      <c r="BX13" s="77">
        <v>2924465.8468647925</v>
      </c>
      <c r="BY13" s="77">
        <v>2501323.970076868</v>
      </c>
      <c r="BZ13" s="77">
        <v>3774339.4028999396</v>
      </c>
      <c r="CA13" s="77">
        <v>3243393.028885019</v>
      </c>
      <c r="CB13" s="77">
        <v>2599648.2210584856</v>
      </c>
      <c r="CC13" s="4"/>
      <c r="CD13" s="80">
        <f t="shared" si="12"/>
        <v>36918481.99</v>
      </c>
      <c r="CE13" s="4"/>
      <c r="CF13" s="77">
        <f>+'Flujo de fondos'!BQ13*(1+$BP$3)</f>
        <v>7488316.129</v>
      </c>
      <c r="CG13" s="77">
        <f>+'Flujo de fondos'!BR13*(1+$BP$3)</f>
        <v>3279773.256</v>
      </c>
      <c r="CH13" s="77">
        <f>+'Flujo de fondos'!BS13*(1+$BP$3)</f>
        <v>3648378.008</v>
      </c>
      <c r="CI13" s="4"/>
      <c r="CJ13" s="4"/>
      <c r="CK13" s="4"/>
    </row>
    <row r="14" ht="12.75" customHeight="1">
      <c r="A14" s="1"/>
      <c r="B14" s="3" t="s">
        <v>31</v>
      </c>
      <c r="C14" s="76">
        <v>229378.45319200002</v>
      </c>
      <c r="D14" s="76">
        <v>375547.6371248</v>
      </c>
      <c r="E14" s="76">
        <v>379291.74439380004</v>
      </c>
      <c r="F14" s="76">
        <v>294755.57950496004</v>
      </c>
      <c r="G14" s="76">
        <v>366040.99980223994</v>
      </c>
      <c r="H14" s="76">
        <v>494240.7135953</v>
      </c>
      <c r="I14" s="76">
        <v>628352.4683032801</v>
      </c>
      <c r="J14" s="76">
        <v>616879.82563858</v>
      </c>
      <c r="K14" s="76">
        <v>587396.7851290001</v>
      </c>
      <c r="L14" s="76">
        <v>506356.9425292</v>
      </c>
      <c r="M14" s="76">
        <v>537580.6579491601</v>
      </c>
      <c r="N14" s="76">
        <v>442029.3254327999</v>
      </c>
      <c r="O14" s="76">
        <v>260735.13965519998</v>
      </c>
      <c r="P14" s="76">
        <v>336442.34218476</v>
      </c>
      <c r="Q14" s="76">
        <v>579292.2812837998</v>
      </c>
      <c r="R14" s="76">
        <v>478170.49265832</v>
      </c>
      <c r="S14" s="76">
        <v>431291.53771228006</v>
      </c>
      <c r="T14" s="76">
        <v>435112.777505</v>
      </c>
      <c r="U14" s="76">
        <v>378202.27689999994</v>
      </c>
      <c r="V14" s="76">
        <v>419678.49293999997</v>
      </c>
      <c r="W14" s="76">
        <v>631918.1092700001</v>
      </c>
      <c r="X14" s="76">
        <v>350681.38265999994</v>
      </c>
      <c r="Y14" s="76">
        <v>744384.1753599999</v>
      </c>
      <c r="Z14" s="76">
        <v>529222.6916900001</v>
      </c>
      <c r="AA14" s="76">
        <v>155135.00485</v>
      </c>
      <c r="AB14" s="76">
        <v>229894.40292000002</v>
      </c>
      <c r="AC14" s="76">
        <v>89962.24972000002</v>
      </c>
      <c r="AD14" s="76">
        <v>331265.025455</v>
      </c>
      <c r="AE14" s="76">
        <v>425380.66542999994</v>
      </c>
      <c r="AF14" s="76">
        <v>828562.1572899999</v>
      </c>
      <c r="AG14" s="4"/>
      <c r="AH14" s="77">
        <f t="shared" si="7"/>
        <v>5839640.576</v>
      </c>
      <c r="AI14" s="77">
        <f t="shared" si="8"/>
        <v>5114286.634</v>
      </c>
      <c r="AJ14" s="78">
        <f t="shared" si="9"/>
        <v>-0.1242120867</v>
      </c>
      <c r="AK14" s="4"/>
      <c r="AL14" s="76">
        <v>823757.6183270001</v>
      </c>
      <c r="AM14" s="76">
        <v>357465.136</v>
      </c>
      <c r="AN14" s="76">
        <v>534175.1813299999</v>
      </c>
      <c r="AO14" s="76">
        <v>583899.96385</v>
      </c>
      <c r="AP14" s="76">
        <v>791212.8950599999</v>
      </c>
      <c r="AQ14" s="76">
        <v>1044062.6494900001</v>
      </c>
      <c r="AR14" s="79">
        <v>804076.4922399998</v>
      </c>
      <c r="AS14" s="79">
        <v>683140.5320600002</v>
      </c>
      <c r="AT14" s="79">
        <v>444998.37591999996</v>
      </c>
      <c r="AU14" s="79">
        <v>640434.3152199999</v>
      </c>
      <c r="AV14" s="79">
        <v>611561.629</v>
      </c>
      <c r="AW14" s="79">
        <v>938632.992444</v>
      </c>
      <c r="AX14" s="4"/>
      <c r="AY14" s="59">
        <f t="shared" si="10"/>
        <v>8257417.781</v>
      </c>
      <c r="AZ14" s="4"/>
      <c r="BA14" s="79">
        <v>807625.89957</v>
      </c>
      <c r="BB14" s="79">
        <v>357107.46645000007</v>
      </c>
      <c r="BC14" s="79">
        <v>1592127.3829650003</v>
      </c>
      <c r="BD14" s="79">
        <v>2052181.4511380005</v>
      </c>
      <c r="BE14" s="79">
        <v>1217405.6335699996</v>
      </c>
      <c r="BF14" s="79">
        <v>776583.8422999999</v>
      </c>
      <c r="BG14" s="76">
        <v>1090668.7667399999</v>
      </c>
      <c r="BH14" s="76">
        <v>1182214.361146</v>
      </c>
      <c r="BI14" s="76">
        <v>560790.81828</v>
      </c>
      <c r="BJ14" s="76">
        <v>975118.097786</v>
      </c>
      <c r="BK14" s="76">
        <v>676530.2558700001</v>
      </c>
      <c r="BL14" s="76">
        <v>1090894.35847</v>
      </c>
      <c r="BM14" s="4"/>
      <c r="BN14" s="59">
        <f t="shared" si="11"/>
        <v>12379248.33</v>
      </c>
      <c r="BO14" s="59"/>
      <c r="BP14" s="59"/>
      <c r="BQ14" s="77">
        <v>1295868.0608960476</v>
      </c>
      <c r="BR14" s="77">
        <v>572993.2142176831</v>
      </c>
      <c r="BS14" s="77">
        <v>2554632.0710626617</v>
      </c>
      <c r="BT14" s="77">
        <v>3292807.2256089672</v>
      </c>
      <c r="BU14" s="77">
        <v>1953376.035288407</v>
      </c>
      <c r="BV14" s="77">
        <v>1246059.8383240418</v>
      </c>
      <c r="BW14" s="77">
        <v>1750021.6629849994</v>
      </c>
      <c r="BX14" s="77">
        <v>1896910.2310332027</v>
      </c>
      <c r="BY14" s="77">
        <v>899811.2995629912</v>
      </c>
      <c r="BZ14" s="77">
        <v>1564615.9926215485</v>
      </c>
      <c r="CA14" s="77">
        <v>1085519.85675365</v>
      </c>
      <c r="CB14" s="77">
        <v>1750383.6339394539</v>
      </c>
      <c r="CC14" s="4"/>
      <c r="CD14" s="80">
        <f t="shared" si="12"/>
        <v>19862999.12</v>
      </c>
      <c r="CE14" s="4"/>
      <c r="CF14" s="77">
        <f>+'Flujo de fondos'!BQ14*(1+$BP$3)</f>
        <v>1891967.369</v>
      </c>
      <c r="CG14" s="77">
        <f>+'Flujo de fondos'!BR14*(1+$BP$3)</f>
        <v>836570.0928</v>
      </c>
      <c r="CH14" s="77">
        <f>+'Flujo de fondos'!BS14*(1+$BP$3)</f>
        <v>3729762.824</v>
      </c>
      <c r="CI14" s="4"/>
      <c r="CJ14" s="4"/>
      <c r="CK14" s="4"/>
    </row>
    <row r="15" ht="12.75" customHeight="1">
      <c r="A15" s="1"/>
      <c r="B15" s="3" t="s">
        <v>32</v>
      </c>
      <c r="C15" s="76">
        <v>0.0</v>
      </c>
      <c r="D15" s="76">
        <v>0.0</v>
      </c>
      <c r="E15" s="76">
        <v>0.0</v>
      </c>
      <c r="F15" s="76">
        <v>0.0</v>
      </c>
      <c r="G15" s="76">
        <v>0.0</v>
      </c>
      <c r="H15" s="76">
        <v>0.0</v>
      </c>
      <c r="I15" s="76">
        <v>0.0</v>
      </c>
      <c r="J15" s="76">
        <v>0.0</v>
      </c>
      <c r="K15" s="76">
        <v>0.0</v>
      </c>
      <c r="L15" s="76">
        <v>0.0</v>
      </c>
      <c r="M15" s="76">
        <v>0.0</v>
      </c>
      <c r="N15" s="76">
        <v>0.0</v>
      </c>
      <c r="O15" s="76">
        <v>0.0</v>
      </c>
      <c r="P15" s="76">
        <v>0.0</v>
      </c>
      <c r="Q15" s="76">
        <v>0.0</v>
      </c>
      <c r="R15" s="76">
        <v>0.0</v>
      </c>
      <c r="S15" s="76">
        <v>0.0</v>
      </c>
      <c r="T15" s="76">
        <v>0.0</v>
      </c>
      <c r="U15" s="76">
        <v>0.0</v>
      </c>
      <c r="V15" s="76">
        <v>0.0</v>
      </c>
      <c r="W15" s="76">
        <v>0.0</v>
      </c>
      <c r="X15" s="76">
        <v>0.0</v>
      </c>
      <c r="Y15" s="76">
        <v>0.0</v>
      </c>
      <c r="Z15" s="76">
        <v>0.0</v>
      </c>
      <c r="AA15" s="76">
        <v>0.0</v>
      </c>
      <c r="AB15" s="76">
        <v>0.0</v>
      </c>
      <c r="AC15" s="76">
        <v>0.0</v>
      </c>
      <c r="AD15" s="76">
        <v>0.0</v>
      </c>
      <c r="AE15" s="76">
        <v>0.0</v>
      </c>
      <c r="AF15" s="76">
        <v>0.0</v>
      </c>
      <c r="AG15" s="4"/>
      <c r="AH15" s="77"/>
      <c r="AI15" s="77"/>
      <c r="AJ15" s="78"/>
      <c r="AK15" s="4"/>
      <c r="AL15" s="76">
        <v>0.0</v>
      </c>
      <c r="AM15" s="76">
        <v>0.0</v>
      </c>
      <c r="AN15" s="76">
        <v>0.0</v>
      </c>
      <c r="AO15" s="76">
        <v>0.0</v>
      </c>
      <c r="AP15" s="76">
        <v>0.0</v>
      </c>
      <c r="AQ15" s="76">
        <v>0.0</v>
      </c>
      <c r="AR15" s="79">
        <v>213444.14231</v>
      </c>
      <c r="AS15" s="79">
        <v>249686.61263</v>
      </c>
      <c r="AT15" s="79">
        <v>493548.6241700001</v>
      </c>
      <c r="AU15" s="79">
        <v>578433.43894</v>
      </c>
      <c r="AV15" s="79">
        <v>750387.6936499998</v>
      </c>
      <c r="AW15" s="79">
        <v>838449.59653</v>
      </c>
      <c r="AX15" s="4"/>
      <c r="AY15" s="59">
        <f t="shared" si="10"/>
        <v>3123950.108</v>
      </c>
      <c r="AZ15" s="4"/>
      <c r="BA15" s="79">
        <v>1045723.29344</v>
      </c>
      <c r="BB15" s="79">
        <v>817670.0562100001</v>
      </c>
      <c r="BC15" s="79">
        <v>1127069.7897899998</v>
      </c>
      <c r="BD15" s="79">
        <v>1129008.0631199998</v>
      </c>
      <c r="BE15" s="79">
        <v>1066964.0401</v>
      </c>
      <c r="BF15" s="79">
        <v>1878807.2972200003</v>
      </c>
      <c r="BG15" s="76">
        <v>1620454.4651399998</v>
      </c>
      <c r="BH15" s="76">
        <v>1395533.1251400001</v>
      </c>
      <c r="BI15" s="76">
        <v>1808286.9509599996</v>
      </c>
      <c r="BJ15" s="76">
        <v>1534734.6301699998</v>
      </c>
      <c r="BK15" s="76">
        <v>2528212.34281</v>
      </c>
      <c r="BL15" s="76">
        <v>1870913.3780399999</v>
      </c>
      <c r="BM15" s="4"/>
      <c r="BN15" s="59">
        <f t="shared" si="11"/>
        <v>17823377.43</v>
      </c>
      <c r="BO15" s="59"/>
      <c r="BP15" s="59"/>
      <c r="BQ15" s="77">
        <v>1677904.8532562177</v>
      </c>
      <c r="BR15" s="77">
        <v>1311984.3119911936</v>
      </c>
      <c r="BS15" s="77">
        <v>1808428.5605096463</v>
      </c>
      <c r="BT15" s="77">
        <v>1811538.5975985643</v>
      </c>
      <c r="BU15" s="77">
        <v>1711986.480902054</v>
      </c>
      <c r="BV15" s="77">
        <v>3014621.4606813793</v>
      </c>
      <c r="BW15" s="77">
        <v>2600084.0074957353</v>
      </c>
      <c r="BX15" s="77">
        <v>2239188.7206121357</v>
      </c>
      <c r="BY15" s="77">
        <v>2901468.7442933572</v>
      </c>
      <c r="BZ15" s="77">
        <v>2462543.1034929715</v>
      </c>
      <c r="CA15" s="77">
        <v>4056617.832532357</v>
      </c>
      <c r="CB15" s="77">
        <v>3001955.351600301</v>
      </c>
      <c r="CC15" s="4"/>
      <c r="CD15" s="80">
        <f t="shared" si="12"/>
        <v>28598322.02</v>
      </c>
      <c r="CE15" s="4"/>
      <c r="CF15" s="77">
        <f>+'Flujo de fondos'!BQ15*(1+$BP$3)</f>
        <v>2449741.086</v>
      </c>
      <c r="CG15" s="77">
        <f>+'Flujo de fondos'!BR15*(1+$BP$3)</f>
        <v>1915497.096</v>
      </c>
      <c r="CH15" s="77">
        <f>+'Flujo de fondos'!BS15*(1+$BP$3)</f>
        <v>2640305.698</v>
      </c>
      <c r="CI15" s="4"/>
      <c r="CJ15" s="4"/>
      <c r="CK15" s="4"/>
    </row>
    <row r="16" ht="12.75" customHeight="1">
      <c r="A16" s="1"/>
      <c r="B16" s="3" t="s">
        <v>33</v>
      </c>
      <c r="C16" s="76">
        <v>972523.6401300001</v>
      </c>
      <c r="D16" s="76">
        <v>934748.1417399999</v>
      </c>
      <c r="E16" s="76">
        <v>728275.3584442001</v>
      </c>
      <c r="F16" s="76">
        <v>1120088.3813</v>
      </c>
      <c r="G16" s="76">
        <v>577477.62765</v>
      </c>
      <c r="H16" s="76">
        <v>698669.3361199999</v>
      </c>
      <c r="I16" s="76">
        <v>795218.31046</v>
      </c>
      <c r="J16" s="76">
        <v>387128.54172999994</v>
      </c>
      <c r="K16" s="76">
        <v>688741.78338</v>
      </c>
      <c r="L16" s="76">
        <v>770259.96551</v>
      </c>
      <c r="M16" s="76">
        <v>392407.58822999994</v>
      </c>
      <c r="N16" s="76">
        <v>440062.16247000004</v>
      </c>
      <c r="O16" s="76">
        <v>305034.02202000003</v>
      </c>
      <c r="P16" s="76">
        <v>437144.4163800001</v>
      </c>
      <c r="Q16" s="76">
        <v>244776.80815</v>
      </c>
      <c r="R16" s="76">
        <v>1134443.78306</v>
      </c>
      <c r="S16" s="76">
        <v>275735.87993</v>
      </c>
      <c r="T16" s="76">
        <v>125448.56407999998</v>
      </c>
      <c r="U16" s="76">
        <v>638277.28594</v>
      </c>
      <c r="V16" s="76">
        <v>185566.65553999995</v>
      </c>
      <c r="W16" s="76">
        <v>423994.00217999995</v>
      </c>
      <c r="X16" s="76">
        <v>462446.71536000003</v>
      </c>
      <c r="Y16" s="76">
        <v>184581.45699000004</v>
      </c>
      <c r="Z16" s="76">
        <v>281407.55517000007</v>
      </c>
      <c r="AA16" s="76">
        <v>350679.82207999995</v>
      </c>
      <c r="AB16" s="76">
        <v>279524.92421</v>
      </c>
      <c r="AC16" s="76">
        <v>208581.07829999996</v>
      </c>
      <c r="AD16" s="76">
        <v>424455.57118999993</v>
      </c>
      <c r="AE16" s="76">
        <v>297385.74033</v>
      </c>
      <c r="AF16" s="76">
        <v>177654.52593</v>
      </c>
      <c r="AG16" s="4"/>
      <c r="AH16" s="77">
        <f t="shared" ref="AH16:AH21" si="13">SUM(I16:T16)</f>
        <v>5996401.825</v>
      </c>
      <c r="AI16" s="77">
        <f t="shared" ref="AI16:AI23" si="14">AF16+SUM(U16:AE16)</f>
        <v>3914555.333</v>
      </c>
      <c r="AJ16" s="78">
        <f t="shared" ref="AJ16:AJ23" si="15">+AI16/AH16-1</f>
        <v>-0.3471826193</v>
      </c>
      <c r="AK16" s="4"/>
      <c r="AL16" s="76">
        <v>495153.4116648</v>
      </c>
      <c r="AM16" s="76">
        <v>509348.3317300001</v>
      </c>
      <c r="AN16" s="76">
        <v>463852.9298199999</v>
      </c>
      <c r="AO16" s="76">
        <v>291213.19584000006</v>
      </c>
      <c r="AP16" s="76">
        <v>412131.6575222001</v>
      </c>
      <c r="AQ16" s="76">
        <v>384617.54652999993</v>
      </c>
      <c r="AR16" s="79">
        <v>285676.07116999995</v>
      </c>
      <c r="AS16" s="79">
        <v>493419.72026199993</v>
      </c>
      <c r="AT16" s="79">
        <v>458983.3212649999</v>
      </c>
      <c r="AU16" s="79">
        <v>737040.59094743</v>
      </c>
      <c r="AV16" s="79">
        <v>708940.7395839998</v>
      </c>
      <c r="AW16" s="79">
        <v>437018.598464</v>
      </c>
      <c r="AX16" s="4"/>
      <c r="AY16" s="59">
        <f t="shared" si="10"/>
        <v>5677396.115</v>
      </c>
      <c r="AZ16" s="4"/>
      <c r="BA16" s="79">
        <v>317826.2501399999</v>
      </c>
      <c r="BB16" s="79">
        <v>548387.613081</v>
      </c>
      <c r="BC16" s="79">
        <v>447041.92575700005</v>
      </c>
      <c r="BD16" s="79">
        <v>472682.2976883001</v>
      </c>
      <c r="BE16" s="79">
        <v>980474.4288233999</v>
      </c>
      <c r="BF16" s="79">
        <v>776712.6341099998</v>
      </c>
      <c r="BG16" s="76">
        <v>698250.763287</v>
      </c>
      <c r="BH16" s="76">
        <v>406409.5885163999</v>
      </c>
      <c r="BI16" s="76">
        <v>620114.4536300001</v>
      </c>
      <c r="BJ16" s="76">
        <v>525137.8735400001</v>
      </c>
      <c r="BK16" s="76">
        <v>635118.4082599998</v>
      </c>
      <c r="BL16" s="76">
        <v>518776.96045</v>
      </c>
      <c r="BM16" s="4"/>
      <c r="BN16" s="59">
        <f t="shared" si="11"/>
        <v>6946933.197</v>
      </c>
      <c r="BO16" s="59"/>
      <c r="BP16" s="59"/>
      <c r="BQ16" s="77">
        <v>509964.9313996354</v>
      </c>
      <c r="BR16" s="77">
        <v>879909.8606929878</v>
      </c>
      <c r="BS16" s="77">
        <v>717296.6515541369</v>
      </c>
      <c r="BT16" s="77">
        <v>758437.653932785</v>
      </c>
      <c r="BU16" s="77">
        <v>1573210.440024298</v>
      </c>
      <c r="BV16" s="77">
        <v>1246266.4899348589</v>
      </c>
      <c r="BW16" s="77">
        <v>1120371.279724523</v>
      </c>
      <c r="BX16" s="77">
        <v>652100.4411581043</v>
      </c>
      <c r="BY16" s="77">
        <v>994998.4454274804</v>
      </c>
      <c r="BZ16" s="77">
        <v>842604.7236098717</v>
      </c>
      <c r="CA16" s="77">
        <v>1019072.8907895001</v>
      </c>
      <c r="CB16" s="77">
        <v>832398.384120443</v>
      </c>
      <c r="CC16" s="4"/>
      <c r="CD16" s="80">
        <f t="shared" si="12"/>
        <v>11146632.19</v>
      </c>
      <c r="CE16" s="4"/>
      <c r="CF16" s="77">
        <f>+'Flujo de fondos'!BQ16*(1+$BP$3)</f>
        <v>744548.7998</v>
      </c>
      <c r="CG16" s="77">
        <f>+'Flujo de fondos'!BR16*(1+$BP$3)</f>
        <v>1284668.397</v>
      </c>
      <c r="CH16" s="77">
        <f>+'Flujo de fondos'!BS16*(1+$BP$3)</f>
        <v>1047253.111</v>
      </c>
      <c r="CI16" s="4"/>
      <c r="CJ16" s="4"/>
      <c r="CK16" s="4"/>
    </row>
    <row r="17" ht="12.75" customHeight="1">
      <c r="A17" s="1"/>
      <c r="B17" s="3" t="s">
        <v>34</v>
      </c>
      <c r="C17" s="76">
        <v>396262.37468999997</v>
      </c>
      <c r="D17" s="76">
        <v>388474.46505</v>
      </c>
      <c r="E17" s="76">
        <v>459342.0843199999</v>
      </c>
      <c r="F17" s="76">
        <v>454776.50862</v>
      </c>
      <c r="G17" s="76">
        <v>439899.44453000004</v>
      </c>
      <c r="H17" s="76">
        <v>621953.1245899999</v>
      </c>
      <c r="I17" s="76">
        <v>854832.2246800001</v>
      </c>
      <c r="J17" s="76">
        <v>505454.5637399999</v>
      </c>
      <c r="K17" s="76">
        <v>732362.6979199998</v>
      </c>
      <c r="L17" s="76">
        <v>794576.1757499998</v>
      </c>
      <c r="M17" s="76">
        <v>591845.96464</v>
      </c>
      <c r="N17" s="76">
        <v>1529713.7167900004</v>
      </c>
      <c r="O17" s="76">
        <v>708054.78513</v>
      </c>
      <c r="P17" s="76">
        <v>605845.45525</v>
      </c>
      <c r="Q17" s="76">
        <v>655518.9804099998</v>
      </c>
      <c r="R17" s="76">
        <v>1013442.6521799997</v>
      </c>
      <c r="S17" s="76">
        <v>473861.33599</v>
      </c>
      <c r="T17" s="76">
        <v>992583.0222350002</v>
      </c>
      <c r="U17" s="76">
        <v>396911.61993</v>
      </c>
      <c r="V17" s="76">
        <v>777033.4432</v>
      </c>
      <c r="W17" s="76">
        <v>1074972.53003</v>
      </c>
      <c r="X17" s="76">
        <v>1127053.77736</v>
      </c>
      <c r="Y17" s="76">
        <v>512115.25106</v>
      </c>
      <c r="Z17" s="76">
        <v>1490580.16212</v>
      </c>
      <c r="AA17" s="76">
        <v>2695000.4732700004</v>
      </c>
      <c r="AB17" s="76">
        <v>1196906.01954</v>
      </c>
      <c r="AC17" s="76">
        <v>787955.7557900001</v>
      </c>
      <c r="AD17" s="76">
        <v>628846.17348</v>
      </c>
      <c r="AE17" s="76">
        <v>844895.66014</v>
      </c>
      <c r="AF17" s="76">
        <v>1029988.4158899998</v>
      </c>
      <c r="AG17" s="4"/>
      <c r="AH17" s="77">
        <f t="shared" si="13"/>
        <v>9458091.575</v>
      </c>
      <c r="AI17" s="77">
        <f t="shared" si="14"/>
        <v>12562259.28</v>
      </c>
      <c r="AJ17" s="78">
        <f t="shared" si="15"/>
        <v>0.3282023316</v>
      </c>
      <c r="AK17" s="4"/>
      <c r="AL17" s="76">
        <v>601339.36842</v>
      </c>
      <c r="AM17" s="76">
        <v>1129968.54516</v>
      </c>
      <c r="AN17" s="76">
        <v>1129892.1756499999</v>
      </c>
      <c r="AO17" s="76">
        <v>1490714.9105100003</v>
      </c>
      <c r="AP17" s="76">
        <v>2614825.8186399997</v>
      </c>
      <c r="AQ17" s="76">
        <v>3533196.46456</v>
      </c>
      <c r="AR17" s="79">
        <v>1755087.5040999998</v>
      </c>
      <c r="AS17" s="79">
        <v>984072.242048</v>
      </c>
      <c r="AT17" s="79">
        <v>1201402.42418</v>
      </c>
      <c r="AU17" s="79">
        <v>1396709.5189180002</v>
      </c>
      <c r="AV17" s="79">
        <v>2281241.060252</v>
      </c>
      <c r="AW17" s="79">
        <v>2480640.5243689995</v>
      </c>
      <c r="AX17" s="4"/>
      <c r="AY17" s="59">
        <f t="shared" si="10"/>
        <v>20599090.56</v>
      </c>
      <c r="AZ17" s="4"/>
      <c r="BA17" s="79">
        <v>1011988.3234999999</v>
      </c>
      <c r="BB17" s="79">
        <v>1070717.9933100003</v>
      </c>
      <c r="BC17" s="79">
        <v>1039644.09801</v>
      </c>
      <c r="BD17" s="79">
        <v>1116489.71679</v>
      </c>
      <c r="BE17" s="79">
        <v>1034240.75461</v>
      </c>
      <c r="BF17" s="79">
        <v>6755543.964022001</v>
      </c>
      <c r="BG17" s="76">
        <v>1348330.37178</v>
      </c>
      <c r="BH17" s="76">
        <v>1584857.0414404</v>
      </c>
      <c r="BI17" s="76">
        <v>2113364.04279</v>
      </c>
      <c r="BJ17" s="76">
        <v>3663160.588300499</v>
      </c>
      <c r="BK17" s="76">
        <v>1916162.0434600003</v>
      </c>
      <c r="BL17" s="76">
        <v>2108117.4195375</v>
      </c>
      <c r="BM17" s="4"/>
      <c r="BN17" s="59">
        <f t="shared" si="11"/>
        <v>24762616.36</v>
      </c>
      <c r="BO17" s="59"/>
      <c r="BP17" s="59"/>
      <c r="BQ17" s="77">
        <v>1623775.7445886899</v>
      </c>
      <c r="BR17" s="77">
        <v>1718009.8489856278</v>
      </c>
      <c r="BS17" s="77">
        <v>1668150.5410209652</v>
      </c>
      <c r="BT17" s="77">
        <v>1791452.4101782267</v>
      </c>
      <c r="BU17" s="77">
        <v>1659480.6604019292</v>
      </c>
      <c r="BV17" s="77">
        <v>1.0839540512031863E7</v>
      </c>
      <c r="BW17" s="77">
        <v>2163450.014735881</v>
      </c>
      <c r="BX17" s="77">
        <v>2542966.5172727793</v>
      </c>
      <c r="BY17" s="77">
        <v>3390977.141218266</v>
      </c>
      <c r="BZ17" s="77">
        <v>5877687.690351683</v>
      </c>
      <c r="CA17" s="77">
        <v>3074558.6452133087</v>
      </c>
      <c r="CB17" s="77">
        <v>3382558.7243447</v>
      </c>
      <c r="CC17" s="4"/>
      <c r="CD17" s="80">
        <f t="shared" si="12"/>
        <v>39732608.45</v>
      </c>
      <c r="CE17" s="4"/>
      <c r="CF17" s="77">
        <f>+'Flujo de fondos'!BQ17*(1+$BP$3)</f>
        <v>2370712.587</v>
      </c>
      <c r="CG17" s="77">
        <f>+'Flujo de fondos'!BR17*(1+$BP$3)</f>
        <v>2508294.38</v>
      </c>
      <c r="CH17" s="77">
        <f>+'Flujo de fondos'!BS17*(1+$BP$3)</f>
        <v>2435499.79</v>
      </c>
      <c r="CI17" s="4"/>
      <c r="CJ17" s="4"/>
      <c r="CK17" s="4"/>
    </row>
    <row r="18" ht="12.75" customHeight="1">
      <c r="A18" s="1"/>
      <c r="B18" s="3" t="s">
        <v>35</v>
      </c>
      <c r="C18" s="76">
        <v>321509.0940936</v>
      </c>
      <c r="D18" s="76">
        <v>262761.08487496</v>
      </c>
      <c r="E18" s="76">
        <v>414523.4154423599</v>
      </c>
      <c r="F18" s="76">
        <v>278134.20903492</v>
      </c>
      <c r="G18" s="76">
        <v>312707.03499056003</v>
      </c>
      <c r="H18" s="76">
        <v>275337.59204335994</v>
      </c>
      <c r="I18" s="76">
        <v>147711.40628076</v>
      </c>
      <c r="J18" s="76">
        <v>196668.76646423995</v>
      </c>
      <c r="K18" s="76">
        <v>290855.66397272</v>
      </c>
      <c r="L18" s="76">
        <v>201432.66744048</v>
      </c>
      <c r="M18" s="76">
        <v>275264.26038916</v>
      </c>
      <c r="N18" s="76">
        <v>188721.60416312</v>
      </c>
      <c r="O18" s="76">
        <v>262192.05080936</v>
      </c>
      <c r="P18" s="76">
        <v>206054.54064635996</v>
      </c>
      <c r="Q18" s="76">
        <v>293253.63207811996</v>
      </c>
      <c r="R18" s="76">
        <v>336129.11839276</v>
      </c>
      <c r="S18" s="76">
        <v>196518.59435655994</v>
      </c>
      <c r="T18" s="76">
        <v>275525.14668</v>
      </c>
      <c r="U18" s="76">
        <v>114735.14941</v>
      </c>
      <c r="V18" s="76">
        <v>293782.584207</v>
      </c>
      <c r="W18" s="76">
        <v>475189.03789</v>
      </c>
      <c r="X18" s="76">
        <v>248794.64225</v>
      </c>
      <c r="Y18" s="76">
        <v>296770.86082000006</v>
      </c>
      <c r="Z18" s="76">
        <v>220793.72679000002</v>
      </c>
      <c r="AA18" s="76">
        <v>350220.25325</v>
      </c>
      <c r="AB18" s="76">
        <v>268752.03166</v>
      </c>
      <c r="AC18" s="76">
        <v>346545.48299</v>
      </c>
      <c r="AD18" s="76">
        <v>292950.11039</v>
      </c>
      <c r="AE18" s="76">
        <v>395346.14937999996</v>
      </c>
      <c r="AF18" s="76">
        <v>296282.75096</v>
      </c>
      <c r="AG18" s="4"/>
      <c r="AH18" s="77">
        <f t="shared" si="13"/>
        <v>2870327.452</v>
      </c>
      <c r="AI18" s="77">
        <f t="shared" si="14"/>
        <v>3600162.78</v>
      </c>
      <c r="AJ18" s="78">
        <f t="shared" si="15"/>
        <v>0.2542690131</v>
      </c>
      <c r="AK18" s="4"/>
      <c r="AL18" s="76">
        <v>459964.18426</v>
      </c>
      <c r="AM18" s="76">
        <v>254572.29406</v>
      </c>
      <c r="AN18" s="76">
        <v>420882.19466999994</v>
      </c>
      <c r="AO18" s="76">
        <v>454955.9753199999</v>
      </c>
      <c r="AP18" s="76">
        <v>465860.1917760001</v>
      </c>
      <c r="AQ18" s="76">
        <v>630174.46884</v>
      </c>
      <c r="AR18" s="79">
        <v>511248.44777999993</v>
      </c>
      <c r="AS18" s="79">
        <v>381838.0986</v>
      </c>
      <c r="AT18" s="79">
        <v>960097.6098</v>
      </c>
      <c r="AU18" s="79">
        <v>1652006.6891999997</v>
      </c>
      <c r="AV18" s="79">
        <v>1936977.5760299999</v>
      </c>
      <c r="AW18" s="79">
        <v>1323564.21995</v>
      </c>
      <c r="AX18" s="4"/>
      <c r="AY18" s="59">
        <f t="shared" si="10"/>
        <v>9452141.95</v>
      </c>
      <c r="AZ18" s="4"/>
      <c r="BA18" s="79">
        <v>1256477.362896</v>
      </c>
      <c r="BB18" s="79">
        <v>872555.8965899999</v>
      </c>
      <c r="BC18" s="79">
        <v>1065906.23062</v>
      </c>
      <c r="BD18" s="79">
        <v>1452295.53</v>
      </c>
      <c r="BE18" s="79">
        <v>1633307.99548</v>
      </c>
      <c r="BF18" s="79">
        <v>790881.0137647999</v>
      </c>
      <c r="BG18" s="76">
        <v>1509687.3211700001</v>
      </c>
      <c r="BH18" s="76">
        <v>1176856.55591</v>
      </c>
      <c r="BI18" s="76">
        <v>1718957.7074361998</v>
      </c>
      <c r="BJ18" s="76">
        <v>828933.95998</v>
      </c>
      <c r="BK18" s="76">
        <v>1713400.29105</v>
      </c>
      <c r="BL18" s="76">
        <v>1353027.97035</v>
      </c>
      <c r="BM18" s="4"/>
      <c r="BN18" s="59">
        <f t="shared" si="11"/>
        <v>15372287.84</v>
      </c>
      <c r="BO18" s="59"/>
      <c r="BP18" s="59"/>
      <c r="BQ18" s="77">
        <v>2016068.1878611478</v>
      </c>
      <c r="BR18" s="77">
        <v>1400050.8383145183</v>
      </c>
      <c r="BS18" s="77">
        <v>1710289.1832790147</v>
      </c>
      <c r="BT18" s="77">
        <v>2330266.2697062</v>
      </c>
      <c r="BU18" s="77">
        <v>2620708.0110674794</v>
      </c>
      <c r="BV18" s="77">
        <v>1269000.221826172</v>
      </c>
      <c r="BW18" s="77">
        <v>2422353.694310112</v>
      </c>
      <c r="BX18" s="77">
        <v>1888313.4182198315</v>
      </c>
      <c r="BY18" s="77">
        <v>2758136.3998896796</v>
      </c>
      <c r="BZ18" s="77">
        <v>1330057.6961463091</v>
      </c>
      <c r="CA18" s="77">
        <v>2749219.303001367</v>
      </c>
      <c r="CB18" s="77">
        <v>2170987.499545389</v>
      </c>
      <c r="CC18" s="4"/>
      <c r="CD18" s="80">
        <f t="shared" si="12"/>
        <v>24665450.72</v>
      </c>
      <c r="CE18" s="4"/>
      <c r="CF18" s="77">
        <f>+'Flujo de fondos'!BQ18*(1+$BP$3)</f>
        <v>2943459.554</v>
      </c>
      <c r="CG18" s="77">
        <f>+'Flujo de fondos'!BR18*(1+$BP$3)</f>
        <v>2044074.224</v>
      </c>
      <c r="CH18" s="77">
        <f>+'Flujo de fondos'!BS18*(1+$BP$3)</f>
        <v>2497022.208</v>
      </c>
      <c r="CI18" s="4"/>
      <c r="CJ18" s="4"/>
      <c r="CK18" s="4"/>
    </row>
    <row r="19" ht="12.75" customHeight="1">
      <c r="A19" s="1"/>
      <c r="B19" s="3" t="s">
        <v>36</v>
      </c>
      <c r="C19" s="76">
        <v>61785.16486772001</v>
      </c>
      <c r="D19" s="76">
        <v>60633.453618639986</v>
      </c>
      <c r="E19" s="76">
        <v>162000.00616100003</v>
      </c>
      <c r="F19" s="76">
        <v>167934.47946827995</v>
      </c>
      <c r="G19" s="76">
        <v>84101.64121379999</v>
      </c>
      <c r="H19" s="76">
        <v>85389.74566023999</v>
      </c>
      <c r="I19" s="76">
        <v>106994.44063307997</v>
      </c>
      <c r="J19" s="76">
        <v>27862.7503889</v>
      </c>
      <c r="K19" s="76">
        <v>51473.388935359995</v>
      </c>
      <c r="L19" s="76">
        <v>23858.76129308</v>
      </c>
      <c r="M19" s="76">
        <v>38137.30141087999</v>
      </c>
      <c r="N19" s="76">
        <v>62792.81611959999</v>
      </c>
      <c r="O19" s="76">
        <v>90554.79684663999</v>
      </c>
      <c r="P19" s="76">
        <v>108924.54887664</v>
      </c>
      <c r="Q19" s="76">
        <v>86733.8750166</v>
      </c>
      <c r="R19" s="76">
        <v>161289.25721034</v>
      </c>
      <c r="S19" s="76">
        <v>98896.84296982002</v>
      </c>
      <c r="T19" s="76">
        <v>30761.93316</v>
      </c>
      <c r="U19" s="76">
        <v>75512.29</v>
      </c>
      <c r="V19" s="76">
        <v>50073.1875</v>
      </c>
      <c r="W19" s="76">
        <v>290847.14092000003</v>
      </c>
      <c r="X19" s="76">
        <v>44267.87386</v>
      </c>
      <c r="Y19" s="76">
        <v>5640.21087</v>
      </c>
      <c r="Z19" s="76">
        <v>167924.14477999997</v>
      </c>
      <c r="AA19" s="76">
        <v>176391.75295</v>
      </c>
      <c r="AB19" s="76">
        <v>137164.09091</v>
      </c>
      <c r="AC19" s="76">
        <v>74882.994907</v>
      </c>
      <c r="AD19" s="76">
        <v>118614.57545</v>
      </c>
      <c r="AE19" s="76">
        <v>104787.05636</v>
      </c>
      <c r="AF19" s="76">
        <v>96673.50203</v>
      </c>
      <c r="AG19" s="4"/>
      <c r="AH19" s="77">
        <f t="shared" si="13"/>
        <v>888280.7129</v>
      </c>
      <c r="AI19" s="77">
        <f t="shared" si="14"/>
        <v>1342778.821</v>
      </c>
      <c r="AJ19" s="78">
        <f t="shared" si="15"/>
        <v>0.5116604482</v>
      </c>
      <c r="AK19" s="4"/>
      <c r="AL19" s="76">
        <v>174394.49629</v>
      </c>
      <c r="AM19" s="76">
        <v>284289.32</v>
      </c>
      <c r="AN19" s="76">
        <v>141193.43154</v>
      </c>
      <c r="AO19" s="76">
        <v>185639.60716</v>
      </c>
      <c r="AP19" s="76">
        <v>236592.30237999998</v>
      </c>
      <c r="AQ19" s="76">
        <v>217022.77205</v>
      </c>
      <c r="AR19" s="79">
        <v>68935.33549</v>
      </c>
      <c r="AS19" s="79">
        <v>550543.96208</v>
      </c>
      <c r="AT19" s="79">
        <v>106486.33016</v>
      </c>
      <c r="AU19" s="79">
        <v>159929.0077</v>
      </c>
      <c r="AV19" s="79">
        <v>123078.44969</v>
      </c>
      <c r="AW19" s="79">
        <v>136062.20054</v>
      </c>
      <c r="AX19" s="4"/>
      <c r="AY19" s="59">
        <f t="shared" si="10"/>
        <v>2384167.215</v>
      </c>
      <c r="AZ19" s="4"/>
      <c r="BA19" s="79">
        <v>54177.98547</v>
      </c>
      <c r="BB19" s="79">
        <v>121639.9988125</v>
      </c>
      <c r="BC19" s="79">
        <v>224927.34053999998</v>
      </c>
      <c r="BD19" s="79">
        <v>166816.58357</v>
      </c>
      <c r="BE19" s="79">
        <v>242697.256172</v>
      </c>
      <c r="BF19" s="79">
        <v>717159.0439999999</v>
      </c>
      <c r="BG19" s="76">
        <v>176400.01743</v>
      </c>
      <c r="BH19" s="76">
        <v>482972.35371000005</v>
      </c>
      <c r="BI19" s="76">
        <v>131353.15039</v>
      </c>
      <c r="BJ19" s="76">
        <v>422904.9481299999</v>
      </c>
      <c r="BK19" s="76">
        <v>139827.90206</v>
      </c>
      <c r="BL19" s="76">
        <v>409289.3821800001</v>
      </c>
      <c r="BM19" s="4"/>
      <c r="BN19" s="59">
        <f t="shared" si="11"/>
        <v>3290165.962</v>
      </c>
      <c r="BO19" s="59"/>
      <c r="BP19" s="59"/>
      <c r="BQ19" s="77">
        <v>86930.74480603379</v>
      </c>
      <c r="BR19" s="77">
        <v>195176.2436946087</v>
      </c>
      <c r="BS19" s="77">
        <v>360904.91499005153</v>
      </c>
      <c r="BT19" s="77">
        <v>267663.88100140775</v>
      </c>
      <c r="BU19" s="77">
        <v>389417.4554182209</v>
      </c>
      <c r="BV19" s="77">
        <v>1150710.3724597597</v>
      </c>
      <c r="BW19" s="77">
        <v>283040.8839671322</v>
      </c>
      <c r="BX19" s="77">
        <v>774948.4604218435</v>
      </c>
      <c r="BY19" s="77">
        <v>210761.3839267706</v>
      </c>
      <c r="BZ19" s="77">
        <v>678567.90547251</v>
      </c>
      <c r="CA19" s="77">
        <v>224359.4619713524</v>
      </c>
      <c r="CB19" s="77">
        <v>656721.1852830973</v>
      </c>
      <c r="CC19" s="4"/>
      <c r="CD19" s="80">
        <f t="shared" si="12"/>
        <v>5279202.893</v>
      </c>
      <c r="CE19" s="4"/>
      <c r="CF19" s="77">
        <f>+'Flujo de fondos'!BQ19*(1+$BP$3)</f>
        <v>126918.8874</v>
      </c>
      <c r="CG19" s="77">
        <f>+'Flujo de fondos'!BR19*(1+$BP$3)</f>
        <v>284957.3158</v>
      </c>
      <c r="CH19" s="77">
        <f>+'Flujo de fondos'!BS19*(1+$BP$3)</f>
        <v>526921.1759</v>
      </c>
      <c r="CI19" s="4"/>
      <c r="CJ19" s="4"/>
      <c r="CK19" s="4"/>
    </row>
    <row r="20" ht="12.75" customHeight="1">
      <c r="A20" s="1"/>
      <c r="B20" s="3" t="s">
        <v>37</v>
      </c>
      <c r="C20" s="76">
        <v>15119.283689999998</v>
      </c>
      <c r="D20" s="76">
        <v>17716.47346</v>
      </c>
      <c r="E20" s="76">
        <v>13112.388799999999</v>
      </c>
      <c r="F20" s="76">
        <v>15155.08911</v>
      </c>
      <c r="G20" s="76">
        <v>16090.546919999999</v>
      </c>
      <c r="H20" s="76">
        <v>22969.539599999996</v>
      </c>
      <c r="I20" s="76">
        <v>16430.77534</v>
      </c>
      <c r="J20" s="76">
        <v>8713.82813</v>
      </c>
      <c r="K20" s="76">
        <v>21372.747549999996</v>
      </c>
      <c r="L20" s="76">
        <v>19458.44341</v>
      </c>
      <c r="M20" s="76">
        <v>16336.1954</v>
      </c>
      <c r="N20" s="76">
        <v>34705.06823</v>
      </c>
      <c r="O20" s="76">
        <v>12787.326579999999</v>
      </c>
      <c r="P20" s="76">
        <v>29042.844389999995</v>
      </c>
      <c r="Q20" s="76">
        <v>14552.166720000001</v>
      </c>
      <c r="R20" s="76">
        <v>1818.36144</v>
      </c>
      <c r="S20" s="76">
        <v>6028.597470000001</v>
      </c>
      <c r="T20" s="76">
        <v>43756.849850000006</v>
      </c>
      <c r="U20" s="76">
        <v>39305.72401</v>
      </c>
      <c r="V20" s="76">
        <v>63642.66139000001</v>
      </c>
      <c r="W20" s="76">
        <v>26825.13932</v>
      </c>
      <c r="X20" s="76">
        <v>26608.20771</v>
      </c>
      <c r="Y20" s="76">
        <v>24526.32805</v>
      </c>
      <c r="Z20" s="76">
        <v>21829.250169999996</v>
      </c>
      <c r="AA20" s="76">
        <v>16441.79831</v>
      </c>
      <c r="AB20" s="76">
        <v>40720.04909</v>
      </c>
      <c r="AC20" s="76">
        <v>11824.85535</v>
      </c>
      <c r="AD20" s="76">
        <v>16404.74003</v>
      </c>
      <c r="AE20" s="76">
        <v>7159.17174</v>
      </c>
      <c r="AF20" s="76">
        <v>12602.66161</v>
      </c>
      <c r="AG20" s="4"/>
      <c r="AH20" s="77">
        <f t="shared" si="13"/>
        <v>225003.2045</v>
      </c>
      <c r="AI20" s="77">
        <f t="shared" si="14"/>
        <v>307890.5868</v>
      </c>
      <c r="AJ20" s="78">
        <f t="shared" si="15"/>
        <v>0.368383119</v>
      </c>
      <c r="AK20" s="4"/>
      <c r="AL20" s="76">
        <v>45345.597219999996</v>
      </c>
      <c r="AM20" s="76">
        <v>39358.98155</v>
      </c>
      <c r="AN20" s="76">
        <v>59515.48777999999</v>
      </c>
      <c r="AO20" s="76">
        <v>20923.487340000003</v>
      </c>
      <c r="AP20" s="76">
        <v>45064.33015000001</v>
      </c>
      <c r="AQ20" s="76">
        <v>47260.06621</v>
      </c>
      <c r="AR20" s="79">
        <v>26881.68287</v>
      </c>
      <c r="AS20" s="79">
        <v>24165.515359999998</v>
      </c>
      <c r="AT20" s="79">
        <v>24354.257619999997</v>
      </c>
      <c r="AU20" s="79">
        <v>32849.153959999996</v>
      </c>
      <c r="AV20" s="79">
        <v>43552.78753</v>
      </c>
      <c r="AW20" s="79">
        <v>62465.00596</v>
      </c>
      <c r="AX20" s="4"/>
      <c r="AY20" s="59">
        <f t="shared" si="10"/>
        <v>471736.3536</v>
      </c>
      <c r="AZ20" s="4"/>
      <c r="BA20" s="79">
        <v>56686.826629999996</v>
      </c>
      <c r="BB20" s="79">
        <v>51754.36076999999</v>
      </c>
      <c r="BC20" s="79">
        <v>45522.294440000005</v>
      </c>
      <c r="BD20" s="79">
        <v>17639.81821</v>
      </c>
      <c r="BE20" s="79">
        <v>127246.11046000003</v>
      </c>
      <c r="BF20" s="79">
        <v>40824.553</v>
      </c>
      <c r="BG20" s="76">
        <v>34150.60075</v>
      </c>
      <c r="BH20" s="76">
        <v>63793.15845000001</v>
      </c>
      <c r="BI20" s="76">
        <v>42036.61812</v>
      </c>
      <c r="BJ20" s="76">
        <v>99189.16797999998</v>
      </c>
      <c r="BK20" s="76">
        <v>135936.61781</v>
      </c>
      <c r="BL20" s="76">
        <v>538830.63325</v>
      </c>
      <c r="BM20" s="4"/>
      <c r="BN20" s="59">
        <f t="shared" si="11"/>
        <v>1253610.76</v>
      </c>
      <c r="BO20" s="59"/>
      <c r="BP20" s="59"/>
      <c r="BQ20" s="77">
        <v>90956.28080090019</v>
      </c>
      <c r="BR20" s="77">
        <v>83041.94202989578</v>
      </c>
      <c r="BS20" s="77">
        <v>73042.34232075761</v>
      </c>
      <c r="BT20" s="77">
        <v>28303.7939106734</v>
      </c>
      <c r="BU20" s="77">
        <v>204171.4740774884</v>
      </c>
      <c r="BV20" s="77">
        <v>65504.62827062</v>
      </c>
      <c r="BW20" s="77">
        <v>54796.004927404996</v>
      </c>
      <c r="BX20" s="77">
        <v>102358.67445936301</v>
      </c>
      <c r="BY20" s="77">
        <v>67449.43523826479</v>
      </c>
      <c r="BZ20" s="77">
        <v>159152.98759062917</v>
      </c>
      <c r="CA20" s="77">
        <v>218115.74074085738</v>
      </c>
      <c r="CB20" s="77">
        <v>864575.3042749548</v>
      </c>
      <c r="CC20" s="4"/>
      <c r="CD20" s="80">
        <f t="shared" si="12"/>
        <v>2011468.609</v>
      </c>
      <c r="CE20" s="4"/>
      <c r="CF20" s="77">
        <f>+'Flujo de fondos'!BQ20*(1+$BP$3)</f>
        <v>132796.17</v>
      </c>
      <c r="CG20" s="77">
        <f>+'Flujo de fondos'!BR20*(1+$BP$3)</f>
        <v>121241.2354</v>
      </c>
      <c r="CH20" s="77">
        <f>+'Flujo de fondos'!BS20*(1+$BP$3)</f>
        <v>106641.8198</v>
      </c>
      <c r="CI20" s="4"/>
      <c r="CJ20" s="4"/>
      <c r="CK20" s="4"/>
    </row>
    <row r="21" ht="12.75" customHeight="1">
      <c r="A21" s="1"/>
      <c r="B21" s="3" t="s">
        <v>38</v>
      </c>
      <c r="C21" s="76">
        <v>142322.23874988</v>
      </c>
      <c r="D21" s="76">
        <v>125131.69187175999</v>
      </c>
      <c r="E21" s="76">
        <v>149135.63981288</v>
      </c>
      <c r="F21" s="76">
        <v>162670.06632912</v>
      </c>
      <c r="G21" s="76">
        <v>139718.7274</v>
      </c>
      <c r="H21" s="76">
        <v>159318.63351852</v>
      </c>
      <c r="I21" s="76">
        <v>160161.90914276</v>
      </c>
      <c r="J21" s="76">
        <v>145550.04338</v>
      </c>
      <c r="K21" s="76">
        <v>165348.19463567997</v>
      </c>
      <c r="L21" s="76">
        <v>158425.54360920002</v>
      </c>
      <c r="M21" s="76">
        <v>152175.78131308002</v>
      </c>
      <c r="N21" s="76">
        <v>194013.26502908</v>
      </c>
      <c r="O21" s="76">
        <v>144579.83299199998</v>
      </c>
      <c r="P21" s="76">
        <v>235611.21707928003</v>
      </c>
      <c r="Q21" s="76">
        <v>157768.65944</v>
      </c>
      <c r="R21" s="76">
        <v>157167.59787680002</v>
      </c>
      <c r="S21" s="76">
        <v>146615.13397678</v>
      </c>
      <c r="T21" s="76">
        <v>189682.72375499998</v>
      </c>
      <c r="U21" s="76">
        <v>90780.01562</v>
      </c>
      <c r="V21" s="76">
        <v>144643.56619999997</v>
      </c>
      <c r="W21" s="76">
        <v>156465.77296</v>
      </c>
      <c r="X21" s="76">
        <v>175806.38159</v>
      </c>
      <c r="Y21" s="76">
        <v>237137.56024</v>
      </c>
      <c r="Z21" s="76">
        <v>233727.86878</v>
      </c>
      <c r="AA21" s="76">
        <v>200645.47405000002</v>
      </c>
      <c r="AB21" s="76">
        <v>181392.2579</v>
      </c>
      <c r="AC21" s="76">
        <v>201438.52344</v>
      </c>
      <c r="AD21" s="76">
        <v>250328.97813</v>
      </c>
      <c r="AE21" s="76">
        <v>279371.74559</v>
      </c>
      <c r="AF21" s="76">
        <v>311403.27651999996</v>
      </c>
      <c r="AG21" s="4"/>
      <c r="AH21" s="77">
        <f t="shared" si="13"/>
        <v>2007099.902</v>
      </c>
      <c r="AI21" s="77">
        <f t="shared" si="14"/>
        <v>2463141.421</v>
      </c>
      <c r="AJ21" s="78">
        <f t="shared" si="15"/>
        <v>0.2272141602</v>
      </c>
      <c r="AK21" s="4"/>
      <c r="AL21" s="76">
        <v>229673.75668999998</v>
      </c>
      <c r="AM21" s="76">
        <v>212950.38358999995</v>
      </c>
      <c r="AN21" s="76">
        <v>254375.55108</v>
      </c>
      <c r="AO21" s="76">
        <v>245021.47851999998</v>
      </c>
      <c r="AP21" s="76">
        <v>306037.1013</v>
      </c>
      <c r="AQ21" s="76">
        <v>319768.06225</v>
      </c>
      <c r="AR21" s="79">
        <v>239643.63191999999</v>
      </c>
      <c r="AS21" s="79">
        <v>333854.19801999995</v>
      </c>
      <c r="AT21" s="79">
        <v>283421.56059</v>
      </c>
      <c r="AU21" s="79">
        <v>494799.81369000004</v>
      </c>
      <c r="AV21" s="79">
        <v>519012.68496000004</v>
      </c>
      <c r="AW21" s="79">
        <v>403183.63490999996</v>
      </c>
      <c r="AX21" s="4"/>
      <c r="AY21" s="59">
        <f t="shared" si="10"/>
        <v>3841741.858</v>
      </c>
      <c r="AZ21" s="4"/>
      <c r="BA21" s="79">
        <v>309669.03254000004</v>
      </c>
      <c r="BB21" s="79">
        <v>304188.79211</v>
      </c>
      <c r="BC21" s="79">
        <v>407084.75521000003</v>
      </c>
      <c r="BD21" s="79">
        <v>773068.1522899998</v>
      </c>
      <c r="BE21" s="79">
        <v>269596.88791000005</v>
      </c>
      <c r="BF21" s="79">
        <v>471621.09043</v>
      </c>
      <c r="BG21" s="76">
        <v>454234.32796</v>
      </c>
      <c r="BH21" s="76">
        <v>442832.74147</v>
      </c>
      <c r="BI21" s="76">
        <v>395483.32656</v>
      </c>
      <c r="BJ21" s="76">
        <v>1578183.44131</v>
      </c>
      <c r="BK21" s="76">
        <v>797396.3086600001</v>
      </c>
      <c r="BL21" s="76">
        <v>702361.2068200001</v>
      </c>
      <c r="BM21" s="4"/>
      <c r="BN21" s="59">
        <f t="shared" si="11"/>
        <v>6905720.063</v>
      </c>
      <c r="BO21" s="59"/>
      <c r="BP21" s="59"/>
      <c r="BQ21" s="77">
        <v>496876.34947173164</v>
      </c>
      <c r="BR21" s="77">
        <v>488083.08449217933</v>
      </c>
      <c r="BS21" s="77">
        <v>653183.7731246535</v>
      </c>
      <c r="BT21" s="77">
        <v>1240418.7730753962</v>
      </c>
      <c r="BU21" s="77">
        <v>432578.99052711145</v>
      </c>
      <c r="BV21" s="77">
        <v>756734.9044385522</v>
      </c>
      <c r="BW21" s="77">
        <v>728837.1485849384</v>
      </c>
      <c r="BX21" s="77">
        <v>710542.8469982737</v>
      </c>
      <c r="BY21" s="77">
        <v>634568.8167985824</v>
      </c>
      <c r="BZ21" s="77">
        <v>2532258.458919547</v>
      </c>
      <c r="CA21" s="77">
        <v>1279454.2730973165</v>
      </c>
      <c r="CB21" s="77">
        <v>1126966.6507909629</v>
      </c>
      <c r="CC21" s="4"/>
      <c r="CD21" s="80">
        <f t="shared" si="12"/>
        <v>11080504.07</v>
      </c>
      <c r="CE21" s="4"/>
      <c r="CF21" s="77">
        <f>+'Flujo de fondos'!BQ21*(1+$BP$3)</f>
        <v>725439.4702</v>
      </c>
      <c r="CG21" s="77">
        <f>+'Flujo de fondos'!BR21*(1+$BP$3)</f>
        <v>712601.3034</v>
      </c>
      <c r="CH21" s="77">
        <f>+'Flujo de fondos'!BS21*(1+$BP$3)</f>
        <v>953648.3088</v>
      </c>
      <c r="CI21" s="4"/>
      <c r="CJ21" s="4"/>
      <c r="CK21" s="4"/>
    </row>
    <row r="22" ht="12.75" customHeight="1">
      <c r="A22" s="1"/>
      <c r="B22" s="63" t="s">
        <v>39</v>
      </c>
      <c r="C22" s="76">
        <v>1541953.6166554801</v>
      </c>
      <c r="D22" s="76">
        <v>1653265.48417366</v>
      </c>
      <c r="E22" s="76">
        <v>2234892.8233849704</v>
      </c>
      <c r="F22" s="76">
        <v>1770039.1689474196</v>
      </c>
      <c r="G22" s="76">
        <v>2004764.1542949998</v>
      </c>
      <c r="H22" s="76">
        <v>1112005.6869339598</v>
      </c>
      <c r="I22" s="76">
        <v>718036.35372</v>
      </c>
      <c r="J22" s="76">
        <v>2104061.4935479998</v>
      </c>
      <c r="K22" s="76">
        <v>1037302.09604</v>
      </c>
      <c r="L22" s="76">
        <v>1606192.4425525998</v>
      </c>
      <c r="M22" s="76">
        <v>3000844.5153171094</v>
      </c>
      <c r="N22" s="76">
        <v>9325482.17282199</v>
      </c>
      <c r="O22" s="76">
        <v>2968923.0471599996</v>
      </c>
      <c r="P22" s="76">
        <v>2914690.6631682</v>
      </c>
      <c r="Q22" s="76">
        <v>4656928.782356199</v>
      </c>
      <c r="R22" s="76">
        <v>1812884.115217</v>
      </c>
      <c r="S22" s="76">
        <v>3393274.1664226996</v>
      </c>
      <c r="T22" s="76">
        <v>1197015.7645810002</v>
      </c>
      <c r="U22" s="76">
        <v>2795274.8378100004</v>
      </c>
      <c r="V22" s="76">
        <v>3286032.6395099005</v>
      </c>
      <c r="W22" s="76">
        <v>1819973.1509749999</v>
      </c>
      <c r="X22" s="76">
        <v>1492084.53926</v>
      </c>
      <c r="Y22" s="76">
        <v>3864038.4222719995</v>
      </c>
      <c r="Z22" s="76">
        <v>2090051.26351</v>
      </c>
      <c r="AA22" s="76">
        <v>1716386.433404999</v>
      </c>
      <c r="AB22" s="76">
        <v>1436460.661034</v>
      </c>
      <c r="AC22" s="76">
        <v>3326836.6167021994</v>
      </c>
      <c r="AD22" s="76">
        <v>3156381.201243724</v>
      </c>
      <c r="AE22" s="76">
        <v>4390048.16465775</v>
      </c>
      <c r="AF22" s="76">
        <v>1343690.6095136998</v>
      </c>
      <c r="AG22" s="4"/>
      <c r="AH22" s="77">
        <f>SUM(I22:T22)-AH23</f>
        <v>27767925.32</v>
      </c>
      <c r="AI22" s="77">
        <f t="shared" si="14"/>
        <v>30717258.54</v>
      </c>
      <c r="AJ22" s="78">
        <f t="shared" si="15"/>
        <v>0.1062136685</v>
      </c>
      <c r="AK22" s="4"/>
      <c r="AL22" s="76">
        <v>2548158.3064665</v>
      </c>
      <c r="AM22" s="76">
        <v>3906346.6532415496</v>
      </c>
      <c r="AN22" s="76">
        <v>2322908.326452</v>
      </c>
      <c r="AO22" s="76">
        <v>2335230.267195</v>
      </c>
      <c r="AP22" s="76">
        <v>2262592.2078305003</v>
      </c>
      <c r="AQ22" s="76">
        <v>5597003.1474791</v>
      </c>
      <c r="AR22" s="79">
        <v>3632904.7265070016</v>
      </c>
      <c r="AS22" s="79">
        <v>5607760.912349051</v>
      </c>
      <c r="AT22" s="79">
        <v>3524981.8592681</v>
      </c>
      <c r="AU22" s="79">
        <v>3780805.5637471005</v>
      </c>
      <c r="AV22" s="79">
        <v>6674633.781662</v>
      </c>
      <c r="AW22" s="79">
        <v>4611290.735961</v>
      </c>
      <c r="AX22" s="4"/>
      <c r="AY22" s="59">
        <f t="shared" si="10"/>
        <v>46804616.49</v>
      </c>
      <c r="AZ22" s="4"/>
      <c r="BA22" s="79">
        <v>3103023.855806</v>
      </c>
      <c r="BB22" s="79">
        <v>2762072.87188</v>
      </c>
      <c r="BC22" s="79">
        <v>4935143.6748278</v>
      </c>
      <c r="BD22" s="79">
        <v>8575887.00213</v>
      </c>
      <c r="BE22" s="79">
        <v>1.2454466036236001E7</v>
      </c>
      <c r="BF22" s="79">
        <v>5112502.038721</v>
      </c>
      <c r="BG22" s="76">
        <v>8396592.728635998</v>
      </c>
      <c r="BH22" s="76">
        <v>2527107.9012763496</v>
      </c>
      <c r="BI22" s="76">
        <v>4110359.382295249</v>
      </c>
      <c r="BJ22" s="76">
        <v>9679270.381543702</v>
      </c>
      <c r="BK22" s="76">
        <v>1.64621884760487E7</v>
      </c>
      <c r="BL22" s="76">
        <v>1.8627147850791898E7</v>
      </c>
      <c r="BM22" s="4"/>
      <c r="BN22" s="59">
        <f t="shared" si="11"/>
        <v>96745762.2</v>
      </c>
      <c r="BO22" s="59"/>
      <c r="BP22" s="59"/>
      <c r="BQ22" s="77">
        <v>4978925.897594959</v>
      </c>
      <c r="BR22" s="77">
        <v>4431856.405846335</v>
      </c>
      <c r="BS22" s="77">
        <v>7918635.432008198</v>
      </c>
      <c r="BT22" s="77">
        <v>1.376035373039767E7</v>
      </c>
      <c r="BU22" s="77">
        <v>1.998368893378211E7</v>
      </c>
      <c r="BV22" s="77">
        <v>8203214.021209393</v>
      </c>
      <c r="BW22" s="77">
        <v>1.3472668896805603E7</v>
      </c>
      <c r="BX22" s="77">
        <v>4054845.7119139535</v>
      </c>
      <c r="BY22" s="77">
        <v>6595236.043268018</v>
      </c>
      <c r="BZ22" s="77">
        <v>1.553077649800213E7</v>
      </c>
      <c r="CA22" s="77">
        <v>2.641423989735918E7</v>
      </c>
      <c r="CB22" s="77">
        <v>2.988800381250963E7</v>
      </c>
      <c r="CC22" s="4"/>
      <c r="CD22" s="80">
        <f t="shared" si="12"/>
        <v>155232445.3</v>
      </c>
      <c r="CE22" s="4"/>
      <c r="CF22" s="77">
        <f>+'Flujo de fondos'!BQ22*(1+$BP$3)</f>
        <v>7269231.81</v>
      </c>
      <c r="CG22" s="77">
        <f>+'Flujo de fondos'!BR22*(1+$BP$3)</f>
        <v>6470510.353</v>
      </c>
      <c r="CH22" s="77">
        <f>+'Flujo de fondos'!BS22*(1+$BP$3)</f>
        <v>11561207.73</v>
      </c>
      <c r="CI22" s="4"/>
      <c r="CJ22" s="4"/>
      <c r="CK22" s="4"/>
    </row>
    <row r="23" ht="12.75" customHeight="1">
      <c r="A23" s="1"/>
      <c r="B23" s="3" t="s">
        <v>40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6">
        <v>387067.8</v>
      </c>
      <c r="Y23" s="76">
        <v>818682.0264</v>
      </c>
      <c r="Z23" s="76">
        <v>176554.35</v>
      </c>
      <c r="AA23" s="60">
        <v>1.3726052816E7</v>
      </c>
      <c r="AB23" s="76">
        <v>0.0</v>
      </c>
      <c r="AC23" s="76">
        <v>0.0</v>
      </c>
      <c r="AD23" s="76">
        <v>0.0</v>
      </c>
      <c r="AE23" s="64">
        <v>0.0</v>
      </c>
      <c r="AF23" s="76">
        <v>2397963.05</v>
      </c>
      <c r="AG23" s="4"/>
      <c r="AH23" s="77">
        <v>6967710.288</v>
      </c>
      <c r="AI23" s="77">
        <f t="shared" si="14"/>
        <v>17506320.04</v>
      </c>
      <c r="AJ23" s="78">
        <f t="shared" si="15"/>
        <v>1.512492529</v>
      </c>
      <c r="AK23" s="4"/>
      <c r="AL23" s="64">
        <v>0.0</v>
      </c>
      <c r="AM23" s="79">
        <v>0.0</v>
      </c>
      <c r="AN23" s="65">
        <v>0.0</v>
      </c>
      <c r="AO23" s="65">
        <v>0.0</v>
      </c>
      <c r="AP23" s="76">
        <v>2321088.0</v>
      </c>
      <c r="AQ23" s="76">
        <v>0.0</v>
      </c>
      <c r="AR23" s="60">
        <v>1.2616467467799999E7</v>
      </c>
      <c r="AS23" s="76">
        <v>1191535.8</v>
      </c>
      <c r="AT23" s="64">
        <v>0.0</v>
      </c>
      <c r="AU23" s="64">
        <v>0.0</v>
      </c>
      <c r="AV23" s="64">
        <v>0.0</v>
      </c>
      <c r="AW23" s="64">
        <v>0.0</v>
      </c>
      <c r="AX23" s="4"/>
      <c r="AY23" s="59">
        <f t="shared" si="10"/>
        <v>16129091.27</v>
      </c>
      <c r="AZ23" s="4"/>
      <c r="BA23" s="64">
        <v>0.0</v>
      </c>
      <c r="BB23" s="64">
        <v>0.0</v>
      </c>
      <c r="BC23" s="64">
        <v>0.0</v>
      </c>
      <c r="BD23" s="64">
        <v>0.0</v>
      </c>
      <c r="BE23" s="60">
        <v>0.0</v>
      </c>
      <c r="BF23" s="60">
        <v>0.0</v>
      </c>
      <c r="BG23" s="60">
        <v>0.0</v>
      </c>
      <c r="BH23" s="60">
        <v>0.0</v>
      </c>
      <c r="BI23" s="64">
        <v>0.0</v>
      </c>
      <c r="BJ23" s="64">
        <v>0.0</v>
      </c>
      <c r="BK23" s="64">
        <v>0.0</v>
      </c>
      <c r="BL23" s="64">
        <v>0.0</v>
      </c>
      <c r="BM23" s="4"/>
      <c r="BN23" s="59">
        <f t="shared" si="11"/>
        <v>0</v>
      </c>
      <c r="BO23" s="59"/>
      <c r="BP23" s="59"/>
      <c r="BQ23" s="77">
        <v>0.0</v>
      </c>
      <c r="BR23" s="77">
        <v>0.0</v>
      </c>
      <c r="BS23" s="77">
        <v>0.0</v>
      </c>
      <c r="BT23" s="77">
        <v>0.0</v>
      </c>
      <c r="BU23" s="77">
        <v>0.0</v>
      </c>
      <c r="BV23" s="77">
        <v>0.0</v>
      </c>
      <c r="BW23" s="77">
        <v>0.0</v>
      </c>
      <c r="BX23" s="77">
        <v>0.0</v>
      </c>
      <c r="BY23" s="77">
        <v>0.0</v>
      </c>
      <c r="BZ23" s="77">
        <v>0.0</v>
      </c>
      <c r="CA23" s="77">
        <v>0.0</v>
      </c>
      <c r="CB23" s="77">
        <v>0.0</v>
      </c>
      <c r="CC23" s="4"/>
      <c r="CD23" s="80">
        <f t="shared" si="12"/>
        <v>0</v>
      </c>
      <c r="CE23" s="4"/>
      <c r="CF23" s="4"/>
      <c r="CG23" s="4"/>
      <c r="CH23" s="4"/>
      <c r="CI23" s="4"/>
      <c r="CJ23" s="4"/>
      <c r="CK23" s="4"/>
    </row>
    <row r="24" ht="12.75" customHeight="1">
      <c r="A24" s="1"/>
      <c r="B24" s="3" t="s">
        <v>41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6"/>
      <c r="Y24" s="76"/>
      <c r="Z24" s="76"/>
      <c r="AA24" s="60"/>
      <c r="AB24" s="76"/>
      <c r="AC24" s="76"/>
      <c r="AD24" s="76"/>
      <c r="AE24" s="64"/>
      <c r="AF24" s="76"/>
      <c r="AG24" s="4"/>
      <c r="AH24" s="77"/>
      <c r="AI24" s="77"/>
      <c r="AJ24" s="78"/>
      <c r="AK24" s="4"/>
      <c r="AL24" s="64">
        <v>0.0</v>
      </c>
      <c r="AM24" s="79">
        <v>0.0</v>
      </c>
      <c r="AN24" s="65">
        <v>0.0</v>
      </c>
      <c r="AO24" s="65">
        <v>0.0</v>
      </c>
      <c r="AP24" s="76">
        <v>0.0</v>
      </c>
      <c r="AQ24" s="76">
        <v>0.0</v>
      </c>
      <c r="AR24" s="60">
        <v>0.0</v>
      </c>
      <c r="AS24" s="76">
        <v>0.0</v>
      </c>
      <c r="AT24" s="64">
        <v>0.0</v>
      </c>
      <c r="AU24" s="64">
        <v>0.0</v>
      </c>
      <c r="AV24" s="64">
        <v>0.0</v>
      </c>
      <c r="AW24" s="64">
        <v>0.0</v>
      </c>
      <c r="AX24" s="4"/>
      <c r="AY24" s="59"/>
      <c r="AZ24" s="4"/>
      <c r="BA24" s="64">
        <v>0.0</v>
      </c>
      <c r="BB24" s="64">
        <v>0.0</v>
      </c>
      <c r="BC24" s="64">
        <v>0.0</v>
      </c>
      <c r="BD24" s="64">
        <v>0.0</v>
      </c>
      <c r="BE24" s="60">
        <v>0.0</v>
      </c>
      <c r="BF24" s="60">
        <v>0.0</v>
      </c>
      <c r="BG24" s="60">
        <v>0.0</v>
      </c>
      <c r="BH24" s="60">
        <v>0.0</v>
      </c>
      <c r="BI24" s="64">
        <v>0.0</v>
      </c>
      <c r="BJ24" s="64">
        <v>0.0</v>
      </c>
      <c r="BK24" s="64">
        <v>0.0</v>
      </c>
      <c r="BL24" s="64">
        <v>0.0</v>
      </c>
      <c r="BM24" s="4"/>
      <c r="BN24" s="59"/>
      <c r="BO24" s="59"/>
      <c r="BP24" s="59"/>
      <c r="BQ24" s="77">
        <v>0.0</v>
      </c>
      <c r="BR24" s="77">
        <v>0.0</v>
      </c>
      <c r="BS24" s="77">
        <v>0.0</v>
      </c>
      <c r="BT24" s="77">
        <v>0.0</v>
      </c>
      <c r="BU24" s="77">
        <v>0.0</v>
      </c>
      <c r="BV24" s="77">
        <v>0.0</v>
      </c>
      <c r="BW24" s="77">
        <v>0.0</v>
      </c>
      <c r="BX24" s="77">
        <v>0.0</v>
      </c>
      <c r="BY24" s="77">
        <v>0.0</v>
      </c>
      <c r="BZ24" s="77">
        <v>0.0</v>
      </c>
      <c r="CA24" s="77">
        <v>0.0</v>
      </c>
      <c r="CB24" s="77">
        <v>0.0</v>
      </c>
      <c r="CC24" s="4"/>
      <c r="CD24" s="80">
        <f t="shared" si="12"/>
        <v>0</v>
      </c>
      <c r="CE24" s="4"/>
      <c r="CF24" s="4"/>
      <c r="CG24" s="4"/>
      <c r="CH24" s="4"/>
      <c r="CI24" s="4"/>
      <c r="CJ24" s="4"/>
      <c r="CK24" s="4"/>
    </row>
    <row r="25" ht="12.75" customHeight="1">
      <c r="A25" s="1"/>
      <c r="B25" s="3" t="s">
        <v>42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6"/>
      <c r="Y25" s="76"/>
      <c r="Z25" s="76"/>
      <c r="AA25" s="60"/>
      <c r="AB25" s="76"/>
      <c r="AC25" s="76"/>
      <c r="AD25" s="76"/>
      <c r="AE25" s="64"/>
      <c r="AF25" s="76"/>
      <c r="AG25" s="4"/>
      <c r="AH25" s="77"/>
      <c r="AI25" s="77"/>
      <c r="AJ25" s="78"/>
      <c r="AK25" s="4"/>
      <c r="AL25" s="64">
        <v>0.0</v>
      </c>
      <c r="AM25" s="79">
        <v>0.0</v>
      </c>
      <c r="AN25" s="65">
        <v>0.0</v>
      </c>
      <c r="AO25" s="65">
        <v>0.0</v>
      </c>
      <c r="AP25" s="76">
        <v>0.0</v>
      </c>
      <c r="AQ25" s="76">
        <v>0.0</v>
      </c>
      <c r="AR25" s="60">
        <v>0.0</v>
      </c>
      <c r="AS25" s="76">
        <v>0.0</v>
      </c>
      <c r="AT25" s="65">
        <v>835205.931</v>
      </c>
      <c r="AU25" s="65">
        <v>1205970.0659999999</v>
      </c>
      <c r="AV25" s="65">
        <v>1228523.3609985006</v>
      </c>
      <c r="AW25" s="65">
        <v>1294886.3504377475</v>
      </c>
      <c r="AX25" s="81"/>
      <c r="AY25" s="59">
        <f t="shared" ref="AY25:AY26" si="16">SUM(AL25:AW25)</f>
        <v>4564585.708</v>
      </c>
      <c r="AZ25" s="4"/>
      <c r="BA25" s="65">
        <v>0.0</v>
      </c>
      <c r="BB25" s="64">
        <v>0.0</v>
      </c>
      <c r="BC25" s="64">
        <v>0.0</v>
      </c>
      <c r="BD25" s="64">
        <v>0.0</v>
      </c>
      <c r="BE25" s="64">
        <v>0.0</v>
      </c>
      <c r="BF25" s="64">
        <v>0.0</v>
      </c>
      <c r="BG25" s="60">
        <v>1097027.295</v>
      </c>
      <c r="BH25" s="60">
        <v>58505.265</v>
      </c>
      <c r="BI25" s="60">
        <v>1829093.175</v>
      </c>
      <c r="BJ25" s="60">
        <v>757139.565</v>
      </c>
      <c r="BK25" s="60">
        <v>1120315.105</v>
      </c>
      <c r="BL25" s="60">
        <v>427630.62614999997</v>
      </c>
      <c r="BM25" s="4"/>
      <c r="BN25" s="59">
        <f t="shared" ref="BN25:BN28" si="17">SUM(BA25:BM25)</f>
        <v>5289711.031</v>
      </c>
      <c r="BO25" s="59"/>
      <c r="BP25" s="59"/>
      <c r="BQ25" s="77">
        <v>0.0</v>
      </c>
      <c r="BR25" s="77">
        <v>0.0</v>
      </c>
      <c r="BS25" s="77">
        <v>0.0</v>
      </c>
      <c r="BT25" s="77">
        <v>0.0</v>
      </c>
      <c r="BU25" s="77">
        <v>0.0</v>
      </c>
      <c r="BV25" s="77">
        <v>0.0</v>
      </c>
      <c r="BW25" s="77">
        <v>1760224.1759192997</v>
      </c>
      <c r="BX25" s="77">
        <v>93874.0379031</v>
      </c>
      <c r="BY25" s="77">
        <v>2934853.1630145004</v>
      </c>
      <c r="BZ25" s="77">
        <v>1214860.7176250997</v>
      </c>
      <c r="CA25" s="77">
        <v>1797590.3985767</v>
      </c>
      <c r="CB25" s="77">
        <v>686150.4448827208</v>
      </c>
      <c r="CC25" s="4"/>
      <c r="CD25" s="80">
        <f t="shared" si="12"/>
        <v>8487552.938</v>
      </c>
      <c r="CE25" s="4"/>
      <c r="CF25" s="4"/>
      <c r="CG25" s="4"/>
      <c r="CH25" s="4"/>
      <c r="CI25" s="4"/>
      <c r="CJ25" s="4"/>
      <c r="CK25" s="4"/>
    </row>
    <row r="26" ht="12.75" customHeight="1">
      <c r="A26" s="1"/>
      <c r="B26" s="3" t="s">
        <v>43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6"/>
      <c r="Y26" s="76"/>
      <c r="Z26" s="76"/>
      <c r="AA26" s="60"/>
      <c r="AB26" s="76"/>
      <c r="AC26" s="76"/>
      <c r="AD26" s="76"/>
      <c r="AE26" s="64"/>
      <c r="AF26" s="76"/>
      <c r="AG26" s="4"/>
      <c r="AH26" s="77"/>
      <c r="AI26" s="77"/>
      <c r="AJ26" s="78"/>
      <c r="AK26" s="4"/>
      <c r="AL26" s="64">
        <v>0.0</v>
      </c>
      <c r="AM26" s="79">
        <v>0.0</v>
      </c>
      <c r="AN26" s="65">
        <v>0.0</v>
      </c>
      <c r="AO26" s="65">
        <v>0.0</v>
      </c>
      <c r="AP26" s="76">
        <v>0.0</v>
      </c>
      <c r="AQ26" s="76">
        <v>0.0</v>
      </c>
      <c r="AR26" s="60">
        <v>0.0</v>
      </c>
      <c r="AS26" s="76">
        <v>0.0</v>
      </c>
      <c r="AT26" s="64">
        <v>0.0</v>
      </c>
      <c r="AU26" s="64">
        <v>0.0</v>
      </c>
      <c r="AV26" s="64">
        <v>0.0</v>
      </c>
      <c r="AW26" s="64">
        <v>0.0</v>
      </c>
      <c r="AX26" s="4"/>
      <c r="AY26" s="59">
        <f t="shared" si="16"/>
        <v>0</v>
      </c>
      <c r="AZ26" s="4"/>
      <c r="BA26" s="64">
        <v>0.0</v>
      </c>
      <c r="BB26" s="64">
        <v>0.0</v>
      </c>
      <c r="BC26" s="64">
        <v>0.0</v>
      </c>
      <c r="BD26" s="64">
        <v>0.0</v>
      </c>
      <c r="BE26" s="64">
        <v>0.0</v>
      </c>
      <c r="BF26" s="64">
        <v>0.0</v>
      </c>
      <c r="BG26" s="64">
        <v>0.0</v>
      </c>
      <c r="BH26" s="64">
        <v>0.0</v>
      </c>
      <c r="BI26" s="64">
        <v>0.0</v>
      </c>
      <c r="BJ26" s="64">
        <v>0.0</v>
      </c>
      <c r="BK26" s="64">
        <v>0.0</v>
      </c>
      <c r="BL26" s="64">
        <v>0.0</v>
      </c>
      <c r="BM26" s="4"/>
      <c r="BN26" s="59">
        <f t="shared" si="17"/>
        <v>0</v>
      </c>
      <c r="BO26" s="4"/>
      <c r="BP26" s="4"/>
      <c r="BQ26" s="77">
        <v>0.0</v>
      </c>
      <c r="BR26" s="77">
        <v>0.0</v>
      </c>
      <c r="BS26" s="77">
        <v>0.0</v>
      </c>
      <c r="BT26" s="77">
        <v>0.0</v>
      </c>
      <c r="BU26" s="77">
        <v>0.0</v>
      </c>
      <c r="BV26" s="77">
        <v>0.0</v>
      </c>
      <c r="BW26" s="77">
        <v>0.0</v>
      </c>
      <c r="BX26" s="77">
        <v>0.0</v>
      </c>
      <c r="BY26" s="77">
        <v>0.0</v>
      </c>
      <c r="BZ26" s="77">
        <v>0.0</v>
      </c>
      <c r="CA26" s="77">
        <v>0.0</v>
      </c>
      <c r="CB26" s="77">
        <v>0.0</v>
      </c>
      <c r="CC26" s="4"/>
      <c r="CD26" s="80">
        <f t="shared" si="12"/>
        <v>0</v>
      </c>
      <c r="CE26" s="4"/>
      <c r="CF26" s="4"/>
      <c r="CG26" s="4"/>
      <c r="CH26" s="4"/>
      <c r="CI26" s="4"/>
      <c r="CJ26" s="4"/>
      <c r="CK26" s="4"/>
    </row>
    <row r="27" ht="12.75" customHeight="1">
      <c r="A27" s="1"/>
      <c r="B27" s="3" t="s">
        <v>44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6"/>
      <c r="Y27" s="76"/>
      <c r="Z27" s="76"/>
      <c r="AA27" s="60"/>
      <c r="AB27" s="76"/>
      <c r="AC27" s="76"/>
      <c r="AD27" s="76"/>
      <c r="AE27" s="64"/>
      <c r="AF27" s="76"/>
      <c r="AG27" s="4"/>
      <c r="AH27" s="77"/>
      <c r="AI27" s="77"/>
      <c r="AJ27" s="78"/>
      <c r="AK27" s="4"/>
      <c r="AL27" s="64">
        <v>0.0</v>
      </c>
      <c r="AM27" s="79">
        <v>0.0</v>
      </c>
      <c r="AN27" s="65">
        <v>0.0</v>
      </c>
      <c r="AO27" s="65">
        <v>0.0</v>
      </c>
      <c r="AP27" s="76">
        <v>0.0</v>
      </c>
      <c r="AQ27" s="76">
        <v>0.0</v>
      </c>
      <c r="AR27" s="60">
        <v>0.0</v>
      </c>
      <c r="AS27" s="76">
        <v>0.0</v>
      </c>
      <c r="AT27" s="64">
        <v>0.0</v>
      </c>
      <c r="AU27" s="64">
        <v>0.0</v>
      </c>
      <c r="AV27" s="64">
        <v>0.0</v>
      </c>
      <c r="AW27" s="64">
        <v>0.0</v>
      </c>
      <c r="AX27" s="4"/>
      <c r="AY27" s="59"/>
      <c r="AZ27" s="4"/>
      <c r="BA27" s="64">
        <v>0.0</v>
      </c>
      <c r="BB27" s="64">
        <v>0.0</v>
      </c>
      <c r="BC27" s="64">
        <v>0.0</v>
      </c>
      <c r="BD27" s="64">
        <v>0.0</v>
      </c>
      <c r="BE27" s="64">
        <v>0.0</v>
      </c>
      <c r="BF27" s="64">
        <v>0.0</v>
      </c>
      <c r="BG27" s="64">
        <v>0.0</v>
      </c>
      <c r="BH27" s="64">
        <v>0.0</v>
      </c>
      <c r="BI27" s="64">
        <v>0.0</v>
      </c>
      <c r="BJ27" s="64">
        <v>0.0</v>
      </c>
      <c r="BK27" s="64">
        <v>0.0</v>
      </c>
      <c r="BL27" s="64">
        <v>0.0</v>
      </c>
      <c r="BM27" s="4"/>
      <c r="BN27" s="59">
        <f t="shared" si="17"/>
        <v>0</v>
      </c>
      <c r="BO27" s="4"/>
      <c r="BP27" s="4"/>
      <c r="BQ27" s="77">
        <v>0.0</v>
      </c>
      <c r="BR27" s="77">
        <v>0.0</v>
      </c>
      <c r="BS27" s="77">
        <v>0.0</v>
      </c>
      <c r="BT27" s="77">
        <v>0.0</v>
      </c>
      <c r="BU27" s="77">
        <v>0.0</v>
      </c>
      <c r="BV27" s="77">
        <v>0.0</v>
      </c>
      <c r="BW27" s="77">
        <v>0.0</v>
      </c>
      <c r="BX27" s="77">
        <v>0.0</v>
      </c>
      <c r="BY27" s="77">
        <v>0.0</v>
      </c>
      <c r="BZ27" s="77">
        <v>0.0</v>
      </c>
      <c r="CA27" s="77">
        <v>0.0</v>
      </c>
      <c r="CB27" s="77">
        <v>0.0</v>
      </c>
      <c r="CC27" s="4"/>
      <c r="CD27" s="80">
        <f t="shared" si="12"/>
        <v>0</v>
      </c>
      <c r="CE27" s="4"/>
      <c r="CF27" s="4"/>
      <c r="CG27" s="4"/>
      <c r="CH27" s="4"/>
      <c r="CI27" s="4"/>
      <c r="CJ27" s="4"/>
      <c r="CK27" s="4"/>
    </row>
    <row r="28" ht="12.75" customHeight="1">
      <c r="A28" s="1"/>
      <c r="B28" s="3" t="s">
        <v>45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6"/>
      <c r="Y28" s="76"/>
      <c r="Z28" s="76"/>
      <c r="AA28" s="64"/>
      <c r="AB28" s="64"/>
      <c r="AC28" s="64"/>
      <c r="AD28" s="64"/>
      <c r="AE28" s="64"/>
      <c r="AF28" s="64"/>
      <c r="AG28" s="4"/>
      <c r="AH28" s="76"/>
      <c r="AI28" s="76"/>
      <c r="AJ28" s="78"/>
      <c r="AK28" s="4"/>
      <c r="AL28" s="64">
        <v>0.0</v>
      </c>
      <c r="AM28" s="64">
        <v>0.0</v>
      </c>
      <c r="AN28" s="65">
        <v>0.0</v>
      </c>
      <c r="AO28" s="65">
        <v>0.0</v>
      </c>
      <c r="AP28" s="65">
        <v>0.0</v>
      </c>
      <c r="AQ28" s="65">
        <v>0.0</v>
      </c>
      <c r="AR28" s="76">
        <v>289891.4089804198</v>
      </c>
      <c r="AS28" s="76">
        <v>408008.6877057381</v>
      </c>
      <c r="AT28" s="76">
        <v>643678.0595635761</v>
      </c>
      <c r="AU28" s="76">
        <v>182813.54257347508</v>
      </c>
      <c r="AV28" s="76">
        <v>111991.53723799407</v>
      </c>
      <c r="AW28" s="76">
        <v>28768.49796443021</v>
      </c>
      <c r="AX28" s="77"/>
      <c r="AY28" s="59">
        <f>SUM(AL28:AW28)</f>
        <v>1665151.734</v>
      </c>
      <c r="AZ28" s="4"/>
      <c r="BA28" s="77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59">
        <f t="shared" si="17"/>
        <v>0</v>
      </c>
      <c r="BO28" s="4"/>
      <c r="BP28" s="4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4"/>
      <c r="CD28" s="4"/>
      <c r="CE28" s="4"/>
      <c r="CF28" s="4"/>
      <c r="CG28" s="4"/>
      <c r="CH28" s="4"/>
      <c r="CI28" s="4"/>
      <c r="CJ28" s="4"/>
      <c r="CK28" s="4"/>
    </row>
    <row r="29" ht="12.75" customHeight="1">
      <c r="A29" s="82"/>
      <c r="B29" s="83" t="s">
        <v>46</v>
      </c>
      <c r="C29" s="84">
        <f t="shared" ref="C29:V29" si="18">SUM(C12:C22)</f>
        <v>4233939.376</v>
      </c>
      <c r="D29" s="84">
        <f t="shared" si="18"/>
        <v>4368515.586</v>
      </c>
      <c r="E29" s="84">
        <f t="shared" si="18"/>
        <v>5152600.791</v>
      </c>
      <c r="F29" s="84">
        <f t="shared" si="18"/>
        <v>5038528.306</v>
      </c>
      <c r="G29" s="84">
        <f t="shared" si="18"/>
        <v>4572619.354</v>
      </c>
      <c r="H29" s="84">
        <f t="shared" si="18"/>
        <v>4261708.782</v>
      </c>
      <c r="I29" s="84">
        <f t="shared" si="18"/>
        <v>4114657.309</v>
      </c>
      <c r="J29" s="84">
        <f t="shared" si="18"/>
        <v>4928967.055</v>
      </c>
      <c r="K29" s="84">
        <f t="shared" si="18"/>
        <v>4446780.846</v>
      </c>
      <c r="L29" s="84">
        <f t="shared" si="18"/>
        <v>4991533.006</v>
      </c>
      <c r="M29" s="84">
        <f t="shared" si="18"/>
        <v>5773826.655</v>
      </c>
      <c r="N29" s="84">
        <f t="shared" si="18"/>
        <v>13242805.45</v>
      </c>
      <c r="O29" s="84">
        <f t="shared" si="18"/>
        <v>5804168.238</v>
      </c>
      <c r="P29" s="84">
        <f t="shared" si="18"/>
        <v>5889350.365</v>
      </c>
      <c r="Q29" s="84">
        <f t="shared" si="18"/>
        <v>7622518.075</v>
      </c>
      <c r="R29" s="84">
        <f t="shared" si="18"/>
        <v>6320411.139</v>
      </c>
      <c r="S29" s="84">
        <f t="shared" si="18"/>
        <v>6088417.526</v>
      </c>
      <c r="T29" s="84">
        <f t="shared" si="18"/>
        <v>4640186.996</v>
      </c>
      <c r="U29" s="84">
        <f t="shared" si="18"/>
        <v>5735191.79</v>
      </c>
      <c r="V29" s="84">
        <f t="shared" si="18"/>
        <v>6278216.841</v>
      </c>
      <c r="W29" s="84">
        <f t="shared" ref="W29:AF29" si="19">SUM(W12:W28)</f>
        <v>6391302.446</v>
      </c>
      <c r="X29" s="84">
        <f t="shared" si="19"/>
        <v>5499871.252</v>
      </c>
      <c r="Y29" s="84">
        <f t="shared" si="19"/>
        <v>7753405.84</v>
      </c>
      <c r="Z29" s="84">
        <f t="shared" si="19"/>
        <v>6591005.214</v>
      </c>
      <c r="AA29" s="84">
        <f t="shared" si="19"/>
        <v>20448379.5</v>
      </c>
      <c r="AB29" s="84">
        <f t="shared" si="19"/>
        <v>5353612.777</v>
      </c>
      <c r="AC29" s="84">
        <f t="shared" si="19"/>
        <v>6189323.298</v>
      </c>
      <c r="AD29" s="84">
        <f t="shared" si="19"/>
        <v>6420119.466</v>
      </c>
      <c r="AE29" s="84">
        <f t="shared" si="19"/>
        <v>7969115.186</v>
      </c>
      <c r="AF29" s="84">
        <f t="shared" si="19"/>
        <v>8057757.513</v>
      </c>
      <c r="AG29" s="85"/>
      <c r="AH29" s="84">
        <f>SUM(I29:T29)</f>
        <v>73863622.66</v>
      </c>
      <c r="AI29" s="84">
        <f>+AF29+SUM(U29:AE29)</f>
        <v>92687301.12</v>
      </c>
      <c r="AJ29" s="86">
        <f>+AI29/AH29-1</f>
        <v>0.2548436942</v>
      </c>
      <c r="AK29" s="85"/>
      <c r="AL29" s="84">
        <f t="shared" ref="AL29:AW29" si="20">SUM(AL12:AL28)</f>
        <v>7067846.765</v>
      </c>
      <c r="AM29" s="84">
        <f t="shared" si="20"/>
        <v>8133765.678</v>
      </c>
      <c r="AN29" s="84">
        <f t="shared" si="20"/>
        <v>7062785.976</v>
      </c>
      <c r="AO29" s="84">
        <f t="shared" si="20"/>
        <v>7584961.239</v>
      </c>
      <c r="AP29" s="84">
        <f t="shared" si="20"/>
        <v>11075282.66</v>
      </c>
      <c r="AQ29" s="84">
        <f t="shared" si="20"/>
        <v>13659521.67</v>
      </c>
      <c r="AR29" s="84">
        <f t="shared" si="20"/>
        <v>22231006.34</v>
      </c>
      <c r="AS29" s="84">
        <f t="shared" si="20"/>
        <v>12700448.75</v>
      </c>
      <c r="AT29" s="84">
        <f t="shared" si="20"/>
        <v>10550569.71</v>
      </c>
      <c r="AU29" s="84">
        <f t="shared" si="20"/>
        <v>12996139.21</v>
      </c>
      <c r="AV29" s="84">
        <f t="shared" si="20"/>
        <v>17109005.93</v>
      </c>
      <c r="AW29" s="84">
        <f t="shared" si="20"/>
        <v>15566013.46</v>
      </c>
      <c r="AX29" s="85"/>
      <c r="AY29" s="84">
        <f>SUM(AY12:AY28)</f>
        <v>145737347.4</v>
      </c>
      <c r="AZ29" s="85"/>
      <c r="BA29" s="84">
        <f t="shared" ref="BA29:BL29" si="21">SUM(BA12:BA28)</f>
        <v>11893785.94</v>
      </c>
      <c r="BB29" s="84">
        <f t="shared" si="21"/>
        <v>9042086.563</v>
      </c>
      <c r="BC29" s="84">
        <f t="shared" si="21"/>
        <v>13185942.2</v>
      </c>
      <c r="BD29" s="84">
        <f t="shared" si="21"/>
        <v>18477574.21</v>
      </c>
      <c r="BE29" s="84">
        <f t="shared" si="21"/>
        <v>21454551.54</v>
      </c>
      <c r="BF29" s="84">
        <f t="shared" si="21"/>
        <v>21344530.77</v>
      </c>
      <c r="BG29" s="84">
        <f t="shared" si="21"/>
        <v>18694278.85</v>
      </c>
      <c r="BH29" s="84">
        <f t="shared" si="21"/>
        <v>12046340.82</v>
      </c>
      <c r="BI29" s="84">
        <f t="shared" si="21"/>
        <v>15987080.22</v>
      </c>
      <c r="BJ29" s="84">
        <f t="shared" si="21"/>
        <v>23380761.57</v>
      </c>
      <c r="BK29" s="84">
        <f t="shared" si="21"/>
        <v>29170302.29</v>
      </c>
      <c r="BL29" s="84">
        <f t="shared" si="21"/>
        <v>31201095.88</v>
      </c>
      <c r="BM29" s="85"/>
      <c r="BN29" s="84">
        <f>SUM(BN12:BN28)</f>
        <v>225878330.8</v>
      </c>
      <c r="BO29" s="87">
        <f>+CD29-BN29</f>
        <v>136552486.1</v>
      </c>
      <c r="BP29" s="88"/>
      <c r="BQ29" s="84">
        <f t="shared" ref="BQ29:CB29" si="22">SUM(BQ12:BQ28)</f>
        <v>19084055.29</v>
      </c>
      <c r="BR29" s="84">
        <f t="shared" si="22"/>
        <v>14508389.57</v>
      </c>
      <c r="BS29" s="84">
        <f t="shared" si="22"/>
        <v>21157371.7</v>
      </c>
      <c r="BT29" s="84">
        <f t="shared" si="22"/>
        <v>29648006.92</v>
      </c>
      <c r="BU29" s="84">
        <f t="shared" si="22"/>
        <v>34424686.13</v>
      </c>
      <c r="BV29" s="84">
        <f t="shared" si="22"/>
        <v>34248153.4</v>
      </c>
      <c r="BW29" s="84">
        <f t="shared" si="22"/>
        <v>29995718.18</v>
      </c>
      <c r="BX29" s="84">
        <f t="shared" si="22"/>
        <v>19328835.69</v>
      </c>
      <c r="BY29" s="84">
        <f t="shared" si="22"/>
        <v>25651909.69</v>
      </c>
      <c r="BZ29" s="84">
        <f t="shared" si="22"/>
        <v>37515367.18</v>
      </c>
      <c r="CA29" s="84">
        <f t="shared" si="22"/>
        <v>46804916.84</v>
      </c>
      <c r="CB29" s="84">
        <f t="shared" si="22"/>
        <v>50063406.38</v>
      </c>
      <c r="CC29" s="85"/>
      <c r="CD29" s="84">
        <f>SUM(CD12:CD28)</f>
        <v>362430817</v>
      </c>
      <c r="CE29" s="85"/>
      <c r="CF29" s="85"/>
      <c r="CG29" s="85"/>
      <c r="CH29" s="85"/>
      <c r="CI29" s="85"/>
      <c r="CJ29" s="89"/>
      <c r="CK29" s="89"/>
    </row>
    <row r="30" ht="12.75" customHeight="1">
      <c r="A30" s="90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2"/>
      <c r="Y30" s="92"/>
      <c r="Z30" s="92"/>
      <c r="AA30" s="92"/>
      <c r="AB30" s="92"/>
      <c r="AC30" s="92"/>
      <c r="AD30" s="92"/>
      <c r="AE30" s="92"/>
      <c r="AF30" s="92"/>
      <c r="AG30" s="93"/>
      <c r="AH30" s="91"/>
      <c r="AI30" s="91"/>
      <c r="AJ30" s="78"/>
      <c r="AK30" s="93"/>
      <c r="AL30" s="92"/>
      <c r="AM30" s="94"/>
      <c r="AN30" s="95"/>
      <c r="AO30" s="95"/>
      <c r="AP30" s="95"/>
      <c r="AQ30" s="95"/>
      <c r="AR30" s="94"/>
      <c r="AS30" s="94"/>
      <c r="AT30" s="94"/>
      <c r="AU30" s="94"/>
      <c r="AV30" s="94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>
        <f>+BO29/BN29</f>
        <v>0.60454</v>
      </c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  <c r="CD30" s="93"/>
      <c r="CE30" s="93"/>
      <c r="CF30" s="93"/>
      <c r="CG30" s="93"/>
      <c r="CH30" s="93"/>
      <c r="CI30" s="93"/>
      <c r="CJ30" s="93"/>
      <c r="CK30" s="93"/>
    </row>
    <row r="31" ht="12.75" customHeight="1">
      <c r="A31" s="1"/>
      <c r="B31" s="96" t="s">
        <v>47</v>
      </c>
      <c r="C31" s="97">
        <f t="shared" ref="C31:S31" si="23">SUM(C14:C28)</f>
        <v>3680853.866</v>
      </c>
      <c r="D31" s="97">
        <f t="shared" si="23"/>
        <v>3818278.432</v>
      </c>
      <c r="E31" s="97">
        <f t="shared" si="23"/>
        <v>4540573.461</v>
      </c>
      <c r="F31" s="97">
        <f t="shared" si="23"/>
        <v>4263553.482</v>
      </c>
      <c r="G31" s="97">
        <f t="shared" si="23"/>
        <v>3940800.177</v>
      </c>
      <c r="H31" s="97">
        <f t="shared" si="23"/>
        <v>3469884.372</v>
      </c>
      <c r="I31" s="97">
        <f t="shared" si="23"/>
        <v>3427737.889</v>
      </c>
      <c r="J31" s="97">
        <f t="shared" si="23"/>
        <v>3992319.813</v>
      </c>
      <c r="K31" s="97">
        <f t="shared" si="23"/>
        <v>3574853.358</v>
      </c>
      <c r="L31" s="97">
        <f t="shared" si="23"/>
        <v>4080560.942</v>
      </c>
      <c r="M31" s="97">
        <f t="shared" si="23"/>
        <v>5004592.265</v>
      </c>
      <c r="N31" s="97">
        <f t="shared" si="23"/>
        <v>12217520.13</v>
      </c>
      <c r="O31" s="97">
        <f t="shared" si="23"/>
        <v>4752861.001</v>
      </c>
      <c r="P31" s="97">
        <f t="shared" si="23"/>
        <v>4873756.028</v>
      </c>
      <c r="Q31" s="97">
        <f t="shared" si="23"/>
        <v>6688825.185</v>
      </c>
      <c r="R31" s="97">
        <f t="shared" si="23"/>
        <v>5095345.378</v>
      </c>
      <c r="S31" s="97">
        <f t="shared" si="23"/>
        <v>5022222.089</v>
      </c>
      <c r="T31" s="98">
        <f t="shared" ref="T31:AF31" si="24">+T10-T29</f>
        <v>4646015.661</v>
      </c>
      <c r="U31" s="97">
        <f t="shared" si="24"/>
        <v>1347994.101</v>
      </c>
      <c r="V31" s="97">
        <f t="shared" si="24"/>
        <v>-739422.2844</v>
      </c>
      <c r="W31" s="97">
        <f t="shared" si="24"/>
        <v>4060200.643</v>
      </c>
      <c r="X31" s="97">
        <f t="shared" si="24"/>
        <v>705810.0447</v>
      </c>
      <c r="Y31" s="97">
        <f t="shared" si="24"/>
        <v>1209376.364</v>
      </c>
      <c r="Z31" s="97">
        <f t="shared" si="24"/>
        <v>-4133808.592</v>
      </c>
      <c r="AA31" s="97">
        <f t="shared" si="24"/>
        <v>-9063813.913</v>
      </c>
      <c r="AB31" s="97">
        <f t="shared" si="24"/>
        <v>576680.1903</v>
      </c>
      <c r="AC31" s="97">
        <f t="shared" si="24"/>
        <v>5538433.01</v>
      </c>
      <c r="AD31" s="97">
        <f t="shared" si="24"/>
        <v>3930818.818</v>
      </c>
      <c r="AE31" s="97">
        <f t="shared" si="24"/>
        <v>1708643.793</v>
      </c>
      <c r="AF31" s="97">
        <f t="shared" si="24"/>
        <v>4600793.009</v>
      </c>
      <c r="AG31" s="93"/>
      <c r="AH31" s="97">
        <f>SUM(I31:T31)</f>
        <v>63376609.74</v>
      </c>
      <c r="AI31" s="97">
        <f>+AF31+SUM(U31:AE31)</f>
        <v>9741705.184</v>
      </c>
      <c r="AJ31" s="4"/>
      <c r="AK31" s="4"/>
      <c r="AL31" s="97">
        <f t="shared" ref="AL31:AW31" si="25">+AL10-AL29</f>
        <v>-5865948.494</v>
      </c>
      <c r="AM31" s="97">
        <f t="shared" si="25"/>
        <v>-1646934.663</v>
      </c>
      <c r="AN31" s="97">
        <f t="shared" si="25"/>
        <v>2581939.114</v>
      </c>
      <c r="AO31" s="97">
        <f t="shared" si="25"/>
        <v>3065348.851</v>
      </c>
      <c r="AP31" s="97">
        <f t="shared" si="25"/>
        <v>2504149.269</v>
      </c>
      <c r="AQ31" s="97">
        <f t="shared" si="25"/>
        <v>-5018771.549</v>
      </c>
      <c r="AR31" s="97">
        <f t="shared" si="25"/>
        <v>-6393886.58</v>
      </c>
      <c r="AS31" s="97">
        <f t="shared" si="25"/>
        <v>3009468.972</v>
      </c>
      <c r="AT31" s="97">
        <f t="shared" si="25"/>
        <v>7756290.159</v>
      </c>
      <c r="AU31" s="97">
        <f t="shared" si="25"/>
        <v>7145434.078</v>
      </c>
      <c r="AV31" s="97">
        <f t="shared" si="25"/>
        <v>7456150.179</v>
      </c>
      <c r="AW31" s="97">
        <f t="shared" si="25"/>
        <v>1308584.153</v>
      </c>
      <c r="AX31" s="4"/>
      <c r="AY31" s="97">
        <f>+AY10-AY29</f>
        <v>15901823.49</v>
      </c>
      <c r="AZ31" s="4"/>
      <c r="BA31" s="97">
        <f t="shared" ref="BA31:BL31" si="26">+BA10-BA29</f>
        <v>2740205.038</v>
      </c>
      <c r="BB31" s="97">
        <f t="shared" si="26"/>
        <v>14632582.14</v>
      </c>
      <c r="BC31" s="97">
        <f t="shared" si="26"/>
        <v>15385010.27</v>
      </c>
      <c r="BD31" s="97">
        <f t="shared" si="26"/>
        <v>1972695.49</v>
      </c>
      <c r="BE31" s="97">
        <f t="shared" si="26"/>
        <v>4832850.378</v>
      </c>
      <c r="BF31" s="97">
        <f t="shared" si="26"/>
        <v>-2090705.643</v>
      </c>
      <c r="BG31" s="97">
        <f t="shared" si="26"/>
        <v>26042874.61</v>
      </c>
      <c r="BH31" s="97">
        <f t="shared" si="26"/>
        <v>8706469.297</v>
      </c>
      <c r="BI31" s="97">
        <f t="shared" si="26"/>
        <v>9120409.547</v>
      </c>
      <c r="BJ31" s="97">
        <f t="shared" si="26"/>
        <v>-4085471.472</v>
      </c>
      <c r="BK31" s="97">
        <f t="shared" si="26"/>
        <v>-11879476.04</v>
      </c>
      <c r="BL31" s="97">
        <f t="shared" si="26"/>
        <v>643854.1938</v>
      </c>
      <c r="BM31" s="4"/>
      <c r="BN31" s="97">
        <f>+BN10-BN29</f>
        <v>66021297.81</v>
      </c>
      <c r="BO31" s="91"/>
      <c r="BP31" s="91"/>
      <c r="BQ31" s="80">
        <f t="shared" ref="BQ31:CB31" si="27">+BQ10-BQ29</f>
        <v>4190031.777</v>
      </c>
      <c r="BR31" s="80">
        <f t="shared" si="27"/>
        <v>18262523.3</v>
      </c>
      <c r="BS31" s="80">
        <f t="shared" si="27"/>
        <v>19964413.26</v>
      </c>
      <c r="BT31" s="80">
        <f t="shared" si="27"/>
        <v>-3887607.969</v>
      </c>
      <c r="BU31" s="80">
        <f t="shared" si="27"/>
        <v>158185.1664</v>
      </c>
      <c r="BV31" s="80">
        <f t="shared" si="27"/>
        <v>-20203506.55</v>
      </c>
      <c r="BW31" s="80">
        <f t="shared" si="27"/>
        <v>38443966.83</v>
      </c>
      <c r="BX31" s="80">
        <f t="shared" si="27"/>
        <v>12009432.36</v>
      </c>
      <c r="BY31" s="80">
        <f t="shared" si="27"/>
        <v>11118740.3</v>
      </c>
      <c r="BZ31" s="80">
        <f t="shared" si="27"/>
        <v>-5419759.135</v>
      </c>
      <c r="CA31" s="80">
        <f t="shared" si="27"/>
        <v>-19385827.8</v>
      </c>
      <c r="CB31" s="80">
        <f t="shared" si="27"/>
        <v>-3377824.94</v>
      </c>
      <c r="CC31" s="4"/>
      <c r="CD31" s="80">
        <f>+CD10-CD29</f>
        <v>51872766.61</v>
      </c>
      <c r="CE31" s="78">
        <f>+CD31/CD10</f>
        <v>0.1252047259</v>
      </c>
      <c r="CF31" s="4"/>
      <c r="CG31" s="4"/>
      <c r="CH31" s="4"/>
      <c r="CI31" s="4"/>
      <c r="CJ31" s="4"/>
      <c r="CK31" s="4"/>
    </row>
    <row r="32" ht="12.75" customHeight="1">
      <c r="A32" s="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2"/>
      <c r="Y32" s="92"/>
      <c r="Z32" s="92"/>
      <c r="AA32" s="92"/>
      <c r="AB32" s="92"/>
      <c r="AC32" s="92"/>
      <c r="AD32" s="92"/>
      <c r="AE32" s="92"/>
      <c r="AF32" s="92"/>
      <c r="AG32" s="93"/>
      <c r="AH32" s="91"/>
      <c r="AI32" s="91"/>
      <c r="AJ32" s="4"/>
      <c r="AK32" s="4"/>
      <c r="AL32" s="91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78">
        <f>+BN31/BN10</f>
        <v>0.2261780809</v>
      </c>
      <c r="BO32" s="78"/>
      <c r="BP32" s="78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</row>
    <row r="33" ht="12.75" customHeight="1">
      <c r="A33" s="1"/>
      <c r="B33" s="3" t="s">
        <v>48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77"/>
      <c r="U33" s="77"/>
      <c r="V33" s="77"/>
      <c r="W33" s="77"/>
      <c r="X33" s="76"/>
      <c r="Y33" s="76"/>
      <c r="Z33" s="76"/>
      <c r="AA33" s="76"/>
      <c r="AB33" s="76"/>
      <c r="AC33" s="76"/>
      <c r="AD33" s="76"/>
      <c r="AE33" s="76"/>
      <c r="AF33" s="76"/>
      <c r="AG33" s="4"/>
      <c r="AH33" s="77"/>
      <c r="AI33" s="77">
        <f>AF33+SUM(U33:AE33)</f>
        <v>0</v>
      </c>
      <c r="AJ33" s="4"/>
      <c r="AK33" s="4"/>
      <c r="AL33" s="7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</row>
    <row r="34" ht="12.75" customHeight="1">
      <c r="A34" s="1"/>
      <c r="B34" s="3" t="s">
        <v>49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77">
        <v>603000.0</v>
      </c>
      <c r="U34" s="77">
        <v>0.0</v>
      </c>
      <c r="V34" s="77">
        <v>584325.0</v>
      </c>
      <c r="W34" s="77">
        <v>4948.0</v>
      </c>
      <c r="X34" s="76">
        <v>19804.940000000002</v>
      </c>
      <c r="Y34" s="76">
        <v>4276.0</v>
      </c>
      <c r="Z34" s="76">
        <v>2757.09</v>
      </c>
      <c r="AA34" s="76">
        <v>384.06</v>
      </c>
      <c r="AB34" s="76">
        <v>0.0</v>
      </c>
      <c r="AC34" s="76">
        <v>0.0</v>
      </c>
      <c r="AD34" s="76">
        <v>550771.503</v>
      </c>
      <c r="AE34" s="76">
        <v>1167325.5</v>
      </c>
      <c r="AF34" s="76"/>
      <c r="AG34" s="93"/>
      <c r="AH34" s="77"/>
      <c r="AI34" s="77">
        <f t="shared" ref="AI34:AI36" si="29">+AF34+SUM(U34:AE34)</f>
        <v>2334592.093</v>
      </c>
      <c r="AJ34" s="4"/>
      <c r="AK34" s="4"/>
      <c r="AL34" s="77">
        <v>6169.68</v>
      </c>
      <c r="AM34" s="77"/>
      <c r="AN34" s="77">
        <v>87230.95</v>
      </c>
      <c r="AO34" s="77">
        <v>31737.0</v>
      </c>
      <c r="AP34" s="77">
        <v>36293.8</v>
      </c>
      <c r="AQ34" s="77">
        <v>48324.0</v>
      </c>
      <c r="AR34" s="77">
        <v>61040.0</v>
      </c>
      <c r="AS34" s="77"/>
      <c r="AT34" s="77">
        <v>163942.72</v>
      </c>
      <c r="AU34" s="77">
        <v>443134.83</v>
      </c>
      <c r="AV34" s="77">
        <v>383000.0</v>
      </c>
      <c r="AW34" s="77">
        <v>603000.0</v>
      </c>
      <c r="AX34" s="4"/>
      <c r="AY34" s="80">
        <f t="shared" ref="AY34:AY35" si="30">SUM(AL34:AW34)</f>
        <v>1863872.98</v>
      </c>
      <c r="AZ34" s="4"/>
      <c r="BA34" s="77"/>
      <c r="BB34" s="77"/>
      <c r="BC34" s="77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</row>
    <row r="35" ht="12.75" customHeight="1">
      <c r="A35" s="1"/>
      <c r="B35" s="3" t="s">
        <v>50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77"/>
      <c r="U35" s="77"/>
      <c r="V35" s="77"/>
      <c r="W35" s="77"/>
      <c r="X35" s="76"/>
      <c r="Y35" s="76"/>
      <c r="Z35" s="76"/>
      <c r="AA35" s="76"/>
      <c r="AB35" s="77">
        <f t="shared" ref="AB35:AF35" si="28">1020000/6</f>
        <v>170000</v>
      </c>
      <c r="AC35" s="77">
        <f t="shared" si="28"/>
        <v>170000</v>
      </c>
      <c r="AD35" s="77">
        <f t="shared" si="28"/>
        <v>170000</v>
      </c>
      <c r="AE35" s="77">
        <f t="shared" si="28"/>
        <v>170000</v>
      </c>
      <c r="AF35" s="77">
        <f t="shared" si="28"/>
        <v>170000</v>
      </c>
      <c r="AG35" s="4"/>
      <c r="AH35" s="77"/>
      <c r="AI35" s="77">
        <f t="shared" si="29"/>
        <v>850000</v>
      </c>
      <c r="AJ35" s="4"/>
      <c r="AK35" s="4"/>
      <c r="AL35" s="77"/>
      <c r="AM35" s="77"/>
      <c r="AN35" s="77">
        <v>500000.0</v>
      </c>
      <c r="AO35" s="77"/>
      <c r="AP35" s="77"/>
      <c r="AQ35" s="77"/>
      <c r="AR35" s="4"/>
      <c r="AS35" s="77">
        <v>2000000.0</v>
      </c>
      <c r="AT35" s="77"/>
      <c r="AU35" s="77"/>
      <c r="AV35" s="77"/>
      <c r="AW35" s="77"/>
      <c r="AX35" s="4"/>
      <c r="AY35" s="80">
        <f t="shared" si="30"/>
        <v>2500000</v>
      </c>
      <c r="AZ35" s="91"/>
      <c r="BA35" s="77"/>
      <c r="BB35" s="77"/>
      <c r="BC35" s="77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</row>
    <row r="36" ht="12.75" customHeight="1">
      <c r="A36" s="99"/>
      <c r="B36" s="100" t="s">
        <v>51</v>
      </c>
      <c r="C36" s="100">
        <v>39997.8</v>
      </c>
      <c r="D36" s="100">
        <v>6417.0</v>
      </c>
      <c r="E36" s="100">
        <v>17447.04</v>
      </c>
      <c r="F36" s="100">
        <v>1075.0</v>
      </c>
      <c r="G36" s="100">
        <v>34499.66</v>
      </c>
      <c r="H36" s="100">
        <v>32960.0</v>
      </c>
      <c r="I36" s="100">
        <v>6169.68</v>
      </c>
      <c r="J36" s="100"/>
      <c r="K36" s="100">
        <v>87230.95</v>
      </c>
      <c r="L36" s="100">
        <v>31737.0</v>
      </c>
      <c r="M36" s="100">
        <v>36293.8</v>
      </c>
      <c r="N36" s="100">
        <v>48324.0</v>
      </c>
      <c r="O36" s="100">
        <v>61040.0</v>
      </c>
      <c r="P36" s="100"/>
      <c r="Q36" s="100">
        <v>163942.72</v>
      </c>
      <c r="R36" s="100">
        <v>443134.83</v>
      </c>
      <c r="S36" s="101">
        <v>383000.0</v>
      </c>
      <c r="T36" s="102">
        <f t="shared" ref="T36:AF36" si="31">SUM(T33:T35)</f>
        <v>603000</v>
      </c>
      <c r="U36" s="102">
        <f t="shared" si="31"/>
        <v>0</v>
      </c>
      <c r="V36" s="102">
        <f t="shared" si="31"/>
        <v>584325</v>
      </c>
      <c r="W36" s="102">
        <f t="shared" si="31"/>
        <v>4948</v>
      </c>
      <c r="X36" s="102">
        <f t="shared" si="31"/>
        <v>19804.94</v>
      </c>
      <c r="Y36" s="102">
        <f t="shared" si="31"/>
        <v>4276</v>
      </c>
      <c r="Z36" s="102">
        <f t="shared" si="31"/>
        <v>2757.09</v>
      </c>
      <c r="AA36" s="102">
        <f t="shared" si="31"/>
        <v>384.06</v>
      </c>
      <c r="AB36" s="102">
        <f t="shared" si="31"/>
        <v>170000</v>
      </c>
      <c r="AC36" s="102">
        <f t="shared" si="31"/>
        <v>170000</v>
      </c>
      <c r="AD36" s="102">
        <f t="shared" si="31"/>
        <v>720771.503</v>
      </c>
      <c r="AE36" s="102">
        <f t="shared" si="31"/>
        <v>1337325.5</v>
      </c>
      <c r="AF36" s="102">
        <f t="shared" si="31"/>
        <v>170000</v>
      </c>
      <c r="AG36" s="103"/>
      <c r="AH36" s="102">
        <f>SUM(I36:T36)</f>
        <v>1863872.98</v>
      </c>
      <c r="AI36" s="102">
        <f t="shared" si="29"/>
        <v>3184592.093</v>
      </c>
      <c r="AJ36" s="104">
        <f>+AI34/AH36-1</f>
        <v>0.2525489226</v>
      </c>
      <c r="AK36" s="103"/>
      <c r="AL36" s="102">
        <f t="shared" ref="AL36:AW36" si="32">SUM(AL33:AL35)</f>
        <v>6169.68</v>
      </c>
      <c r="AM36" s="102">
        <f t="shared" si="32"/>
        <v>0</v>
      </c>
      <c r="AN36" s="102">
        <f t="shared" si="32"/>
        <v>587230.95</v>
      </c>
      <c r="AO36" s="102">
        <f t="shared" si="32"/>
        <v>31737</v>
      </c>
      <c r="AP36" s="102">
        <f t="shared" si="32"/>
        <v>36293.8</v>
      </c>
      <c r="AQ36" s="102">
        <f t="shared" si="32"/>
        <v>48324</v>
      </c>
      <c r="AR36" s="102">
        <f t="shared" si="32"/>
        <v>61040</v>
      </c>
      <c r="AS36" s="102">
        <f t="shared" si="32"/>
        <v>2000000</v>
      </c>
      <c r="AT36" s="102">
        <f t="shared" si="32"/>
        <v>163942.72</v>
      </c>
      <c r="AU36" s="102">
        <f t="shared" si="32"/>
        <v>443134.83</v>
      </c>
      <c r="AV36" s="102">
        <f t="shared" si="32"/>
        <v>383000</v>
      </c>
      <c r="AW36" s="102">
        <f t="shared" si="32"/>
        <v>603000</v>
      </c>
      <c r="AX36" s="103"/>
      <c r="AY36" s="102">
        <f>SUM(AY33:AY35)</f>
        <v>4363872.98</v>
      </c>
      <c r="AZ36" s="103"/>
      <c r="BA36" s="102">
        <f t="shared" ref="BA36:BL36" si="33">SUM(BA33:BA35)</f>
        <v>0</v>
      </c>
      <c r="BB36" s="102">
        <f t="shared" si="33"/>
        <v>0</v>
      </c>
      <c r="BC36" s="102">
        <f t="shared" si="33"/>
        <v>0</v>
      </c>
      <c r="BD36" s="102">
        <f t="shared" si="33"/>
        <v>0</v>
      </c>
      <c r="BE36" s="102">
        <f t="shared" si="33"/>
        <v>0</v>
      </c>
      <c r="BF36" s="102">
        <f t="shared" si="33"/>
        <v>0</v>
      </c>
      <c r="BG36" s="102">
        <f t="shared" si="33"/>
        <v>0</v>
      </c>
      <c r="BH36" s="102">
        <f t="shared" si="33"/>
        <v>0</v>
      </c>
      <c r="BI36" s="102">
        <f t="shared" si="33"/>
        <v>0</v>
      </c>
      <c r="BJ36" s="102">
        <f t="shared" si="33"/>
        <v>0</v>
      </c>
      <c r="BK36" s="102">
        <f t="shared" si="33"/>
        <v>0</v>
      </c>
      <c r="BL36" s="102">
        <f t="shared" si="33"/>
        <v>0</v>
      </c>
      <c r="BM36" s="103"/>
      <c r="BN36" s="102">
        <f>SUM(BN33:BN35)</f>
        <v>0</v>
      </c>
      <c r="BO36" s="101"/>
      <c r="BP36" s="101"/>
      <c r="BQ36" s="103"/>
      <c r="BR36" s="103"/>
      <c r="BS36" s="103"/>
      <c r="BT36" s="103"/>
      <c r="BU36" s="103"/>
      <c r="BV36" s="103"/>
      <c r="BW36" s="103"/>
      <c r="BX36" s="103"/>
      <c r="BY36" s="103"/>
      <c r="BZ36" s="103"/>
      <c r="CA36" s="103"/>
      <c r="CB36" s="103"/>
      <c r="CC36" s="103"/>
      <c r="CD36" s="103"/>
      <c r="CE36" s="103"/>
      <c r="CF36" s="103"/>
      <c r="CG36" s="103"/>
      <c r="CH36" s="103"/>
      <c r="CI36" s="103"/>
      <c r="CJ36" s="105"/>
      <c r="CK36" s="105"/>
    </row>
    <row r="37" ht="12.75" customHeight="1">
      <c r="A37" s="90"/>
      <c r="B37" s="91" t="s">
        <v>52</v>
      </c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>
        <v>170000.0</v>
      </c>
      <c r="V37" s="91">
        <v>170000.0</v>
      </c>
      <c r="W37" s="91">
        <v>170000.0</v>
      </c>
      <c r="X37" s="92">
        <v>170000.0</v>
      </c>
      <c r="Y37" s="92">
        <v>170000.0</v>
      </c>
      <c r="Z37" s="92">
        <v>170000.0</v>
      </c>
      <c r="AA37" s="92">
        <v>170000.0</v>
      </c>
      <c r="AB37" s="92">
        <v>170000.0</v>
      </c>
      <c r="AC37" s="92">
        <v>170000.0</v>
      </c>
      <c r="AD37" s="92">
        <v>170000.0</v>
      </c>
      <c r="AE37" s="92">
        <v>170000.0</v>
      </c>
      <c r="AF37" s="91">
        <f>+AI37-SUM(U37:AE37)</f>
        <v>1168061.07</v>
      </c>
      <c r="AG37" s="93"/>
      <c r="AH37" s="91"/>
      <c r="AI37" s="91">
        <f>+(AI10-AI29)*0.35-AI36*0.35/3</f>
        <v>3038061.07</v>
      </c>
      <c r="AJ37" s="78"/>
      <c r="AK37" s="93"/>
      <c r="AL37" s="91">
        <f>376000+376000+5000000*0.25</f>
        <v>2002000</v>
      </c>
      <c r="AM37" s="91">
        <v>376000.0</v>
      </c>
      <c r="AN37" s="91">
        <v>376000.0</v>
      </c>
      <c r="AO37" s="91">
        <v>376000.0</v>
      </c>
      <c r="AP37" s="91">
        <v>376000.0</v>
      </c>
      <c r="AQ37" s="91">
        <v>376000.0</v>
      </c>
      <c r="AR37" s="91">
        <v>376000.0</v>
      </c>
      <c r="AS37" s="91">
        <v>376000.0</v>
      </c>
      <c r="AT37" s="91">
        <v>376000.0</v>
      </c>
      <c r="AU37" s="91"/>
      <c r="AV37" s="93"/>
      <c r="AW37" s="93"/>
      <c r="AX37" s="93"/>
      <c r="AY37" s="80">
        <f>SUM(AL37:AW37)</f>
        <v>5010000</v>
      </c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106">
        <f>+BN31*0.3</f>
        <v>19806389.34</v>
      </c>
      <c r="BL37" s="93"/>
      <c r="BM37" s="93"/>
      <c r="BN37" s="59">
        <f>SUM(BA37:BM37)</f>
        <v>19806389.34</v>
      </c>
      <c r="BO37" s="59"/>
      <c r="BP37" s="59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107"/>
      <c r="CE37" s="93"/>
      <c r="CF37" s="93"/>
      <c r="CG37" s="93"/>
      <c r="CH37" s="93"/>
      <c r="CI37" s="93"/>
      <c r="CJ37" s="93"/>
      <c r="CK37" s="93"/>
    </row>
    <row r="38" ht="12.75" customHeight="1">
      <c r="A38" s="1"/>
      <c r="B38" s="91" t="s">
        <v>53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64"/>
      <c r="Y38" s="64"/>
      <c r="Z38" s="64"/>
      <c r="AA38" s="64"/>
      <c r="AB38" s="64"/>
      <c r="AC38" s="64"/>
      <c r="AD38" s="64"/>
      <c r="AE38" s="64"/>
      <c r="AF38" s="92">
        <v>2000000.0</v>
      </c>
      <c r="AG38" s="91"/>
      <c r="AH38" s="91"/>
      <c r="AI38" s="91">
        <f>AF38+SUM(U38:AE38)</f>
        <v>2000000</v>
      </c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4"/>
      <c r="CE38" s="4"/>
      <c r="CF38" s="4"/>
      <c r="CG38" s="4"/>
      <c r="CH38" s="4"/>
      <c r="CI38" s="4"/>
      <c r="CJ38" s="4"/>
      <c r="CK38" s="4"/>
    </row>
    <row r="39" ht="12.75" customHeight="1">
      <c r="A39" s="1"/>
      <c r="B39" s="108" t="s">
        <v>54</v>
      </c>
      <c r="C39" s="109">
        <f t="shared" ref="C39:S39" si="34">+C10-C29-C36</f>
        <v>1029021.341</v>
      </c>
      <c r="D39" s="109">
        <f t="shared" si="34"/>
        <v>-68325.83146</v>
      </c>
      <c r="E39" s="109">
        <f t="shared" si="34"/>
        <v>976306.1087</v>
      </c>
      <c r="F39" s="109">
        <f t="shared" si="34"/>
        <v>-1765577.82</v>
      </c>
      <c r="G39" s="109">
        <f t="shared" si="34"/>
        <v>21998.40579</v>
      </c>
      <c r="H39" s="109">
        <f t="shared" si="34"/>
        <v>463600.1058</v>
      </c>
      <c r="I39" s="109">
        <f t="shared" si="34"/>
        <v>138229.0536</v>
      </c>
      <c r="J39" s="109">
        <f t="shared" si="34"/>
        <v>251210.0097</v>
      </c>
      <c r="K39" s="109">
        <f t="shared" si="34"/>
        <v>2317705.847</v>
      </c>
      <c r="L39" s="109">
        <f t="shared" si="34"/>
        <v>1569362.188</v>
      </c>
      <c r="M39" s="109">
        <f t="shared" si="34"/>
        <v>2502364.963</v>
      </c>
      <c r="N39" s="109">
        <f t="shared" si="34"/>
        <v>-9758230.452</v>
      </c>
      <c r="O39" s="109">
        <f t="shared" si="34"/>
        <v>2482461.407</v>
      </c>
      <c r="P39" s="109">
        <f t="shared" si="34"/>
        <v>1300607.569</v>
      </c>
      <c r="Q39" s="109">
        <f t="shared" si="34"/>
        <v>806993.1208</v>
      </c>
      <c r="R39" s="109">
        <f t="shared" si="34"/>
        <v>-1477927.992</v>
      </c>
      <c r="S39" s="109">
        <f t="shared" si="34"/>
        <v>-23034.86297</v>
      </c>
      <c r="T39" s="109">
        <f t="shared" ref="T39:AF39" si="35">+T10-T29-T36-T37-T38</f>
        <v>4043015.661</v>
      </c>
      <c r="U39" s="109">
        <f t="shared" si="35"/>
        <v>1177994.101</v>
      </c>
      <c r="V39" s="109">
        <f t="shared" si="35"/>
        <v>-1493747.284</v>
      </c>
      <c r="W39" s="109">
        <f t="shared" si="35"/>
        <v>3885252.643</v>
      </c>
      <c r="X39" s="109">
        <f t="shared" si="35"/>
        <v>516005.1047</v>
      </c>
      <c r="Y39" s="109">
        <f t="shared" si="35"/>
        <v>1035100.364</v>
      </c>
      <c r="Z39" s="109">
        <f t="shared" si="35"/>
        <v>-4306565.682</v>
      </c>
      <c r="AA39" s="109">
        <f t="shared" si="35"/>
        <v>-9234197.973</v>
      </c>
      <c r="AB39" s="109">
        <f t="shared" si="35"/>
        <v>236680.1903</v>
      </c>
      <c r="AC39" s="109">
        <f t="shared" si="35"/>
        <v>5198433.01</v>
      </c>
      <c r="AD39" s="109">
        <f t="shared" si="35"/>
        <v>3040047.315</v>
      </c>
      <c r="AE39" s="109">
        <f t="shared" si="35"/>
        <v>201318.2928</v>
      </c>
      <c r="AF39" s="109">
        <f t="shared" si="35"/>
        <v>1262731.939</v>
      </c>
      <c r="AG39" s="4"/>
      <c r="AH39" s="109">
        <f>+AH10-AH29-AH36</f>
        <v>4152756.513</v>
      </c>
      <c r="AI39" s="109">
        <f>+AI10-AI29-AI36-AI37-AI38</f>
        <v>1519052.021</v>
      </c>
      <c r="AJ39" s="78">
        <f>+AI39/AH39-1</f>
        <v>-0.634206336</v>
      </c>
      <c r="AK39" s="4"/>
      <c r="AL39" s="109">
        <f t="shared" ref="AL39:AW39" si="36">+AL10-AL29-AL36-AL37</f>
        <v>-7874118.174</v>
      </c>
      <c r="AM39" s="109">
        <f t="shared" si="36"/>
        <v>-2022934.663</v>
      </c>
      <c r="AN39" s="109">
        <f t="shared" si="36"/>
        <v>1618708.164</v>
      </c>
      <c r="AO39" s="109">
        <f t="shared" si="36"/>
        <v>2657611.851</v>
      </c>
      <c r="AP39" s="109">
        <f t="shared" si="36"/>
        <v>2091855.469</v>
      </c>
      <c r="AQ39" s="109">
        <f t="shared" si="36"/>
        <v>-5443095.549</v>
      </c>
      <c r="AR39" s="109">
        <f t="shared" si="36"/>
        <v>-6830926.58</v>
      </c>
      <c r="AS39" s="109">
        <f t="shared" si="36"/>
        <v>633468.9719</v>
      </c>
      <c r="AT39" s="109">
        <f t="shared" si="36"/>
        <v>7216347.439</v>
      </c>
      <c r="AU39" s="109">
        <f t="shared" si="36"/>
        <v>6702299.248</v>
      </c>
      <c r="AV39" s="109">
        <f t="shared" si="36"/>
        <v>7073150.179</v>
      </c>
      <c r="AW39" s="109">
        <f t="shared" si="36"/>
        <v>705584.1527</v>
      </c>
      <c r="AX39" s="4"/>
      <c r="AY39" s="109">
        <f>+AY31-AY36-AY37</f>
        <v>6527950.509</v>
      </c>
      <c r="AZ39" s="4"/>
      <c r="BA39" s="109">
        <f t="shared" ref="BA39:BL39" si="37">+BA10-BA29-BA36-BA37</f>
        <v>2740205.038</v>
      </c>
      <c r="BB39" s="109">
        <f t="shared" si="37"/>
        <v>14632582.14</v>
      </c>
      <c r="BC39" s="109">
        <f t="shared" si="37"/>
        <v>15385010.27</v>
      </c>
      <c r="BD39" s="109">
        <f t="shared" si="37"/>
        <v>1972695.49</v>
      </c>
      <c r="BE39" s="109">
        <f t="shared" si="37"/>
        <v>4832850.378</v>
      </c>
      <c r="BF39" s="109">
        <f t="shared" si="37"/>
        <v>-2090705.643</v>
      </c>
      <c r="BG39" s="109">
        <f t="shared" si="37"/>
        <v>26042874.61</v>
      </c>
      <c r="BH39" s="109">
        <f t="shared" si="37"/>
        <v>8706469.297</v>
      </c>
      <c r="BI39" s="109">
        <f t="shared" si="37"/>
        <v>9120409.547</v>
      </c>
      <c r="BJ39" s="109">
        <f t="shared" si="37"/>
        <v>-4085471.472</v>
      </c>
      <c r="BK39" s="109">
        <f t="shared" si="37"/>
        <v>-31685865.38</v>
      </c>
      <c r="BL39" s="109">
        <f t="shared" si="37"/>
        <v>643854.1938</v>
      </c>
      <c r="BM39" s="4"/>
      <c r="BN39" s="59">
        <f>+BN31-BN37</f>
        <v>46214908.47</v>
      </c>
      <c r="BO39" s="59"/>
      <c r="BP39" s="59"/>
      <c r="BQ39" s="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4"/>
      <c r="CE39" s="4"/>
      <c r="CF39" s="4"/>
      <c r="CG39" s="4"/>
      <c r="CH39" s="4"/>
      <c r="CI39" s="4"/>
      <c r="CJ39" s="4"/>
      <c r="CK39" s="4"/>
    </row>
    <row r="40" ht="12.75" customHeight="1">
      <c r="A40" s="1"/>
      <c r="B40" s="108" t="s">
        <v>55</v>
      </c>
      <c r="C40" s="109">
        <f>+C39</f>
        <v>1029021.341</v>
      </c>
      <c r="D40" s="109">
        <f t="shared" ref="D40:T40" si="38">+D39+C40</f>
        <v>960695.51</v>
      </c>
      <c r="E40" s="109">
        <f t="shared" si="38"/>
        <v>1937001.619</v>
      </c>
      <c r="F40" s="109">
        <f t="shared" si="38"/>
        <v>171423.7983</v>
      </c>
      <c r="G40" s="109">
        <f t="shared" si="38"/>
        <v>193422.2041</v>
      </c>
      <c r="H40" s="109">
        <f t="shared" si="38"/>
        <v>657022.3099</v>
      </c>
      <c r="I40" s="109">
        <f t="shared" si="38"/>
        <v>795251.3635</v>
      </c>
      <c r="J40" s="109">
        <f t="shared" si="38"/>
        <v>1046461.373</v>
      </c>
      <c r="K40" s="109">
        <f t="shared" si="38"/>
        <v>3364167.22</v>
      </c>
      <c r="L40" s="109">
        <f t="shared" si="38"/>
        <v>4933529.408</v>
      </c>
      <c r="M40" s="109">
        <f t="shared" si="38"/>
        <v>7435894.371</v>
      </c>
      <c r="N40" s="109">
        <f t="shared" si="38"/>
        <v>-2322336.081</v>
      </c>
      <c r="O40" s="109">
        <f t="shared" si="38"/>
        <v>160125.3269</v>
      </c>
      <c r="P40" s="109">
        <f t="shared" si="38"/>
        <v>1460732.896</v>
      </c>
      <c r="Q40" s="109">
        <f t="shared" si="38"/>
        <v>2267726.016</v>
      </c>
      <c r="R40" s="109">
        <f t="shared" si="38"/>
        <v>789798.0247</v>
      </c>
      <c r="S40" s="109">
        <f t="shared" si="38"/>
        <v>766763.1617</v>
      </c>
      <c r="T40" s="109">
        <f t="shared" si="38"/>
        <v>4809778.823</v>
      </c>
      <c r="U40" s="109">
        <f>+U39</f>
        <v>1177994.101</v>
      </c>
      <c r="V40" s="109">
        <f t="shared" ref="V40:AF40" si="39">+V39+U40</f>
        <v>-315753.1836</v>
      </c>
      <c r="W40" s="109">
        <f t="shared" si="39"/>
        <v>3569499.46</v>
      </c>
      <c r="X40" s="109">
        <f t="shared" si="39"/>
        <v>4085504.564</v>
      </c>
      <c r="Y40" s="109">
        <f t="shared" si="39"/>
        <v>5120604.928</v>
      </c>
      <c r="Z40" s="109">
        <f t="shared" si="39"/>
        <v>814039.2465</v>
      </c>
      <c r="AA40" s="109">
        <f t="shared" si="39"/>
        <v>-8420158.727</v>
      </c>
      <c r="AB40" s="109">
        <f t="shared" si="39"/>
        <v>-8183478.537</v>
      </c>
      <c r="AC40" s="109">
        <f t="shared" si="39"/>
        <v>-2985045.526</v>
      </c>
      <c r="AD40" s="109">
        <f t="shared" si="39"/>
        <v>55001.78902</v>
      </c>
      <c r="AE40" s="109">
        <f t="shared" si="39"/>
        <v>256320.0818</v>
      </c>
      <c r="AF40" s="109">
        <f t="shared" si="39"/>
        <v>1519052.021</v>
      </c>
      <c r="AG40" s="4"/>
      <c r="AH40" s="4"/>
      <c r="AI40" s="59">
        <f>+AI39/AI10</f>
        <v>0.01483029149</v>
      </c>
      <c r="AJ40" s="4"/>
      <c r="AK40" s="4"/>
      <c r="AL40" s="109">
        <f t="shared" ref="AL40:AW40" si="40">+AL39+AK40</f>
        <v>-7874118.174</v>
      </c>
      <c r="AM40" s="109">
        <f t="shared" si="40"/>
        <v>-9897052.837</v>
      </c>
      <c r="AN40" s="109">
        <f t="shared" si="40"/>
        <v>-8278344.673</v>
      </c>
      <c r="AO40" s="109">
        <f t="shared" si="40"/>
        <v>-5620732.822</v>
      </c>
      <c r="AP40" s="109">
        <f t="shared" si="40"/>
        <v>-3528877.353</v>
      </c>
      <c r="AQ40" s="109">
        <f t="shared" si="40"/>
        <v>-8971972.901</v>
      </c>
      <c r="AR40" s="109">
        <f t="shared" si="40"/>
        <v>-15802899.48</v>
      </c>
      <c r="AS40" s="109">
        <f t="shared" si="40"/>
        <v>-15169430.51</v>
      </c>
      <c r="AT40" s="109">
        <f t="shared" si="40"/>
        <v>-7953083.07</v>
      </c>
      <c r="AU40" s="109">
        <f t="shared" si="40"/>
        <v>-1250783.822</v>
      </c>
      <c r="AV40" s="109">
        <f t="shared" si="40"/>
        <v>5822366.357</v>
      </c>
      <c r="AW40" s="109">
        <f t="shared" si="40"/>
        <v>6527950.509</v>
      </c>
      <c r="AX40" s="4"/>
      <c r="AY40" s="4"/>
      <c r="AZ40" s="4"/>
      <c r="BA40" s="109">
        <f t="shared" ref="BA40:BL40" si="41">+BA39+AZ40</f>
        <v>2740205.038</v>
      </c>
      <c r="BB40" s="109">
        <f t="shared" si="41"/>
        <v>17372787.18</v>
      </c>
      <c r="BC40" s="109">
        <f t="shared" si="41"/>
        <v>32757797.45</v>
      </c>
      <c r="BD40" s="109">
        <f t="shared" si="41"/>
        <v>34730492.94</v>
      </c>
      <c r="BE40" s="109">
        <f t="shared" si="41"/>
        <v>39563343.32</v>
      </c>
      <c r="BF40" s="109">
        <f t="shared" si="41"/>
        <v>37472637.68</v>
      </c>
      <c r="BG40" s="109">
        <f t="shared" si="41"/>
        <v>63515512.28</v>
      </c>
      <c r="BH40" s="109">
        <f t="shared" si="41"/>
        <v>72221981.58</v>
      </c>
      <c r="BI40" s="109">
        <f t="shared" si="41"/>
        <v>81342391.13</v>
      </c>
      <c r="BJ40" s="109">
        <f t="shared" si="41"/>
        <v>77256919.66</v>
      </c>
      <c r="BK40" s="109">
        <f t="shared" si="41"/>
        <v>45571054.28</v>
      </c>
      <c r="BL40" s="109">
        <f t="shared" si="41"/>
        <v>46214908.47</v>
      </c>
      <c r="BM40" s="4"/>
      <c r="BN40" s="4"/>
      <c r="BO40" s="4"/>
      <c r="BP40" s="4"/>
      <c r="BQ40" s="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4"/>
      <c r="CE40" s="4"/>
      <c r="CF40" s="4"/>
      <c r="CG40" s="4"/>
      <c r="CH40" s="4"/>
      <c r="CI40" s="4"/>
      <c r="CJ40" s="4"/>
      <c r="CK40" s="4"/>
    </row>
    <row r="41" ht="12.75" customHeight="1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64"/>
      <c r="Y41" s="64"/>
      <c r="Z41" s="64"/>
      <c r="AA41" s="64"/>
      <c r="AB41" s="64"/>
      <c r="AC41" s="64"/>
      <c r="AD41" s="64"/>
      <c r="AE41" s="64"/>
      <c r="AF41" s="64"/>
      <c r="AG41" s="4"/>
      <c r="AH41" s="78">
        <f t="shared" ref="AH41:AI41" si="42">+AH39/AH10</f>
        <v>0.05198727347</v>
      </c>
      <c r="AI41" s="110">
        <f t="shared" si="42"/>
        <v>0.01483029149</v>
      </c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4"/>
      <c r="CE41" s="4"/>
      <c r="CF41" s="4"/>
      <c r="CG41" s="4"/>
      <c r="CH41" s="4"/>
      <c r="CI41" s="4"/>
      <c r="CJ41" s="4"/>
      <c r="CK41" s="4"/>
    </row>
    <row r="42" ht="2.25" customHeight="1">
      <c r="A42" s="1"/>
      <c r="B42" s="111" t="s">
        <v>56</v>
      </c>
      <c r="C42" s="112">
        <v>9.045217391304348</v>
      </c>
      <c r="D42" s="112">
        <v>9.14657894736842</v>
      </c>
      <c r="E42" s="112">
        <v>9.271590909090909</v>
      </c>
      <c r="F42" s="112">
        <v>9.395476190476192</v>
      </c>
      <c r="G42" s="112">
        <v>9.530750000000001</v>
      </c>
      <c r="H42" s="112">
        <v>11.35375</v>
      </c>
      <c r="I42" s="112">
        <v>13.397</v>
      </c>
      <c r="J42" s="112">
        <v>14.607500000000005</v>
      </c>
      <c r="K42" s="112">
        <v>14.757142857142858</v>
      </c>
      <c r="L42" s="112">
        <v>14.195238095238096</v>
      </c>
      <c r="M42" s="112">
        <v>13.923809523809522</v>
      </c>
      <c r="N42" s="112">
        <v>14.002631578947364</v>
      </c>
      <c r="O42" s="113">
        <v>14.682500000000001</v>
      </c>
      <c r="P42" s="113">
        <v>14.627499999999998</v>
      </c>
      <c r="Q42" s="113">
        <v>14.9</v>
      </c>
      <c r="R42" s="113">
        <v>14.98</v>
      </c>
      <c r="S42" s="113">
        <v>14.98</v>
      </c>
      <c r="T42" s="113">
        <v>14.98</v>
      </c>
      <c r="U42" s="113">
        <v>14.98</v>
      </c>
      <c r="V42" s="113">
        <v>14.98</v>
      </c>
      <c r="W42" s="113">
        <v>14.98</v>
      </c>
      <c r="X42" s="114">
        <v>14.98</v>
      </c>
      <c r="Y42" s="114">
        <v>14.98</v>
      </c>
      <c r="Z42" s="114">
        <v>14.98</v>
      </c>
      <c r="AA42" s="114">
        <v>14.98</v>
      </c>
      <c r="AB42" s="114">
        <v>14.98</v>
      </c>
      <c r="AC42" s="114">
        <v>14.98</v>
      </c>
      <c r="AD42" s="115"/>
      <c r="AE42" s="115"/>
      <c r="AF42" s="114">
        <v>18.0</v>
      </c>
      <c r="AG42" s="116">
        <f>+AF42-R42</f>
        <v>3.02</v>
      </c>
      <c r="AH42" s="4"/>
      <c r="AI42" s="78">
        <f>+AG42/R42</f>
        <v>0.2016021362</v>
      </c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4"/>
      <c r="CE42" s="4"/>
      <c r="CF42" s="4"/>
      <c r="CG42" s="4"/>
      <c r="CH42" s="4"/>
      <c r="CI42" s="4"/>
      <c r="CJ42" s="4"/>
      <c r="CK42" s="4"/>
    </row>
    <row r="43" ht="12.75" hidden="1" customHeight="1">
      <c r="A43" s="1"/>
      <c r="B43" s="117" t="s">
        <v>57</v>
      </c>
      <c r="C43" s="118">
        <v>69.09337754618664</v>
      </c>
      <c r="D43" s="118">
        <v>53.51934292379471</v>
      </c>
      <c r="E43" s="118">
        <v>65.57835517623111</v>
      </c>
      <c r="F43" s="118">
        <v>59.084622020431325</v>
      </c>
      <c r="G43" s="118">
        <v>65.30130277442703</v>
      </c>
      <c r="H43" s="118">
        <v>68.17408491947292</v>
      </c>
      <c r="I43" s="118">
        <v>74.6528848034422</v>
      </c>
      <c r="J43" s="118">
        <v>58.15041577944637</v>
      </c>
      <c r="K43" s="118">
        <v>64.7836581874243</v>
      </c>
      <c r="L43" s="118">
        <v>62.42319806763285</v>
      </c>
      <c r="M43" s="118">
        <v>67.38705241090149</v>
      </c>
      <c r="N43" s="118">
        <v>63.638308283816855</v>
      </c>
      <c r="O43" s="118">
        <v>56.1404346890467</v>
      </c>
      <c r="P43" s="118">
        <v>51.80776546037563</v>
      </c>
      <c r="Q43" s="118">
        <v>63.462808422301315</v>
      </c>
      <c r="R43" s="118">
        <v>61.206612733028486</v>
      </c>
      <c r="S43" s="118">
        <v>61.206612733028486</v>
      </c>
      <c r="T43" s="118">
        <v>61.206612733028486</v>
      </c>
      <c r="U43" s="118">
        <v>61.206612733028486</v>
      </c>
      <c r="V43" s="118">
        <v>61.206612733028486</v>
      </c>
      <c r="W43" s="118">
        <v>61.206612733028486</v>
      </c>
      <c r="X43" s="119">
        <v>61.206612733028486</v>
      </c>
      <c r="Y43" s="119">
        <v>61.206612733028486</v>
      </c>
      <c r="Z43" s="119">
        <v>61.206612733028486</v>
      </c>
      <c r="AA43" s="119">
        <v>61.206612733028486</v>
      </c>
      <c r="AB43" s="119">
        <v>61.206612733028486</v>
      </c>
      <c r="AC43" s="119">
        <v>61.206612733028486</v>
      </c>
      <c r="AD43" s="120"/>
      <c r="AE43" s="120"/>
      <c r="AF43" s="119">
        <v>63.148476531243865</v>
      </c>
      <c r="AG43" s="4"/>
      <c r="AH43" s="4"/>
      <c r="AI43" s="78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4"/>
      <c r="CE43" s="4"/>
      <c r="CF43" s="4"/>
      <c r="CG43" s="4"/>
      <c r="CH43" s="4"/>
      <c r="CI43" s="4"/>
      <c r="CJ43" s="4"/>
      <c r="CK43" s="4"/>
    </row>
    <row r="44" ht="12.75" hidden="1" customHeight="1">
      <c r="A44" s="1"/>
      <c r="B44" s="121" t="s">
        <v>58</v>
      </c>
      <c r="C44" s="122">
        <v>694.5456187254604</v>
      </c>
      <c r="D44" s="122">
        <v>755.6180907988655</v>
      </c>
      <c r="E44" s="122">
        <v>718.0224202639948</v>
      </c>
      <c r="F44" s="122">
        <v>717.9223218176379</v>
      </c>
      <c r="G44" s="122">
        <v>923.6782762469941</v>
      </c>
      <c r="H44" s="122">
        <v>862.2709090517632</v>
      </c>
      <c r="I44" s="122">
        <v>787.140770910246</v>
      </c>
      <c r="J44" s="122">
        <v>1056.3443846337498</v>
      </c>
      <c r="K44" s="122">
        <v>930.4287978660876</v>
      </c>
      <c r="L44" s="122">
        <v>1225.4560392739852</v>
      </c>
      <c r="M44" s="122">
        <v>989.4948774541588</v>
      </c>
      <c r="N44" s="122">
        <v>1075.4760052451625</v>
      </c>
      <c r="O44" s="122">
        <v>1043.4993759877186</v>
      </c>
      <c r="P44" s="122">
        <v>974.5643185006952</v>
      </c>
      <c r="Q44" s="122">
        <v>1129.3209971180665</v>
      </c>
      <c r="R44" s="122">
        <v>1136.6040307587784</v>
      </c>
      <c r="S44" s="122">
        <v>1136.6040307587784</v>
      </c>
      <c r="T44" s="122">
        <v>1136.6040307587784</v>
      </c>
      <c r="U44" s="122">
        <v>1136.6040307587784</v>
      </c>
      <c r="V44" s="122">
        <v>1136.6040307587784</v>
      </c>
      <c r="W44" s="122">
        <v>1136.6040307587784</v>
      </c>
      <c r="X44" s="123">
        <v>1136.6040307587784</v>
      </c>
      <c r="Y44" s="123">
        <v>1136.6040307587784</v>
      </c>
      <c r="Z44" s="123">
        <v>1136.6040307587784</v>
      </c>
      <c r="AA44" s="123">
        <v>1136.6040307587784</v>
      </c>
      <c r="AB44" s="123">
        <v>1136.6040307587784</v>
      </c>
      <c r="AC44" s="123">
        <v>1136.6040307587784</v>
      </c>
      <c r="AD44" s="124"/>
      <c r="AE44" s="124"/>
      <c r="AF44" s="123">
        <v>1381.0</v>
      </c>
      <c r="AG44" s="116">
        <f>+AF44-R44</f>
        <v>244.3959692</v>
      </c>
      <c r="AH44" s="4"/>
      <c r="AI44" s="78">
        <f>+AG44/R44</f>
        <v>0.2150229655</v>
      </c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4"/>
      <c r="CE44" s="4"/>
      <c r="CF44" s="4"/>
      <c r="CG44" s="4"/>
      <c r="CH44" s="4"/>
      <c r="CI44" s="4"/>
      <c r="CJ44" s="4"/>
      <c r="CK44" s="4"/>
    </row>
    <row r="45" ht="12.75" hidden="1" customHeight="1">
      <c r="A45" s="1"/>
      <c r="B45" s="121" t="s">
        <v>59</v>
      </c>
      <c r="C45" s="125">
        <v>0.7138803913863618</v>
      </c>
      <c r="D45" s="125">
        <v>0.7525474734103672</v>
      </c>
      <c r="E45" s="125">
        <v>0.7990347932861637</v>
      </c>
      <c r="F45" s="125">
        <v>0.4876572708536677</v>
      </c>
      <c r="G45" s="125">
        <v>0.7003195507141732</v>
      </c>
      <c r="H45" s="125">
        <v>0.7891590899993767</v>
      </c>
      <c r="I45" s="125">
        <v>0.6043491151362077</v>
      </c>
      <c r="J45" s="125">
        <v>0.8310231248505991</v>
      </c>
      <c r="K45" s="125">
        <v>0.7209971531158907</v>
      </c>
      <c r="L45" s="125">
        <v>0.7045802110251757</v>
      </c>
      <c r="M45" s="125">
        <v>0.8462679715515575</v>
      </c>
      <c r="N45" s="125">
        <v>0.47359159883927765</v>
      </c>
      <c r="O45" s="125">
        <v>0.7870804608776417</v>
      </c>
      <c r="P45" s="125">
        <v>0.7138145403226184</v>
      </c>
      <c r="Q45" s="125">
        <v>0.7990347932861637</v>
      </c>
      <c r="R45" s="125">
        <v>0.4876572708536677</v>
      </c>
      <c r="S45" s="125">
        <v>0.4876572708536677</v>
      </c>
      <c r="T45" s="125">
        <v>0.4876572708536677</v>
      </c>
      <c r="U45" s="125">
        <v>0.4876572708536677</v>
      </c>
      <c r="V45" s="125">
        <v>0.4876572708536677</v>
      </c>
      <c r="W45" s="125">
        <v>0.4876572708536677</v>
      </c>
      <c r="X45" s="126">
        <v>0.4876572708536677</v>
      </c>
      <c r="Y45" s="126">
        <v>0.4876572708536677</v>
      </c>
      <c r="Z45" s="126">
        <v>0.4876572708536677</v>
      </c>
      <c r="AA45" s="126">
        <v>0.4876572708536677</v>
      </c>
      <c r="AB45" s="126">
        <v>0.4876572708536677</v>
      </c>
      <c r="AC45" s="126">
        <v>0.4876572708536677</v>
      </c>
      <c r="AD45" s="127"/>
      <c r="AE45" s="127"/>
      <c r="AF45" s="126">
        <v>0.7045802110251757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4"/>
      <c r="CE45" s="4"/>
      <c r="CF45" s="4"/>
      <c r="CG45" s="4"/>
      <c r="CH45" s="4"/>
      <c r="CI45" s="4"/>
      <c r="CJ45" s="4"/>
      <c r="CK45" s="4"/>
    </row>
    <row r="46" ht="12.75" hidden="1" customHeight="1">
      <c r="A46" s="1"/>
      <c r="B46" s="121" t="s">
        <v>60</v>
      </c>
      <c r="C46" s="125">
        <v>0.28611960861363817</v>
      </c>
      <c r="D46" s="125">
        <v>0.24745252658963277</v>
      </c>
      <c r="E46" s="125">
        <v>0.20096520671383636</v>
      </c>
      <c r="F46" s="125">
        <v>0.5123427291463323</v>
      </c>
      <c r="G46" s="125">
        <v>0.29968044928582693</v>
      </c>
      <c r="H46" s="125">
        <v>0.2108409100006234</v>
      </c>
      <c r="I46" s="125">
        <v>0.39565088486379235</v>
      </c>
      <c r="J46" s="125">
        <v>0.1689768751494008</v>
      </c>
      <c r="K46" s="125">
        <v>0.27900284688410926</v>
      </c>
      <c r="L46" s="125">
        <v>0.29541978897482424</v>
      </c>
      <c r="M46" s="125">
        <v>0.1537320284484424</v>
      </c>
      <c r="N46" s="125">
        <v>0.5264084011607224</v>
      </c>
      <c r="O46" s="125">
        <v>0.21291953912235828</v>
      </c>
      <c r="P46" s="125">
        <v>0.2861854596773817</v>
      </c>
      <c r="Q46" s="125">
        <v>0.20096520671383636</v>
      </c>
      <c r="R46" s="125">
        <v>0.5123427291463323</v>
      </c>
      <c r="S46" s="125">
        <v>0.5123427291463323</v>
      </c>
      <c r="T46" s="125">
        <v>0.5123427291463323</v>
      </c>
      <c r="U46" s="125">
        <v>0.5123427291463323</v>
      </c>
      <c r="V46" s="125">
        <v>0.5123427291463323</v>
      </c>
      <c r="W46" s="125">
        <v>0.5123427291463323</v>
      </c>
      <c r="X46" s="126">
        <v>0.5123427291463323</v>
      </c>
      <c r="Y46" s="126">
        <v>0.5123427291463323</v>
      </c>
      <c r="Z46" s="126">
        <v>0.5123427291463323</v>
      </c>
      <c r="AA46" s="126">
        <v>0.5123427291463323</v>
      </c>
      <c r="AB46" s="126">
        <v>0.5123427291463323</v>
      </c>
      <c r="AC46" s="126">
        <v>0.5123427291463323</v>
      </c>
      <c r="AD46" s="127"/>
      <c r="AE46" s="127"/>
      <c r="AF46" s="126">
        <v>0.29541978897482424</v>
      </c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4"/>
      <c r="CE46" s="4"/>
      <c r="CF46" s="4"/>
      <c r="CG46" s="4"/>
      <c r="CH46" s="4"/>
      <c r="CI46" s="4"/>
      <c r="CJ46" s="4"/>
      <c r="CK46" s="4"/>
    </row>
    <row r="47" ht="12.75" hidden="1" customHeight="1">
      <c r="A47" s="1"/>
      <c r="B47" s="121" t="s">
        <v>61</v>
      </c>
      <c r="C47" s="128">
        <v>5277.5</v>
      </c>
      <c r="D47" s="128">
        <v>5144.0</v>
      </c>
      <c r="E47" s="128">
        <v>7000.75</v>
      </c>
      <c r="F47" s="128">
        <v>2202.5</v>
      </c>
      <c r="G47" s="128">
        <v>4145.0</v>
      </c>
      <c r="H47" s="128">
        <v>4781.0</v>
      </c>
      <c r="I47" s="128">
        <v>2556.5</v>
      </c>
      <c r="J47" s="128">
        <v>4461.5</v>
      </c>
      <c r="K47" s="128">
        <v>4540.5</v>
      </c>
      <c r="L47" s="128">
        <v>4140.0</v>
      </c>
      <c r="M47" s="128">
        <v>4770.0</v>
      </c>
      <c r="N47" s="128">
        <v>1430.5</v>
      </c>
      <c r="O47" s="128">
        <v>6970.5</v>
      </c>
      <c r="P47" s="128">
        <v>5457.5</v>
      </c>
      <c r="Q47" s="128">
        <v>6744.0</v>
      </c>
      <c r="R47" s="128">
        <v>2843.0</v>
      </c>
      <c r="S47" s="128">
        <v>2843.0</v>
      </c>
      <c r="T47" s="128">
        <v>2843.0</v>
      </c>
      <c r="U47" s="128">
        <v>2843.0</v>
      </c>
      <c r="V47" s="128">
        <v>2843.0</v>
      </c>
      <c r="W47" s="128">
        <v>2843.0</v>
      </c>
      <c r="X47" s="129">
        <v>2843.0</v>
      </c>
      <c r="Y47" s="129">
        <v>2843.0</v>
      </c>
      <c r="Z47" s="129">
        <v>2843.0</v>
      </c>
      <c r="AA47" s="129">
        <v>2843.0</v>
      </c>
      <c r="AB47" s="129">
        <v>2843.0</v>
      </c>
      <c r="AC47" s="129">
        <v>2843.0</v>
      </c>
      <c r="AD47" s="130"/>
      <c r="AE47" s="130"/>
      <c r="AF47" s="129">
        <v>4561.0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4"/>
      <c r="CE47" s="4"/>
      <c r="CF47" s="4"/>
      <c r="CG47" s="4"/>
      <c r="CH47" s="4"/>
      <c r="CI47" s="4"/>
      <c r="CJ47" s="4"/>
      <c r="CK47" s="4"/>
    </row>
    <row r="48" ht="12.75" hidden="1" customHeight="1">
      <c r="A48" s="1"/>
      <c r="B48" s="121" t="s">
        <v>62</v>
      </c>
      <c r="C48" s="128">
        <v>2115.1949999999997</v>
      </c>
      <c r="D48" s="128">
        <v>1691.4491666666663</v>
      </c>
      <c r="E48" s="128">
        <v>1760.7583333333332</v>
      </c>
      <c r="F48" s="128">
        <v>2313.991666666667</v>
      </c>
      <c r="G48" s="128">
        <v>1773.7266666666733</v>
      </c>
      <c r="H48" s="128">
        <v>1277.3475000000021</v>
      </c>
      <c r="I48" s="128">
        <v>1673.670833333343</v>
      </c>
      <c r="J48" s="128">
        <v>907.183333333336</v>
      </c>
      <c r="K48" s="128">
        <v>1757.028333333342</v>
      </c>
      <c r="L48" s="128">
        <v>1735.839166666677</v>
      </c>
      <c r="M48" s="128">
        <v>866.5125000000013</v>
      </c>
      <c r="N48" s="128">
        <v>1590.0350000000053</v>
      </c>
      <c r="O48" s="128">
        <v>1885.6466666666788</v>
      </c>
      <c r="P48" s="128">
        <v>2188.043333333344</v>
      </c>
      <c r="Q48" s="128">
        <v>1139.2833333333394</v>
      </c>
      <c r="R48" s="128">
        <v>1872.3108333333391</v>
      </c>
      <c r="S48" s="128">
        <v>1872.3108333333391</v>
      </c>
      <c r="T48" s="128">
        <v>1872.3108333333391</v>
      </c>
      <c r="U48" s="128">
        <v>1872.3108333333391</v>
      </c>
      <c r="V48" s="128">
        <v>1872.3108333333391</v>
      </c>
      <c r="W48" s="128">
        <v>1872.3108333333391</v>
      </c>
      <c r="X48" s="129">
        <v>1872.3108333333391</v>
      </c>
      <c r="Y48" s="129">
        <v>1872.3108333333391</v>
      </c>
      <c r="Z48" s="129">
        <v>1872.3108333333391</v>
      </c>
      <c r="AA48" s="129">
        <v>1872.3108333333391</v>
      </c>
      <c r="AB48" s="129">
        <v>1872.3108333333391</v>
      </c>
      <c r="AC48" s="129">
        <v>1872.3108333333391</v>
      </c>
      <c r="AD48" s="130"/>
      <c r="AE48" s="130"/>
      <c r="AF48" s="129">
        <v>2400.0</v>
      </c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4"/>
      <c r="CE48" s="4"/>
      <c r="CF48" s="4"/>
      <c r="CG48" s="4"/>
      <c r="CH48" s="4"/>
      <c r="CI48" s="4"/>
      <c r="CJ48" s="4"/>
      <c r="CK48" s="4"/>
    </row>
    <row r="49" ht="12.75" hidden="1" customHeight="1">
      <c r="A49" s="1"/>
      <c r="B49" s="131" t="s">
        <v>63</v>
      </c>
      <c r="C49" s="132">
        <v>644.8731082684238</v>
      </c>
      <c r="D49" s="132">
        <v>555.3658135223994</v>
      </c>
      <c r="E49" s="132">
        <v>630.1232086435059</v>
      </c>
      <c r="F49" s="132">
        <v>638.5345648700672</v>
      </c>
      <c r="G49" s="132">
        <v>712.6664737164742</v>
      </c>
      <c r="H49" s="132">
        <v>792.6359904454139</v>
      </c>
      <c r="I49" s="132">
        <v>915.8574186109488</v>
      </c>
      <c r="J49" s="132">
        <v>884.3955731417688</v>
      </c>
      <c r="K49" s="132">
        <v>948.8812064929916</v>
      </c>
      <c r="L49" s="132">
        <v>986.3610566668992</v>
      </c>
      <c r="M49" s="132">
        <v>946.157160089598</v>
      </c>
      <c r="N49" s="132">
        <v>988.1588707751555</v>
      </c>
      <c r="O49" s="132">
        <v>870.9576093948299</v>
      </c>
      <c r="P49" s="132">
        <v>819.8477085168995</v>
      </c>
      <c r="Q49" s="132">
        <v>982.5182085672948</v>
      </c>
      <c r="R49" s="132">
        <v>1029.4515999369928</v>
      </c>
      <c r="S49" s="132">
        <v>1029.4515999369928</v>
      </c>
      <c r="T49" s="132">
        <v>1029.4515999369928</v>
      </c>
      <c r="U49" s="132">
        <v>1029.4515999369928</v>
      </c>
      <c r="V49" s="132">
        <v>1029.4515999369928</v>
      </c>
      <c r="W49" s="132">
        <v>1029.4515999369928</v>
      </c>
      <c r="X49" s="133">
        <v>1029.4515999369928</v>
      </c>
      <c r="Y49" s="133">
        <v>1029.4515999369928</v>
      </c>
      <c r="Z49" s="133">
        <v>1029.4515999369928</v>
      </c>
      <c r="AA49" s="133">
        <v>1029.4515999369928</v>
      </c>
      <c r="AB49" s="133">
        <v>1029.4515999369928</v>
      </c>
      <c r="AC49" s="133">
        <v>1029.4515999369928</v>
      </c>
      <c r="AD49" s="54"/>
      <c r="AE49" s="54"/>
      <c r="AF49" s="133">
        <v>1208.851733139671</v>
      </c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4"/>
      <c r="CE49" s="4"/>
      <c r="CF49" s="4"/>
      <c r="CG49" s="4"/>
      <c r="CH49" s="4"/>
      <c r="CI49" s="4"/>
      <c r="CJ49" s="4"/>
      <c r="CK49" s="4"/>
    </row>
    <row r="50" ht="12.75" customHeight="1">
      <c r="A50" s="1"/>
      <c r="B50" s="134"/>
      <c r="C50" s="134"/>
      <c r="D50" s="134"/>
      <c r="E50" s="134"/>
      <c r="F50" s="134"/>
      <c r="G50" s="13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0"/>
      <c r="BO50" s="60"/>
      <c r="BP50" s="60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4"/>
      <c r="CE50" s="4"/>
      <c r="CF50" s="4"/>
      <c r="CG50" s="4"/>
      <c r="CH50" s="4"/>
      <c r="CI50" s="4"/>
      <c r="CJ50" s="4"/>
      <c r="CK50" s="4"/>
    </row>
    <row r="51" ht="12.75" customHeight="1">
      <c r="A51" s="1"/>
      <c r="B51" s="134"/>
      <c r="C51" s="134"/>
      <c r="D51" s="134"/>
      <c r="E51" s="134"/>
      <c r="F51" s="134"/>
      <c r="G51" s="13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0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4"/>
      <c r="CE51" s="4"/>
      <c r="CF51" s="4"/>
      <c r="CG51" s="4"/>
      <c r="CH51" s="4"/>
      <c r="CI51" s="4"/>
      <c r="CJ51" s="4"/>
      <c r="CK51" s="4"/>
    </row>
    <row r="52" ht="12.75" customHeight="1">
      <c r="A52" s="1"/>
      <c r="B52" s="134"/>
      <c r="C52" s="134"/>
      <c r="D52" s="134"/>
      <c r="E52" s="134"/>
      <c r="F52" s="134"/>
      <c r="G52" s="13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0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79"/>
      <c r="BB52" s="79"/>
      <c r="BC52" s="79"/>
      <c r="BD52" s="79"/>
      <c r="BE52" s="79"/>
      <c r="BF52" s="79"/>
      <c r="BG52" s="76"/>
      <c r="BH52" s="76"/>
      <c r="BI52" s="76"/>
      <c r="BJ52" s="76"/>
      <c r="BK52" s="76"/>
      <c r="BL52" s="76"/>
      <c r="BM52" s="64"/>
      <c r="BN52" s="135"/>
      <c r="BO52" s="135"/>
      <c r="BP52" s="135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4"/>
      <c r="CE52" s="4"/>
      <c r="CF52" s="4"/>
      <c r="CG52" s="4"/>
      <c r="CH52" s="4"/>
      <c r="CI52" s="4"/>
      <c r="CJ52" s="4"/>
      <c r="CK52" s="4"/>
    </row>
    <row r="53" ht="12.75" customHeight="1">
      <c r="A53" s="1"/>
      <c r="B53" s="134"/>
      <c r="C53" s="134"/>
      <c r="D53" s="134"/>
      <c r="E53" s="134"/>
      <c r="F53" s="134"/>
      <c r="G53" s="13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0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64"/>
      <c r="AY53" s="64"/>
      <c r="AZ53" s="64"/>
      <c r="BA53" s="79"/>
      <c r="BB53" s="79"/>
      <c r="BC53" s="79"/>
      <c r="BD53" s="79"/>
      <c r="BE53" s="79"/>
      <c r="BF53" s="79"/>
      <c r="BG53" s="76"/>
      <c r="BH53" s="76"/>
      <c r="BI53" s="76"/>
      <c r="BJ53" s="76"/>
      <c r="BK53" s="76"/>
      <c r="BL53" s="76"/>
      <c r="BM53" s="64"/>
      <c r="BN53" s="64"/>
      <c r="BO53" s="64"/>
      <c r="BP53" s="64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4"/>
      <c r="CD53" s="4"/>
      <c r="CE53" s="4"/>
      <c r="CF53" s="4"/>
      <c r="CG53" s="4"/>
      <c r="CH53" s="4"/>
      <c r="CI53" s="4"/>
      <c r="CJ53" s="4"/>
      <c r="CK53" s="4"/>
    </row>
    <row r="54" ht="12.75" customHeight="1">
      <c r="A54" s="1"/>
      <c r="B54" s="134"/>
      <c r="C54" s="134"/>
      <c r="D54" s="134"/>
      <c r="E54" s="134"/>
      <c r="F54" s="134"/>
      <c r="G54" s="13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0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79"/>
      <c r="BB54" s="79"/>
      <c r="BC54" s="79"/>
      <c r="BD54" s="79"/>
      <c r="BE54" s="79"/>
      <c r="BF54" s="79"/>
      <c r="BG54" s="76"/>
      <c r="BH54" s="76"/>
      <c r="BI54" s="76"/>
      <c r="BJ54" s="76"/>
      <c r="BK54" s="76"/>
      <c r="BL54" s="76"/>
      <c r="BM54" s="64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4"/>
      <c r="CD54" s="4"/>
      <c r="CE54" s="4"/>
      <c r="CF54" s="4"/>
      <c r="CG54" s="4"/>
      <c r="CH54" s="4"/>
      <c r="CI54" s="4"/>
      <c r="CJ54" s="4"/>
      <c r="CK54" s="4"/>
    </row>
    <row r="55" ht="12.75" customHeight="1">
      <c r="A55" s="1"/>
      <c r="B55" s="136"/>
      <c r="C55" s="136"/>
      <c r="D55" s="136"/>
      <c r="E55" s="136"/>
      <c r="F55" s="136"/>
      <c r="G55" s="136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8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137"/>
      <c r="AY55" s="137"/>
      <c r="AZ55" s="137"/>
      <c r="BA55" s="79"/>
      <c r="BB55" s="79"/>
      <c r="BC55" s="79"/>
      <c r="BD55" s="79"/>
      <c r="BE55" s="79"/>
      <c r="BF55" s="79"/>
      <c r="BG55" s="76"/>
      <c r="BH55" s="76"/>
      <c r="BI55" s="76"/>
      <c r="BJ55" s="76"/>
      <c r="BK55" s="76"/>
      <c r="BL55" s="76"/>
      <c r="BM55" s="137"/>
      <c r="BN55" s="137"/>
      <c r="BO55" s="137"/>
      <c r="BP55" s="137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1"/>
      <c r="CD55" s="1"/>
      <c r="CE55" s="1"/>
      <c r="CF55" s="1"/>
      <c r="CG55" s="1"/>
      <c r="CH55" s="1"/>
      <c r="CI55" s="1"/>
      <c r="CJ55" s="1"/>
      <c r="CK55" s="1"/>
    </row>
    <row r="56" ht="12.75" customHeight="1">
      <c r="A56" s="1"/>
      <c r="B56" s="13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64"/>
      <c r="AH56" s="76"/>
      <c r="AI56" s="76"/>
      <c r="AJ56" s="137"/>
      <c r="AK56" s="137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137"/>
      <c r="AY56" s="137"/>
      <c r="AZ56" s="137"/>
      <c r="BA56" s="79"/>
      <c r="BB56" s="79"/>
      <c r="BC56" s="79"/>
      <c r="BD56" s="79"/>
      <c r="BE56" s="79"/>
      <c r="BF56" s="79"/>
      <c r="BG56" s="76"/>
      <c r="BH56" s="76"/>
      <c r="BI56" s="76"/>
      <c r="BJ56" s="76"/>
      <c r="BK56" s="76"/>
      <c r="BL56" s="76"/>
      <c r="BM56" s="137"/>
      <c r="BN56" s="137"/>
      <c r="BO56" s="137"/>
      <c r="BP56" s="137"/>
      <c r="BQ56" s="64"/>
      <c r="BR56" s="64"/>
      <c r="BS56" s="64"/>
      <c r="BT56" s="64"/>
      <c r="BU56" s="64"/>
      <c r="BV56" s="64"/>
      <c r="BW56" s="60"/>
      <c r="BX56" s="60"/>
      <c r="BY56" s="60"/>
      <c r="BZ56" s="60"/>
      <c r="CA56" s="60"/>
      <c r="CB56" s="60"/>
      <c r="CC56" s="1"/>
      <c r="CD56" s="1"/>
      <c r="CE56" s="1"/>
      <c r="CF56" s="1"/>
      <c r="CG56" s="1"/>
      <c r="CH56" s="1"/>
      <c r="CI56" s="1"/>
      <c r="CJ56" s="1"/>
      <c r="CK56" s="1"/>
    </row>
    <row r="57" ht="12.75" customHeight="1">
      <c r="A57" s="1"/>
      <c r="B57" s="139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64"/>
      <c r="AH57" s="76"/>
      <c r="AI57" s="76"/>
      <c r="AJ57" s="1"/>
      <c r="AK57" s="1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1"/>
      <c r="AY57" s="1"/>
      <c r="AZ57" s="1"/>
      <c r="BA57" s="79"/>
      <c r="BB57" s="79"/>
      <c r="BC57" s="79"/>
      <c r="BD57" s="79"/>
      <c r="BE57" s="79"/>
      <c r="BF57" s="79"/>
      <c r="BG57" s="76"/>
      <c r="BH57" s="76"/>
      <c r="BI57" s="76"/>
      <c r="BJ57" s="76"/>
      <c r="BK57" s="76"/>
      <c r="BL57" s="76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</row>
    <row r="58" ht="12.75" customHeight="1">
      <c r="A58" s="1"/>
      <c r="B58" s="139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64"/>
      <c r="AH58" s="76"/>
      <c r="AI58" s="76"/>
      <c r="AJ58" s="1"/>
      <c r="AK58" s="1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1"/>
      <c r="AY58" s="1"/>
      <c r="AZ58" s="1"/>
      <c r="BA58" s="79"/>
      <c r="BB58" s="79"/>
      <c r="BC58" s="79"/>
      <c r="BD58" s="79"/>
      <c r="BE58" s="79"/>
      <c r="BF58" s="79"/>
      <c r="BG58" s="76"/>
      <c r="BH58" s="76"/>
      <c r="BI58" s="76"/>
      <c r="BJ58" s="76"/>
      <c r="BK58" s="76"/>
      <c r="BL58" s="76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</row>
    <row r="59" ht="12.75" customHeight="1">
      <c r="A59" s="1"/>
      <c r="B59" s="139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64"/>
      <c r="AH59" s="76"/>
      <c r="AI59" s="76"/>
      <c r="AJ59" s="1"/>
      <c r="AK59" s="1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1"/>
      <c r="AY59" s="1"/>
      <c r="AZ59" s="1"/>
      <c r="BA59" s="79"/>
      <c r="BB59" s="79"/>
      <c r="BC59" s="79"/>
      <c r="BD59" s="79"/>
      <c r="BE59" s="79"/>
      <c r="BF59" s="79"/>
      <c r="BG59" s="76"/>
      <c r="BH59" s="76"/>
      <c r="BI59" s="76"/>
      <c r="BJ59" s="76"/>
      <c r="BK59" s="76"/>
      <c r="BL59" s="76"/>
      <c r="BM59" s="1"/>
      <c r="BN59" s="1"/>
      <c r="BO59" s="1"/>
      <c r="BP59" s="1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"/>
      <c r="CD59" s="1"/>
      <c r="CE59" s="1"/>
      <c r="CF59" s="1"/>
      <c r="CG59" s="1"/>
      <c r="CH59" s="1"/>
      <c r="CI59" s="1"/>
      <c r="CJ59" s="1"/>
      <c r="CK59" s="1"/>
    </row>
    <row r="60" ht="12.75" customHeight="1">
      <c r="A60" s="1"/>
      <c r="B60" s="139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64"/>
      <c r="AH60" s="76"/>
      <c r="AI60" s="76"/>
      <c r="AJ60" s="1"/>
      <c r="AK60" s="1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1"/>
      <c r="AY60" s="1"/>
      <c r="AZ60" s="1"/>
      <c r="BA60" s="79"/>
      <c r="BB60" s="79"/>
      <c r="BC60" s="79"/>
      <c r="BD60" s="79"/>
      <c r="BE60" s="79"/>
      <c r="BF60" s="79"/>
      <c r="BG60" s="76"/>
      <c r="BH60" s="76"/>
      <c r="BI60" s="76"/>
      <c r="BJ60" s="76"/>
      <c r="BK60" s="76"/>
      <c r="BL60" s="76"/>
      <c r="BM60" s="1"/>
      <c r="BN60" s="1"/>
      <c r="BO60" s="1"/>
      <c r="BP60" s="1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"/>
      <c r="CE60" s="1"/>
      <c r="CF60" s="1"/>
      <c r="CG60" s="1"/>
      <c r="CH60" s="1"/>
      <c r="CI60" s="1"/>
      <c r="CJ60" s="1"/>
      <c r="CK60" s="1"/>
    </row>
    <row r="61" ht="12.75" customHeight="1">
      <c r="A61" s="1"/>
      <c r="B61" s="139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64"/>
      <c r="AH61" s="76"/>
      <c r="AI61" s="76"/>
      <c r="AJ61" s="1"/>
      <c r="AK61" s="1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1"/>
      <c r="AY61" s="1"/>
      <c r="AZ61" s="1"/>
      <c r="BA61" s="79"/>
      <c r="BB61" s="79"/>
      <c r="BC61" s="79"/>
      <c r="BD61" s="79"/>
      <c r="BE61" s="79"/>
      <c r="BF61" s="79"/>
      <c r="BG61" s="76"/>
      <c r="BH61" s="76"/>
      <c r="BI61" s="76"/>
      <c r="BJ61" s="76"/>
      <c r="BK61" s="76"/>
      <c r="BL61" s="76"/>
      <c r="BM61" s="1"/>
      <c r="BN61" s="1"/>
      <c r="BO61" s="1"/>
      <c r="BP61" s="1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"/>
      <c r="CE61" s="1"/>
      <c r="CF61" s="1"/>
      <c r="CG61" s="1"/>
      <c r="CH61" s="1"/>
      <c r="CI61" s="1"/>
      <c r="CJ61" s="1"/>
      <c r="CK61" s="1"/>
    </row>
    <row r="62" ht="12.75" customHeight="1">
      <c r="A62" s="1"/>
      <c r="B62" s="139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60"/>
      <c r="AB62" s="76"/>
      <c r="AC62" s="76"/>
      <c r="AD62" s="76"/>
      <c r="AE62" s="64"/>
      <c r="AF62" s="76"/>
      <c r="AG62" s="64"/>
      <c r="AH62" s="76"/>
      <c r="AI62" s="76"/>
      <c r="AJ62" s="1"/>
      <c r="AK62" s="1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1"/>
      <c r="AY62" s="1"/>
      <c r="AZ62" s="1"/>
      <c r="BA62" s="79"/>
      <c r="BB62" s="79"/>
      <c r="BC62" s="79"/>
      <c r="BD62" s="79"/>
      <c r="BE62" s="79"/>
      <c r="BF62" s="79"/>
      <c r="BG62" s="76"/>
      <c r="BH62" s="76"/>
      <c r="BI62" s="76"/>
      <c r="BJ62" s="76"/>
      <c r="BK62" s="76"/>
      <c r="BL62" s="76"/>
      <c r="BM62" s="1"/>
      <c r="BN62" s="1"/>
      <c r="BO62" s="1"/>
      <c r="BP62" s="1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"/>
      <c r="CE62" s="1"/>
      <c r="CF62" s="1"/>
      <c r="CG62" s="1"/>
      <c r="CH62" s="1"/>
      <c r="CI62" s="1"/>
      <c r="CJ62" s="1"/>
      <c r="CK62" s="1"/>
    </row>
    <row r="63" ht="12.75" customHeight="1">
      <c r="A63" s="1"/>
      <c r="B63" s="139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64"/>
      <c r="AH63" s="76"/>
      <c r="AI63" s="76"/>
      <c r="AJ63" s="1"/>
      <c r="AK63" s="1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1"/>
      <c r="AY63" s="1"/>
      <c r="AZ63" s="1"/>
      <c r="BA63" s="64"/>
      <c r="BB63" s="64"/>
      <c r="BC63" s="64"/>
      <c r="BD63" s="64"/>
      <c r="BE63" s="60"/>
      <c r="BF63" s="60"/>
      <c r="BG63" s="60"/>
      <c r="BH63" s="60"/>
      <c r="BI63" s="64"/>
      <c r="BJ63" s="64"/>
      <c r="BK63" s="64"/>
      <c r="BL63" s="64"/>
      <c r="BM63" s="1"/>
      <c r="BN63" s="1"/>
      <c r="BO63" s="1"/>
      <c r="BP63" s="1"/>
      <c r="BQ63" s="1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"/>
      <c r="CE63" s="1"/>
      <c r="CF63" s="1"/>
      <c r="CG63" s="1"/>
      <c r="CH63" s="1"/>
      <c r="CI63" s="1"/>
      <c r="CJ63" s="1"/>
      <c r="CK63" s="1"/>
    </row>
    <row r="64" ht="12.75" customHeight="1">
      <c r="A64" s="1"/>
      <c r="B64" s="139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64"/>
      <c r="AH64" s="76"/>
      <c r="AI64" s="76"/>
      <c r="AJ64" s="1"/>
      <c r="AK64" s="1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1"/>
      <c r="AY64" s="1"/>
      <c r="AZ64" s="1"/>
      <c r="BA64" s="64"/>
      <c r="BB64" s="64"/>
      <c r="BC64" s="64"/>
      <c r="BD64" s="64"/>
      <c r="BE64" s="60"/>
      <c r="BF64" s="60"/>
      <c r="BG64" s="60"/>
      <c r="BH64" s="60"/>
      <c r="BI64" s="64"/>
      <c r="BJ64" s="64"/>
      <c r="BK64" s="64"/>
      <c r="BL64" s="64"/>
      <c r="BM64" s="1"/>
      <c r="BN64" s="1"/>
      <c r="BO64" s="1"/>
      <c r="BP64" s="1"/>
      <c r="BQ64" s="1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"/>
      <c r="CE64" s="1"/>
      <c r="CF64" s="1"/>
      <c r="CG64" s="1"/>
      <c r="CH64" s="1"/>
      <c r="CI64" s="1"/>
      <c r="CJ64" s="1"/>
      <c r="CK64" s="1"/>
    </row>
    <row r="65" ht="12.75" customHeight="1">
      <c r="A65" s="1"/>
      <c r="B65" s="139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64"/>
      <c r="AH65" s="76"/>
      <c r="AI65" s="76"/>
      <c r="AJ65" s="1"/>
      <c r="AK65" s="1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1"/>
      <c r="AY65" s="1"/>
      <c r="AZ65" s="1"/>
      <c r="BA65" s="65"/>
      <c r="BB65" s="64"/>
      <c r="BC65" s="64"/>
      <c r="BD65" s="64"/>
      <c r="BE65" s="64"/>
      <c r="BF65" s="64"/>
      <c r="BG65" s="60"/>
      <c r="BH65" s="60"/>
      <c r="BI65" s="60"/>
      <c r="BJ65" s="60"/>
      <c r="BK65" s="60"/>
      <c r="BL65" s="60"/>
      <c r="BM65" s="1"/>
      <c r="BN65" s="1"/>
      <c r="BO65" s="1"/>
      <c r="BP65" s="1"/>
      <c r="BQ65" s="1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"/>
      <c r="CE65" s="1"/>
      <c r="CF65" s="1"/>
      <c r="CG65" s="1"/>
      <c r="CH65" s="1"/>
      <c r="CI65" s="1"/>
      <c r="CJ65" s="1"/>
      <c r="CK65" s="1"/>
    </row>
    <row r="66" ht="12.75" customHeight="1">
      <c r="A66" s="1"/>
      <c r="B66" s="139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64"/>
      <c r="AH66" s="76"/>
      <c r="AI66" s="76"/>
      <c r="AJ66" s="1"/>
      <c r="AK66" s="1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1"/>
      <c r="AY66" s="1"/>
      <c r="AZ66" s="1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1"/>
      <c r="BN66" s="1"/>
      <c r="BO66" s="1"/>
      <c r="BP66" s="1"/>
      <c r="BQ66" s="1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"/>
      <c r="CE66" s="1"/>
      <c r="CF66" s="1"/>
      <c r="CG66" s="1"/>
      <c r="CH66" s="1"/>
      <c r="CI66" s="1"/>
      <c r="CJ66" s="1"/>
      <c r="CK66" s="1"/>
    </row>
    <row r="67" ht="12.75" customHeight="1">
      <c r="A67" s="1"/>
      <c r="B67" s="139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60"/>
      <c r="AB67" s="76"/>
      <c r="AC67" s="76"/>
      <c r="AD67" s="76"/>
      <c r="AE67" s="64"/>
      <c r="AF67" s="76"/>
      <c r="AG67" s="64"/>
      <c r="AH67" s="76"/>
      <c r="AI67" s="76"/>
      <c r="AJ67" s="1"/>
      <c r="AK67" s="1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1"/>
      <c r="AY67" s="1"/>
      <c r="AZ67" s="1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1"/>
      <c r="BN67" s="1"/>
      <c r="BO67" s="1"/>
      <c r="BP67" s="1"/>
      <c r="BQ67" s="1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"/>
      <c r="CE67" s="1"/>
      <c r="CF67" s="1"/>
      <c r="CG67" s="1"/>
      <c r="CH67" s="1"/>
      <c r="CI67" s="1"/>
      <c r="CJ67" s="1"/>
      <c r="CK67" s="1"/>
    </row>
    <row r="68" ht="12.75" customHeight="1">
      <c r="A68" s="1"/>
      <c r="B68" s="140"/>
      <c r="C68" s="140"/>
      <c r="D68" s="140"/>
      <c r="E68" s="140"/>
      <c r="F68" s="140"/>
      <c r="G68" s="140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"/>
      <c r="AK68" s="1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"/>
      <c r="CE68" s="1"/>
      <c r="CF68" s="1"/>
      <c r="CG68" s="1"/>
      <c r="CH68" s="1"/>
      <c r="CI68" s="1"/>
      <c r="CJ68" s="1"/>
      <c r="CK68" s="1"/>
    </row>
    <row r="69" ht="12.75" customHeight="1">
      <c r="A69" s="1"/>
      <c r="B69" s="140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141"/>
      <c r="AH69" s="141"/>
      <c r="AI69" s="141"/>
      <c r="AJ69" s="1"/>
      <c r="AK69" s="1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"/>
      <c r="CE69" s="1"/>
      <c r="CF69" s="1"/>
      <c r="CG69" s="1"/>
      <c r="CH69" s="1"/>
      <c r="CI69" s="1"/>
      <c r="CJ69" s="1"/>
      <c r="CK69" s="1"/>
    </row>
    <row r="70" ht="12.75" customHeight="1">
      <c r="A70" s="1"/>
      <c r="B70" s="140"/>
      <c r="C70" s="142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"/>
      <c r="AK70" s="1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"/>
      <c r="CE70" s="1"/>
      <c r="CF70" s="1"/>
      <c r="CG70" s="1"/>
      <c r="CH70" s="1"/>
      <c r="CI70" s="1"/>
      <c r="CJ70" s="1"/>
      <c r="CK70" s="1"/>
    </row>
    <row r="71" ht="12.75" customHeight="1">
      <c r="A71" s="1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1"/>
      <c r="AH71" s="141"/>
      <c r="AI71" s="141"/>
      <c r="AJ71" s="1"/>
      <c r="AK71" s="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"/>
      <c r="CE71" s="1"/>
      <c r="CF71" s="1"/>
      <c r="CG71" s="1"/>
      <c r="CH71" s="1"/>
      <c r="CI71" s="1"/>
      <c r="CJ71" s="1"/>
      <c r="CK71" s="1"/>
    </row>
    <row r="72" ht="12.75" customHeight="1">
      <c r="A72" s="1"/>
      <c r="B72" s="139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"/>
      <c r="AH72" s="1"/>
      <c r="AI72" s="1"/>
      <c r="AJ72" s="1"/>
      <c r="AK72" s="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"/>
      <c r="CE72" s="1"/>
      <c r="CF72" s="1"/>
      <c r="CG72" s="1"/>
      <c r="CH72" s="1"/>
      <c r="CI72" s="1"/>
      <c r="CJ72" s="1"/>
      <c r="CK72" s="1"/>
    </row>
    <row r="73" ht="12.75" customHeight="1">
      <c r="A73" s="1"/>
      <c r="B73" s="139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"/>
      <c r="AH73" s="1"/>
      <c r="AI73" s="1"/>
      <c r="AJ73" s="1"/>
      <c r="AK73" s="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"/>
      <c r="CE73" s="1"/>
      <c r="CF73" s="1"/>
      <c r="CG73" s="1"/>
      <c r="CH73" s="1"/>
      <c r="CI73" s="1"/>
      <c r="CJ73" s="1"/>
      <c r="CK73" s="1"/>
    </row>
    <row r="74" ht="12.75" customHeight="1">
      <c r="A74" s="1"/>
      <c r="B74" s="139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"/>
      <c r="AH74" s="1"/>
      <c r="AI74" s="1"/>
      <c r="AJ74" s="1"/>
      <c r="AK74" s="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"/>
      <c r="AY74" s="1"/>
      <c r="AZ74" s="1"/>
      <c r="BA74" s="141"/>
      <c r="BB74" s="141"/>
      <c r="BC74" s="141"/>
      <c r="BD74" s="141"/>
      <c r="BE74" s="141"/>
      <c r="BF74" s="141"/>
      <c r="BG74" s="141"/>
      <c r="BH74" s="141"/>
      <c r="BI74" s="141"/>
      <c r="BJ74" s="141"/>
      <c r="BK74" s="141"/>
      <c r="BL74" s="141"/>
      <c r="BM74" s="1"/>
      <c r="BN74" s="1"/>
      <c r="BO74" s="1"/>
      <c r="BP74" s="1"/>
      <c r="BQ74" s="1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"/>
      <c r="CE74" s="1"/>
      <c r="CF74" s="1"/>
      <c r="CG74" s="1"/>
      <c r="CH74" s="1"/>
      <c r="CI74" s="1"/>
      <c r="CJ74" s="1"/>
      <c r="CK74" s="1"/>
    </row>
    <row r="75" ht="12.75" customHeight="1">
      <c r="A75" s="1"/>
      <c r="B75" s="139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41"/>
      <c r="BB75" s="141"/>
      <c r="BC75" s="141"/>
      <c r="BD75" s="141"/>
      <c r="BE75" s="141"/>
      <c r="BF75" s="141"/>
      <c r="BG75" s="141"/>
      <c r="BH75" s="141"/>
      <c r="BI75" s="141"/>
      <c r="BJ75" s="141"/>
      <c r="BK75" s="141"/>
      <c r="BL75" s="141"/>
      <c r="BM75" s="1"/>
      <c r="BN75" s="1"/>
      <c r="BO75" s="1"/>
      <c r="BP75" s="1"/>
      <c r="BQ75" s="1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"/>
      <c r="CE75" s="1"/>
      <c r="CF75" s="1"/>
      <c r="CG75" s="1"/>
      <c r="CH75" s="1"/>
      <c r="CI75" s="1"/>
      <c r="CJ75" s="1"/>
      <c r="CK75" s="1"/>
    </row>
    <row r="76" ht="12.75" customHeight="1">
      <c r="A76" s="1"/>
      <c r="B76" s="139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41"/>
      <c r="BB76" s="141"/>
      <c r="BC76" s="141"/>
      <c r="BD76" s="141"/>
      <c r="BE76" s="141"/>
      <c r="BF76" s="141"/>
      <c r="BG76" s="141"/>
      <c r="BH76" s="141"/>
      <c r="BI76" s="141"/>
      <c r="BJ76" s="141"/>
      <c r="BK76" s="141"/>
      <c r="BL76" s="141"/>
      <c r="BM76" s="1"/>
      <c r="BN76" s="1"/>
      <c r="BO76" s="1"/>
      <c r="BP76" s="1"/>
      <c r="BQ76" s="1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"/>
      <c r="CE76" s="1"/>
      <c r="CF76" s="1"/>
      <c r="CG76" s="1"/>
      <c r="CH76" s="1"/>
      <c r="CI76" s="1"/>
      <c r="CJ76" s="1"/>
      <c r="CK76" s="1"/>
    </row>
    <row r="77" ht="12.75" customHeight="1">
      <c r="A77" s="1"/>
      <c r="B77" s="139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41"/>
      <c r="BB77" s="141"/>
      <c r="BC77" s="141"/>
      <c r="BD77" s="141"/>
      <c r="BE77" s="141"/>
      <c r="BF77" s="141"/>
      <c r="BG77" s="141"/>
      <c r="BH77" s="141"/>
      <c r="BI77" s="141"/>
      <c r="BJ77" s="141"/>
      <c r="BK77" s="141"/>
      <c r="BL77" s="14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</row>
    <row r="78" ht="12.75" customHeight="1">
      <c r="A78" s="1"/>
      <c r="B78" s="139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41"/>
      <c r="BB78" s="141"/>
      <c r="BC78" s="141"/>
      <c r="BD78" s="141"/>
      <c r="BE78" s="141"/>
      <c r="BF78" s="141"/>
      <c r="BG78" s="141"/>
      <c r="BH78" s="141"/>
      <c r="BI78" s="141"/>
      <c r="BJ78" s="141"/>
      <c r="BK78" s="141"/>
      <c r="BL78" s="14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</row>
    <row r="79" ht="12.75" customHeight="1">
      <c r="A79" s="1"/>
      <c r="B79" s="139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41"/>
      <c r="BB79" s="141"/>
      <c r="BC79" s="141"/>
      <c r="BD79" s="141"/>
      <c r="BE79" s="141"/>
      <c r="BF79" s="141"/>
      <c r="BG79" s="141"/>
      <c r="BH79" s="141"/>
      <c r="BI79" s="141"/>
      <c r="BJ79" s="141"/>
      <c r="BK79" s="141"/>
      <c r="BL79" s="14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</row>
    <row r="80" ht="12.75" customHeight="1">
      <c r="A80" s="1"/>
      <c r="B80" s="139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41"/>
      <c r="BB80" s="141"/>
      <c r="BC80" s="141"/>
      <c r="BD80" s="141"/>
      <c r="BE80" s="141"/>
      <c r="BF80" s="141"/>
      <c r="BG80" s="141"/>
      <c r="BH80" s="141"/>
      <c r="BI80" s="141"/>
      <c r="BJ80" s="141"/>
      <c r="BK80" s="141"/>
      <c r="BL80" s="14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</row>
    <row r="81" ht="12.75" customHeight="1">
      <c r="A81" s="1"/>
      <c r="B81" s="139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41"/>
      <c r="BB81" s="141"/>
      <c r="BC81" s="141"/>
      <c r="BD81" s="141"/>
      <c r="BE81" s="141"/>
      <c r="BF81" s="141"/>
      <c r="BG81" s="141"/>
      <c r="BH81" s="141"/>
      <c r="BI81" s="141"/>
      <c r="BJ81" s="141"/>
      <c r="BK81" s="141"/>
      <c r="BL81" s="14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</row>
    <row r="82" ht="12.75" customHeight="1">
      <c r="A82" s="1"/>
      <c r="B82" s="139"/>
      <c r="C82" s="140"/>
      <c r="D82" s="139"/>
      <c r="E82" s="139"/>
      <c r="F82" s="139"/>
      <c r="G82" s="13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41"/>
      <c r="Y82" s="141"/>
      <c r="Z82" s="141"/>
      <c r="AA82" s="141"/>
      <c r="AB82" s="141"/>
      <c r="AC82" s="141"/>
      <c r="AD82" s="141"/>
      <c r="AE82" s="141"/>
      <c r="AF82" s="14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41"/>
      <c r="BB82" s="141"/>
      <c r="BC82" s="141"/>
      <c r="BD82" s="141"/>
      <c r="BE82" s="141"/>
      <c r="BF82" s="141"/>
      <c r="BG82" s="141"/>
      <c r="BH82" s="141"/>
      <c r="BI82" s="141"/>
      <c r="BJ82" s="141"/>
      <c r="BK82" s="141"/>
      <c r="BL82" s="14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</row>
    <row r="83" ht="12.75" customHeight="1">
      <c r="A83" s="1"/>
      <c r="B83" s="139"/>
      <c r="C83" s="140"/>
      <c r="D83" s="139"/>
      <c r="E83" s="139"/>
      <c r="F83" s="139"/>
      <c r="G83" s="13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41"/>
      <c r="Y83" s="141"/>
      <c r="Z83" s="141"/>
      <c r="AA83" s="141"/>
      <c r="AB83" s="141"/>
      <c r="AC83" s="141"/>
      <c r="AD83" s="141"/>
      <c r="AE83" s="141"/>
      <c r="AF83" s="14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</row>
    <row r="84" ht="12.75" customHeight="1">
      <c r="A84" s="1"/>
      <c r="B84" s="139"/>
      <c r="C84" s="140"/>
      <c r="D84" s="139"/>
      <c r="E84" s="139"/>
      <c r="F84" s="139"/>
      <c r="G84" s="13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41"/>
      <c r="Y84" s="141"/>
      <c r="Z84" s="141"/>
      <c r="AA84" s="141"/>
      <c r="AB84" s="141"/>
      <c r="AC84" s="141"/>
      <c r="AD84" s="141"/>
      <c r="AE84" s="141"/>
      <c r="AF84" s="14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41"/>
      <c r="BB84" s="141"/>
      <c r="BC84" s="141"/>
      <c r="BD84" s="141"/>
      <c r="BE84" s="141"/>
      <c r="BF84" s="141"/>
      <c r="BG84" s="141"/>
      <c r="BH84" s="141"/>
      <c r="BI84" s="141"/>
      <c r="BJ84" s="141"/>
      <c r="BK84" s="141"/>
      <c r="BL84" s="14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</row>
    <row r="85" ht="12.75" customHeight="1">
      <c r="A85" s="1"/>
      <c r="B85" s="139"/>
      <c r="C85" s="139"/>
      <c r="D85" s="139"/>
      <c r="E85" s="139"/>
      <c r="F85" s="139"/>
      <c r="G85" s="13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41"/>
      <c r="Y85" s="141"/>
      <c r="Z85" s="141"/>
      <c r="AA85" s="141"/>
      <c r="AB85" s="141"/>
      <c r="AC85" s="141"/>
      <c r="AD85" s="141"/>
      <c r="AE85" s="141"/>
      <c r="AF85" s="14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41"/>
      <c r="BB85" s="141"/>
      <c r="BC85" s="141"/>
      <c r="BD85" s="141"/>
      <c r="BE85" s="141"/>
      <c r="BF85" s="141"/>
      <c r="BG85" s="141"/>
      <c r="BH85" s="141"/>
      <c r="BI85" s="141"/>
      <c r="BJ85" s="141"/>
      <c r="BK85" s="141"/>
      <c r="BL85" s="14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</row>
    <row r="86" ht="12.75" customHeight="1">
      <c r="A86" s="1"/>
      <c r="B86" s="139"/>
      <c r="C86" s="139"/>
      <c r="D86" s="139"/>
      <c r="E86" s="139"/>
      <c r="F86" s="139"/>
      <c r="G86" s="13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41"/>
      <c r="Y86" s="141"/>
      <c r="Z86" s="141"/>
      <c r="AA86" s="141"/>
      <c r="AB86" s="141"/>
      <c r="AC86" s="141"/>
      <c r="AD86" s="141"/>
      <c r="AE86" s="141"/>
      <c r="AF86" s="14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41"/>
      <c r="BB86" s="141"/>
      <c r="BC86" s="141"/>
      <c r="BD86" s="141"/>
      <c r="BE86" s="141"/>
      <c r="BF86" s="141"/>
      <c r="BG86" s="141"/>
      <c r="BH86" s="141"/>
      <c r="BI86" s="141"/>
      <c r="BJ86" s="141"/>
      <c r="BK86" s="141"/>
      <c r="BL86" s="14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</row>
    <row r="87" ht="12.75" customHeight="1">
      <c r="A87" s="1"/>
      <c r="B87" s="139"/>
      <c r="C87" s="139"/>
      <c r="D87" s="139"/>
      <c r="E87" s="139"/>
      <c r="F87" s="139"/>
      <c r="G87" s="13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41"/>
      <c r="Y87" s="141"/>
      <c r="Z87" s="141"/>
      <c r="AA87" s="141"/>
      <c r="AB87" s="141"/>
      <c r="AC87" s="141"/>
      <c r="AD87" s="141"/>
      <c r="AE87" s="141"/>
      <c r="AF87" s="14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41"/>
      <c r="BB87" s="141"/>
      <c r="BC87" s="141"/>
      <c r="BD87" s="141"/>
      <c r="BE87" s="141"/>
      <c r="BF87" s="141"/>
      <c r="BG87" s="141"/>
      <c r="BH87" s="141"/>
      <c r="BI87" s="141"/>
      <c r="BJ87" s="141"/>
      <c r="BK87" s="141"/>
      <c r="BL87" s="14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</row>
    <row r="88" ht="12.75" customHeight="1">
      <c r="A88" s="1"/>
      <c r="B88" s="139"/>
      <c r="C88" s="139"/>
      <c r="D88" s="139"/>
      <c r="E88" s="139"/>
      <c r="F88" s="139"/>
      <c r="G88" s="13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41"/>
      <c r="Y88" s="141"/>
      <c r="Z88" s="141"/>
      <c r="AA88" s="141"/>
      <c r="AB88" s="141"/>
      <c r="AC88" s="141"/>
      <c r="AD88" s="141"/>
      <c r="AE88" s="141"/>
      <c r="AF88" s="14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41"/>
      <c r="BB88" s="141"/>
      <c r="BC88" s="141"/>
      <c r="BD88" s="141"/>
      <c r="BE88" s="141"/>
      <c r="BF88" s="141"/>
      <c r="BG88" s="141"/>
      <c r="BH88" s="141"/>
      <c r="BI88" s="141"/>
      <c r="BJ88" s="141"/>
      <c r="BK88" s="141"/>
      <c r="BL88" s="14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</row>
    <row r="89" ht="12.75" customHeight="1">
      <c r="A89" s="1"/>
      <c r="B89" s="139"/>
      <c r="C89" s="139"/>
      <c r="D89" s="139"/>
      <c r="E89" s="139"/>
      <c r="F89" s="139"/>
      <c r="G89" s="13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41"/>
      <c r="Y89" s="141"/>
      <c r="Z89" s="141"/>
      <c r="AA89" s="141"/>
      <c r="AB89" s="141"/>
      <c r="AC89" s="141"/>
      <c r="AD89" s="141"/>
      <c r="AE89" s="141"/>
      <c r="AF89" s="14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41"/>
      <c r="BB89" s="141"/>
      <c r="BC89" s="141"/>
      <c r="BD89" s="141"/>
      <c r="BE89" s="141"/>
      <c r="BF89" s="141"/>
      <c r="BG89" s="141"/>
      <c r="BH89" s="141"/>
      <c r="BI89" s="141"/>
      <c r="BJ89" s="141"/>
      <c r="BK89" s="141"/>
      <c r="BL89" s="14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</row>
    <row r="90" ht="12.75" customHeight="1">
      <c r="A90" s="1"/>
      <c r="B90" s="139"/>
      <c r="C90" s="139"/>
      <c r="D90" s="139"/>
      <c r="E90" s="139"/>
      <c r="F90" s="139"/>
      <c r="G90" s="13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41"/>
      <c r="Y90" s="141"/>
      <c r="Z90" s="141"/>
      <c r="AA90" s="141"/>
      <c r="AB90" s="141"/>
      <c r="AC90" s="141"/>
      <c r="AD90" s="141"/>
      <c r="AE90" s="141"/>
      <c r="AF90" s="14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</row>
    <row r="91" ht="12.75" customHeight="1">
      <c r="A91" s="1"/>
      <c r="B91" s="139"/>
      <c r="C91" s="139"/>
      <c r="D91" s="139"/>
      <c r="E91" s="139"/>
      <c r="F91" s="139"/>
      <c r="G91" s="13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41"/>
      <c r="Y91" s="141"/>
      <c r="Z91" s="141"/>
      <c r="AA91" s="141"/>
      <c r="AB91" s="141"/>
      <c r="AC91" s="141"/>
      <c r="AD91" s="141"/>
      <c r="AE91" s="141"/>
      <c r="AF91" s="14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</row>
    <row r="92" ht="12.75" customHeight="1">
      <c r="A92" s="1"/>
      <c r="B92" s="139"/>
      <c r="C92" s="139"/>
      <c r="D92" s="139"/>
      <c r="E92" s="139"/>
      <c r="F92" s="139"/>
      <c r="G92" s="13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41"/>
      <c r="Y92" s="141"/>
      <c r="Z92" s="141"/>
      <c r="AA92" s="141"/>
      <c r="AB92" s="141"/>
      <c r="AC92" s="141"/>
      <c r="AD92" s="141"/>
      <c r="AE92" s="141"/>
      <c r="AF92" s="14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</row>
    <row r="93" ht="12.75" customHeight="1">
      <c r="A93" s="1"/>
      <c r="B93" s="139"/>
      <c r="C93" s="139"/>
      <c r="D93" s="139"/>
      <c r="E93" s="139"/>
      <c r="F93" s="139"/>
      <c r="G93" s="13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41"/>
      <c r="Y93" s="141"/>
      <c r="Z93" s="141"/>
      <c r="AA93" s="141"/>
      <c r="AB93" s="141"/>
      <c r="AC93" s="141"/>
      <c r="AD93" s="141"/>
      <c r="AE93" s="141"/>
      <c r="AF93" s="14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</row>
    <row r="94" ht="12.75" customHeight="1">
      <c r="A94" s="1"/>
      <c r="B94" s="139"/>
      <c r="C94" s="139"/>
      <c r="D94" s="139"/>
      <c r="E94" s="139"/>
      <c r="F94" s="139"/>
      <c r="G94" s="13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41"/>
      <c r="Y94" s="141"/>
      <c r="Z94" s="141"/>
      <c r="AA94" s="141"/>
      <c r="AB94" s="141"/>
      <c r="AC94" s="141"/>
      <c r="AD94" s="141"/>
      <c r="AE94" s="141"/>
      <c r="AF94" s="14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</row>
    <row r="95" ht="12.75" customHeight="1">
      <c r="A95" s="1"/>
      <c r="B95" s="139"/>
      <c r="C95" s="139"/>
      <c r="D95" s="139"/>
      <c r="E95" s="139"/>
      <c r="F95" s="139"/>
      <c r="G95" s="13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41"/>
      <c r="Y95" s="141"/>
      <c r="Z95" s="141"/>
      <c r="AA95" s="141"/>
      <c r="AB95" s="141"/>
      <c r="AC95" s="141"/>
      <c r="AD95" s="141"/>
      <c r="AE95" s="141"/>
      <c r="AF95" s="14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</row>
    <row r="96" ht="12.75" customHeight="1">
      <c r="A96" s="1"/>
      <c r="B96" s="139"/>
      <c r="C96" s="139"/>
      <c r="D96" s="139"/>
      <c r="E96" s="139"/>
      <c r="F96" s="139"/>
      <c r="G96" s="13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41"/>
      <c r="Y96" s="141"/>
      <c r="Z96" s="141"/>
      <c r="AA96" s="141"/>
      <c r="AB96" s="141"/>
      <c r="AC96" s="141"/>
      <c r="AD96" s="141"/>
      <c r="AE96" s="141"/>
      <c r="AF96" s="14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</row>
    <row r="97" ht="12.75" customHeight="1">
      <c r="A97" s="1"/>
      <c r="B97" s="139"/>
      <c r="C97" s="139"/>
      <c r="D97" s="139"/>
      <c r="E97" s="139"/>
      <c r="F97" s="139"/>
      <c r="G97" s="13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41"/>
      <c r="Y97" s="141"/>
      <c r="Z97" s="141"/>
      <c r="AA97" s="141"/>
      <c r="AB97" s="141"/>
      <c r="AC97" s="141"/>
      <c r="AD97" s="141"/>
      <c r="AE97" s="141"/>
      <c r="AF97" s="14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</row>
    <row r="98" ht="12.75" customHeight="1">
      <c r="A98" s="1"/>
      <c r="B98" s="139"/>
      <c r="C98" s="139"/>
      <c r="D98" s="139"/>
      <c r="E98" s="139"/>
      <c r="F98" s="139"/>
      <c r="G98" s="13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41"/>
      <c r="Y98" s="141"/>
      <c r="Z98" s="141"/>
      <c r="AA98" s="141"/>
      <c r="AB98" s="141"/>
      <c r="AC98" s="141"/>
      <c r="AD98" s="141"/>
      <c r="AE98" s="141"/>
      <c r="AF98" s="14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</row>
    <row r="99" ht="12.75" customHeight="1">
      <c r="A99" s="1"/>
      <c r="B99" s="139"/>
      <c r="C99" s="139"/>
      <c r="D99" s="139"/>
      <c r="E99" s="139"/>
      <c r="F99" s="139"/>
      <c r="G99" s="13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41"/>
      <c r="Y99" s="141"/>
      <c r="Z99" s="141"/>
      <c r="AA99" s="141"/>
      <c r="AB99" s="141"/>
      <c r="AC99" s="141"/>
      <c r="AD99" s="141"/>
      <c r="AE99" s="141"/>
      <c r="AF99" s="14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</row>
    <row r="100" ht="12.75" customHeight="1">
      <c r="A100" s="1"/>
      <c r="B100" s="139"/>
      <c r="C100" s="139"/>
      <c r="D100" s="139"/>
      <c r="E100" s="139"/>
      <c r="F100" s="139"/>
      <c r="G100" s="13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</row>
    <row r="101" ht="12.75" customHeight="1">
      <c r="A101" s="1"/>
      <c r="B101" s="139"/>
      <c r="C101" s="139"/>
      <c r="D101" s="139"/>
      <c r="E101" s="139"/>
      <c r="F101" s="139"/>
      <c r="G101" s="13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</row>
    <row r="102" ht="12.75" customHeight="1">
      <c r="A102" s="1"/>
      <c r="B102" s="139"/>
      <c r="C102" s="139"/>
      <c r="D102" s="139"/>
      <c r="E102" s="139"/>
      <c r="F102" s="139"/>
      <c r="G102" s="13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</row>
    <row r="103" ht="12.75" customHeight="1">
      <c r="A103" s="1"/>
      <c r="B103" s="139"/>
      <c r="C103" s="139"/>
      <c r="D103" s="139"/>
      <c r="E103" s="139"/>
      <c r="F103" s="139"/>
      <c r="G103" s="13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</row>
    <row r="104" ht="12.75" customHeight="1">
      <c r="A104" s="1"/>
      <c r="B104" s="139"/>
      <c r="C104" s="139"/>
      <c r="D104" s="139"/>
      <c r="E104" s="139"/>
      <c r="F104" s="139"/>
      <c r="G104" s="13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</row>
    <row r="105" ht="12.75" customHeight="1">
      <c r="A105" s="1"/>
      <c r="B105" s="139"/>
      <c r="C105" s="139"/>
      <c r="D105" s="139"/>
      <c r="E105" s="139"/>
      <c r="F105" s="139"/>
      <c r="G105" s="13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</row>
    <row r="106" ht="12.75" customHeight="1">
      <c r="A106" s="1"/>
      <c r="B106" s="139"/>
      <c r="C106" s="139"/>
      <c r="D106" s="139"/>
      <c r="E106" s="139"/>
      <c r="F106" s="139"/>
      <c r="G106" s="13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</row>
    <row r="107" ht="12.75" customHeight="1">
      <c r="A107" s="1"/>
      <c r="B107" s="139"/>
      <c r="C107" s="139"/>
      <c r="D107" s="139"/>
      <c r="E107" s="139"/>
      <c r="F107" s="139"/>
      <c r="G107" s="13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</row>
    <row r="108" ht="12.75" customHeight="1">
      <c r="A108" s="1"/>
      <c r="B108" s="139"/>
      <c r="C108" s="139"/>
      <c r="D108" s="139"/>
      <c r="E108" s="139"/>
      <c r="F108" s="139"/>
      <c r="G108" s="13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</row>
    <row r="109" ht="12.75" customHeight="1">
      <c r="A109" s="1"/>
      <c r="B109" s="139"/>
      <c r="C109" s="139"/>
      <c r="D109" s="139"/>
      <c r="E109" s="139"/>
      <c r="F109" s="139"/>
      <c r="G109" s="13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</row>
    <row r="110" ht="12.75" customHeight="1">
      <c r="A110" s="1"/>
      <c r="B110" s="139"/>
      <c r="C110" s="139"/>
      <c r="D110" s="139"/>
      <c r="E110" s="139"/>
      <c r="F110" s="139"/>
      <c r="G110" s="13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</row>
    <row r="111" ht="12.75" customHeight="1">
      <c r="A111" s="1"/>
      <c r="B111" s="139"/>
      <c r="C111" s="139"/>
      <c r="D111" s="139"/>
      <c r="E111" s="139"/>
      <c r="F111" s="139"/>
      <c r="G111" s="13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</row>
    <row r="112" ht="12.75" customHeight="1">
      <c r="A112" s="1"/>
      <c r="B112" s="139"/>
      <c r="C112" s="139"/>
      <c r="D112" s="139"/>
      <c r="E112" s="139"/>
      <c r="F112" s="139"/>
      <c r="G112" s="13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</row>
    <row r="113" ht="12.75" customHeight="1">
      <c r="A113" s="1"/>
      <c r="B113" s="139"/>
      <c r="C113" s="139"/>
      <c r="D113" s="139"/>
      <c r="E113" s="139"/>
      <c r="F113" s="139"/>
      <c r="G113" s="13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</row>
    <row r="114" ht="12.75" customHeight="1">
      <c r="A114" s="1"/>
      <c r="B114" s="139"/>
      <c r="C114" s="139"/>
      <c r="D114" s="139"/>
      <c r="E114" s="139"/>
      <c r="F114" s="139"/>
      <c r="G114" s="13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</row>
    <row r="115" ht="12.75" customHeight="1">
      <c r="A115" s="1"/>
      <c r="B115" s="139"/>
      <c r="C115" s="139"/>
      <c r="D115" s="139"/>
      <c r="E115" s="139"/>
      <c r="F115" s="139"/>
      <c r="G115" s="13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</row>
    <row r="116" ht="12.75" customHeight="1">
      <c r="A116" s="1"/>
      <c r="B116" s="139"/>
      <c r="C116" s="139"/>
      <c r="D116" s="139"/>
      <c r="E116" s="139"/>
      <c r="F116" s="139"/>
      <c r="G116" s="13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</row>
    <row r="117" ht="12.75" customHeight="1">
      <c r="A117" s="1"/>
      <c r="B117" s="139"/>
      <c r="C117" s="139"/>
      <c r="D117" s="139"/>
      <c r="E117" s="139"/>
      <c r="F117" s="139"/>
      <c r="G117" s="13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</row>
    <row r="118" ht="12.75" customHeight="1">
      <c r="A118" s="1"/>
      <c r="B118" s="139"/>
      <c r="C118" s="139"/>
      <c r="D118" s="139"/>
      <c r="E118" s="139"/>
      <c r="F118" s="139"/>
      <c r="G118" s="13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</row>
    <row r="119" ht="12.75" customHeight="1">
      <c r="A119" s="1"/>
      <c r="B119" s="139"/>
      <c r="C119" s="139"/>
      <c r="D119" s="139"/>
      <c r="E119" s="139"/>
      <c r="F119" s="139"/>
      <c r="G119" s="13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</row>
    <row r="120" ht="12.75" customHeight="1">
      <c r="A120" s="1"/>
      <c r="B120" s="139"/>
      <c r="C120" s="139"/>
      <c r="D120" s="139"/>
      <c r="E120" s="139"/>
      <c r="F120" s="139"/>
      <c r="G120" s="13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</row>
    <row r="121" ht="12.75" customHeight="1">
      <c r="A121" s="1"/>
      <c r="B121" s="139"/>
      <c r="C121" s="139"/>
      <c r="D121" s="139"/>
      <c r="E121" s="139"/>
      <c r="F121" s="139"/>
      <c r="G121" s="13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</row>
    <row r="122" ht="12.75" customHeight="1">
      <c r="A122" s="1"/>
      <c r="B122" s="139"/>
      <c r="C122" s="139"/>
      <c r="D122" s="139"/>
      <c r="E122" s="139"/>
      <c r="F122" s="139"/>
      <c r="G122" s="13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</row>
    <row r="123" ht="12.75" customHeight="1">
      <c r="A123" s="1"/>
      <c r="B123" s="139"/>
      <c r="C123" s="139"/>
      <c r="D123" s="139"/>
      <c r="E123" s="139"/>
      <c r="F123" s="139"/>
      <c r="G123" s="13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</row>
    <row r="124" ht="12.75" customHeight="1">
      <c r="A124" s="1"/>
      <c r="B124" s="139"/>
      <c r="C124" s="139"/>
      <c r="D124" s="139"/>
      <c r="E124" s="139"/>
      <c r="F124" s="139"/>
      <c r="G124" s="13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41"/>
      <c r="Y124" s="141"/>
      <c r="Z124" s="141"/>
      <c r="AA124" s="141"/>
      <c r="AB124" s="141"/>
      <c r="AC124" s="141"/>
      <c r="AD124" s="141"/>
      <c r="AE124" s="141"/>
      <c r="AF124" s="14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</row>
    <row r="125" ht="12.75" customHeight="1">
      <c r="A125" s="1"/>
      <c r="B125" s="139"/>
      <c r="C125" s="139"/>
      <c r="D125" s="139"/>
      <c r="E125" s="139"/>
      <c r="F125" s="139"/>
      <c r="G125" s="13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41"/>
      <c r="Y125" s="141"/>
      <c r="Z125" s="141"/>
      <c r="AA125" s="141"/>
      <c r="AB125" s="141"/>
      <c r="AC125" s="141"/>
      <c r="AD125" s="141"/>
      <c r="AE125" s="141"/>
      <c r="AF125" s="14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</row>
    <row r="126" ht="12.75" customHeight="1">
      <c r="A126" s="1"/>
      <c r="B126" s="139"/>
      <c r="C126" s="139"/>
      <c r="D126" s="139"/>
      <c r="E126" s="139"/>
      <c r="F126" s="139"/>
      <c r="G126" s="13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41"/>
      <c r="Y126" s="141"/>
      <c r="Z126" s="141"/>
      <c r="AA126" s="141"/>
      <c r="AB126" s="141"/>
      <c r="AC126" s="141"/>
      <c r="AD126" s="141"/>
      <c r="AE126" s="141"/>
      <c r="AF126" s="14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</row>
    <row r="127" ht="12.75" customHeight="1">
      <c r="A127" s="1"/>
      <c r="B127" s="139"/>
      <c r="C127" s="139"/>
      <c r="D127" s="139"/>
      <c r="E127" s="139"/>
      <c r="F127" s="139"/>
      <c r="G127" s="13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41"/>
      <c r="Y127" s="141"/>
      <c r="Z127" s="141"/>
      <c r="AA127" s="141"/>
      <c r="AB127" s="141"/>
      <c r="AC127" s="141"/>
      <c r="AD127" s="141"/>
      <c r="AE127" s="141"/>
      <c r="AF127" s="14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</row>
    <row r="128" ht="12.75" customHeight="1">
      <c r="A128" s="1"/>
      <c r="B128" s="139"/>
      <c r="C128" s="139"/>
      <c r="D128" s="139"/>
      <c r="E128" s="139"/>
      <c r="F128" s="139"/>
      <c r="G128" s="13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41"/>
      <c r="Y128" s="141"/>
      <c r="Z128" s="141"/>
      <c r="AA128" s="141"/>
      <c r="AB128" s="141"/>
      <c r="AC128" s="141"/>
      <c r="AD128" s="141"/>
      <c r="AE128" s="141"/>
      <c r="AF128" s="14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</row>
    <row r="129" ht="12.75" customHeight="1">
      <c r="A129" s="1"/>
      <c r="B129" s="139"/>
      <c r="C129" s="139"/>
      <c r="D129" s="139"/>
      <c r="E129" s="139"/>
      <c r="F129" s="139"/>
      <c r="G129" s="13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41"/>
      <c r="Y129" s="141"/>
      <c r="Z129" s="141"/>
      <c r="AA129" s="141"/>
      <c r="AB129" s="141"/>
      <c r="AC129" s="141"/>
      <c r="AD129" s="141"/>
      <c r="AE129" s="141"/>
      <c r="AF129" s="14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</row>
    <row r="130" ht="12.75" customHeight="1">
      <c r="A130" s="1"/>
      <c r="B130" s="139"/>
      <c r="C130" s="139"/>
      <c r="D130" s="139"/>
      <c r="E130" s="139"/>
      <c r="F130" s="139"/>
      <c r="G130" s="13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41"/>
      <c r="Y130" s="141"/>
      <c r="Z130" s="141"/>
      <c r="AA130" s="141"/>
      <c r="AB130" s="141"/>
      <c r="AC130" s="141"/>
      <c r="AD130" s="141"/>
      <c r="AE130" s="141"/>
      <c r="AF130" s="14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</row>
    <row r="131" ht="12.75" customHeight="1">
      <c r="A131" s="1"/>
      <c r="B131" s="139"/>
      <c r="C131" s="139"/>
      <c r="D131" s="139"/>
      <c r="E131" s="139"/>
      <c r="F131" s="139"/>
      <c r="G131" s="13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41"/>
      <c r="Y131" s="141"/>
      <c r="Z131" s="141"/>
      <c r="AA131" s="141"/>
      <c r="AB131" s="141"/>
      <c r="AC131" s="141"/>
      <c r="AD131" s="141"/>
      <c r="AE131" s="141"/>
      <c r="AF131" s="14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</row>
    <row r="132" ht="12.75" customHeight="1">
      <c r="A132" s="1"/>
      <c r="B132" s="139"/>
      <c r="C132" s="139"/>
      <c r="D132" s="139"/>
      <c r="E132" s="139"/>
      <c r="F132" s="139"/>
      <c r="G132" s="13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41"/>
      <c r="Y132" s="141"/>
      <c r="Z132" s="141"/>
      <c r="AA132" s="141"/>
      <c r="AB132" s="141"/>
      <c r="AC132" s="141"/>
      <c r="AD132" s="141"/>
      <c r="AE132" s="141"/>
      <c r="AF132" s="14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</row>
    <row r="133" ht="12.75" customHeight="1">
      <c r="A133" s="1"/>
      <c r="B133" s="139"/>
      <c r="C133" s="139"/>
      <c r="D133" s="139"/>
      <c r="E133" s="139"/>
      <c r="F133" s="139"/>
      <c r="G133" s="13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41"/>
      <c r="Y133" s="141"/>
      <c r="Z133" s="141"/>
      <c r="AA133" s="141"/>
      <c r="AB133" s="141"/>
      <c r="AC133" s="141"/>
      <c r="AD133" s="141"/>
      <c r="AE133" s="141"/>
      <c r="AF133" s="14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</row>
    <row r="134" ht="12.75" customHeight="1">
      <c r="A134" s="1"/>
      <c r="B134" s="139"/>
      <c r="C134" s="139"/>
      <c r="D134" s="139"/>
      <c r="E134" s="139"/>
      <c r="F134" s="139"/>
      <c r="G134" s="13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41"/>
      <c r="Y134" s="141"/>
      <c r="Z134" s="141"/>
      <c r="AA134" s="141"/>
      <c r="AB134" s="141"/>
      <c r="AC134" s="141"/>
      <c r="AD134" s="141"/>
      <c r="AE134" s="141"/>
      <c r="AF134" s="14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</row>
    <row r="135" ht="12.75" customHeight="1">
      <c r="A135" s="1"/>
      <c r="B135" s="139"/>
      <c r="C135" s="139"/>
      <c r="D135" s="139"/>
      <c r="E135" s="139"/>
      <c r="F135" s="139"/>
      <c r="G135" s="13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41"/>
      <c r="Y135" s="141"/>
      <c r="Z135" s="141"/>
      <c r="AA135" s="141"/>
      <c r="AB135" s="141"/>
      <c r="AC135" s="141"/>
      <c r="AD135" s="141"/>
      <c r="AE135" s="141"/>
      <c r="AF135" s="14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</row>
    <row r="136" ht="12.75" customHeight="1">
      <c r="A136" s="1"/>
      <c r="B136" s="139"/>
      <c r="C136" s="139"/>
      <c r="D136" s="139"/>
      <c r="E136" s="139"/>
      <c r="F136" s="139"/>
      <c r="G136" s="13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41"/>
      <c r="Y136" s="141"/>
      <c r="Z136" s="141"/>
      <c r="AA136" s="141"/>
      <c r="AB136" s="141"/>
      <c r="AC136" s="141"/>
      <c r="AD136" s="141"/>
      <c r="AE136" s="141"/>
      <c r="AF136" s="14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</row>
    <row r="137" ht="12.75" customHeight="1">
      <c r="A137" s="1"/>
      <c r="B137" s="139"/>
      <c r="C137" s="139"/>
      <c r="D137" s="139"/>
      <c r="E137" s="139"/>
      <c r="F137" s="139"/>
      <c r="G137" s="13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41"/>
      <c r="Y137" s="141"/>
      <c r="Z137" s="141"/>
      <c r="AA137" s="141"/>
      <c r="AB137" s="141"/>
      <c r="AC137" s="141"/>
      <c r="AD137" s="141"/>
      <c r="AE137" s="141"/>
      <c r="AF137" s="14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</row>
    <row r="138" ht="12.75" customHeight="1">
      <c r="A138" s="1"/>
      <c r="B138" s="139"/>
      <c r="C138" s="139"/>
      <c r="D138" s="139"/>
      <c r="E138" s="139"/>
      <c r="F138" s="139"/>
      <c r="G138" s="13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41"/>
      <c r="Y138" s="141"/>
      <c r="Z138" s="141"/>
      <c r="AA138" s="141"/>
      <c r="AB138" s="141"/>
      <c r="AC138" s="141"/>
      <c r="AD138" s="141"/>
      <c r="AE138" s="141"/>
      <c r="AF138" s="14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</row>
    <row r="139" ht="12.75" customHeight="1">
      <c r="A139" s="1"/>
      <c r="B139" s="139"/>
      <c r="C139" s="139"/>
      <c r="D139" s="139"/>
      <c r="E139" s="139"/>
      <c r="F139" s="139"/>
      <c r="G139" s="13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41"/>
      <c r="Y139" s="141"/>
      <c r="Z139" s="141"/>
      <c r="AA139" s="141"/>
      <c r="AB139" s="141"/>
      <c r="AC139" s="141"/>
      <c r="AD139" s="141"/>
      <c r="AE139" s="141"/>
      <c r="AF139" s="14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</row>
    <row r="140" ht="12.75" customHeight="1">
      <c r="A140" s="1"/>
      <c r="B140" s="139"/>
      <c r="C140" s="139"/>
      <c r="D140" s="139"/>
      <c r="E140" s="139"/>
      <c r="F140" s="139"/>
      <c r="G140" s="13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41"/>
      <c r="Y140" s="141"/>
      <c r="Z140" s="141"/>
      <c r="AA140" s="141"/>
      <c r="AB140" s="141"/>
      <c r="AC140" s="141"/>
      <c r="AD140" s="141"/>
      <c r="AE140" s="141"/>
      <c r="AF140" s="14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</row>
    <row r="141" ht="12.75" customHeight="1">
      <c r="A141" s="1"/>
      <c r="B141" s="139"/>
      <c r="C141" s="139"/>
      <c r="D141" s="139"/>
      <c r="E141" s="139"/>
      <c r="F141" s="139"/>
      <c r="G141" s="13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41"/>
      <c r="Y141" s="141"/>
      <c r="Z141" s="141"/>
      <c r="AA141" s="141"/>
      <c r="AB141" s="141"/>
      <c r="AC141" s="141"/>
      <c r="AD141" s="141"/>
      <c r="AE141" s="141"/>
      <c r="AF141" s="14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</row>
    <row r="142" ht="12.75" customHeight="1">
      <c r="A142" s="1"/>
      <c r="B142" s="139"/>
      <c r="C142" s="139"/>
      <c r="D142" s="139"/>
      <c r="E142" s="139"/>
      <c r="F142" s="139"/>
      <c r="G142" s="13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41"/>
      <c r="Y142" s="141"/>
      <c r="Z142" s="141"/>
      <c r="AA142" s="141"/>
      <c r="AB142" s="141"/>
      <c r="AC142" s="141"/>
      <c r="AD142" s="141"/>
      <c r="AE142" s="141"/>
      <c r="AF142" s="14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</row>
    <row r="143" ht="12.75" customHeight="1">
      <c r="A143" s="1"/>
      <c r="B143" s="139"/>
      <c r="C143" s="139"/>
      <c r="D143" s="139"/>
      <c r="E143" s="139"/>
      <c r="F143" s="139"/>
      <c r="G143" s="13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41"/>
      <c r="Y143" s="141"/>
      <c r="Z143" s="141"/>
      <c r="AA143" s="141"/>
      <c r="AB143" s="141"/>
      <c r="AC143" s="141"/>
      <c r="AD143" s="141"/>
      <c r="AE143" s="141"/>
      <c r="AF143" s="14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</row>
    <row r="144" ht="12.75" customHeight="1">
      <c r="A144" s="1"/>
      <c r="B144" s="139"/>
      <c r="C144" s="139"/>
      <c r="D144" s="139"/>
      <c r="E144" s="139"/>
      <c r="F144" s="139"/>
      <c r="G144" s="13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41"/>
      <c r="Y144" s="141"/>
      <c r="Z144" s="141"/>
      <c r="AA144" s="141"/>
      <c r="AB144" s="141"/>
      <c r="AC144" s="141"/>
      <c r="AD144" s="141"/>
      <c r="AE144" s="141"/>
      <c r="AF144" s="14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</row>
    <row r="145" ht="12.75" customHeight="1">
      <c r="A145" s="1"/>
      <c r="B145" s="139"/>
      <c r="C145" s="139"/>
      <c r="D145" s="139"/>
      <c r="E145" s="139"/>
      <c r="F145" s="139"/>
      <c r="G145" s="13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41"/>
      <c r="Y145" s="141"/>
      <c r="Z145" s="141"/>
      <c r="AA145" s="141"/>
      <c r="AB145" s="141"/>
      <c r="AC145" s="141"/>
      <c r="AD145" s="141"/>
      <c r="AE145" s="141"/>
      <c r="AF145" s="14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</row>
    <row r="146" ht="12.75" customHeight="1">
      <c r="A146" s="1"/>
      <c r="B146" s="139"/>
      <c r="C146" s="139"/>
      <c r="D146" s="139"/>
      <c r="E146" s="139"/>
      <c r="F146" s="139"/>
      <c r="G146" s="13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41"/>
      <c r="Y146" s="141"/>
      <c r="Z146" s="141"/>
      <c r="AA146" s="141"/>
      <c r="AB146" s="141"/>
      <c r="AC146" s="141"/>
      <c r="AD146" s="141"/>
      <c r="AE146" s="141"/>
      <c r="AF146" s="14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</row>
    <row r="147" ht="12.75" customHeight="1">
      <c r="A147" s="1"/>
      <c r="B147" s="139"/>
      <c r="C147" s="139"/>
      <c r="D147" s="139"/>
      <c r="E147" s="139"/>
      <c r="F147" s="139"/>
      <c r="G147" s="13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41"/>
      <c r="Y147" s="141"/>
      <c r="Z147" s="141"/>
      <c r="AA147" s="141"/>
      <c r="AB147" s="141"/>
      <c r="AC147" s="141"/>
      <c r="AD147" s="141"/>
      <c r="AE147" s="141"/>
      <c r="AF147" s="14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</row>
    <row r="148" ht="12.75" customHeight="1">
      <c r="A148" s="1"/>
      <c r="B148" s="139"/>
      <c r="C148" s="139"/>
      <c r="D148" s="139"/>
      <c r="E148" s="139"/>
      <c r="F148" s="139"/>
      <c r="G148" s="13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41"/>
      <c r="Y148" s="141"/>
      <c r="Z148" s="141"/>
      <c r="AA148" s="141"/>
      <c r="AB148" s="141"/>
      <c r="AC148" s="141"/>
      <c r="AD148" s="141"/>
      <c r="AE148" s="141"/>
      <c r="AF148" s="14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</row>
    <row r="149" ht="12.75" customHeight="1">
      <c r="A149" s="1"/>
      <c r="B149" s="139"/>
      <c r="C149" s="139"/>
      <c r="D149" s="139"/>
      <c r="E149" s="139"/>
      <c r="F149" s="139"/>
      <c r="G149" s="13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41"/>
      <c r="Y149" s="141"/>
      <c r="Z149" s="141"/>
      <c r="AA149" s="141"/>
      <c r="AB149" s="141"/>
      <c r="AC149" s="141"/>
      <c r="AD149" s="141"/>
      <c r="AE149" s="141"/>
      <c r="AF149" s="14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</row>
    <row r="150" ht="12.75" customHeight="1">
      <c r="A150" s="1"/>
      <c r="B150" s="139"/>
      <c r="C150" s="139"/>
      <c r="D150" s="139"/>
      <c r="E150" s="139"/>
      <c r="F150" s="139"/>
      <c r="G150" s="13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41"/>
      <c r="Y150" s="141"/>
      <c r="Z150" s="141"/>
      <c r="AA150" s="141"/>
      <c r="AB150" s="141"/>
      <c r="AC150" s="141"/>
      <c r="AD150" s="141"/>
      <c r="AE150" s="141"/>
      <c r="AF150" s="14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</row>
    <row r="151" ht="12.75" customHeight="1">
      <c r="A151" s="1"/>
      <c r="B151" s="139"/>
      <c r="C151" s="139"/>
      <c r="D151" s="139"/>
      <c r="E151" s="139"/>
      <c r="F151" s="139"/>
      <c r="G151" s="13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41"/>
      <c r="Y151" s="141"/>
      <c r="Z151" s="141"/>
      <c r="AA151" s="141"/>
      <c r="AB151" s="141"/>
      <c r="AC151" s="141"/>
      <c r="AD151" s="141"/>
      <c r="AE151" s="141"/>
      <c r="AF151" s="14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</row>
    <row r="152" ht="12.75" customHeight="1">
      <c r="A152" s="1"/>
      <c r="B152" s="139"/>
      <c r="C152" s="139"/>
      <c r="D152" s="139"/>
      <c r="E152" s="139"/>
      <c r="F152" s="139"/>
      <c r="G152" s="13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41"/>
      <c r="Y152" s="141"/>
      <c r="Z152" s="141"/>
      <c r="AA152" s="141"/>
      <c r="AB152" s="141"/>
      <c r="AC152" s="141"/>
      <c r="AD152" s="141"/>
      <c r="AE152" s="141"/>
      <c r="AF152" s="14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</row>
    <row r="153" ht="12.75" customHeight="1">
      <c r="A153" s="1"/>
      <c r="B153" s="139"/>
      <c r="C153" s="139"/>
      <c r="D153" s="139"/>
      <c r="E153" s="139"/>
      <c r="F153" s="139"/>
      <c r="G153" s="13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41"/>
      <c r="Y153" s="141"/>
      <c r="Z153" s="141"/>
      <c r="AA153" s="141"/>
      <c r="AB153" s="141"/>
      <c r="AC153" s="141"/>
      <c r="AD153" s="141"/>
      <c r="AE153" s="141"/>
      <c r="AF153" s="14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</row>
    <row r="154" ht="12.75" customHeight="1">
      <c r="A154" s="1"/>
      <c r="B154" s="139"/>
      <c r="C154" s="139"/>
      <c r="D154" s="139"/>
      <c r="E154" s="139"/>
      <c r="F154" s="139"/>
      <c r="G154" s="13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41"/>
      <c r="Y154" s="141"/>
      <c r="Z154" s="141"/>
      <c r="AA154" s="141"/>
      <c r="AB154" s="141"/>
      <c r="AC154" s="141"/>
      <c r="AD154" s="141"/>
      <c r="AE154" s="141"/>
      <c r="AF154" s="14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</row>
    <row r="155" ht="12.75" customHeight="1">
      <c r="A155" s="1"/>
      <c r="B155" s="139"/>
      <c r="C155" s="139"/>
      <c r="D155" s="139"/>
      <c r="E155" s="139"/>
      <c r="F155" s="139"/>
      <c r="G155" s="13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41"/>
      <c r="Y155" s="141"/>
      <c r="Z155" s="141"/>
      <c r="AA155" s="141"/>
      <c r="AB155" s="141"/>
      <c r="AC155" s="141"/>
      <c r="AD155" s="141"/>
      <c r="AE155" s="141"/>
      <c r="AF155" s="14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</row>
    <row r="156" ht="12.75" customHeight="1">
      <c r="A156" s="1"/>
      <c r="B156" s="139"/>
      <c r="C156" s="139"/>
      <c r="D156" s="139"/>
      <c r="E156" s="139"/>
      <c r="F156" s="139"/>
      <c r="G156" s="13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41"/>
      <c r="Y156" s="141"/>
      <c r="Z156" s="141"/>
      <c r="AA156" s="141"/>
      <c r="AB156" s="141"/>
      <c r="AC156" s="141"/>
      <c r="AD156" s="141"/>
      <c r="AE156" s="141"/>
      <c r="AF156" s="14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</row>
    <row r="157" ht="12.75" customHeight="1">
      <c r="A157" s="1"/>
      <c r="B157" s="139"/>
      <c r="C157" s="139"/>
      <c r="D157" s="139"/>
      <c r="E157" s="139"/>
      <c r="F157" s="139"/>
      <c r="G157" s="13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41"/>
      <c r="Y157" s="141"/>
      <c r="Z157" s="141"/>
      <c r="AA157" s="141"/>
      <c r="AB157" s="141"/>
      <c r="AC157" s="141"/>
      <c r="AD157" s="141"/>
      <c r="AE157" s="141"/>
      <c r="AF157" s="14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</row>
    <row r="158" ht="12.75" customHeight="1">
      <c r="A158" s="1"/>
      <c r="B158" s="139"/>
      <c r="C158" s="139"/>
      <c r="D158" s="139"/>
      <c r="E158" s="139"/>
      <c r="F158" s="139"/>
      <c r="G158" s="13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41"/>
      <c r="Y158" s="141"/>
      <c r="Z158" s="141"/>
      <c r="AA158" s="141"/>
      <c r="AB158" s="141"/>
      <c r="AC158" s="141"/>
      <c r="AD158" s="141"/>
      <c r="AE158" s="141"/>
      <c r="AF158" s="14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</row>
    <row r="159" ht="12.75" customHeight="1">
      <c r="A159" s="1"/>
      <c r="B159" s="139"/>
      <c r="C159" s="139"/>
      <c r="D159" s="139"/>
      <c r="E159" s="139"/>
      <c r="F159" s="139"/>
      <c r="G159" s="13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41"/>
      <c r="Y159" s="141"/>
      <c r="Z159" s="141"/>
      <c r="AA159" s="141"/>
      <c r="AB159" s="141"/>
      <c r="AC159" s="141"/>
      <c r="AD159" s="141"/>
      <c r="AE159" s="141"/>
      <c r="AF159" s="14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</row>
    <row r="160" ht="12.75" customHeight="1">
      <c r="A160" s="1"/>
      <c r="B160" s="139"/>
      <c r="C160" s="139"/>
      <c r="D160" s="139"/>
      <c r="E160" s="139"/>
      <c r="F160" s="139"/>
      <c r="G160" s="13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41"/>
      <c r="Y160" s="141"/>
      <c r="Z160" s="141"/>
      <c r="AA160" s="141"/>
      <c r="AB160" s="141"/>
      <c r="AC160" s="141"/>
      <c r="AD160" s="141"/>
      <c r="AE160" s="141"/>
      <c r="AF160" s="14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</row>
    <row r="161" ht="12.75" customHeight="1">
      <c r="A161" s="1"/>
      <c r="B161" s="139"/>
      <c r="C161" s="139"/>
      <c r="D161" s="139"/>
      <c r="E161" s="139"/>
      <c r="F161" s="139"/>
      <c r="G161" s="13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41"/>
      <c r="Y161" s="141"/>
      <c r="Z161" s="141"/>
      <c r="AA161" s="141"/>
      <c r="AB161" s="141"/>
      <c r="AC161" s="141"/>
      <c r="AD161" s="141"/>
      <c r="AE161" s="141"/>
      <c r="AF161" s="14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</row>
    <row r="162" ht="12.75" customHeight="1">
      <c r="A162" s="1"/>
      <c r="B162" s="139"/>
      <c r="C162" s="139"/>
      <c r="D162" s="139"/>
      <c r="E162" s="139"/>
      <c r="F162" s="139"/>
      <c r="G162" s="13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41"/>
      <c r="Y162" s="141"/>
      <c r="Z162" s="141"/>
      <c r="AA162" s="141"/>
      <c r="AB162" s="141"/>
      <c r="AC162" s="141"/>
      <c r="AD162" s="141"/>
      <c r="AE162" s="141"/>
      <c r="AF162" s="14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</row>
    <row r="163" ht="12.75" customHeight="1">
      <c r="A163" s="1"/>
      <c r="B163" s="139"/>
      <c r="C163" s="139"/>
      <c r="D163" s="139"/>
      <c r="E163" s="139"/>
      <c r="F163" s="139"/>
      <c r="G163" s="13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41"/>
      <c r="Y163" s="141"/>
      <c r="Z163" s="141"/>
      <c r="AA163" s="141"/>
      <c r="AB163" s="141"/>
      <c r="AC163" s="141"/>
      <c r="AD163" s="141"/>
      <c r="AE163" s="141"/>
      <c r="AF163" s="14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</row>
    <row r="164" ht="12.75" customHeight="1">
      <c r="A164" s="1"/>
      <c r="B164" s="139"/>
      <c r="C164" s="139"/>
      <c r="D164" s="139"/>
      <c r="E164" s="139"/>
      <c r="F164" s="139"/>
      <c r="G164" s="13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41"/>
      <c r="Y164" s="141"/>
      <c r="Z164" s="141"/>
      <c r="AA164" s="141"/>
      <c r="AB164" s="141"/>
      <c r="AC164" s="141"/>
      <c r="AD164" s="141"/>
      <c r="AE164" s="141"/>
      <c r="AF164" s="14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</row>
    <row r="165" ht="12.75" customHeight="1">
      <c r="A165" s="1"/>
      <c r="B165" s="139"/>
      <c r="C165" s="139"/>
      <c r="D165" s="139"/>
      <c r="E165" s="139"/>
      <c r="F165" s="139"/>
      <c r="G165" s="13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</row>
    <row r="166" ht="12.75" customHeight="1">
      <c r="A166" s="1"/>
      <c r="B166" s="139"/>
      <c r="C166" s="139"/>
      <c r="D166" s="139"/>
      <c r="E166" s="139"/>
      <c r="F166" s="139"/>
      <c r="G166" s="13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41"/>
      <c r="Y166" s="141"/>
      <c r="Z166" s="141"/>
      <c r="AA166" s="141"/>
      <c r="AB166" s="141"/>
      <c r="AC166" s="141"/>
      <c r="AD166" s="141"/>
      <c r="AE166" s="141"/>
      <c r="AF166" s="14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</row>
    <row r="167" ht="12.75" customHeight="1">
      <c r="A167" s="1"/>
      <c r="B167" s="139"/>
      <c r="C167" s="139"/>
      <c r="D167" s="139"/>
      <c r="E167" s="139"/>
      <c r="F167" s="139"/>
      <c r="G167" s="13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41"/>
      <c r="Y167" s="141"/>
      <c r="Z167" s="141"/>
      <c r="AA167" s="141"/>
      <c r="AB167" s="141"/>
      <c r="AC167" s="141"/>
      <c r="AD167" s="141"/>
      <c r="AE167" s="141"/>
      <c r="AF167" s="14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</row>
    <row r="168" ht="12.75" customHeight="1">
      <c r="A168" s="1"/>
      <c r="B168" s="139"/>
      <c r="C168" s="139"/>
      <c r="D168" s="139"/>
      <c r="E168" s="139"/>
      <c r="F168" s="139"/>
      <c r="G168" s="13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41"/>
      <c r="Y168" s="141"/>
      <c r="Z168" s="141"/>
      <c r="AA168" s="141"/>
      <c r="AB168" s="141"/>
      <c r="AC168" s="141"/>
      <c r="AD168" s="141"/>
      <c r="AE168" s="141"/>
      <c r="AF168" s="14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</row>
    <row r="169" ht="12.75" customHeight="1">
      <c r="A169" s="1"/>
      <c r="B169" s="139"/>
      <c r="C169" s="139"/>
      <c r="D169" s="139"/>
      <c r="E169" s="139"/>
      <c r="F169" s="139"/>
      <c r="G169" s="13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41"/>
      <c r="Y169" s="141"/>
      <c r="Z169" s="141"/>
      <c r="AA169" s="141"/>
      <c r="AB169" s="141"/>
      <c r="AC169" s="141"/>
      <c r="AD169" s="141"/>
      <c r="AE169" s="141"/>
      <c r="AF169" s="14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</row>
    <row r="170" ht="12.75" customHeight="1">
      <c r="A170" s="1"/>
      <c r="B170" s="139"/>
      <c r="C170" s="139"/>
      <c r="D170" s="139"/>
      <c r="E170" s="139"/>
      <c r="F170" s="139"/>
      <c r="G170" s="13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41"/>
      <c r="Y170" s="141"/>
      <c r="Z170" s="141"/>
      <c r="AA170" s="141"/>
      <c r="AB170" s="141"/>
      <c r="AC170" s="141"/>
      <c r="AD170" s="141"/>
      <c r="AE170" s="141"/>
      <c r="AF170" s="14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</row>
    <row r="171" ht="12.75" customHeight="1">
      <c r="A171" s="1"/>
      <c r="B171" s="139"/>
      <c r="C171" s="139"/>
      <c r="D171" s="139"/>
      <c r="E171" s="139"/>
      <c r="F171" s="139"/>
      <c r="G171" s="13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41"/>
      <c r="Y171" s="141"/>
      <c r="Z171" s="141"/>
      <c r="AA171" s="141"/>
      <c r="AB171" s="141"/>
      <c r="AC171" s="141"/>
      <c r="AD171" s="141"/>
      <c r="AE171" s="141"/>
      <c r="AF171" s="14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</row>
    <row r="172" ht="12.75" customHeight="1">
      <c r="A172" s="1"/>
      <c r="B172" s="139"/>
      <c r="C172" s="139"/>
      <c r="D172" s="139"/>
      <c r="E172" s="139"/>
      <c r="F172" s="139"/>
      <c r="G172" s="13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41"/>
      <c r="Y172" s="141"/>
      <c r="Z172" s="141"/>
      <c r="AA172" s="141"/>
      <c r="AB172" s="141"/>
      <c r="AC172" s="141"/>
      <c r="AD172" s="141"/>
      <c r="AE172" s="141"/>
      <c r="AF172" s="14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</row>
    <row r="173" ht="12.75" customHeight="1">
      <c r="A173" s="1"/>
      <c r="B173" s="139"/>
      <c r="C173" s="139"/>
      <c r="D173" s="139"/>
      <c r="E173" s="139"/>
      <c r="F173" s="139"/>
      <c r="G173" s="13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41"/>
      <c r="Y173" s="141"/>
      <c r="Z173" s="141"/>
      <c r="AA173" s="141"/>
      <c r="AB173" s="141"/>
      <c r="AC173" s="141"/>
      <c r="AD173" s="141"/>
      <c r="AE173" s="141"/>
      <c r="AF173" s="14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</row>
    <row r="174" ht="12.75" customHeight="1">
      <c r="A174" s="1"/>
      <c r="B174" s="139"/>
      <c r="C174" s="139"/>
      <c r="D174" s="139"/>
      <c r="E174" s="139"/>
      <c r="F174" s="139"/>
      <c r="G174" s="13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41"/>
      <c r="Y174" s="141"/>
      <c r="Z174" s="141"/>
      <c r="AA174" s="141"/>
      <c r="AB174" s="141"/>
      <c r="AC174" s="141"/>
      <c r="AD174" s="141"/>
      <c r="AE174" s="141"/>
      <c r="AF174" s="14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</row>
    <row r="175" ht="12.75" customHeight="1">
      <c r="A175" s="1"/>
      <c r="B175" s="139"/>
      <c r="C175" s="139"/>
      <c r="D175" s="139"/>
      <c r="E175" s="139"/>
      <c r="F175" s="139"/>
      <c r="G175" s="13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41"/>
      <c r="Y175" s="141"/>
      <c r="Z175" s="141"/>
      <c r="AA175" s="141"/>
      <c r="AB175" s="141"/>
      <c r="AC175" s="141"/>
      <c r="AD175" s="141"/>
      <c r="AE175" s="141"/>
      <c r="AF175" s="14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</row>
    <row r="176" ht="12.75" customHeight="1">
      <c r="A176" s="1"/>
      <c r="B176" s="139"/>
      <c r="C176" s="139"/>
      <c r="D176" s="139"/>
      <c r="E176" s="139"/>
      <c r="F176" s="139"/>
      <c r="G176" s="13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41"/>
      <c r="Y176" s="141"/>
      <c r="Z176" s="141"/>
      <c r="AA176" s="141"/>
      <c r="AB176" s="141"/>
      <c r="AC176" s="141"/>
      <c r="AD176" s="141"/>
      <c r="AE176" s="141"/>
      <c r="AF176" s="14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</row>
    <row r="177" ht="12.75" customHeight="1">
      <c r="A177" s="1"/>
      <c r="B177" s="139"/>
      <c r="C177" s="139"/>
      <c r="D177" s="139"/>
      <c r="E177" s="139"/>
      <c r="F177" s="139"/>
      <c r="G177" s="13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41"/>
      <c r="Y177" s="141"/>
      <c r="Z177" s="141"/>
      <c r="AA177" s="141"/>
      <c r="AB177" s="141"/>
      <c r="AC177" s="141"/>
      <c r="AD177" s="141"/>
      <c r="AE177" s="141"/>
      <c r="AF177" s="14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</row>
    <row r="178" ht="12.75" customHeight="1">
      <c r="A178" s="1"/>
      <c r="B178" s="139"/>
      <c r="C178" s="139"/>
      <c r="D178" s="139"/>
      <c r="E178" s="139"/>
      <c r="F178" s="139"/>
      <c r="G178" s="13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41"/>
      <c r="Y178" s="141"/>
      <c r="Z178" s="141"/>
      <c r="AA178" s="141"/>
      <c r="AB178" s="141"/>
      <c r="AC178" s="141"/>
      <c r="AD178" s="141"/>
      <c r="AE178" s="141"/>
      <c r="AF178" s="14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</row>
    <row r="179" ht="12.75" customHeight="1">
      <c r="A179" s="1"/>
      <c r="B179" s="139"/>
      <c r="C179" s="139"/>
      <c r="D179" s="139"/>
      <c r="E179" s="139"/>
      <c r="F179" s="139"/>
      <c r="G179" s="13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41"/>
      <c r="Y179" s="141"/>
      <c r="Z179" s="141"/>
      <c r="AA179" s="141"/>
      <c r="AB179" s="141"/>
      <c r="AC179" s="141"/>
      <c r="AD179" s="141"/>
      <c r="AE179" s="141"/>
      <c r="AF179" s="14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</row>
    <row r="180" ht="12.75" customHeight="1">
      <c r="A180" s="1"/>
      <c r="B180" s="139"/>
      <c r="C180" s="139"/>
      <c r="D180" s="139"/>
      <c r="E180" s="139"/>
      <c r="F180" s="139"/>
      <c r="G180" s="13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41"/>
      <c r="Y180" s="141"/>
      <c r="Z180" s="141"/>
      <c r="AA180" s="141"/>
      <c r="AB180" s="141"/>
      <c r="AC180" s="141"/>
      <c r="AD180" s="141"/>
      <c r="AE180" s="141"/>
      <c r="AF180" s="14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</row>
    <row r="181" ht="12.75" customHeight="1">
      <c r="A181" s="1"/>
      <c r="B181" s="139"/>
      <c r="C181" s="139"/>
      <c r="D181" s="139"/>
      <c r="E181" s="139"/>
      <c r="F181" s="139"/>
      <c r="G181" s="13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41"/>
      <c r="Y181" s="141"/>
      <c r="Z181" s="141"/>
      <c r="AA181" s="141"/>
      <c r="AB181" s="141"/>
      <c r="AC181" s="141"/>
      <c r="AD181" s="141"/>
      <c r="AE181" s="141"/>
      <c r="AF181" s="14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</row>
    <row r="182" ht="12.75" customHeight="1">
      <c r="A182" s="1"/>
      <c r="B182" s="139"/>
      <c r="C182" s="139"/>
      <c r="D182" s="139"/>
      <c r="E182" s="139"/>
      <c r="F182" s="139"/>
      <c r="G182" s="13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41"/>
      <c r="Y182" s="141"/>
      <c r="Z182" s="141"/>
      <c r="AA182" s="141"/>
      <c r="AB182" s="141"/>
      <c r="AC182" s="141"/>
      <c r="AD182" s="141"/>
      <c r="AE182" s="141"/>
      <c r="AF182" s="14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</row>
    <row r="183" ht="12.75" customHeight="1">
      <c r="A183" s="1"/>
      <c r="B183" s="139"/>
      <c r="C183" s="139"/>
      <c r="D183" s="139"/>
      <c r="E183" s="139"/>
      <c r="F183" s="139"/>
      <c r="G183" s="13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41"/>
      <c r="Y183" s="141"/>
      <c r="Z183" s="141"/>
      <c r="AA183" s="141"/>
      <c r="AB183" s="141"/>
      <c r="AC183" s="141"/>
      <c r="AD183" s="141"/>
      <c r="AE183" s="141"/>
      <c r="AF183" s="14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</row>
    <row r="184" ht="12.75" customHeight="1">
      <c r="A184" s="1"/>
      <c r="B184" s="139"/>
      <c r="C184" s="139"/>
      <c r="D184" s="139"/>
      <c r="E184" s="139"/>
      <c r="F184" s="139"/>
      <c r="G184" s="13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41"/>
      <c r="Y184" s="141"/>
      <c r="Z184" s="141"/>
      <c r="AA184" s="141"/>
      <c r="AB184" s="141"/>
      <c r="AC184" s="141"/>
      <c r="AD184" s="141"/>
      <c r="AE184" s="141"/>
      <c r="AF184" s="14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</row>
    <row r="185" ht="12.75" customHeight="1">
      <c r="A185" s="1"/>
      <c r="B185" s="139"/>
      <c r="C185" s="139"/>
      <c r="D185" s="139"/>
      <c r="E185" s="139"/>
      <c r="F185" s="139"/>
      <c r="G185" s="13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41"/>
      <c r="Y185" s="141"/>
      <c r="Z185" s="141"/>
      <c r="AA185" s="141"/>
      <c r="AB185" s="141"/>
      <c r="AC185" s="141"/>
      <c r="AD185" s="141"/>
      <c r="AE185" s="141"/>
      <c r="AF185" s="14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</row>
    <row r="186" ht="12.75" customHeight="1">
      <c r="A186" s="1"/>
      <c r="B186" s="139"/>
      <c r="C186" s="139"/>
      <c r="D186" s="139"/>
      <c r="E186" s="139"/>
      <c r="F186" s="139"/>
      <c r="G186" s="13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41"/>
      <c r="Y186" s="141"/>
      <c r="Z186" s="141"/>
      <c r="AA186" s="141"/>
      <c r="AB186" s="141"/>
      <c r="AC186" s="141"/>
      <c r="AD186" s="141"/>
      <c r="AE186" s="141"/>
      <c r="AF186" s="14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</row>
    <row r="187" ht="12.75" customHeight="1">
      <c r="A187" s="1"/>
      <c r="B187" s="139"/>
      <c r="C187" s="139"/>
      <c r="D187" s="139"/>
      <c r="E187" s="139"/>
      <c r="F187" s="139"/>
      <c r="G187" s="13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41"/>
      <c r="Y187" s="141"/>
      <c r="Z187" s="141"/>
      <c r="AA187" s="141"/>
      <c r="AB187" s="141"/>
      <c r="AC187" s="141"/>
      <c r="AD187" s="141"/>
      <c r="AE187" s="141"/>
      <c r="AF187" s="14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</row>
    <row r="188" ht="12.75" customHeight="1">
      <c r="A188" s="1"/>
      <c r="B188" s="139"/>
      <c r="C188" s="139"/>
      <c r="D188" s="139"/>
      <c r="E188" s="139"/>
      <c r="F188" s="139"/>
      <c r="G188" s="13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41"/>
      <c r="Y188" s="141"/>
      <c r="Z188" s="141"/>
      <c r="AA188" s="141"/>
      <c r="AB188" s="141"/>
      <c r="AC188" s="141"/>
      <c r="AD188" s="141"/>
      <c r="AE188" s="141"/>
      <c r="AF188" s="14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</row>
    <row r="189" ht="12.75" customHeight="1">
      <c r="A189" s="1"/>
      <c r="B189" s="139"/>
      <c r="C189" s="139"/>
      <c r="D189" s="139"/>
      <c r="E189" s="139"/>
      <c r="F189" s="139"/>
      <c r="G189" s="13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41"/>
      <c r="Y189" s="141"/>
      <c r="Z189" s="141"/>
      <c r="AA189" s="141"/>
      <c r="AB189" s="141"/>
      <c r="AC189" s="141"/>
      <c r="AD189" s="141"/>
      <c r="AE189" s="141"/>
      <c r="AF189" s="14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</row>
    <row r="190" ht="12.75" customHeight="1">
      <c r="A190" s="1"/>
      <c r="B190" s="139"/>
      <c r="C190" s="139"/>
      <c r="D190" s="139"/>
      <c r="E190" s="139"/>
      <c r="F190" s="139"/>
      <c r="G190" s="13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41"/>
      <c r="Y190" s="141"/>
      <c r="Z190" s="141"/>
      <c r="AA190" s="141"/>
      <c r="AB190" s="141"/>
      <c r="AC190" s="141"/>
      <c r="AD190" s="141"/>
      <c r="AE190" s="141"/>
      <c r="AF190" s="14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</row>
    <row r="191" ht="12.75" customHeight="1">
      <c r="A191" s="1"/>
      <c r="B191" s="139"/>
      <c r="C191" s="139"/>
      <c r="D191" s="139"/>
      <c r="E191" s="139"/>
      <c r="F191" s="139"/>
      <c r="G191" s="13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41"/>
      <c r="Y191" s="141"/>
      <c r="Z191" s="141"/>
      <c r="AA191" s="141"/>
      <c r="AB191" s="141"/>
      <c r="AC191" s="141"/>
      <c r="AD191" s="141"/>
      <c r="AE191" s="141"/>
      <c r="AF191" s="14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</row>
    <row r="192" ht="12.75" customHeight="1">
      <c r="A192" s="1"/>
      <c r="B192" s="139"/>
      <c r="C192" s="139"/>
      <c r="D192" s="139"/>
      <c r="E192" s="139"/>
      <c r="F192" s="139"/>
      <c r="G192" s="13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41"/>
      <c r="Y192" s="141"/>
      <c r="Z192" s="141"/>
      <c r="AA192" s="141"/>
      <c r="AB192" s="141"/>
      <c r="AC192" s="141"/>
      <c r="AD192" s="141"/>
      <c r="AE192" s="141"/>
      <c r="AF192" s="14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</row>
    <row r="193" ht="12.75" customHeight="1">
      <c r="A193" s="1"/>
      <c r="B193" s="139"/>
      <c r="C193" s="139"/>
      <c r="D193" s="139"/>
      <c r="E193" s="139"/>
      <c r="F193" s="139"/>
      <c r="G193" s="13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41"/>
      <c r="Y193" s="141"/>
      <c r="Z193" s="141"/>
      <c r="AA193" s="141"/>
      <c r="AB193" s="141"/>
      <c r="AC193" s="141"/>
      <c r="AD193" s="141"/>
      <c r="AE193" s="141"/>
      <c r="AF193" s="14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</row>
    <row r="194" ht="12.75" customHeight="1">
      <c r="A194" s="1"/>
      <c r="B194" s="139"/>
      <c r="C194" s="139"/>
      <c r="D194" s="139"/>
      <c r="E194" s="139"/>
      <c r="F194" s="139"/>
      <c r="G194" s="13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41"/>
      <c r="Y194" s="141"/>
      <c r="Z194" s="141"/>
      <c r="AA194" s="141"/>
      <c r="AB194" s="141"/>
      <c r="AC194" s="141"/>
      <c r="AD194" s="141"/>
      <c r="AE194" s="141"/>
      <c r="AF194" s="14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</row>
    <row r="195" ht="12.75" customHeight="1">
      <c r="A195" s="1"/>
      <c r="B195" s="139"/>
      <c r="C195" s="139"/>
      <c r="D195" s="139"/>
      <c r="E195" s="139"/>
      <c r="F195" s="139"/>
      <c r="G195" s="13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41"/>
      <c r="Y195" s="141"/>
      <c r="Z195" s="141"/>
      <c r="AA195" s="141"/>
      <c r="AB195" s="141"/>
      <c r="AC195" s="141"/>
      <c r="AD195" s="141"/>
      <c r="AE195" s="141"/>
      <c r="AF195" s="14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</row>
    <row r="196" ht="12.75" customHeight="1">
      <c r="A196" s="1"/>
      <c r="B196" s="139"/>
      <c r="C196" s="139"/>
      <c r="D196" s="139"/>
      <c r="E196" s="139"/>
      <c r="F196" s="139"/>
      <c r="G196" s="13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41"/>
      <c r="Y196" s="141"/>
      <c r="Z196" s="141"/>
      <c r="AA196" s="141"/>
      <c r="AB196" s="141"/>
      <c r="AC196" s="141"/>
      <c r="AD196" s="141"/>
      <c r="AE196" s="141"/>
      <c r="AF196" s="14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</row>
    <row r="197" ht="12.75" customHeight="1">
      <c r="A197" s="1"/>
      <c r="B197" s="139"/>
      <c r="C197" s="139"/>
      <c r="D197" s="139"/>
      <c r="E197" s="139"/>
      <c r="F197" s="139"/>
      <c r="G197" s="13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41"/>
      <c r="Y197" s="141"/>
      <c r="Z197" s="141"/>
      <c r="AA197" s="141"/>
      <c r="AB197" s="141"/>
      <c r="AC197" s="141"/>
      <c r="AD197" s="141"/>
      <c r="AE197" s="141"/>
      <c r="AF197" s="14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</row>
    <row r="198" ht="12.75" customHeight="1">
      <c r="A198" s="1"/>
      <c r="B198" s="139"/>
      <c r="C198" s="139"/>
      <c r="D198" s="139"/>
      <c r="E198" s="139"/>
      <c r="F198" s="139"/>
      <c r="G198" s="13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41"/>
      <c r="Y198" s="141"/>
      <c r="Z198" s="141"/>
      <c r="AA198" s="141"/>
      <c r="AB198" s="141"/>
      <c r="AC198" s="141"/>
      <c r="AD198" s="141"/>
      <c r="AE198" s="141"/>
      <c r="AF198" s="14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</row>
    <row r="199" ht="12.75" customHeight="1">
      <c r="A199" s="1"/>
      <c r="B199" s="139"/>
      <c r="C199" s="139"/>
      <c r="D199" s="139"/>
      <c r="E199" s="139"/>
      <c r="F199" s="139"/>
      <c r="G199" s="13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41"/>
      <c r="Y199" s="141"/>
      <c r="Z199" s="141"/>
      <c r="AA199" s="141"/>
      <c r="AB199" s="141"/>
      <c r="AC199" s="141"/>
      <c r="AD199" s="141"/>
      <c r="AE199" s="141"/>
      <c r="AF199" s="14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</row>
    <row r="200" ht="12.75" customHeight="1">
      <c r="A200" s="1"/>
      <c r="B200" s="139"/>
      <c r="C200" s="139"/>
      <c r="D200" s="139"/>
      <c r="E200" s="139"/>
      <c r="F200" s="139"/>
      <c r="G200" s="13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41"/>
      <c r="Y200" s="141"/>
      <c r="Z200" s="141"/>
      <c r="AA200" s="141"/>
      <c r="AB200" s="141"/>
      <c r="AC200" s="141"/>
      <c r="AD200" s="141"/>
      <c r="AE200" s="141"/>
      <c r="AF200" s="14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</row>
    <row r="201" ht="12.75" customHeight="1">
      <c r="A201" s="1"/>
      <c r="B201" s="139"/>
      <c r="C201" s="139"/>
      <c r="D201" s="139"/>
      <c r="E201" s="139"/>
      <c r="F201" s="139"/>
      <c r="G201" s="13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41"/>
      <c r="Y201" s="141"/>
      <c r="Z201" s="141"/>
      <c r="AA201" s="141"/>
      <c r="AB201" s="141"/>
      <c r="AC201" s="141"/>
      <c r="AD201" s="141"/>
      <c r="AE201" s="141"/>
      <c r="AF201" s="14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</row>
    <row r="202" ht="12.75" customHeight="1">
      <c r="A202" s="1"/>
      <c r="B202" s="139"/>
      <c r="C202" s="139"/>
      <c r="D202" s="139"/>
      <c r="E202" s="139"/>
      <c r="F202" s="139"/>
      <c r="G202" s="13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41"/>
      <c r="Y202" s="141"/>
      <c r="Z202" s="141"/>
      <c r="AA202" s="141"/>
      <c r="AB202" s="141"/>
      <c r="AC202" s="141"/>
      <c r="AD202" s="141"/>
      <c r="AE202" s="141"/>
      <c r="AF202" s="14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</row>
    <row r="203" ht="12.75" customHeight="1">
      <c r="A203" s="1"/>
      <c r="B203" s="139"/>
      <c r="C203" s="139"/>
      <c r="D203" s="139"/>
      <c r="E203" s="139"/>
      <c r="F203" s="139"/>
      <c r="G203" s="13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41"/>
      <c r="Y203" s="141"/>
      <c r="Z203" s="141"/>
      <c r="AA203" s="141"/>
      <c r="AB203" s="141"/>
      <c r="AC203" s="141"/>
      <c r="AD203" s="141"/>
      <c r="AE203" s="141"/>
      <c r="AF203" s="14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</row>
    <row r="204" ht="12.75" customHeight="1">
      <c r="A204" s="1"/>
      <c r="B204" s="139"/>
      <c r="C204" s="139"/>
      <c r="D204" s="139"/>
      <c r="E204" s="139"/>
      <c r="F204" s="139"/>
      <c r="G204" s="13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41"/>
      <c r="Y204" s="141"/>
      <c r="Z204" s="141"/>
      <c r="AA204" s="141"/>
      <c r="AB204" s="141"/>
      <c r="AC204" s="141"/>
      <c r="AD204" s="141"/>
      <c r="AE204" s="141"/>
      <c r="AF204" s="14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</row>
    <row r="205" ht="12.75" customHeight="1">
      <c r="A205" s="1"/>
      <c r="B205" s="139"/>
      <c r="C205" s="139"/>
      <c r="D205" s="139"/>
      <c r="E205" s="139"/>
      <c r="F205" s="139"/>
      <c r="G205" s="13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41"/>
      <c r="Y205" s="141"/>
      <c r="Z205" s="141"/>
      <c r="AA205" s="141"/>
      <c r="AB205" s="141"/>
      <c r="AC205" s="141"/>
      <c r="AD205" s="141"/>
      <c r="AE205" s="141"/>
      <c r="AF205" s="14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</row>
    <row r="206" ht="12.75" customHeight="1">
      <c r="A206" s="1"/>
      <c r="B206" s="139"/>
      <c r="C206" s="139"/>
      <c r="D206" s="139"/>
      <c r="E206" s="139"/>
      <c r="F206" s="139"/>
      <c r="G206" s="13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41"/>
      <c r="Y206" s="141"/>
      <c r="Z206" s="141"/>
      <c r="AA206" s="141"/>
      <c r="AB206" s="141"/>
      <c r="AC206" s="141"/>
      <c r="AD206" s="141"/>
      <c r="AE206" s="141"/>
      <c r="AF206" s="14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</row>
    <row r="207" ht="12.75" customHeight="1">
      <c r="A207" s="1"/>
      <c r="B207" s="139"/>
      <c r="C207" s="139"/>
      <c r="D207" s="139"/>
      <c r="E207" s="139"/>
      <c r="F207" s="139"/>
      <c r="G207" s="13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41"/>
      <c r="Y207" s="141"/>
      <c r="Z207" s="141"/>
      <c r="AA207" s="141"/>
      <c r="AB207" s="141"/>
      <c r="AC207" s="141"/>
      <c r="AD207" s="141"/>
      <c r="AE207" s="141"/>
      <c r="AF207" s="14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</row>
    <row r="208" ht="12.75" customHeight="1">
      <c r="A208" s="1"/>
      <c r="B208" s="139"/>
      <c r="C208" s="139"/>
      <c r="D208" s="139"/>
      <c r="E208" s="139"/>
      <c r="F208" s="139"/>
      <c r="G208" s="13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41"/>
      <c r="Y208" s="141"/>
      <c r="Z208" s="141"/>
      <c r="AA208" s="141"/>
      <c r="AB208" s="141"/>
      <c r="AC208" s="141"/>
      <c r="AD208" s="141"/>
      <c r="AE208" s="141"/>
      <c r="AF208" s="14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</row>
    <row r="209" ht="12.75" customHeight="1">
      <c r="A209" s="1"/>
      <c r="B209" s="139"/>
      <c r="C209" s="139"/>
      <c r="D209" s="139"/>
      <c r="E209" s="139"/>
      <c r="F209" s="139"/>
      <c r="G209" s="13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41"/>
      <c r="Y209" s="141"/>
      <c r="Z209" s="141"/>
      <c r="AA209" s="141"/>
      <c r="AB209" s="141"/>
      <c r="AC209" s="141"/>
      <c r="AD209" s="141"/>
      <c r="AE209" s="141"/>
      <c r="AF209" s="14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</row>
    <row r="210" ht="12.75" customHeight="1">
      <c r="A210" s="1"/>
      <c r="B210" s="139"/>
      <c r="C210" s="139"/>
      <c r="D210" s="139"/>
      <c r="E210" s="139"/>
      <c r="F210" s="139"/>
      <c r="G210" s="13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41"/>
      <c r="Y210" s="141"/>
      <c r="Z210" s="141"/>
      <c r="AA210" s="141"/>
      <c r="AB210" s="141"/>
      <c r="AC210" s="141"/>
      <c r="AD210" s="141"/>
      <c r="AE210" s="141"/>
      <c r="AF210" s="14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</row>
    <row r="211" ht="12.75" customHeight="1">
      <c r="A211" s="1"/>
      <c r="B211" s="139"/>
      <c r="C211" s="139"/>
      <c r="D211" s="139"/>
      <c r="E211" s="139"/>
      <c r="F211" s="139"/>
      <c r="G211" s="13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41"/>
      <c r="Y211" s="141"/>
      <c r="Z211" s="141"/>
      <c r="AA211" s="141"/>
      <c r="AB211" s="141"/>
      <c r="AC211" s="141"/>
      <c r="AD211" s="141"/>
      <c r="AE211" s="141"/>
      <c r="AF211" s="14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</row>
    <row r="212" ht="12.75" customHeight="1">
      <c r="A212" s="1"/>
      <c r="B212" s="139"/>
      <c r="C212" s="139"/>
      <c r="D212" s="139"/>
      <c r="E212" s="139"/>
      <c r="F212" s="139"/>
      <c r="G212" s="13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41"/>
      <c r="Y212" s="141"/>
      <c r="Z212" s="141"/>
      <c r="AA212" s="141"/>
      <c r="AB212" s="141"/>
      <c r="AC212" s="141"/>
      <c r="AD212" s="141"/>
      <c r="AE212" s="141"/>
      <c r="AF212" s="14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</row>
    <row r="213" ht="12.75" customHeight="1">
      <c r="A213" s="1"/>
      <c r="B213" s="139"/>
      <c r="C213" s="139"/>
      <c r="D213" s="139"/>
      <c r="E213" s="139"/>
      <c r="F213" s="139"/>
      <c r="G213" s="13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41"/>
      <c r="Y213" s="141"/>
      <c r="Z213" s="141"/>
      <c r="AA213" s="141"/>
      <c r="AB213" s="141"/>
      <c r="AC213" s="141"/>
      <c r="AD213" s="141"/>
      <c r="AE213" s="141"/>
      <c r="AF213" s="14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</row>
    <row r="214" ht="12.75" customHeight="1">
      <c r="A214" s="1"/>
      <c r="B214" s="139"/>
      <c r="C214" s="139"/>
      <c r="D214" s="139"/>
      <c r="E214" s="139"/>
      <c r="F214" s="139"/>
      <c r="G214" s="13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41"/>
      <c r="Y214" s="141"/>
      <c r="Z214" s="141"/>
      <c r="AA214" s="141"/>
      <c r="AB214" s="141"/>
      <c r="AC214" s="141"/>
      <c r="AD214" s="141"/>
      <c r="AE214" s="141"/>
      <c r="AF214" s="14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</row>
    <row r="215" ht="12.75" customHeight="1">
      <c r="A215" s="1"/>
      <c r="B215" s="139"/>
      <c r="C215" s="139"/>
      <c r="D215" s="139"/>
      <c r="E215" s="139"/>
      <c r="F215" s="139"/>
      <c r="G215" s="13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41"/>
      <c r="Y215" s="141"/>
      <c r="Z215" s="141"/>
      <c r="AA215" s="141"/>
      <c r="AB215" s="141"/>
      <c r="AC215" s="141"/>
      <c r="AD215" s="141"/>
      <c r="AE215" s="141"/>
      <c r="AF215" s="14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</row>
    <row r="216" ht="12.75" customHeight="1">
      <c r="A216" s="1"/>
      <c r="B216" s="139"/>
      <c r="C216" s="139"/>
      <c r="D216" s="139"/>
      <c r="E216" s="139"/>
      <c r="F216" s="139"/>
      <c r="G216" s="13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41"/>
      <c r="Y216" s="141"/>
      <c r="Z216" s="141"/>
      <c r="AA216" s="141"/>
      <c r="AB216" s="141"/>
      <c r="AC216" s="141"/>
      <c r="AD216" s="141"/>
      <c r="AE216" s="141"/>
      <c r="AF216" s="14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</row>
    <row r="217" ht="12.75" customHeight="1">
      <c r="A217" s="1"/>
      <c r="B217" s="139"/>
      <c r="C217" s="139"/>
      <c r="D217" s="139"/>
      <c r="E217" s="139"/>
      <c r="F217" s="139"/>
      <c r="G217" s="13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41"/>
      <c r="Y217" s="141"/>
      <c r="Z217" s="141"/>
      <c r="AA217" s="141"/>
      <c r="AB217" s="141"/>
      <c r="AC217" s="141"/>
      <c r="AD217" s="141"/>
      <c r="AE217" s="141"/>
      <c r="AF217" s="14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</row>
    <row r="218" ht="12.75" customHeight="1">
      <c r="A218" s="1"/>
      <c r="B218" s="139"/>
      <c r="C218" s="139"/>
      <c r="D218" s="139"/>
      <c r="E218" s="139"/>
      <c r="F218" s="139"/>
      <c r="G218" s="13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41"/>
      <c r="Y218" s="141"/>
      <c r="Z218" s="141"/>
      <c r="AA218" s="141"/>
      <c r="AB218" s="141"/>
      <c r="AC218" s="141"/>
      <c r="AD218" s="141"/>
      <c r="AE218" s="141"/>
      <c r="AF218" s="14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</row>
    <row r="219" ht="12.75" customHeight="1">
      <c r="A219" s="1"/>
      <c r="B219" s="139"/>
      <c r="C219" s="139"/>
      <c r="D219" s="139"/>
      <c r="E219" s="139"/>
      <c r="F219" s="139"/>
      <c r="G219" s="13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41"/>
      <c r="Y219" s="141"/>
      <c r="Z219" s="141"/>
      <c r="AA219" s="141"/>
      <c r="AB219" s="141"/>
      <c r="AC219" s="141"/>
      <c r="AD219" s="141"/>
      <c r="AE219" s="141"/>
      <c r="AF219" s="14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</row>
    <row r="220" ht="12.75" customHeight="1">
      <c r="A220" s="1"/>
      <c r="B220" s="139"/>
      <c r="C220" s="139"/>
      <c r="D220" s="139"/>
      <c r="E220" s="139"/>
      <c r="F220" s="139"/>
      <c r="G220" s="13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41"/>
      <c r="Y220" s="141"/>
      <c r="Z220" s="141"/>
      <c r="AA220" s="141"/>
      <c r="AB220" s="141"/>
      <c r="AC220" s="141"/>
      <c r="AD220" s="141"/>
      <c r="AE220" s="141"/>
      <c r="AF220" s="14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</row>
    <row r="221" ht="12.75" customHeight="1">
      <c r="A221" s="1"/>
      <c r="B221" s="139"/>
      <c r="C221" s="139"/>
      <c r="D221" s="139"/>
      <c r="E221" s="139"/>
      <c r="F221" s="139"/>
      <c r="G221" s="13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41"/>
      <c r="Y221" s="141"/>
      <c r="Z221" s="141"/>
      <c r="AA221" s="141"/>
      <c r="AB221" s="141"/>
      <c r="AC221" s="141"/>
      <c r="AD221" s="141"/>
      <c r="AE221" s="141"/>
      <c r="AF221" s="14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</row>
    <row r="222" ht="12.75" customHeight="1">
      <c r="A222" s="1"/>
      <c r="B222" s="139"/>
      <c r="C222" s="139"/>
      <c r="D222" s="139"/>
      <c r="E222" s="139"/>
      <c r="F222" s="139"/>
      <c r="G222" s="13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41"/>
      <c r="Y222" s="141"/>
      <c r="Z222" s="141"/>
      <c r="AA222" s="141"/>
      <c r="AB222" s="141"/>
      <c r="AC222" s="141"/>
      <c r="AD222" s="141"/>
      <c r="AE222" s="141"/>
      <c r="AF222" s="14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</row>
    <row r="223" ht="12.75" customHeight="1">
      <c r="A223" s="1"/>
      <c r="B223" s="139"/>
      <c r="C223" s="139"/>
      <c r="D223" s="139"/>
      <c r="E223" s="139"/>
      <c r="F223" s="139"/>
      <c r="G223" s="13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41"/>
      <c r="Y223" s="141"/>
      <c r="Z223" s="141"/>
      <c r="AA223" s="141"/>
      <c r="AB223" s="141"/>
      <c r="AC223" s="141"/>
      <c r="AD223" s="141"/>
      <c r="AE223" s="141"/>
      <c r="AF223" s="14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</row>
    <row r="224" ht="12.75" customHeight="1">
      <c r="A224" s="1"/>
      <c r="B224" s="139"/>
      <c r="C224" s="139"/>
      <c r="D224" s="139"/>
      <c r="E224" s="139"/>
      <c r="F224" s="139"/>
      <c r="G224" s="13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41"/>
      <c r="Y224" s="141"/>
      <c r="Z224" s="141"/>
      <c r="AA224" s="141"/>
      <c r="AB224" s="141"/>
      <c r="AC224" s="141"/>
      <c r="AD224" s="141"/>
      <c r="AE224" s="141"/>
      <c r="AF224" s="14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</row>
    <row r="225" ht="12.75" customHeight="1">
      <c r="A225" s="1"/>
      <c r="B225" s="139"/>
      <c r="C225" s="139"/>
      <c r="D225" s="139"/>
      <c r="E225" s="139"/>
      <c r="F225" s="139"/>
      <c r="G225" s="13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41"/>
      <c r="Y225" s="141"/>
      <c r="Z225" s="141"/>
      <c r="AA225" s="141"/>
      <c r="AB225" s="141"/>
      <c r="AC225" s="141"/>
      <c r="AD225" s="141"/>
      <c r="AE225" s="141"/>
      <c r="AF225" s="14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</row>
    <row r="226" ht="12.75" customHeight="1">
      <c r="A226" s="1"/>
      <c r="B226" s="139"/>
      <c r="C226" s="139"/>
      <c r="D226" s="139"/>
      <c r="E226" s="139"/>
      <c r="F226" s="139"/>
      <c r="G226" s="13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41"/>
      <c r="Y226" s="141"/>
      <c r="Z226" s="141"/>
      <c r="AA226" s="141"/>
      <c r="AB226" s="141"/>
      <c r="AC226" s="141"/>
      <c r="AD226" s="141"/>
      <c r="AE226" s="141"/>
      <c r="AF226" s="14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</row>
    <row r="227" ht="12.75" customHeight="1">
      <c r="A227" s="1"/>
      <c r="B227" s="139"/>
      <c r="C227" s="139"/>
      <c r="D227" s="139"/>
      <c r="E227" s="139"/>
      <c r="F227" s="139"/>
      <c r="G227" s="13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41"/>
      <c r="Y227" s="141"/>
      <c r="Z227" s="141"/>
      <c r="AA227" s="141"/>
      <c r="AB227" s="141"/>
      <c r="AC227" s="141"/>
      <c r="AD227" s="141"/>
      <c r="AE227" s="141"/>
      <c r="AF227" s="14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</row>
    <row r="228" ht="12.75" customHeight="1">
      <c r="A228" s="1"/>
      <c r="B228" s="139"/>
      <c r="C228" s="139"/>
      <c r="D228" s="139"/>
      <c r="E228" s="139"/>
      <c r="F228" s="139"/>
      <c r="G228" s="13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41"/>
      <c r="Y228" s="141"/>
      <c r="Z228" s="141"/>
      <c r="AA228" s="141"/>
      <c r="AB228" s="141"/>
      <c r="AC228" s="141"/>
      <c r="AD228" s="141"/>
      <c r="AE228" s="141"/>
      <c r="AF228" s="14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</row>
    <row r="229" ht="12.75" customHeight="1">
      <c r="A229" s="1"/>
      <c r="B229" s="139"/>
      <c r="C229" s="139"/>
      <c r="D229" s="139"/>
      <c r="E229" s="139"/>
      <c r="F229" s="139"/>
      <c r="G229" s="13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41"/>
      <c r="Y229" s="141"/>
      <c r="Z229" s="141"/>
      <c r="AA229" s="141"/>
      <c r="AB229" s="141"/>
      <c r="AC229" s="141"/>
      <c r="AD229" s="141"/>
      <c r="AE229" s="141"/>
      <c r="AF229" s="14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</row>
    <row r="230" ht="12.75" customHeight="1">
      <c r="A230" s="1"/>
      <c r="B230" s="139"/>
      <c r="C230" s="139"/>
      <c r="D230" s="139"/>
      <c r="E230" s="139"/>
      <c r="F230" s="139"/>
      <c r="G230" s="13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41"/>
      <c r="Y230" s="141"/>
      <c r="Z230" s="141"/>
      <c r="AA230" s="141"/>
      <c r="AB230" s="141"/>
      <c r="AC230" s="141"/>
      <c r="AD230" s="141"/>
      <c r="AE230" s="141"/>
      <c r="AF230" s="14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</row>
    <row r="231" ht="12.75" customHeight="1">
      <c r="A231" s="1"/>
      <c r="B231" s="139"/>
      <c r="C231" s="139"/>
      <c r="D231" s="139"/>
      <c r="E231" s="139"/>
      <c r="F231" s="139"/>
      <c r="G231" s="13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41"/>
      <c r="Y231" s="141"/>
      <c r="Z231" s="141"/>
      <c r="AA231" s="141"/>
      <c r="AB231" s="141"/>
      <c r="AC231" s="141"/>
      <c r="AD231" s="141"/>
      <c r="AE231" s="141"/>
      <c r="AF231" s="14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</row>
    <row r="232" ht="12.75" customHeight="1">
      <c r="A232" s="1"/>
      <c r="B232" s="139"/>
      <c r="C232" s="139"/>
      <c r="D232" s="139"/>
      <c r="E232" s="139"/>
      <c r="F232" s="139"/>
      <c r="G232" s="13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41"/>
      <c r="Y232" s="141"/>
      <c r="Z232" s="141"/>
      <c r="AA232" s="141"/>
      <c r="AB232" s="141"/>
      <c r="AC232" s="141"/>
      <c r="AD232" s="141"/>
      <c r="AE232" s="141"/>
      <c r="AF232" s="14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</row>
    <row r="233" ht="12.75" customHeight="1">
      <c r="A233" s="1"/>
      <c r="B233" s="139"/>
      <c r="C233" s="139"/>
      <c r="D233" s="139"/>
      <c r="E233" s="139"/>
      <c r="F233" s="139"/>
      <c r="G233" s="13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41"/>
      <c r="Y233" s="141"/>
      <c r="Z233" s="141"/>
      <c r="AA233" s="141"/>
      <c r="AB233" s="141"/>
      <c r="AC233" s="141"/>
      <c r="AD233" s="141"/>
      <c r="AE233" s="141"/>
      <c r="AF233" s="14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</row>
    <row r="234" ht="12.75" customHeight="1">
      <c r="A234" s="1"/>
      <c r="B234" s="139"/>
      <c r="C234" s="139"/>
      <c r="D234" s="139"/>
      <c r="E234" s="139"/>
      <c r="F234" s="139"/>
      <c r="G234" s="13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41"/>
      <c r="Y234" s="141"/>
      <c r="Z234" s="141"/>
      <c r="AA234" s="141"/>
      <c r="AB234" s="141"/>
      <c r="AC234" s="141"/>
      <c r="AD234" s="141"/>
      <c r="AE234" s="141"/>
      <c r="AF234" s="14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</row>
    <row r="235" ht="12.75" customHeight="1">
      <c r="A235" s="1"/>
      <c r="B235" s="139"/>
      <c r="C235" s="139"/>
      <c r="D235" s="139"/>
      <c r="E235" s="139"/>
      <c r="F235" s="139"/>
      <c r="G235" s="13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41"/>
      <c r="Y235" s="141"/>
      <c r="Z235" s="141"/>
      <c r="AA235" s="141"/>
      <c r="AB235" s="141"/>
      <c r="AC235" s="141"/>
      <c r="AD235" s="141"/>
      <c r="AE235" s="141"/>
      <c r="AF235" s="14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</row>
    <row r="236" ht="12.75" customHeight="1">
      <c r="A236" s="1"/>
      <c r="B236" s="139"/>
      <c r="C236" s="139"/>
      <c r="D236" s="139"/>
      <c r="E236" s="139"/>
      <c r="F236" s="139"/>
      <c r="G236" s="13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41"/>
      <c r="Y236" s="141"/>
      <c r="Z236" s="141"/>
      <c r="AA236" s="141"/>
      <c r="AB236" s="141"/>
      <c r="AC236" s="141"/>
      <c r="AD236" s="141"/>
      <c r="AE236" s="141"/>
      <c r="AF236" s="14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</row>
    <row r="237" ht="12.75" customHeight="1">
      <c r="A237" s="1"/>
      <c r="B237" s="139"/>
      <c r="C237" s="139"/>
      <c r="D237" s="139"/>
      <c r="E237" s="139"/>
      <c r="F237" s="139"/>
      <c r="G237" s="13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41"/>
      <c r="Y237" s="141"/>
      <c r="Z237" s="141"/>
      <c r="AA237" s="141"/>
      <c r="AB237" s="141"/>
      <c r="AC237" s="141"/>
      <c r="AD237" s="141"/>
      <c r="AE237" s="141"/>
      <c r="AF237" s="14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</row>
    <row r="238" ht="12.75" customHeight="1">
      <c r="A238" s="1"/>
      <c r="B238" s="139"/>
      <c r="C238" s="139"/>
      <c r="D238" s="139"/>
      <c r="E238" s="139"/>
      <c r="F238" s="139"/>
      <c r="G238" s="13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41"/>
      <c r="Y238" s="141"/>
      <c r="Z238" s="141"/>
      <c r="AA238" s="141"/>
      <c r="AB238" s="141"/>
      <c r="AC238" s="141"/>
      <c r="AD238" s="141"/>
      <c r="AE238" s="141"/>
      <c r="AF238" s="14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</row>
    <row r="239" ht="12.75" customHeight="1">
      <c r="A239" s="1"/>
      <c r="B239" s="139"/>
      <c r="C239" s="139"/>
      <c r="D239" s="139"/>
      <c r="E239" s="139"/>
      <c r="F239" s="139"/>
      <c r="G239" s="13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41"/>
      <c r="Y239" s="141"/>
      <c r="Z239" s="141"/>
      <c r="AA239" s="141"/>
      <c r="AB239" s="141"/>
      <c r="AC239" s="141"/>
      <c r="AD239" s="141"/>
      <c r="AE239" s="141"/>
      <c r="AF239" s="14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</row>
    <row r="240" ht="12.75" customHeight="1">
      <c r="A240" s="1"/>
      <c r="B240" s="139"/>
      <c r="C240" s="139"/>
      <c r="D240" s="139"/>
      <c r="E240" s="139"/>
      <c r="F240" s="139"/>
      <c r="G240" s="13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41"/>
      <c r="Y240" s="141"/>
      <c r="Z240" s="141"/>
      <c r="AA240" s="141"/>
      <c r="AB240" s="141"/>
      <c r="AC240" s="141"/>
      <c r="AD240" s="141"/>
      <c r="AE240" s="141"/>
      <c r="AF240" s="14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</row>
    <row r="241" ht="12.75" customHeight="1">
      <c r="A241" s="1"/>
      <c r="B241" s="139"/>
      <c r="C241" s="139"/>
      <c r="D241" s="139"/>
      <c r="E241" s="139"/>
      <c r="F241" s="139"/>
      <c r="G241" s="13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41"/>
      <c r="Y241" s="141"/>
      <c r="Z241" s="141"/>
      <c r="AA241" s="141"/>
      <c r="AB241" s="141"/>
      <c r="AC241" s="141"/>
      <c r="AD241" s="141"/>
      <c r="AE241" s="141"/>
      <c r="AF241" s="14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</row>
    <row r="242" ht="12.75" customHeight="1">
      <c r="A242" s="1"/>
      <c r="B242" s="139"/>
      <c r="C242" s="139"/>
      <c r="D242" s="139"/>
      <c r="E242" s="139"/>
      <c r="F242" s="139"/>
      <c r="G242" s="13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41"/>
      <c r="Y242" s="141"/>
      <c r="Z242" s="141"/>
      <c r="AA242" s="141"/>
      <c r="AB242" s="141"/>
      <c r="AC242" s="141"/>
      <c r="AD242" s="141"/>
      <c r="AE242" s="141"/>
      <c r="AF242" s="14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</row>
    <row r="243" ht="12.75" customHeight="1">
      <c r="A243" s="1"/>
      <c r="B243" s="139"/>
      <c r="C243" s="139"/>
      <c r="D243" s="139"/>
      <c r="E243" s="139"/>
      <c r="F243" s="139"/>
      <c r="G243" s="13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41"/>
      <c r="Y243" s="141"/>
      <c r="Z243" s="141"/>
      <c r="AA243" s="141"/>
      <c r="AB243" s="141"/>
      <c r="AC243" s="141"/>
      <c r="AD243" s="141"/>
      <c r="AE243" s="141"/>
      <c r="AF243" s="14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</row>
    <row r="244" ht="12.75" customHeight="1">
      <c r="A244" s="1"/>
      <c r="B244" s="139"/>
      <c r="C244" s="139"/>
      <c r="D244" s="139"/>
      <c r="E244" s="139"/>
      <c r="F244" s="139"/>
      <c r="G244" s="13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41"/>
      <c r="Y244" s="141"/>
      <c r="Z244" s="141"/>
      <c r="AA244" s="141"/>
      <c r="AB244" s="141"/>
      <c r="AC244" s="141"/>
      <c r="AD244" s="141"/>
      <c r="AE244" s="141"/>
      <c r="AF244" s="14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</row>
    <row r="245" ht="12.75" customHeight="1">
      <c r="A245" s="1"/>
      <c r="B245" s="139"/>
      <c r="C245" s="139"/>
      <c r="D245" s="139"/>
      <c r="E245" s="139"/>
      <c r="F245" s="139"/>
      <c r="G245" s="13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41"/>
      <c r="Y245" s="141"/>
      <c r="Z245" s="141"/>
      <c r="AA245" s="141"/>
      <c r="AB245" s="141"/>
      <c r="AC245" s="141"/>
      <c r="AD245" s="141"/>
      <c r="AE245" s="141"/>
      <c r="AF245" s="14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</row>
    <row r="246" ht="12.75" customHeight="1">
      <c r="A246" s="1"/>
      <c r="B246" s="139"/>
      <c r="C246" s="139"/>
      <c r="D246" s="139"/>
      <c r="E246" s="139"/>
      <c r="F246" s="139"/>
      <c r="G246" s="13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41"/>
      <c r="Y246" s="141"/>
      <c r="Z246" s="141"/>
      <c r="AA246" s="141"/>
      <c r="AB246" s="141"/>
      <c r="AC246" s="141"/>
      <c r="AD246" s="141"/>
      <c r="AE246" s="141"/>
      <c r="AF246" s="14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</row>
    <row r="247" ht="12.75" customHeight="1">
      <c r="A247" s="1"/>
      <c r="B247" s="139"/>
      <c r="C247" s="139"/>
      <c r="D247" s="139"/>
      <c r="E247" s="139"/>
      <c r="F247" s="139"/>
      <c r="G247" s="13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41"/>
      <c r="Y247" s="141"/>
      <c r="Z247" s="141"/>
      <c r="AA247" s="141"/>
      <c r="AB247" s="141"/>
      <c r="AC247" s="141"/>
      <c r="AD247" s="141"/>
      <c r="AE247" s="141"/>
      <c r="AF247" s="14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</row>
    <row r="248" ht="12.75" customHeight="1">
      <c r="A248" s="1"/>
      <c r="B248" s="139"/>
      <c r="C248" s="139"/>
      <c r="D248" s="139"/>
      <c r="E248" s="139"/>
      <c r="F248" s="139"/>
      <c r="G248" s="13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41"/>
      <c r="Y248" s="141"/>
      <c r="Z248" s="141"/>
      <c r="AA248" s="141"/>
      <c r="AB248" s="141"/>
      <c r="AC248" s="141"/>
      <c r="AD248" s="141"/>
      <c r="AE248" s="141"/>
      <c r="AF248" s="14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</row>
    <row r="249" ht="12.75" customHeight="1">
      <c r="A249" s="1"/>
      <c r="B249" s="139"/>
      <c r="C249" s="139"/>
      <c r="D249" s="139"/>
      <c r="E249" s="139"/>
      <c r="F249" s="139"/>
      <c r="G249" s="13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41"/>
      <c r="Y249" s="141"/>
      <c r="Z249" s="141"/>
      <c r="AA249" s="141"/>
      <c r="AB249" s="141"/>
      <c r="AC249" s="141"/>
      <c r="AD249" s="141"/>
      <c r="AE249" s="141"/>
      <c r="AF249" s="14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</row>
    <row r="250" ht="12.75" customHeight="1">
      <c r="A250" s="1"/>
      <c r="B250" s="139"/>
      <c r="C250" s="139"/>
      <c r="D250" s="139"/>
      <c r="E250" s="139"/>
      <c r="F250" s="139"/>
      <c r="G250" s="13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41"/>
      <c r="Y250" s="141"/>
      <c r="Z250" s="141"/>
      <c r="AA250" s="141"/>
      <c r="AB250" s="141"/>
      <c r="AC250" s="141"/>
      <c r="AD250" s="141"/>
      <c r="AE250" s="141"/>
      <c r="AF250" s="14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</row>
    <row r="251" ht="12.75" customHeight="1">
      <c r="A251" s="1"/>
      <c r="B251" s="139"/>
      <c r="C251" s="139"/>
      <c r="D251" s="139"/>
      <c r="E251" s="139"/>
      <c r="F251" s="139"/>
      <c r="G251" s="13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41"/>
      <c r="Y251" s="141"/>
      <c r="Z251" s="141"/>
      <c r="AA251" s="141"/>
      <c r="AB251" s="141"/>
      <c r="AC251" s="141"/>
      <c r="AD251" s="141"/>
      <c r="AE251" s="141"/>
      <c r="AF251" s="14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</row>
    <row r="252" ht="12.75" customHeight="1">
      <c r="A252" s="1"/>
      <c r="B252" s="139"/>
      <c r="C252" s="139"/>
      <c r="D252" s="139"/>
      <c r="E252" s="139"/>
      <c r="F252" s="139"/>
      <c r="G252" s="13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41"/>
      <c r="Y252" s="141"/>
      <c r="Z252" s="141"/>
      <c r="AA252" s="141"/>
      <c r="AB252" s="141"/>
      <c r="AC252" s="141"/>
      <c r="AD252" s="141"/>
      <c r="AE252" s="141"/>
      <c r="AF252" s="14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</row>
    <row r="253" ht="12.75" customHeight="1">
      <c r="A253" s="1"/>
      <c r="B253" s="139"/>
      <c r="C253" s="139"/>
      <c r="D253" s="139"/>
      <c r="E253" s="139"/>
      <c r="F253" s="139"/>
      <c r="G253" s="13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41"/>
      <c r="Y253" s="141"/>
      <c r="Z253" s="141"/>
      <c r="AA253" s="141"/>
      <c r="AB253" s="141"/>
      <c r="AC253" s="141"/>
      <c r="AD253" s="141"/>
      <c r="AE253" s="141"/>
      <c r="AF253" s="14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</row>
    <row r="254" ht="12.75" customHeight="1">
      <c r="A254" s="1"/>
      <c r="B254" s="139"/>
      <c r="C254" s="139"/>
      <c r="D254" s="139"/>
      <c r="E254" s="139"/>
      <c r="F254" s="139"/>
      <c r="G254" s="13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41"/>
      <c r="Y254" s="141"/>
      <c r="Z254" s="141"/>
      <c r="AA254" s="141"/>
      <c r="AB254" s="141"/>
      <c r="AC254" s="141"/>
      <c r="AD254" s="141"/>
      <c r="AE254" s="141"/>
      <c r="AF254" s="14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</row>
    <row r="255" ht="12.75" customHeight="1">
      <c r="A255" s="1"/>
      <c r="B255" s="139"/>
      <c r="C255" s="139"/>
      <c r="D255" s="139"/>
      <c r="E255" s="139"/>
      <c r="F255" s="139"/>
      <c r="G255" s="13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41"/>
      <c r="Y255" s="141"/>
      <c r="Z255" s="141"/>
      <c r="AA255" s="141"/>
      <c r="AB255" s="141"/>
      <c r="AC255" s="141"/>
      <c r="AD255" s="141"/>
      <c r="AE255" s="141"/>
      <c r="AF255" s="14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</row>
    <row r="256" ht="12.75" customHeight="1">
      <c r="A256" s="1"/>
      <c r="B256" s="139"/>
      <c r="C256" s="139"/>
      <c r="D256" s="139"/>
      <c r="E256" s="139"/>
      <c r="F256" s="139"/>
      <c r="G256" s="13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41"/>
      <c r="Y256" s="141"/>
      <c r="Z256" s="141"/>
      <c r="AA256" s="141"/>
      <c r="AB256" s="141"/>
      <c r="AC256" s="141"/>
      <c r="AD256" s="141"/>
      <c r="AE256" s="141"/>
      <c r="AF256" s="14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</row>
    <row r="257" ht="12.75" customHeight="1">
      <c r="A257" s="1"/>
      <c r="B257" s="139"/>
      <c r="C257" s="139"/>
      <c r="D257" s="139"/>
      <c r="E257" s="139"/>
      <c r="F257" s="139"/>
      <c r="G257" s="13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41"/>
      <c r="Y257" s="141"/>
      <c r="Z257" s="141"/>
      <c r="AA257" s="141"/>
      <c r="AB257" s="141"/>
      <c r="AC257" s="141"/>
      <c r="AD257" s="141"/>
      <c r="AE257" s="141"/>
      <c r="AF257" s="14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</row>
    <row r="258" ht="12.75" customHeight="1">
      <c r="A258" s="1"/>
      <c r="B258" s="139"/>
      <c r="C258" s="139"/>
      <c r="D258" s="139"/>
      <c r="E258" s="139"/>
      <c r="F258" s="139"/>
      <c r="G258" s="13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41"/>
      <c r="Y258" s="141"/>
      <c r="Z258" s="141"/>
      <c r="AA258" s="141"/>
      <c r="AB258" s="141"/>
      <c r="AC258" s="141"/>
      <c r="AD258" s="141"/>
      <c r="AE258" s="141"/>
      <c r="AF258" s="14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</row>
    <row r="259" ht="12.75" customHeight="1">
      <c r="A259" s="1"/>
      <c r="B259" s="139"/>
      <c r="C259" s="139"/>
      <c r="D259" s="139"/>
      <c r="E259" s="139"/>
      <c r="F259" s="139"/>
      <c r="G259" s="13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41"/>
      <c r="Y259" s="141"/>
      <c r="Z259" s="141"/>
      <c r="AA259" s="141"/>
      <c r="AB259" s="141"/>
      <c r="AC259" s="141"/>
      <c r="AD259" s="141"/>
      <c r="AE259" s="141"/>
      <c r="AF259" s="14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</row>
    <row r="260" ht="12.75" customHeight="1">
      <c r="A260" s="1"/>
      <c r="B260" s="139"/>
      <c r="C260" s="139"/>
      <c r="D260" s="139"/>
      <c r="E260" s="139"/>
      <c r="F260" s="139"/>
      <c r="G260" s="13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41"/>
      <c r="Y260" s="141"/>
      <c r="Z260" s="141"/>
      <c r="AA260" s="141"/>
      <c r="AB260" s="141"/>
      <c r="AC260" s="141"/>
      <c r="AD260" s="141"/>
      <c r="AE260" s="141"/>
      <c r="AF260" s="14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</row>
    <row r="261" ht="12.75" customHeight="1">
      <c r="A261" s="1"/>
      <c r="B261" s="139"/>
      <c r="C261" s="139"/>
      <c r="D261" s="139"/>
      <c r="E261" s="139"/>
      <c r="F261" s="139"/>
      <c r="G261" s="13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41"/>
      <c r="Y261" s="141"/>
      <c r="Z261" s="141"/>
      <c r="AA261" s="141"/>
      <c r="AB261" s="141"/>
      <c r="AC261" s="141"/>
      <c r="AD261" s="141"/>
      <c r="AE261" s="141"/>
      <c r="AF261" s="14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</row>
    <row r="262" ht="12.75" customHeight="1">
      <c r="A262" s="1"/>
      <c r="B262" s="139"/>
      <c r="C262" s="139"/>
      <c r="D262" s="139"/>
      <c r="E262" s="139"/>
      <c r="F262" s="139"/>
      <c r="G262" s="13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41"/>
      <c r="Y262" s="141"/>
      <c r="Z262" s="141"/>
      <c r="AA262" s="141"/>
      <c r="AB262" s="141"/>
      <c r="AC262" s="141"/>
      <c r="AD262" s="141"/>
      <c r="AE262" s="141"/>
      <c r="AF262" s="14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</row>
    <row r="263" ht="12.75" customHeight="1">
      <c r="A263" s="1"/>
      <c r="B263" s="139"/>
      <c r="C263" s="139"/>
      <c r="D263" s="139"/>
      <c r="E263" s="139"/>
      <c r="F263" s="139"/>
      <c r="G263" s="13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41"/>
      <c r="Y263" s="141"/>
      <c r="Z263" s="141"/>
      <c r="AA263" s="141"/>
      <c r="AB263" s="141"/>
      <c r="AC263" s="141"/>
      <c r="AD263" s="141"/>
      <c r="AE263" s="141"/>
      <c r="AF263" s="14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</row>
    <row r="264" ht="12.75" customHeight="1">
      <c r="A264" s="1"/>
      <c r="B264" s="139"/>
      <c r="C264" s="139"/>
      <c r="D264" s="139"/>
      <c r="E264" s="139"/>
      <c r="F264" s="139"/>
      <c r="G264" s="13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41"/>
      <c r="Y264" s="141"/>
      <c r="Z264" s="141"/>
      <c r="AA264" s="141"/>
      <c r="AB264" s="141"/>
      <c r="AC264" s="141"/>
      <c r="AD264" s="141"/>
      <c r="AE264" s="141"/>
      <c r="AF264" s="14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</row>
    <row r="265" ht="12.75" customHeight="1">
      <c r="A265" s="1"/>
      <c r="B265" s="139"/>
      <c r="C265" s="139"/>
      <c r="D265" s="139"/>
      <c r="E265" s="139"/>
      <c r="F265" s="139"/>
      <c r="G265" s="13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41"/>
      <c r="Y265" s="141"/>
      <c r="Z265" s="141"/>
      <c r="AA265" s="141"/>
      <c r="AB265" s="141"/>
      <c r="AC265" s="141"/>
      <c r="AD265" s="141"/>
      <c r="AE265" s="141"/>
      <c r="AF265" s="14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</row>
    <row r="266" ht="12.75" customHeight="1">
      <c r="A266" s="1"/>
      <c r="B266" s="139"/>
      <c r="C266" s="139"/>
      <c r="D266" s="139"/>
      <c r="E266" s="139"/>
      <c r="F266" s="139"/>
      <c r="G266" s="13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41"/>
      <c r="Y266" s="141"/>
      <c r="Z266" s="141"/>
      <c r="AA266" s="141"/>
      <c r="AB266" s="141"/>
      <c r="AC266" s="141"/>
      <c r="AD266" s="141"/>
      <c r="AE266" s="141"/>
      <c r="AF266" s="14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</row>
    <row r="267" ht="12.75" customHeight="1">
      <c r="A267" s="1"/>
      <c r="B267" s="139"/>
      <c r="C267" s="139"/>
      <c r="D267" s="139"/>
      <c r="E267" s="139"/>
      <c r="F267" s="139"/>
      <c r="G267" s="13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41"/>
      <c r="Y267" s="141"/>
      <c r="Z267" s="141"/>
      <c r="AA267" s="141"/>
      <c r="AB267" s="141"/>
      <c r="AC267" s="141"/>
      <c r="AD267" s="141"/>
      <c r="AE267" s="141"/>
      <c r="AF267" s="14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</row>
    <row r="268" ht="12.75" customHeight="1">
      <c r="A268" s="1"/>
      <c r="B268" s="139"/>
      <c r="C268" s="139"/>
      <c r="D268" s="139"/>
      <c r="E268" s="139"/>
      <c r="F268" s="139"/>
      <c r="G268" s="13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41"/>
      <c r="Y268" s="141"/>
      <c r="Z268" s="141"/>
      <c r="AA268" s="141"/>
      <c r="AB268" s="141"/>
      <c r="AC268" s="141"/>
      <c r="AD268" s="141"/>
      <c r="AE268" s="141"/>
      <c r="AF268" s="14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</row>
    <row r="269" ht="12.75" customHeight="1">
      <c r="A269" s="1"/>
      <c r="B269" s="139"/>
      <c r="C269" s="139"/>
      <c r="D269" s="139"/>
      <c r="E269" s="139"/>
      <c r="F269" s="139"/>
      <c r="G269" s="13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41"/>
      <c r="Y269" s="141"/>
      <c r="Z269" s="141"/>
      <c r="AA269" s="141"/>
      <c r="AB269" s="141"/>
      <c r="AC269" s="141"/>
      <c r="AD269" s="141"/>
      <c r="AE269" s="141"/>
      <c r="AF269" s="14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</row>
    <row r="270" ht="12.75" customHeight="1">
      <c r="A270" s="1"/>
      <c r="B270" s="139"/>
      <c r="C270" s="139"/>
      <c r="D270" s="139"/>
      <c r="E270" s="139"/>
      <c r="F270" s="139"/>
      <c r="G270" s="13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41"/>
      <c r="Y270" s="141"/>
      <c r="Z270" s="141"/>
      <c r="AA270" s="141"/>
      <c r="AB270" s="141"/>
      <c r="AC270" s="141"/>
      <c r="AD270" s="141"/>
      <c r="AE270" s="141"/>
      <c r="AF270" s="14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</row>
    <row r="271" ht="12.75" customHeight="1">
      <c r="A271" s="1"/>
      <c r="B271" s="139"/>
      <c r="C271" s="139"/>
      <c r="D271" s="139"/>
      <c r="E271" s="139"/>
      <c r="F271" s="139"/>
      <c r="G271" s="13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41"/>
      <c r="Y271" s="141"/>
      <c r="Z271" s="141"/>
      <c r="AA271" s="141"/>
      <c r="AB271" s="141"/>
      <c r="AC271" s="141"/>
      <c r="AD271" s="141"/>
      <c r="AE271" s="141"/>
      <c r="AF271" s="14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</row>
    <row r="272" ht="12.75" customHeight="1">
      <c r="A272" s="1"/>
      <c r="B272" s="139"/>
      <c r="C272" s="139"/>
      <c r="D272" s="139"/>
      <c r="E272" s="139"/>
      <c r="F272" s="139"/>
      <c r="G272" s="13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41"/>
      <c r="Y272" s="141"/>
      <c r="Z272" s="141"/>
      <c r="AA272" s="141"/>
      <c r="AB272" s="141"/>
      <c r="AC272" s="141"/>
      <c r="AD272" s="141"/>
      <c r="AE272" s="141"/>
      <c r="AF272" s="14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</row>
    <row r="273" ht="12.75" customHeight="1">
      <c r="A273" s="1"/>
      <c r="B273" s="139"/>
      <c r="C273" s="139"/>
      <c r="D273" s="139"/>
      <c r="E273" s="139"/>
      <c r="F273" s="139"/>
      <c r="G273" s="13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41"/>
      <c r="Y273" s="141"/>
      <c r="Z273" s="141"/>
      <c r="AA273" s="141"/>
      <c r="AB273" s="141"/>
      <c r="AC273" s="141"/>
      <c r="AD273" s="141"/>
      <c r="AE273" s="141"/>
      <c r="AF273" s="14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</row>
    <row r="274" ht="12.75" customHeight="1">
      <c r="A274" s="1"/>
      <c r="B274" s="139"/>
      <c r="C274" s="139"/>
      <c r="D274" s="139"/>
      <c r="E274" s="139"/>
      <c r="F274" s="139"/>
      <c r="G274" s="13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41"/>
      <c r="Y274" s="141"/>
      <c r="Z274" s="141"/>
      <c r="AA274" s="141"/>
      <c r="AB274" s="141"/>
      <c r="AC274" s="141"/>
      <c r="AD274" s="141"/>
      <c r="AE274" s="141"/>
      <c r="AF274" s="14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</row>
    <row r="275" ht="12.75" customHeight="1">
      <c r="A275" s="1"/>
      <c r="B275" s="139"/>
      <c r="C275" s="139"/>
      <c r="D275" s="139"/>
      <c r="E275" s="139"/>
      <c r="F275" s="139"/>
      <c r="G275" s="13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41"/>
      <c r="Y275" s="141"/>
      <c r="Z275" s="141"/>
      <c r="AA275" s="141"/>
      <c r="AB275" s="141"/>
      <c r="AC275" s="141"/>
      <c r="AD275" s="141"/>
      <c r="AE275" s="141"/>
      <c r="AF275" s="14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</row>
    <row r="276" ht="12.75" customHeight="1">
      <c r="A276" s="1"/>
      <c r="B276" s="139"/>
      <c r="C276" s="139"/>
      <c r="D276" s="139"/>
      <c r="E276" s="139"/>
      <c r="F276" s="139"/>
      <c r="G276" s="13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41"/>
      <c r="Y276" s="141"/>
      <c r="Z276" s="141"/>
      <c r="AA276" s="141"/>
      <c r="AB276" s="141"/>
      <c r="AC276" s="141"/>
      <c r="AD276" s="141"/>
      <c r="AE276" s="141"/>
      <c r="AF276" s="14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</row>
    <row r="277" ht="12.75" customHeight="1">
      <c r="A277" s="1"/>
      <c r="B277" s="139"/>
      <c r="C277" s="139"/>
      <c r="D277" s="139"/>
      <c r="E277" s="139"/>
      <c r="F277" s="139"/>
      <c r="G277" s="13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41"/>
      <c r="Y277" s="141"/>
      <c r="Z277" s="141"/>
      <c r="AA277" s="141"/>
      <c r="AB277" s="141"/>
      <c r="AC277" s="141"/>
      <c r="AD277" s="141"/>
      <c r="AE277" s="141"/>
      <c r="AF277" s="14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</row>
    <row r="278" ht="12.75" customHeight="1">
      <c r="A278" s="1"/>
      <c r="B278" s="139"/>
      <c r="C278" s="139"/>
      <c r="D278" s="139"/>
      <c r="E278" s="139"/>
      <c r="F278" s="139"/>
      <c r="G278" s="13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41"/>
      <c r="Y278" s="141"/>
      <c r="Z278" s="141"/>
      <c r="AA278" s="141"/>
      <c r="AB278" s="141"/>
      <c r="AC278" s="141"/>
      <c r="AD278" s="141"/>
      <c r="AE278" s="141"/>
      <c r="AF278" s="14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</row>
    <row r="279" ht="12.75" customHeight="1">
      <c r="A279" s="1"/>
      <c r="B279" s="139"/>
      <c r="C279" s="139"/>
      <c r="D279" s="139"/>
      <c r="E279" s="139"/>
      <c r="F279" s="139"/>
      <c r="G279" s="13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41"/>
      <c r="Y279" s="141"/>
      <c r="Z279" s="141"/>
      <c r="AA279" s="141"/>
      <c r="AB279" s="141"/>
      <c r="AC279" s="141"/>
      <c r="AD279" s="141"/>
      <c r="AE279" s="141"/>
      <c r="AF279" s="14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</row>
    <row r="280" ht="12.75" customHeight="1">
      <c r="A280" s="1"/>
      <c r="B280" s="139"/>
      <c r="C280" s="139"/>
      <c r="D280" s="139"/>
      <c r="E280" s="139"/>
      <c r="F280" s="139"/>
      <c r="G280" s="13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41"/>
      <c r="Y280" s="141"/>
      <c r="Z280" s="141"/>
      <c r="AA280" s="141"/>
      <c r="AB280" s="141"/>
      <c r="AC280" s="141"/>
      <c r="AD280" s="141"/>
      <c r="AE280" s="141"/>
      <c r="AF280" s="14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</row>
    <row r="281" ht="12.75" customHeight="1">
      <c r="A281" s="1"/>
      <c r="B281" s="139"/>
      <c r="C281" s="139"/>
      <c r="D281" s="139"/>
      <c r="E281" s="139"/>
      <c r="F281" s="139"/>
      <c r="G281" s="13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41"/>
      <c r="Y281" s="141"/>
      <c r="Z281" s="141"/>
      <c r="AA281" s="141"/>
      <c r="AB281" s="141"/>
      <c r="AC281" s="141"/>
      <c r="AD281" s="141"/>
      <c r="AE281" s="141"/>
      <c r="AF281" s="14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</row>
    <row r="282" ht="12.75" customHeight="1">
      <c r="A282" s="1"/>
      <c r="B282" s="139"/>
      <c r="C282" s="139"/>
      <c r="D282" s="139"/>
      <c r="E282" s="139"/>
      <c r="F282" s="139"/>
      <c r="G282" s="13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41"/>
      <c r="Y282" s="141"/>
      <c r="Z282" s="141"/>
      <c r="AA282" s="141"/>
      <c r="AB282" s="141"/>
      <c r="AC282" s="141"/>
      <c r="AD282" s="141"/>
      <c r="AE282" s="141"/>
      <c r="AF282" s="14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</row>
    <row r="283" ht="12.75" customHeight="1">
      <c r="A283" s="1"/>
      <c r="B283" s="139"/>
      <c r="C283" s="139"/>
      <c r="D283" s="139"/>
      <c r="E283" s="139"/>
      <c r="F283" s="139"/>
      <c r="G283" s="13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41"/>
      <c r="Y283" s="141"/>
      <c r="Z283" s="141"/>
      <c r="AA283" s="141"/>
      <c r="AB283" s="141"/>
      <c r="AC283" s="141"/>
      <c r="AD283" s="141"/>
      <c r="AE283" s="141"/>
      <c r="AF283" s="14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</row>
    <row r="284" ht="12.75" customHeight="1">
      <c r="A284" s="1"/>
      <c r="B284" s="139"/>
      <c r="C284" s="139"/>
      <c r="D284" s="139"/>
      <c r="E284" s="139"/>
      <c r="F284" s="139"/>
      <c r="G284" s="13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41"/>
      <c r="Y284" s="141"/>
      <c r="Z284" s="141"/>
      <c r="AA284" s="141"/>
      <c r="AB284" s="141"/>
      <c r="AC284" s="141"/>
      <c r="AD284" s="141"/>
      <c r="AE284" s="141"/>
      <c r="AF284" s="14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</row>
    <row r="285" ht="12.75" customHeight="1">
      <c r="A285" s="1"/>
      <c r="B285" s="139"/>
      <c r="C285" s="139"/>
      <c r="D285" s="139"/>
      <c r="E285" s="139"/>
      <c r="F285" s="139"/>
      <c r="G285" s="13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41"/>
      <c r="Y285" s="141"/>
      <c r="Z285" s="141"/>
      <c r="AA285" s="141"/>
      <c r="AB285" s="141"/>
      <c r="AC285" s="141"/>
      <c r="AD285" s="141"/>
      <c r="AE285" s="141"/>
      <c r="AF285" s="14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</row>
    <row r="286" ht="12.75" customHeight="1">
      <c r="A286" s="1"/>
      <c r="B286" s="139"/>
      <c r="C286" s="139"/>
      <c r="D286" s="139"/>
      <c r="E286" s="139"/>
      <c r="F286" s="139"/>
      <c r="G286" s="13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41"/>
      <c r="Y286" s="141"/>
      <c r="Z286" s="141"/>
      <c r="AA286" s="141"/>
      <c r="AB286" s="141"/>
      <c r="AC286" s="141"/>
      <c r="AD286" s="141"/>
      <c r="AE286" s="141"/>
      <c r="AF286" s="14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</row>
    <row r="287" ht="12.75" customHeight="1">
      <c r="A287" s="1"/>
      <c r="B287" s="139"/>
      <c r="C287" s="139"/>
      <c r="D287" s="139"/>
      <c r="E287" s="139"/>
      <c r="F287" s="139"/>
      <c r="G287" s="13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41"/>
      <c r="Y287" s="141"/>
      <c r="Z287" s="141"/>
      <c r="AA287" s="141"/>
      <c r="AB287" s="141"/>
      <c r="AC287" s="141"/>
      <c r="AD287" s="141"/>
      <c r="AE287" s="141"/>
      <c r="AF287" s="14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</row>
    <row r="288" ht="12.75" customHeight="1">
      <c r="A288" s="1"/>
      <c r="B288" s="139"/>
      <c r="C288" s="139"/>
      <c r="D288" s="139"/>
      <c r="E288" s="139"/>
      <c r="F288" s="139"/>
      <c r="G288" s="13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41"/>
      <c r="Y288" s="141"/>
      <c r="Z288" s="141"/>
      <c r="AA288" s="141"/>
      <c r="AB288" s="141"/>
      <c r="AC288" s="141"/>
      <c r="AD288" s="141"/>
      <c r="AE288" s="141"/>
      <c r="AF288" s="14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</row>
    <row r="289" ht="12.75" customHeight="1">
      <c r="A289" s="1"/>
      <c r="B289" s="139"/>
      <c r="C289" s="139"/>
      <c r="D289" s="139"/>
      <c r="E289" s="139"/>
      <c r="F289" s="139"/>
      <c r="G289" s="13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41"/>
      <c r="Y289" s="141"/>
      <c r="Z289" s="141"/>
      <c r="AA289" s="141"/>
      <c r="AB289" s="141"/>
      <c r="AC289" s="141"/>
      <c r="AD289" s="141"/>
      <c r="AE289" s="141"/>
      <c r="AF289" s="14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</row>
    <row r="290" ht="12.75" customHeight="1">
      <c r="A290" s="1"/>
      <c r="B290" s="139"/>
      <c r="C290" s="139"/>
      <c r="D290" s="139"/>
      <c r="E290" s="139"/>
      <c r="F290" s="139"/>
      <c r="G290" s="13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41"/>
      <c r="Y290" s="141"/>
      <c r="Z290" s="141"/>
      <c r="AA290" s="141"/>
      <c r="AB290" s="141"/>
      <c r="AC290" s="141"/>
      <c r="AD290" s="141"/>
      <c r="AE290" s="141"/>
      <c r="AF290" s="14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</row>
    <row r="291" ht="12.75" customHeight="1">
      <c r="A291" s="1"/>
      <c r="B291" s="139"/>
      <c r="C291" s="139"/>
      <c r="D291" s="139"/>
      <c r="E291" s="139"/>
      <c r="F291" s="139"/>
      <c r="G291" s="13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41"/>
      <c r="Y291" s="141"/>
      <c r="Z291" s="141"/>
      <c r="AA291" s="141"/>
      <c r="AB291" s="141"/>
      <c r="AC291" s="141"/>
      <c r="AD291" s="141"/>
      <c r="AE291" s="141"/>
      <c r="AF291" s="14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</row>
    <row r="292" ht="12.75" customHeight="1">
      <c r="A292" s="1"/>
      <c r="B292" s="139"/>
      <c r="C292" s="139"/>
      <c r="D292" s="139"/>
      <c r="E292" s="139"/>
      <c r="F292" s="139"/>
      <c r="G292" s="13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41"/>
      <c r="Y292" s="141"/>
      <c r="Z292" s="141"/>
      <c r="AA292" s="141"/>
      <c r="AB292" s="141"/>
      <c r="AC292" s="141"/>
      <c r="AD292" s="141"/>
      <c r="AE292" s="141"/>
      <c r="AF292" s="14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</row>
    <row r="293" ht="12.75" customHeight="1">
      <c r="A293" s="1"/>
      <c r="B293" s="139"/>
      <c r="C293" s="139"/>
      <c r="D293" s="139"/>
      <c r="E293" s="139"/>
      <c r="F293" s="139"/>
      <c r="G293" s="13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41"/>
      <c r="Y293" s="141"/>
      <c r="Z293" s="141"/>
      <c r="AA293" s="141"/>
      <c r="AB293" s="141"/>
      <c r="AC293" s="141"/>
      <c r="AD293" s="141"/>
      <c r="AE293" s="141"/>
      <c r="AF293" s="14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</row>
    <row r="294" ht="12.75" customHeight="1">
      <c r="A294" s="1"/>
      <c r="B294" s="139"/>
      <c r="C294" s="139"/>
      <c r="D294" s="139"/>
      <c r="E294" s="139"/>
      <c r="F294" s="139"/>
      <c r="G294" s="13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41"/>
      <c r="Y294" s="141"/>
      <c r="Z294" s="141"/>
      <c r="AA294" s="141"/>
      <c r="AB294" s="141"/>
      <c r="AC294" s="141"/>
      <c r="AD294" s="141"/>
      <c r="AE294" s="141"/>
      <c r="AF294" s="14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</row>
    <row r="295" ht="12.75" customHeight="1">
      <c r="A295" s="1"/>
      <c r="B295" s="139"/>
      <c r="C295" s="139"/>
      <c r="D295" s="139"/>
      <c r="E295" s="139"/>
      <c r="F295" s="139"/>
      <c r="G295" s="13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41"/>
      <c r="Y295" s="141"/>
      <c r="Z295" s="141"/>
      <c r="AA295" s="141"/>
      <c r="AB295" s="141"/>
      <c r="AC295" s="141"/>
      <c r="AD295" s="141"/>
      <c r="AE295" s="141"/>
      <c r="AF295" s="14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</row>
    <row r="296" ht="12.75" customHeight="1">
      <c r="A296" s="1"/>
      <c r="B296" s="139"/>
      <c r="C296" s="139"/>
      <c r="D296" s="139"/>
      <c r="E296" s="139"/>
      <c r="F296" s="139"/>
      <c r="G296" s="13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41"/>
      <c r="Y296" s="141"/>
      <c r="Z296" s="141"/>
      <c r="AA296" s="141"/>
      <c r="AB296" s="141"/>
      <c r="AC296" s="141"/>
      <c r="AD296" s="141"/>
      <c r="AE296" s="141"/>
      <c r="AF296" s="14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</row>
    <row r="297" ht="12.75" customHeight="1">
      <c r="A297" s="1"/>
      <c r="B297" s="139"/>
      <c r="C297" s="139"/>
      <c r="D297" s="139"/>
      <c r="E297" s="139"/>
      <c r="F297" s="139"/>
      <c r="G297" s="13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41"/>
      <c r="Y297" s="141"/>
      <c r="Z297" s="141"/>
      <c r="AA297" s="141"/>
      <c r="AB297" s="141"/>
      <c r="AC297" s="141"/>
      <c r="AD297" s="141"/>
      <c r="AE297" s="141"/>
      <c r="AF297" s="14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</row>
    <row r="298" ht="12.75" customHeight="1">
      <c r="A298" s="1"/>
      <c r="B298" s="139"/>
      <c r="C298" s="139"/>
      <c r="D298" s="139"/>
      <c r="E298" s="139"/>
      <c r="F298" s="139"/>
      <c r="G298" s="13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41"/>
      <c r="Y298" s="141"/>
      <c r="Z298" s="141"/>
      <c r="AA298" s="141"/>
      <c r="AB298" s="141"/>
      <c r="AC298" s="141"/>
      <c r="AD298" s="141"/>
      <c r="AE298" s="141"/>
      <c r="AF298" s="14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</row>
    <row r="299" ht="12.75" customHeight="1">
      <c r="A299" s="1"/>
      <c r="B299" s="139"/>
      <c r="C299" s="139"/>
      <c r="D299" s="139"/>
      <c r="E299" s="139"/>
      <c r="F299" s="139"/>
      <c r="G299" s="13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41"/>
      <c r="Y299" s="141"/>
      <c r="Z299" s="141"/>
      <c r="AA299" s="141"/>
      <c r="AB299" s="141"/>
      <c r="AC299" s="141"/>
      <c r="AD299" s="141"/>
      <c r="AE299" s="141"/>
      <c r="AF299" s="14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</row>
    <row r="300" ht="12.75" customHeight="1">
      <c r="A300" s="1"/>
      <c r="B300" s="139"/>
      <c r="C300" s="139"/>
      <c r="D300" s="139"/>
      <c r="E300" s="139"/>
      <c r="F300" s="139"/>
      <c r="G300" s="13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41"/>
      <c r="Y300" s="141"/>
      <c r="Z300" s="141"/>
      <c r="AA300" s="141"/>
      <c r="AB300" s="141"/>
      <c r="AC300" s="141"/>
      <c r="AD300" s="141"/>
      <c r="AE300" s="141"/>
      <c r="AF300" s="14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</row>
    <row r="301" ht="12.75" customHeight="1">
      <c r="A301" s="1"/>
      <c r="B301" s="139"/>
      <c r="C301" s="139"/>
      <c r="D301" s="139"/>
      <c r="E301" s="139"/>
      <c r="F301" s="139"/>
      <c r="G301" s="13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41"/>
      <c r="Y301" s="141"/>
      <c r="Z301" s="141"/>
      <c r="AA301" s="141"/>
      <c r="AB301" s="141"/>
      <c r="AC301" s="141"/>
      <c r="AD301" s="141"/>
      <c r="AE301" s="141"/>
      <c r="AF301" s="14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</row>
    <row r="302" ht="12.75" customHeight="1">
      <c r="A302" s="1"/>
      <c r="B302" s="139"/>
      <c r="C302" s="139"/>
      <c r="D302" s="139"/>
      <c r="E302" s="139"/>
      <c r="F302" s="139"/>
      <c r="G302" s="13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41"/>
      <c r="Y302" s="141"/>
      <c r="Z302" s="141"/>
      <c r="AA302" s="141"/>
      <c r="AB302" s="141"/>
      <c r="AC302" s="141"/>
      <c r="AD302" s="141"/>
      <c r="AE302" s="141"/>
      <c r="AF302" s="14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</row>
    <row r="303" ht="12.75" customHeight="1">
      <c r="A303" s="1"/>
      <c r="B303" s="139"/>
      <c r="C303" s="139"/>
      <c r="D303" s="139"/>
      <c r="E303" s="139"/>
      <c r="F303" s="139"/>
      <c r="G303" s="13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41"/>
      <c r="Y303" s="141"/>
      <c r="Z303" s="141"/>
      <c r="AA303" s="141"/>
      <c r="AB303" s="141"/>
      <c r="AC303" s="141"/>
      <c r="AD303" s="141"/>
      <c r="AE303" s="141"/>
      <c r="AF303" s="14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</row>
    <row r="304" ht="12.75" customHeight="1">
      <c r="A304" s="1"/>
      <c r="B304" s="139"/>
      <c r="C304" s="139"/>
      <c r="D304" s="139"/>
      <c r="E304" s="139"/>
      <c r="F304" s="139"/>
      <c r="G304" s="13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41"/>
      <c r="Y304" s="141"/>
      <c r="Z304" s="141"/>
      <c r="AA304" s="141"/>
      <c r="AB304" s="141"/>
      <c r="AC304" s="141"/>
      <c r="AD304" s="141"/>
      <c r="AE304" s="141"/>
      <c r="AF304" s="14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</row>
    <row r="305" ht="12.75" customHeight="1">
      <c r="A305" s="1"/>
      <c r="B305" s="139"/>
      <c r="C305" s="139"/>
      <c r="D305" s="139"/>
      <c r="E305" s="139"/>
      <c r="F305" s="139"/>
      <c r="G305" s="13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41"/>
      <c r="Y305" s="141"/>
      <c r="Z305" s="141"/>
      <c r="AA305" s="141"/>
      <c r="AB305" s="141"/>
      <c r="AC305" s="141"/>
      <c r="AD305" s="141"/>
      <c r="AE305" s="141"/>
      <c r="AF305" s="14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</row>
    <row r="306" ht="12.75" customHeight="1">
      <c r="A306" s="1"/>
      <c r="B306" s="139"/>
      <c r="C306" s="139"/>
      <c r="D306" s="139"/>
      <c r="E306" s="139"/>
      <c r="F306" s="139"/>
      <c r="G306" s="13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41"/>
      <c r="Y306" s="141"/>
      <c r="Z306" s="141"/>
      <c r="AA306" s="141"/>
      <c r="AB306" s="141"/>
      <c r="AC306" s="141"/>
      <c r="AD306" s="141"/>
      <c r="AE306" s="141"/>
      <c r="AF306" s="14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</row>
    <row r="307" ht="12.75" customHeight="1">
      <c r="A307" s="1"/>
      <c r="B307" s="139"/>
      <c r="C307" s="139"/>
      <c r="D307" s="139"/>
      <c r="E307" s="139"/>
      <c r="F307" s="139"/>
      <c r="G307" s="13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41"/>
      <c r="Y307" s="141"/>
      <c r="Z307" s="141"/>
      <c r="AA307" s="141"/>
      <c r="AB307" s="141"/>
      <c r="AC307" s="141"/>
      <c r="AD307" s="141"/>
      <c r="AE307" s="141"/>
      <c r="AF307" s="14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</row>
    <row r="308" ht="12.75" customHeight="1">
      <c r="A308" s="1"/>
      <c r="B308" s="139"/>
      <c r="C308" s="139"/>
      <c r="D308" s="139"/>
      <c r="E308" s="139"/>
      <c r="F308" s="139"/>
      <c r="G308" s="13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41"/>
      <c r="Y308" s="141"/>
      <c r="Z308" s="141"/>
      <c r="AA308" s="141"/>
      <c r="AB308" s="141"/>
      <c r="AC308" s="141"/>
      <c r="AD308" s="141"/>
      <c r="AE308" s="141"/>
      <c r="AF308" s="14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</row>
    <row r="309" ht="12.75" customHeight="1">
      <c r="A309" s="1"/>
      <c r="B309" s="139"/>
      <c r="C309" s="139"/>
      <c r="D309" s="139"/>
      <c r="E309" s="139"/>
      <c r="F309" s="139"/>
      <c r="G309" s="13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41"/>
      <c r="Y309" s="141"/>
      <c r="Z309" s="141"/>
      <c r="AA309" s="141"/>
      <c r="AB309" s="141"/>
      <c r="AC309" s="141"/>
      <c r="AD309" s="141"/>
      <c r="AE309" s="141"/>
      <c r="AF309" s="14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</row>
    <row r="310" ht="12.75" customHeight="1">
      <c r="A310" s="1"/>
      <c r="B310" s="139"/>
      <c r="C310" s="139"/>
      <c r="D310" s="139"/>
      <c r="E310" s="139"/>
      <c r="F310" s="139"/>
      <c r="G310" s="13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41"/>
      <c r="Y310" s="141"/>
      <c r="Z310" s="141"/>
      <c r="AA310" s="141"/>
      <c r="AB310" s="141"/>
      <c r="AC310" s="141"/>
      <c r="AD310" s="141"/>
      <c r="AE310" s="141"/>
      <c r="AF310" s="14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</row>
    <row r="311" ht="12.75" customHeight="1">
      <c r="A311" s="1"/>
      <c r="B311" s="139"/>
      <c r="C311" s="139"/>
      <c r="D311" s="139"/>
      <c r="E311" s="139"/>
      <c r="F311" s="139"/>
      <c r="G311" s="13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41"/>
      <c r="Y311" s="141"/>
      <c r="Z311" s="141"/>
      <c r="AA311" s="141"/>
      <c r="AB311" s="141"/>
      <c r="AC311" s="141"/>
      <c r="AD311" s="141"/>
      <c r="AE311" s="141"/>
      <c r="AF311" s="14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</row>
    <row r="312" ht="12.75" customHeight="1">
      <c r="A312" s="1"/>
      <c r="B312" s="139"/>
      <c r="C312" s="139"/>
      <c r="D312" s="139"/>
      <c r="E312" s="139"/>
      <c r="F312" s="139"/>
      <c r="G312" s="13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41"/>
      <c r="Y312" s="141"/>
      <c r="Z312" s="141"/>
      <c r="AA312" s="141"/>
      <c r="AB312" s="141"/>
      <c r="AC312" s="141"/>
      <c r="AD312" s="141"/>
      <c r="AE312" s="141"/>
      <c r="AF312" s="14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</row>
    <row r="313" ht="12.75" customHeight="1">
      <c r="A313" s="1"/>
      <c r="B313" s="139"/>
      <c r="C313" s="139"/>
      <c r="D313" s="139"/>
      <c r="E313" s="139"/>
      <c r="F313" s="139"/>
      <c r="G313" s="13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41"/>
      <c r="Y313" s="141"/>
      <c r="Z313" s="141"/>
      <c r="AA313" s="141"/>
      <c r="AB313" s="141"/>
      <c r="AC313" s="141"/>
      <c r="AD313" s="141"/>
      <c r="AE313" s="141"/>
      <c r="AF313" s="14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</row>
    <row r="314" ht="12.75" customHeight="1">
      <c r="A314" s="1"/>
      <c r="B314" s="139"/>
      <c r="C314" s="139"/>
      <c r="D314" s="139"/>
      <c r="E314" s="139"/>
      <c r="F314" s="139"/>
      <c r="G314" s="13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41"/>
      <c r="Y314" s="141"/>
      <c r="Z314" s="141"/>
      <c r="AA314" s="141"/>
      <c r="AB314" s="141"/>
      <c r="AC314" s="141"/>
      <c r="AD314" s="141"/>
      <c r="AE314" s="141"/>
      <c r="AF314" s="14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</row>
    <row r="315" ht="12.75" customHeight="1">
      <c r="A315" s="1"/>
      <c r="B315" s="139"/>
      <c r="C315" s="139"/>
      <c r="D315" s="139"/>
      <c r="E315" s="139"/>
      <c r="F315" s="139"/>
      <c r="G315" s="13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41"/>
      <c r="Y315" s="141"/>
      <c r="Z315" s="141"/>
      <c r="AA315" s="141"/>
      <c r="AB315" s="141"/>
      <c r="AC315" s="141"/>
      <c r="AD315" s="141"/>
      <c r="AE315" s="141"/>
      <c r="AF315" s="14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</row>
    <row r="316" ht="12.75" customHeight="1">
      <c r="A316" s="1"/>
      <c r="B316" s="139"/>
      <c r="C316" s="139"/>
      <c r="D316" s="139"/>
      <c r="E316" s="139"/>
      <c r="F316" s="139"/>
      <c r="G316" s="13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41"/>
      <c r="Y316" s="141"/>
      <c r="Z316" s="141"/>
      <c r="AA316" s="141"/>
      <c r="AB316" s="141"/>
      <c r="AC316" s="141"/>
      <c r="AD316" s="141"/>
      <c r="AE316" s="141"/>
      <c r="AF316" s="14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</row>
    <row r="317" ht="12.75" customHeight="1">
      <c r="A317" s="1"/>
      <c r="B317" s="139"/>
      <c r="C317" s="139"/>
      <c r="D317" s="139"/>
      <c r="E317" s="139"/>
      <c r="F317" s="139"/>
      <c r="G317" s="13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41"/>
      <c r="Y317" s="141"/>
      <c r="Z317" s="141"/>
      <c r="AA317" s="141"/>
      <c r="AB317" s="141"/>
      <c r="AC317" s="141"/>
      <c r="AD317" s="141"/>
      <c r="AE317" s="141"/>
      <c r="AF317" s="14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</row>
    <row r="318" ht="12.75" customHeight="1">
      <c r="A318" s="1"/>
      <c r="B318" s="139"/>
      <c r="C318" s="139"/>
      <c r="D318" s="139"/>
      <c r="E318" s="139"/>
      <c r="F318" s="139"/>
      <c r="G318" s="13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41"/>
      <c r="Y318" s="141"/>
      <c r="Z318" s="141"/>
      <c r="AA318" s="141"/>
      <c r="AB318" s="141"/>
      <c r="AC318" s="141"/>
      <c r="AD318" s="141"/>
      <c r="AE318" s="141"/>
      <c r="AF318" s="14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</row>
    <row r="319" ht="12.75" customHeight="1">
      <c r="A319" s="1"/>
      <c r="B319" s="139"/>
      <c r="C319" s="139"/>
      <c r="D319" s="139"/>
      <c r="E319" s="139"/>
      <c r="F319" s="139"/>
      <c r="G319" s="13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41"/>
      <c r="Y319" s="141"/>
      <c r="Z319" s="141"/>
      <c r="AA319" s="141"/>
      <c r="AB319" s="141"/>
      <c r="AC319" s="141"/>
      <c r="AD319" s="141"/>
      <c r="AE319" s="141"/>
      <c r="AF319" s="14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</row>
    <row r="320" ht="12.75" customHeight="1">
      <c r="A320" s="1"/>
      <c r="B320" s="139"/>
      <c r="C320" s="139"/>
      <c r="D320" s="139"/>
      <c r="E320" s="139"/>
      <c r="F320" s="139"/>
      <c r="G320" s="13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41"/>
      <c r="Y320" s="141"/>
      <c r="Z320" s="141"/>
      <c r="AA320" s="141"/>
      <c r="AB320" s="141"/>
      <c r="AC320" s="141"/>
      <c r="AD320" s="141"/>
      <c r="AE320" s="141"/>
      <c r="AF320" s="14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</row>
    <row r="321" ht="12.75" customHeight="1">
      <c r="A321" s="1"/>
      <c r="B321" s="139"/>
      <c r="C321" s="139"/>
      <c r="D321" s="139"/>
      <c r="E321" s="139"/>
      <c r="F321" s="139"/>
      <c r="G321" s="13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41"/>
      <c r="Y321" s="141"/>
      <c r="Z321" s="141"/>
      <c r="AA321" s="141"/>
      <c r="AB321" s="141"/>
      <c r="AC321" s="141"/>
      <c r="AD321" s="141"/>
      <c r="AE321" s="141"/>
      <c r="AF321" s="14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</row>
    <row r="322" ht="12.75" customHeight="1">
      <c r="A322" s="1"/>
      <c r="B322" s="139"/>
      <c r="C322" s="139"/>
      <c r="D322" s="139"/>
      <c r="E322" s="139"/>
      <c r="F322" s="139"/>
      <c r="G322" s="13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41"/>
      <c r="Y322" s="141"/>
      <c r="Z322" s="141"/>
      <c r="AA322" s="141"/>
      <c r="AB322" s="141"/>
      <c r="AC322" s="141"/>
      <c r="AD322" s="141"/>
      <c r="AE322" s="141"/>
      <c r="AF322" s="14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</row>
    <row r="323" ht="12.75" customHeight="1">
      <c r="A323" s="1"/>
      <c r="B323" s="139"/>
      <c r="C323" s="139"/>
      <c r="D323" s="139"/>
      <c r="E323" s="139"/>
      <c r="F323" s="139"/>
      <c r="G323" s="13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41"/>
      <c r="Y323" s="141"/>
      <c r="Z323" s="141"/>
      <c r="AA323" s="141"/>
      <c r="AB323" s="141"/>
      <c r="AC323" s="141"/>
      <c r="AD323" s="141"/>
      <c r="AE323" s="141"/>
      <c r="AF323" s="14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</row>
    <row r="324" ht="12.75" customHeight="1">
      <c r="A324" s="1"/>
      <c r="B324" s="139"/>
      <c r="C324" s="139"/>
      <c r="D324" s="139"/>
      <c r="E324" s="139"/>
      <c r="F324" s="139"/>
      <c r="G324" s="13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41"/>
      <c r="Y324" s="141"/>
      <c r="Z324" s="141"/>
      <c r="AA324" s="141"/>
      <c r="AB324" s="141"/>
      <c r="AC324" s="141"/>
      <c r="AD324" s="141"/>
      <c r="AE324" s="141"/>
      <c r="AF324" s="14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</row>
    <row r="325" ht="12.75" customHeight="1">
      <c r="A325" s="1"/>
      <c r="B325" s="139"/>
      <c r="C325" s="139"/>
      <c r="D325" s="139"/>
      <c r="E325" s="139"/>
      <c r="F325" s="139"/>
      <c r="G325" s="13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41"/>
      <c r="Y325" s="141"/>
      <c r="Z325" s="141"/>
      <c r="AA325" s="141"/>
      <c r="AB325" s="141"/>
      <c r="AC325" s="141"/>
      <c r="AD325" s="141"/>
      <c r="AE325" s="141"/>
      <c r="AF325" s="14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</row>
    <row r="326" ht="12.75" customHeight="1">
      <c r="A326" s="1"/>
      <c r="B326" s="139"/>
      <c r="C326" s="139"/>
      <c r="D326" s="139"/>
      <c r="E326" s="139"/>
      <c r="F326" s="139"/>
      <c r="G326" s="13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41"/>
      <c r="Y326" s="141"/>
      <c r="Z326" s="141"/>
      <c r="AA326" s="141"/>
      <c r="AB326" s="141"/>
      <c r="AC326" s="141"/>
      <c r="AD326" s="141"/>
      <c r="AE326" s="141"/>
      <c r="AF326" s="14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</row>
    <row r="327" ht="12.75" customHeight="1">
      <c r="A327" s="1"/>
      <c r="B327" s="139"/>
      <c r="C327" s="139"/>
      <c r="D327" s="139"/>
      <c r="E327" s="139"/>
      <c r="F327" s="139"/>
      <c r="G327" s="13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41"/>
      <c r="Y327" s="141"/>
      <c r="Z327" s="141"/>
      <c r="AA327" s="141"/>
      <c r="AB327" s="141"/>
      <c r="AC327" s="141"/>
      <c r="AD327" s="141"/>
      <c r="AE327" s="141"/>
      <c r="AF327" s="14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</row>
    <row r="328" ht="12.75" customHeight="1">
      <c r="A328" s="1"/>
      <c r="B328" s="139"/>
      <c r="C328" s="139"/>
      <c r="D328" s="139"/>
      <c r="E328" s="139"/>
      <c r="F328" s="139"/>
      <c r="G328" s="13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41"/>
      <c r="Y328" s="141"/>
      <c r="Z328" s="141"/>
      <c r="AA328" s="141"/>
      <c r="AB328" s="141"/>
      <c r="AC328" s="141"/>
      <c r="AD328" s="141"/>
      <c r="AE328" s="141"/>
      <c r="AF328" s="14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</row>
    <row r="329" ht="12.75" customHeight="1">
      <c r="A329" s="1"/>
      <c r="B329" s="139"/>
      <c r="C329" s="139"/>
      <c r="D329" s="139"/>
      <c r="E329" s="139"/>
      <c r="F329" s="139"/>
      <c r="G329" s="13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41"/>
      <c r="Y329" s="141"/>
      <c r="Z329" s="141"/>
      <c r="AA329" s="141"/>
      <c r="AB329" s="141"/>
      <c r="AC329" s="141"/>
      <c r="AD329" s="141"/>
      <c r="AE329" s="141"/>
      <c r="AF329" s="14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</row>
    <row r="330" ht="12.75" customHeight="1">
      <c r="A330" s="1"/>
      <c r="B330" s="139"/>
      <c r="C330" s="139"/>
      <c r="D330" s="139"/>
      <c r="E330" s="139"/>
      <c r="F330" s="139"/>
      <c r="G330" s="13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41"/>
      <c r="Y330" s="141"/>
      <c r="Z330" s="141"/>
      <c r="AA330" s="141"/>
      <c r="AB330" s="141"/>
      <c r="AC330" s="141"/>
      <c r="AD330" s="141"/>
      <c r="AE330" s="141"/>
      <c r="AF330" s="14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</row>
    <row r="331" ht="12.75" customHeight="1">
      <c r="A331" s="1"/>
      <c r="B331" s="139"/>
      <c r="C331" s="139"/>
      <c r="D331" s="139"/>
      <c r="E331" s="139"/>
      <c r="F331" s="139"/>
      <c r="G331" s="13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41"/>
      <c r="Y331" s="141"/>
      <c r="Z331" s="141"/>
      <c r="AA331" s="141"/>
      <c r="AB331" s="141"/>
      <c r="AC331" s="141"/>
      <c r="AD331" s="141"/>
      <c r="AE331" s="141"/>
      <c r="AF331" s="14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</row>
    <row r="332" ht="12.75" customHeight="1">
      <c r="A332" s="1"/>
      <c r="B332" s="139"/>
      <c r="C332" s="139"/>
      <c r="D332" s="139"/>
      <c r="E332" s="139"/>
      <c r="F332" s="139"/>
      <c r="G332" s="13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41"/>
      <c r="Y332" s="141"/>
      <c r="Z332" s="141"/>
      <c r="AA332" s="141"/>
      <c r="AB332" s="141"/>
      <c r="AC332" s="141"/>
      <c r="AD332" s="141"/>
      <c r="AE332" s="141"/>
      <c r="AF332" s="14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</row>
    <row r="333" ht="12.75" customHeight="1">
      <c r="A333" s="1"/>
      <c r="B333" s="139"/>
      <c r="C333" s="139"/>
      <c r="D333" s="139"/>
      <c r="E333" s="139"/>
      <c r="F333" s="139"/>
      <c r="G333" s="13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41"/>
      <c r="Y333" s="141"/>
      <c r="Z333" s="141"/>
      <c r="AA333" s="141"/>
      <c r="AB333" s="141"/>
      <c r="AC333" s="141"/>
      <c r="AD333" s="141"/>
      <c r="AE333" s="141"/>
      <c r="AF333" s="14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</row>
    <row r="334" ht="12.75" customHeight="1">
      <c r="A334" s="1"/>
      <c r="B334" s="139"/>
      <c r="C334" s="139"/>
      <c r="D334" s="139"/>
      <c r="E334" s="139"/>
      <c r="F334" s="139"/>
      <c r="G334" s="13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41"/>
      <c r="Y334" s="141"/>
      <c r="Z334" s="141"/>
      <c r="AA334" s="141"/>
      <c r="AB334" s="141"/>
      <c r="AC334" s="141"/>
      <c r="AD334" s="141"/>
      <c r="AE334" s="141"/>
      <c r="AF334" s="14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</row>
    <row r="335" ht="12.75" customHeight="1">
      <c r="A335" s="1"/>
      <c r="B335" s="139"/>
      <c r="C335" s="139"/>
      <c r="D335" s="139"/>
      <c r="E335" s="139"/>
      <c r="F335" s="139"/>
      <c r="G335" s="13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41"/>
      <c r="Y335" s="141"/>
      <c r="Z335" s="141"/>
      <c r="AA335" s="141"/>
      <c r="AB335" s="141"/>
      <c r="AC335" s="141"/>
      <c r="AD335" s="141"/>
      <c r="AE335" s="141"/>
      <c r="AF335" s="14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</row>
    <row r="336" ht="12.75" customHeight="1">
      <c r="A336" s="1"/>
      <c r="B336" s="139"/>
      <c r="C336" s="139"/>
      <c r="D336" s="139"/>
      <c r="E336" s="139"/>
      <c r="F336" s="139"/>
      <c r="G336" s="13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41"/>
      <c r="Y336" s="141"/>
      <c r="Z336" s="141"/>
      <c r="AA336" s="141"/>
      <c r="AB336" s="141"/>
      <c r="AC336" s="141"/>
      <c r="AD336" s="141"/>
      <c r="AE336" s="141"/>
      <c r="AF336" s="14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</row>
    <row r="337" ht="12.75" customHeight="1">
      <c r="A337" s="1"/>
      <c r="B337" s="139"/>
      <c r="C337" s="139"/>
      <c r="D337" s="139"/>
      <c r="E337" s="139"/>
      <c r="F337" s="139"/>
      <c r="G337" s="13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41"/>
      <c r="Y337" s="141"/>
      <c r="Z337" s="141"/>
      <c r="AA337" s="141"/>
      <c r="AB337" s="141"/>
      <c r="AC337" s="141"/>
      <c r="AD337" s="141"/>
      <c r="AE337" s="141"/>
      <c r="AF337" s="14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</row>
    <row r="338" ht="12.75" customHeight="1">
      <c r="A338" s="1"/>
      <c r="B338" s="139"/>
      <c r="C338" s="139"/>
      <c r="D338" s="139"/>
      <c r="E338" s="139"/>
      <c r="F338" s="139"/>
      <c r="G338" s="13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41"/>
      <c r="Y338" s="141"/>
      <c r="Z338" s="141"/>
      <c r="AA338" s="141"/>
      <c r="AB338" s="141"/>
      <c r="AC338" s="141"/>
      <c r="AD338" s="141"/>
      <c r="AE338" s="141"/>
      <c r="AF338" s="14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</row>
    <row r="339" ht="12.75" customHeight="1">
      <c r="A339" s="1"/>
      <c r="B339" s="139"/>
      <c r="C339" s="139"/>
      <c r="D339" s="139"/>
      <c r="E339" s="139"/>
      <c r="F339" s="139"/>
      <c r="G339" s="13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41"/>
      <c r="Y339" s="141"/>
      <c r="Z339" s="141"/>
      <c r="AA339" s="141"/>
      <c r="AB339" s="141"/>
      <c r="AC339" s="141"/>
      <c r="AD339" s="141"/>
      <c r="AE339" s="141"/>
      <c r="AF339" s="14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</row>
    <row r="340" ht="12.75" customHeight="1">
      <c r="A340" s="1"/>
      <c r="B340" s="139"/>
      <c r="C340" s="139"/>
      <c r="D340" s="139"/>
      <c r="E340" s="139"/>
      <c r="F340" s="139"/>
      <c r="G340" s="13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41"/>
      <c r="Y340" s="141"/>
      <c r="Z340" s="141"/>
      <c r="AA340" s="141"/>
      <c r="AB340" s="141"/>
      <c r="AC340" s="141"/>
      <c r="AD340" s="141"/>
      <c r="AE340" s="141"/>
      <c r="AF340" s="14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</row>
    <row r="341" ht="12.75" customHeight="1">
      <c r="A341" s="1"/>
      <c r="B341" s="139"/>
      <c r="C341" s="139"/>
      <c r="D341" s="139"/>
      <c r="E341" s="139"/>
      <c r="F341" s="139"/>
      <c r="G341" s="13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41"/>
      <c r="Y341" s="141"/>
      <c r="Z341" s="141"/>
      <c r="AA341" s="141"/>
      <c r="AB341" s="141"/>
      <c r="AC341" s="141"/>
      <c r="AD341" s="141"/>
      <c r="AE341" s="141"/>
      <c r="AF341" s="14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</row>
    <row r="342" ht="12.75" customHeight="1">
      <c r="A342" s="1"/>
      <c r="B342" s="139"/>
      <c r="C342" s="139"/>
      <c r="D342" s="139"/>
      <c r="E342" s="139"/>
      <c r="F342" s="139"/>
      <c r="G342" s="13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41"/>
      <c r="Y342" s="141"/>
      <c r="Z342" s="141"/>
      <c r="AA342" s="141"/>
      <c r="AB342" s="141"/>
      <c r="AC342" s="141"/>
      <c r="AD342" s="141"/>
      <c r="AE342" s="141"/>
      <c r="AF342" s="14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</row>
    <row r="343" ht="12.75" customHeight="1">
      <c r="A343" s="1"/>
      <c r="B343" s="139"/>
      <c r="C343" s="139"/>
      <c r="D343" s="139"/>
      <c r="E343" s="139"/>
      <c r="F343" s="139"/>
      <c r="G343" s="13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41"/>
      <c r="Y343" s="141"/>
      <c r="Z343" s="141"/>
      <c r="AA343" s="141"/>
      <c r="AB343" s="141"/>
      <c r="AC343" s="141"/>
      <c r="AD343" s="141"/>
      <c r="AE343" s="141"/>
      <c r="AF343" s="14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</row>
    <row r="344" ht="12.75" customHeight="1">
      <c r="A344" s="1"/>
      <c r="B344" s="139"/>
      <c r="C344" s="139"/>
      <c r="D344" s="139"/>
      <c r="E344" s="139"/>
      <c r="F344" s="139"/>
      <c r="G344" s="13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41"/>
      <c r="Y344" s="141"/>
      <c r="Z344" s="141"/>
      <c r="AA344" s="141"/>
      <c r="AB344" s="141"/>
      <c r="AC344" s="141"/>
      <c r="AD344" s="141"/>
      <c r="AE344" s="141"/>
      <c r="AF344" s="14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</row>
    <row r="345" ht="12.75" customHeight="1">
      <c r="A345" s="1"/>
      <c r="B345" s="139"/>
      <c r="C345" s="139"/>
      <c r="D345" s="139"/>
      <c r="E345" s="139"/>
      <c r="F345" s="139"/>
      <c r="G345" s="13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41"/>
      <c r="Y345" s="141"/>
      <c r="Z345" s="141"/>
      <c r="AA345" s="141"/>
      <c r="AB345" s="141"/>
      <c r="AC345" s="141"/>
      <c r="AD345" s="141"/>
      <c r="AE345" s="141"/>
      <c r="AF345" s="14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</row>
    <row r="346" ht="12.75" customHeight="1">
      <c r="A346" s="1"/>
      <c r="B346" s="139"/>
      <c r="C346" s="139"/>
      <c r="D346" s="139"/>
      <c r="E346" s="139"/>
      <c r="F346" s="139"/>
      <c r="G346" s="13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41"/>
      <c r="Y346" s="141"/>
      <c r="Z346" s="141"/>
      <c r="AA346" s="141"/>
      <c r="AB346" s="141"/>
      <c r="AC346" s="141"/>
      <c r="AD346" s="141"/>
      <c r="AE346" s="141"/>
      <c r="AF346" s="14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</row>
    <row r="347" ht="12.75" customHeight="1">
      <c r="A347" s="1"/>
      <c r="B347" s="139"/>
      <c r="C347" s="139"/>
      <c r="D347" s="139"/>
      <c r="E347" s="139"/>
      <c r="F347" s="139"/>
      <c r="G347" s="13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41"/>
      <c r="Y347" s="141"/>
      <c r="Z347" s="141"/>
      <c r="AA347" s="141"/>
      <c r="AB347" s="141"/>
      <c r="AC347" s="141"/>
      <c r="AD347" s="141"/>
      <c r="AE347" s="141"/>
      <c r="AF347" s="14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</row>
    <row r="348" ht="12.75" customHeight="1">
      <c r="A348" s="1"/>
      <c r="B348" s="139"/>
      <c r="C348" s="139"/>
      <c r="D348" s="139"/>
      <c r="E348" s="139"/>
      <c r="F348" s="139"/>
      <c r="G348" s="13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41"/>
      <c r="Y348" s="141"/>
      <c r="Z348" s="141"/>
      <c r="AA348" s="141"/>
      <c r="AB348" s="141"/>
      <c r="AC348" s="141"/>
      <c r="AD348" s="141"/>
      <c r="AE348" s="141"/>
      <c r="AF348" s="14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</row>
    <row r="349" ht="12.75" customHeight="1">
      <c r="A349" s="1"/>
      <c r="B349" s="139"/>
      <c r="C349" s="139"/>
      <c r="D349" s="139"/>
      <c r="E349" s="139"/>
      <c r="F349" s="139"/>
      <c r="G349" s="13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41"/>
      <c r="Y349" s="141"/>
      <c r="Z349" s="141"/>
      <c r="AA349" s="141"/>
      <c r="AB349" s="141"/>
      <c r="AC349" s="141"/>
      <c r="AD349" s="141"/>
      <c r="AE349" s="141"/>
      <c r="AF349" s="14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</row>
    <row r="350" ht="12.75" customHeight="1">
      <c r="A350" s="1"/>
      <c r="B350" s="139"/>
      <c r="C350" s="139"/>
      <c r="D350" s="139"/>
      <c r="E350" s="139"/>
      <c r="F350" s="139"/>
      <c r="G350" s="13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41"/>
      <c r="Y350" s="141"/>
      <c r="Z350" s="141"/>
      <c r="AA350" s="141"/>
      <c r="AB350" s="141"/>
      <c r="AC350" s="141"/>
      <c r="AD350" s="141"/>
      <c r="AE350" s="141"/>
      <c r="AF350" s="14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</row>
    <row r="351" ht="12.75" customHeight="1">
      <c r="A351" s="1"/>
      <c r="B351" s="139"/>
      <c r="C351" s="139"/>
      <c r="D351" s="139"/>
      <c r="E351" s="139"/>
      <c r="F351" s="139"/>
      <c r="G351" s="13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41"/>
      <c r="Y351" s="141"/>
      <c r="Z351" s="141"/>
      <c r="AA351" s="141"/>
      <c r="AB351" s="141"/>
      <c r="AC351" s="141"/>
      <c r="AD351" s="141"/>
      <c r="AE351" s="141"/>
      <c r="AF351" s="14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</row>
    <row r="352" ht="12.75" customHeight="1">
      <c r="A352" s="1"/>
      <c r="B352" s="139"/>
      <c r="C352" s="139"/>
      <c r="D352" s="139"/>
      <c r="E352" s="139"/>
      <c r="F352" s="139"/>
      <c r="G352" s="13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41"/>
      <c r="Y352" s="141"/>
      <c r="Z352" s="141"/>
      <c r="AA352" s="141"/>
      <c r="AB352" s="141"/>
      <c r="AC352" s="141"/>
      <c r="AD352" s="141"/>
      <c r="AE352" s="141"/>
      <c r="AF352" s="14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</row>
    <row r="353" ht="12.75" customHeight="1">
      <c r="A353" s="1"/>
      <c r="B353" s="139"/>
      <c r="C353" s="139"/>
      <c r="D353" s="139"/>
      <c r="E353" s="139"/>
      <c r="F353" s="139"/>
      <c r="G353" s="13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41"/>
      <c r="Y353" s="141"/>
      <c r="Z353" s="141"/>
      <c r="AA353" s="141"/>
      <c r="AB353" s="141"/>
      <c r="AC353" s="141"/>
      <c r="AD353" s="141"/>
      <c r="AE353" s="141"/>
      <c r="AF353" s="14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</row>
    <row r="354" ht="12.75" customHeight="1">
      <c r="A354" s="1"/>
      <c r="B354" s="139"/>
      <c r="C354" s="139"/>
      <c r="D354" s="139"/>
      <c r="E354" s="139"/>
      <c r="F354" s="139"/>
      <c r="G354" s="13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41"/>
      <c r="Y354" s="141"/>
      <c r="Z354" s="141"/>
      <c r="AA354" s="141"/>
      <c r="AB354" s="141"/>
      <c r="AC354" s="141"/>
      <c r="AD354" s="141"/>
      <c r="AE354" s="141"/>
      <c r="AF354" s="14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</row>
    <row r="355" ht="12.75" customHeight="1">
      <c r="A355" s="1"/>
      <c r="B355" s="139"/>
      <c r="C355" s="139"/>
      <c r="D355" s="139"/>
      <c r="E355" s="139"/>
      <c r="F355" s="139"/>
      <c r="G355" s="13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41"/>
      <c r="Y355" s="141"/>
      <c r="Z355" s="141"/>
      <c r="AA355" s="141"/>
      <c r="AB355" s="141"/>
      <c r="AC355" s="141"/>
      <c r="AD355" s="141"/>
      <c r="AE355" s="141"/>
      <c r="AF355" s="14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</row>
    <row r="356" ht="12.75" customHeight="1">
      <c r="A356" s="1"/>
      <c r="B356" s="139"/>
      <c r="C356" s="139"/>
      <c r="D356" s="139"/>
      <c r="E356" s="139"/>
      <c r="F356" s="139"/>
      <c r="G356" s="13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41"/>
      <c r="Y356" s="141"/>
      <c r="Z356" s="141"/>
      <c r="AA356" s="141"/>
      <c r="AB356" s="141"/>
      <c r="AC356" s="141"/>
      <c r="AD356" s="141"/>
      <c r="AE356" s="141"/>
      <c r="AF356" s="14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</row>
    <row r="357" ht="12.75" customHeight="1">
      <c r="A357" s="1"/>
      <c r="B357" s="139"/>
      <c r="C357" s="139"/>
      <c r="D357" s="139"/>
      <c r="E357" s="139"/>
      <c r="F357" s="139"/>
      <c r="G357" s="13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41"/>
      <c r="Y357" s="141"/>
      <c r="Z357" s="141"/>
      <c r="AA357" s="141"/>
      <c r="AB357" s="141"/>
      <c r="AC357" s="141"/>
      <c r="AD357" s="141"/>
      <c r="AE357" s="141"/>
      <c r="AF357" s="14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</row>
    <row r="358" ht="12.75" customHeight="1">
      <c r="A358" s="1"/>
      <c r="B358" s="139"/>
      <c r="C358" s="139"/>
      <c r="D358" s="139"/>
      <c r="E358" s="139"/>
      <c r="F358" s="139"/>
      <c r="G358" s="13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41"/>
      <c r="Y358" s="141"/>
      <c r="Z358" s="141"/>
      <c r="AA358" s="141"/>
      <c r="AB358" s="141"/>
      <c r="AC358" s="141"/>
      <c r="AD358" s="141"/>
      <c r="AE358" s="141"/>
      <c r="AF358" s="14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</row>
    <row r="359" ht="12.75" customHeight="1">
      <c r="A359" s="1"/>
      <c r="B359" s="139"/>
      <c r="C359" s="139"/>
      <c r="D359" s="139"/>
      <c r="E359" s="139"/>
      <c r="F359" s="139"/>
      <c r="G359" s="13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41"/>
      <c r="Y359" s="141"/>
      <c r="Z359" s="141"/>
      <c r="AA359" s="141"/>
      <c r="AB359" s="141"/>
      <c r="AC359" s="141"/>
      <c r="AD359" s="141"/>
      <c r="AE359" s="141"/>
      <c r="AF359" s="14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</row>
    <row r="360" ht="12.75" customHeight="1">
      <c r="A360" s="1"/>
      <c r="B360" s="139"/>
      <c r="C360" s="139"/>
      <c r="D360" s="139"/>
      <c r="E360" s="139"/>
      <c r="F360" s="139"/>
      <c r="G360" s="13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41"/>
      <c r="Y360" s="141"/>
      <c r="Z360" s="141"/>
      <c r="AA360" s="141"/>
      <c r="AB360" s="141"/>
      <c r="AC360" s="141"/>
      <c r="AD360" s="141"/>
      <c r="AE360" s="141"/>
      <c r="AF360" s="14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</row>
    <row r="361" ht="12.75" customHeight="1">
      <c r="A361" s="1"/>
      <c r="B361" s="139"/>
      <c r="C361" s="139"/>
      <c r="D361" s="139"/>
      <c r="E361" s="139"/>
      <c r="F361" s="139"/>
      <c r="G361" s="13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41"/>
      <c r="Y361" s="141"/>
      <c r="Z361" s="141"/>
      <c r="AA361" s="141"/>
      <c r="AB361" s="141"/>
      <c r="AC361" s="141"/>
      <c r="AD361" s="141"/>
      <c r="AE361" s="141"/>
      <c r="AF361" s="14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</row>
    <row r="362" ht="12.75" customHeight="1">
      <c r="A362" s="1"/>
      <c r="B362" s="139"/>
      <c r="C362" s="139"/>
      <c r="D362" s="139"/>
      <c r="E362" s="139"/>
      <c r="F362" s="139"/>
      <c r="G362" s="13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41"/>
      <c r="Y362" s="141"/>
      <c r="Z362" s="141"/>
      <c r="AA362" s="141"/>
      <c r="AB362" s="141"/>
      <c r="AC362" s="141"/>
      <c r="AD362" s="141"/>
      <c r="AE362" s="141"/>
      <c r="AF362" s="14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</row>
    <row r="363" ht="12.75" customHeight="1">
      <c r="A363" s="1"/>
      <c r="B363" s="139"/>
      <c r="C363" s="139"/>
      <c r="D363" s="139"/>
      <c r="E363" s="139"/>
      <c r="F363" s="139"/>
      <c r="G363" s="13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41"/>
      <c r="Y363" s="141"/>
      <c r="Z363" s="141"/>
      <c r="AA363" s="141"/>
      <c r="AB363" s="141"/>
      <c r="AC363" s="141"/>
      <c r="AD363" s="141"/>
      <c r="AE363" s="141"/>
      <c r="AF363" s="14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</row>
    <row r="364" ht="12.75" customHeight="1">
      <c r="A364" s="1"/>
      <c r="B364" s="139"/>
      <c r="C364" s="139"/>
      <c r="D364" s="139"/>
      <c r="E364" s="139"/>
      <c r="F364" s="139"/>
      <c r="G364" s="13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41"/>
      <c r="Y364" s="141"/>
      <c r="Z364" s="141"/>
      <c r="AA364" s="141"/>
      <c r="AB364" s="141"/>
      <c r="AC364" s="141"/>
      <c r="AD364" s="141"/>
      <c r="AE364" s="141"/>
      <c r="AF364" s="14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</row>
    <row r="365" ht="12.75" customHeight="1">
      <c r="A365" s="1"/>
      <c r="B365" s="139"/>
      <c r="C365" s="139"/>
      <c r="D365" s="139"/>
      <c r="E365" s="139"/>
      <c r="F365" s="139"/>
      <c r="G365" s="13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41"/>
      <c r="Y365" s="141"/>
      <c r="Z365" s="141"/>
      <c r="AA365" s="141"/>
      <c r="AB365" s="141"/>
      <c r="AC365" s="141"/>
      <c r="AD365" s="141"/>
      <c r="AE365" s="141"/>
      <c r="AF365" s="14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</row>
    <row r="366" ht="12.75" customHeight="1">
      <c r="A366" s="1"/>
      <c r="B366" s="139"/>
      <c r="C366" s="139"/>
      <c r="D366" s="139"/>
      <c r="E366" s="139"/>
      <c r="F366" s="139"/>
      <c r="G366" s="13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41"/>
      <c r="Y366" s="141"/>
      <c r="Z366" s="141"/>
      <c r="AA366" s="141"/>
      <c r="AB366" s="141"/>
      <c r="AC366" s="141"/>
      <c r="AD366" s="141"/>
      <c r="AE366" s="141"/>
      <c r="AF366" s="14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</row>
    <row r="367" ht="12.75" customHeight="1">
      <c r="A367" s="1"/>
      <c r="B367" s="139"/>
      <c r="C367" s="139"/>
      <c r="D367" s="139"/>
      <c r="E367" s="139"/>
      <c r="F367" s="139"/>
      <c r="G367" s="13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41"/>
      <c r="Y367" s="141"/>
      <c r="Z367" s="141"/>
      <c r="AA367" s="141"/>
      <c r="AB367" s="141"/>
      <c r="AC367" s="141"/>
      <c r="AD367" s="141"/>
      <c r="AE367" s="141"/>
      <c r="AF367" s="14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</row>
    <row r="368" ht="12.75" customHeight="1">
      <c r="A368" s="1"/>
      <c r="B368" s="139"/>
      <c r="C368" s="139"/>
      <c r="D368" s="139"/>
      <c r="E368" s="139"/>
      <c r="F368" s="139"/>
      <c r="G368" s="13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41"/>
      <c r="Y368" s="141"/>
      <c r="Z368" s="141"/>
      <c r="AA368" s="141"/>
      <c r="AB368" s="141"/>
      <c r="AC368" s="141"/>
      <c r="AD368" s="141"/>
      <c r="AE368" s="141"/>
      <c r="AF368" s="14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</row>
    <row r="369" ht="12.75" customHeight="1">
      <c r="A369" s="1"/>
      <c r="B369" s="139"/>
      <c r="C369" s="139"/>
      <c r="D369" s="139"/>
      <c r="E369" s="139"/>
      <c r="F369" s="139"/>
      <c r="G369" s="13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41"/>
      <c r="Y369" s="141"/>
      <c r="Z369" s="141"/>
      <c r="AA369" s="141"/>
      <c r="AB369" s="141"/>
      <c r="AC369" s="141"/>
      <c r="AD369" s="141"/>
      <c r="AE369" s="141"/>
      <c r="AF369" s="14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</row>
    <row r="370" ht="12.75" customHeight="1">
      <c r="A370" s="1"/>
      <c r="B370" s="139"/>
      <c r="C370" s="139"/>
      <c r="D370" s="139"/>
      <c r="E370" s="139"/>
      <c r="F370" s="139"/>
      <c r="G370" s="13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41"/>
      <c r="Y370" s="141"/>
      <c r="Z370" s="141"/>
      <c r="AA370" s="141"/>
      <c r="AB370" s="141"/>
      <c r="AC370" s="141"/>
      <c r="AD370" s="141"/>
      <c r="AE370" s="141"/>
      <c r="AF370" s="14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</row>
    <row r="371" ht="12.75" customHeight="1">
      <c r="A371" s="1"/>
      <c r="B371" s="139"/>
      <c r="C371" s="139"/>
      <c r="D371" s="139"/>
      <c r="E371" s="139"/>
      <c r="F371" s="139"/>
      <c r="G371" s="13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41"/>
      <c r="Y371" s="141"/>
      <c r="Z371" s="141"/>
      <c r="AA371" s="141"/>
      <c r="AB371" s="141"/>
      <c r="AC371" s="141"/>
      <c r="AD371" s="141"/>
      <c r="AE371" s="141"/>
      <c r="AF371" s="14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</row>
    <row r="372" ht="12.75" customHeight="1">
      <c r="A372" s="1"/>
      <c r="B372" s="139"/>
      <c r="C372" s="139"/>
      <c r="D372" s="139"/>
      <c r="E372" s="139"/>
      <c r="F372" s="139"/>
      <c r="G372" s="13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41"/>
      <c r="Y372" s="141"/>
      <c r="Z372" s="141"/>
      <c r="AA372" s="141"/>
      <c r="AB372" s="141"/>
      <c r="AC372" s="141"/>
      <c r="AD372" s="141"/>
      <c r="AE372" s="141"/>
      <c r="AF372" s="14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</row>
    <row r="373" ht="12.75" customHeight="1">
      <c r="A373" s="1"/>
      <c r="B373" s="139"/>
      <c r="C373" s="139"/>
      <c r="D373" s="139"/>
      <c r="E373" s="139"/>
      <c r="F373" s="139"/>
      <c r="G373" s="13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41"/>
      <c r="Y373" s="141"/>
      <c r="Z373" s="141"/>
      <c r="AA373" s="141"/>
      <c r="AB373" s="141"/>
      <c r="AC373" s="141"/>
      <c r="AD373" s="141"/>
      <c r="AE373" s="141"/>
      <c r="AF373" s="14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</row>
    <row r="374" ht="12.75" customHeight="1">
      <c r="A374" s="1"/>
      <c r="B374" s="139"/>
      <c r="C374" s="139"/>
      <c r="D374" s="139"/>
      <c r="E374" s="139"/>
      <c r="F374" s="139"/>
      <c r="G374" s="13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41"/>
      <c r="Y374" s="141"/>
      <c r="Z374" s="141"/>
      <c r="AA374" s="141"/>
      <c r="AB374" s="141"/>
      <c r="AC374" s="141"/>
      <c r="AD374" s="141"/>
      <c r="AE374" s="141"/>
      <c r="AF374" s="14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</row>
    <row r="375" ht="12.75" customHeight="1">
      <c r="A375" s="1"/>
      <c r="B375" s="139"/>
      <c r="C375" s="139"/>
      <c r="D375" s="139"/>
      <c r="E375" s="139"/>
      <c r="F375" s="139"/>
      <c r="G375" s="13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41"/>
      <c r="Y375" s="141"/>
      <c r="Z375" s="141"/>
      <c r="AA375" s="141"/>
      <c r="AB375" s="141"/>
      <c r="AC375" s="141"/>
      <c r="AD375" s="141"/>
      <c r="AE375" s="141"/>
      <c r="AF375" s="14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</row>
    <row r="376" ht="12.75" customHeight="1">
      <c r="A376" s="1"/>
      <c r="B376" s="139"/>
      <c r="C376" s="139"/>
      <c r="D376" s="139"/>
      <c r="E376" s="139"/>
      <c r="F376" s="139"/>
      <c r="G376" s="13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41"/>
      <c r="Y376" s="141"/>
      <c r="Z376" s="141"/>
      <c r="AA376" s="141"/>
      <c r="AB376" s="141"/>
      <c r="AC376" s="141"/>
      <c r="AD376" s="141"/>
      <c r="AE376" s="141"/>
      <c r="AF376" s="14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</row>
    <row r="377" ht="12.75" customHeight="1">
      <c r="A377" s="1"/>
      <c r="B377" s="139"/>
      <c r="C377" s="139"/>
      <c r="D377" s="139"/>
      <c r="E377" s="139"/>
      <c r="F377" s="139"/>
      <c r="G377" s="13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41"/>
      <c r="Y377" s="141"/>
      <c r="Z377" s="141"/>
      <c r="AA377" s="141"/>
      <c r="AB377" s="141"/>
      <c r="AC377" s="141"/>
      <c r="AD377" s="141"/>
      <c r="AE377" s="141"/>
      <c r="AF377" s="14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</row>
    <row r="378" ht="12.75" customHeight="1">
      <c r="A378" s="1"/>
      <c r="B378" s="139"/>
      <c r="C378" s="139"/>
      <c r="D378" s="139"/>
      <c r="E378" s="139"/>
      <c r="F378" s="139"/>
      <c r="G378" s="13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41"/>
      <c r="Y378" s="141"/>
      <c r="Z378" s="141"/>
      <c r="AA378" s="141"/>
      <c r="AB378" s="141"/>
      <c r="AC378" s="141"/>
      <c r="AD378" s="141"/>
      <c r="AE378" s="141"/>
      <c r="AF378" s="14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</row>
    <row r="379" ht="12.75" customHeight="1">
      <c r="A379" s="1"/>
      <c r="B379" s="139"/>
      <c r="C379" s="139"/>
      <c r="D379" s="139"/>
      <c r="E379" s="139"/>
      <c r="F379" s="139"/>
      <c r="G379" s="13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41"/>
      <c r="Y379" s="141"/>
      <c r="Z379" s="141"/>
      <c r="AA379" s="141"/>
      <c r="AB379" s="141"/>
      <c r="AC379" s="141"/>
      <c r="AD379" s="141"/>
      <c r="AE379" s="141"/>
      <c r="AF379" s="14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</row>
    <row r="380" ht="12.75" customHeight="1">
      <c r="A380" s="1"/>
      <c r="B380" s="139"/>
      <c r="C380" s="139"/>
      <c r="D380" s="139"/>
      <c r="E380" s="139"/>
      <c r="F380" s="139"/>
      <c r="G380" s="13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41"/>
      <c r="Y380" s="141"/>
      <c r="Z380" s="141"/>
      <c r="AA380" s="141"/>
      <c r="AB380" s="141"/>
      <c r="AC380" s="141"/>
      <c r="AD380" s="141"/>
      <c r="AE380" s="141"/>
      <c r="AF380" s="14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</row>
    <row r="381" ht="12.75" customHeight="1">
      <c r="A381" s="1"/>
      <c r="B381" s="139"/>
      <c r="C381" s="139"/>
      <c r="D381" s="139"/>
      <c r="E381" s="139"/>
      <c r="F381" s="139"/>
      <c r="G381" s="13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41"/>
      <c r="Y381" s="141"/>
      <c r="Z381" s="141"/>
      <c r="AA381" s="141"/>
      <c r="AB381" s="141"/>
      <c r="AC381" s="141"/>
      <c r="AD381" s="141"/>
      <c r="AE381" s="141"/>
      <c r="AF381" s="14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</row>
    <row r="382" ht="12.75" customHeight="1">
      <c r="A382" s="1"/>
      <c r="B382" s="139"/>
      <c r="C382" s="139"/>
      <c r="D382" s="139"/>
      <c r="E382" s="139"/>
      <c r="F382" s="139"/>
      <c r="G382" s="13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41"/>
      <c r="Y382" s="141"/>
      <c r="Z382" s="141"/>
      <c r="AA382" s="141"/>
      <c r="AB382" s="141"/>
      <c r="AC382" s="141"/>
      <c r="AD382" s="141"/>
      <c r="AE382" s="141"/>
      <c r="AF382" s="14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</row>
    <row r="383" ht="12.75" customHeight="1">
      <c r="A383" s="1"/>
      <c r="B383" s="139"/>
      <c r="C383" s="139"/>
      <c r="D383" s="139"/>
      <c r="E383" s="139"/>
      <c r="F383" s="139"/>
      <c r="G383" s="13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41"/>
      <c r="Y383" s="141"/>
      <c r="Z383" s="141"/>
      <c r="AA383" s="141"/>
      <c r="AB383" s="141"/>
      <c r="AC383" s="141"/>
      <c r="AD383" s="141"/>
      <c r="AE383" s="141"/>
      <c r="AF383" s="14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</row>
    <row r="384" ht="12.75" customHeight="1">
      <c r="A384" s="1"/>
      <c r="B384" s="139"/>
      <c r="C384" s="139"/>
      <c r="D384" s="139"/>
      <c r="E384" s="139"/>
      <c r="F384" s="139"/>
      <c r="G384" s="13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41"/>
      <c r="Y384" s="141"/>
      <c r="Z384" s="141"/>
      <c r="AA384" s="141"/>
      <c r="AB384" s="141"/>
      <c r="AC384" s="141"/>
      <c r="AD384" s="141"/>
      <c r="AE384" s="141"/>
      <c r="AF384" s="14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</row>
    <row r="385" ht="12.75" customHeight="1">
      <c r="A385" s="1"/>
      <c r="B385" s="139"/>
      <c r="C385" s="139"/>
      <c r="D385" s="139"/>
      <c r="E385" s="139"/>
      <c r="F385" s="139"/>
      <c r="G385" s="13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41"/>
      <c r="Y385" s="141"/>
      <c r="Z385" s="141"/>
      <c r="AA385" s="141"/>
      <c r="AB385" s="141"/>
      <c r="AC385" s="141"/>
      <c r="AD385" s="141"/>
      <c r="AE385" s="141"/>
      <c r="AF385" s="14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</row>
    <row r="386" ht="12.75" customHeight="1">
      <c r="A386" s="1"/>
      <c r="B386" s="139"/>
      <c r="C386" s="139"/>
      <c r="D386" s="139"/>
      <c r="E386" s="139"/>
      <c r="F386" s="139"/>
      <c r="G386" s="13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41"/>
      <c r="Y386" s="141"/>
      <c r="Z386" s="141"/>
      <c r="AA386" s="141"/>
      <c r="AB386" s="141"/>
      <c r="AC386" s="141"/>
      <c r="AD386" s="141"/>
      <c r="AE386" s="141"/>
      <c r="AF386" s="14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</row>
    <row r="387" ht="12.75" customHeight="1">
      <c r="A387" s="1"/>
      <c r="B387" s="139"/>
      <c r="C387" s="139"/>
      <c r="D387" s="139"/>
      <c r="E387" s="139"/>
      <c r="F387" s="139"/>
      <c r="G387" s="13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41"/>
      <c r="Y387" s="141"/>
      <c r="Z387" s="141"/>
      <c r="AA387" s="141"/>
      <c r="AB387" s="141"/>
      <c r="AC387" s="141"/>
      <c r="AD387" s="141"/>
      <c r="AE387" s="141"/>
      <c r="AF387" s="14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</row>
    <row r="388" ht="12.75" customHeight="1">
      <c r="A388" s="1"/>
      <c r="B388" s="139"/>
      <c r="C388" s="139"/>
      <c r="D388" s="139"/>
      <c r="E388" s="139"/>
      <c r="F388" s="139"/>
      <c r="G388" s="13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41"/>
      <c r="Y388" s="141"/>
      <c r="Z388" s="141"/>
      <c r="AA388" s="141"/>
      <c r="AB388" s="141"/>
      <c r="AC388" s="141"/>
      <c r="AD388" s="141"/>
      <c r="AE388" s="141"/>
      <c r="AF388" s="14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</row>
    <row r="389" ht="12.75" customHeight="1">
      <c r="A389" s="1"/>
      <c r="B389" s="139"/>
      <c r="C389" s="139"/>
      <c r="D389" s="139"/>
      <c r="E389" s="139"/>
      <c r="F389" s="139"/>
      <c r="G389" s="13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41"/>
      <c r="Y389" s="141"/>
      <c r="Z389" s="141"/>
      <c r="AA389" s="141"/>
      <c r="AB389" s="141"/>
      <c r="AC389" s="141"/>
      <c r="AD389" s="141"/>
      <c r="AE389" s="141"/>
      <c r="AF389" s="14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</row>
    <row r="390" ht="12.75" customHeight="1">
      <c r="A390" s="1"/>
      <c r="B390" s="139"/>
      <c r="C390" s="139"/>
      <c r="D390" s="139"/>
      <c r="E390" s="139"/>
      <c r="F390" s="139"/>
      <c r="G390" s="13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41"/>
      <c r="Y390" s="141"/>
      <c r="Z390" s="141"/>
      <c r="AA390" s="141"/>
      <c r="AB390" s="141"/>
      <c r="AC390" s="141"/>
      <c r="AD390" s="141"/>
      <c r="AE390" s="141"/>
      <c r="AF390" s="14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</row>
    <row r="391" ht="12.75" customHeight="1">
      <c r="A391" s="1"/>
      <c r="B391" s="139"/>
      <c r="C391" s="139"/>
      <c r="D391" s="139"/>
      <c r="E391" s="139"/>
      <c r="F391" s="139"/>
      <c r="G391" s="13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41"/>
      <c r="Y391" s="141"/>
      <c r="Z391" s="141"/>
      <c r="AA391" s="141"/>
      <c r="AB391" s="141"/>
      <c r="AC391" s="141"/>
      <c r="AD391" s="141"/>
      <c r="AE391" s="141"/>
      <c r="AF391" s="14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</row>
    <row r="392" ht="12.75" customHeight="1">
      <c r="A392" s="1"/>
      <c r="B392" s="139"/>
      <c r="C392" s="139"/>
      <c r="D392" s="139"/>
      <c r="E392" s="139"/>
      <c r="F392" s="139"/>
      <c r="G392" s="13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41"/>
      <c r="Y392" s="141"/>
      <c r="Z392" s="141"/>
      <c r="AA392" s="141"/>
      <c r="AB392" s="141"/>
      <c r="AC392" s="141"/>
      <c r="AD392" s="141"/>
      <c r="AE392" s="141"/>
      <c r="AF392" s="14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</row>
    <row r="393" ht="12.75" customHeight="1">
      <c r="A393" s="1"/>
      <c r="B393" s="139"/>
      <c r="C393" s="139"/>
      <c r="D393" s="139"/>
      <c r="E393" s="139"/>
      <c r="F393" s="139"/>
      <c r="G393" s="13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41"/>
      <c r="Y393" s="141"/>
      <c r="Z393" s="141"/>
      <c r="AA393" s="141"/>
      <c r="AB393" s="141"/>
      <c r="AC393" s="141"/>
      <c r="AD393" s="141"/>
      <c r="AE393" s="141"/>
      <c r="AF393" s="14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</row>
    <row r="394" ht="12.75" customHeight="1">
      <c r="A394" s="1"/>
      <c r="B394" s="139"/>
      <c r="C394" s="139"/>
      <c r="D394" s="139"/>
      <c r="E394" s="139"/>
      <c r="F394" s="139"/>
      <c r="G394" s="13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41"/>
      <c r="Y394" s="141"/>
      <c r="Z394" s="141"/>
      <c r="AA394" s="141"/>
      <c r="AB394" s="141"/>
      <c r="AC394" s="141"/>
      <c r="AD394" s="141"/>
      <c r="AE394" s="141"/>
      <c r="AF394" s="14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</row>
    <row r="395" ht="12.75" customHeight="1">
      <c r="A395" s="1"/>
      <c r="B395" s="139"/>
      <c r="C395" s="139"/>
      <c r="D395" s="139"/>
      <c r="E395" s="139"/>
      <c r="F395" s="139"/>
      <c r="G395" s="13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41"/>
      <c r="Y395" s="141"/>
      <c r="Z395" s="141"/>
      <c r="AA395" s="141"/>
      <c r="AB395" s="141"/>
      <c r="AC395" s="141"/>
      <c r="AD395" s="141"/>
      <c r="AE395" s="141"/>
      <c r="AF395" s="14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</row>
    <row r="396" ht="12.75" customHeight="1">
      <c r="A396" s="1"/>
      <c r="B396" s="139"/>
      <c r="C396" s="139"/>
      <c r="D396" s="139"/>
      <c r="E396" s="139"/>
      <c r="F396" s="139"/>
      <c r="G396" s="13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41"/>
      <c r="Y396" s="141"/>
      <c r="Z396" s="141"/>
      <c r="AA396" s="141"/>
      <c r="AB396" s="141"/>
      <c r="AC396" s="141"/>
      <c r="AD396" s="141"/>
      <c r="AE396" s="141"/>
      <c r="AF396" s="14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</row>
    <row r="397" ht="12.75" customHeight="1">
      <c r="A397" s="1"/>
      <c r="B397" s="139"/>
      <c r="C397" s="139"/>
      <c r="D397" s="139"/>
      <c r="E397" s="139"/>
      <c r="F397" s="139"/>
      <c r="G397" s="13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41"/>
      <c r="Y397" s="141"/>
      <c r="Z397" s="141"/>
      <c r="AA397" s="141"/>
      <c r="AB397" s="141"/>
      <c r="AC397" s="141"/>
      <c r="AD397" s="141"/>
      <c r="AE397" s="141"/>
      <c r="AF397" s="14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</row>
    <row r="398" ht="12.75" customHeight="1">
      <c r="A398" s="1"/>
      <c r="B398" s="139"/>
      <c r="C398" s="139"/>
      <c r="D398" s="139"/>
      <c r="E398" s="139"/>
      <c r="F398" s="139"/>
      <c r="G398" s="13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41"/>
      <c r="Y398" s="141"/>
      <c r="Z398" s="141"/>
      <c r="AA398" s="141"/>
      <c r="AB398" s="141"/>
      <c r="AC398" s="141"/>
      <c r="AD398" s="141"/>
      <c r="AE398" s="141"/>
      <c r="AF398" s="14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</row>
    <row r="399" ht="12.75" customHeight="1">
      <c r="A399" s="1"/>
      <c r="B399" s="139"/>
      <c r="C399" s="139"/>
      <c r="D399" s="139"/>
      <c r="E399" s="139"/>
      <c r="F399" s="139"/>
      <c r="G399" s="13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41"/>
      <c r="Y399" s="141"/>
      <c r="Z399" s="141"/>
      <c r="AA399" s="141"/>
      <c r="AB399" s="141"/>
      <c r="AC399" s="141"/>
      <c r="AD399" s="141"/>
      <c r="AE399" s="141"/>
      <c r="AF399" s="14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</row>
    <row r="400" ht="12.75" customHeight="1">
      <c r="A400" s="1"/>
      <c r="B400" s="139"/>
      <c r="C400" s="139"/>
      <c r="D400" s="139"/>
      <c r="E400" s="139"/>
      <c r="F400" s="139"/>
      <c r="G400" s="13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41"/>
      <c r="Y400" s="141"/>
      <c r="Z400" s="141"/>
      <c r="AA400" s="141"/>
      <c r="AB400" s="141"/>
      <c r="AC400" s="141"/>
      <c r="AD400" s="141"/>
      <c r="AE400" s="141"/>
      <c r="AF400" s="14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</row>
    <row r="401" ht="12.75" customHeight="1">
      <c r="A401" s="1"/>
      <c r="B401" s="139"/>
      <c r="C401" s="139"/>
      <c r="D401" s="139"/>
      <c r="E401" s="139"/>
      <c r="F401" s="139"/>
      <c r="G401" s="13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41"/>
      <c r="Y401" s="141"/>
      <c r="Z401" s="141"/>
      <c r="AA401" s="141"/>
      <c r="AB401" s="141"/>
      <c r="AC401" s="141"/>
      <c r="AD401" s="141"/>
      <c r="AE401" s="141"/>
      <c r="AF401" s="14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</row>
    <row r="402" ht="12.75" customHeight="1">
      <c r="A402" s="1"/>
      <c r="B402" s="139"/>
      <c r="C402" s="139"/>
      <c r="D402" s="139"/>
      <c r="E402" s="139"/>
      <c r="F402" s="139"/>
      <c r="G402" s="13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41"/>
      <c r="Y402" s="141"/>
      <c r="Z402" s="141"/>
      <c r="AA402" s="141"/>
      <c r="AB402" s="141"/>
      <c r="AC402" s="141"/>
      <c r="AD402" s="141"/>
      <c r="AE402" s="141"/>
      <c r="AF402" s="14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</row>
    <row r="403" ht="12.75" customHeight="1">
      <c r="A403" s="1"/>
      <c r="B403" s="139"/>
      <c r="C403" s="139"/>
      <c r="D403" s="139"/>
      <c r="E403" s="139"/>
      <c r="F403" s="139"/>
      <c r="G403" s="13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41"/>
      <c r="Y403" s="141"/>
      <c r="Z403" s="141"/>
      <c r="AA403" s="141"/>
      <c r="AB403" s="141"/>
      <c r="AC403" s="141"/>
      <c r="AD403" s="141"/>
      <c r="AE403" s="141"/>
      <c r="AF403" s="14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</row>
    <row r="404" ht="12.75" customHeight="1">
      <c r="A404" s="1"/>
      <c r="B404" s="139"/>
      <c r="C404" s="139"/>
      <c r="D404" s="139"/>
      <c r="E404" s="139"/>
      <c r="F404" s="139"/>
      <c r="G404" s="13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41"/>
      <c r="Y404" s="141"/>
      <c r="Z404" s="141"/>
      <c r="AA404" s="141"/>
      <c r="AB404" s="141"/>
      <c r="AC404" s="141"/>
      <c r="AD404" s="141"/>
      <c r="AE404" s="141"/>
      <c r="AF404" s="14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</row>
    <row r="405" ht="12.75" customHeight="1">
      <c r="A405" s="1"/>
      <c r="B405" s="139"/>
      <c r="C405" s="139"/>
      <c r="D405" s="139"/>
      <c r="E405" s="139"/>
      <c r="F405" s="139"/>
      <c r="G405" s="13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41"/>
      <c r="Y405" s="141"/>
      <c r="Z405" s="141"/>
      <c r="AA405" s="141"/>
      <c r="AB405" s="141"/>
      <c r="AC405" s="141"/>
      <c r="AD405" s="141"/>
      <c r="AE405" s="141"/>
      <c r="AF405" s="14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</row>
    <row r="406" ht="12.75" customHeight="1">
      <c r="A406" s="1"/>
      <c r="B406" s="139"/>
      <c r="C406" s="139"/>
      <c r="D406" s="139"/>
      <c r="E406" s="139"/>
      <c r="F406" s="139"/>
      <c r="G406" s="13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41"/>
      <c r="Y406" s="141"/>
      <c r="Z406" s="141"/>
      <c r="AA406" s="141"/>
      <c r="AB406" s="141"/>
      <c r="AC406" s="141"/>
      <c r="AD406" s="141"/>
      <c r="AE406" s="141"/>
      <c r="AF406" s="14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</row>
    <row r="407" ht="12.75" customHeight="1">
      <c r="A407" s="1"/>
      <c r="B407" s="139"/>
      <c r="C407" s="139"/>
      <c r="D407" s="139"/>
      <c r="E407" s="139"/>
      <c r="F407" s="139"/>
      <c r="G407" s="13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41"/>
      <c r="Y407" s="141"/>
      <c r="Z407" s="141"/>
      <c r="AA407" s="141"/>
      <c r="AB407" s="141"/>
      <c r="AC407" s="141"/>
      <c r="AD407" s="141"/>
      <c r="AE407" s="141"/>
      <c r="AF407" s="14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</row>
    <row r="408" ht="12.75" customHeight="1">
      <c r="A408" s="1"/>
      <c r="B408" s="139"/>
      <c r="C408" s="139"/>
      <c r="D408" s="139"/>
      <c r="E408" s="139"/>
      <c r="F408" s="139"/>
      <c r="G408" s="13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41"/>
      <c r="Y408" s="141"/>
      <c r="Z408" s="141"/>
      <c r="AA408" s="141"/>
      <c r="AB408" s="141"/>
      <c r="AC408" s="141"/>
      <c r="AD408" s="141"/>
      <c r="AE408" s="141"/>
      <c r="AF408" s="14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</row>
    <row r="409" ht="12.75" customHeight="1">
      <c r="A409" s="1"/>
      <c r="B409" s="139"/>
      <c r="C409" s="139"/>
      <c r="D409" s="139"/>
      <c r="E409" s="139"/>
      <c r="F409" s="139"/>
      <c r="G409" s="13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41"/>
      <c r="Y409" s="141"/>
      <c r="Z409" s="141"/>
      <c r="AA409" s="141"/>
      <c r="AB409" s="141"/>
      <c r="AC409" s="141"/>
      <c r="AD409" s="141"/>
      <c r="AE409" s="141"/>
      <c r="AF409" s="14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</row>
    <row r="410" ht="12.75" customHeight="1">
      <c r="A410" s="1"/>
      <c r="B410" s="139"/>
      <c r="C410" s="139"/>
      <c r="D410" s="139"/>
      <c r="E410" s="139"/>
      <c r="F410" s="139"/>
      <c r="G410" s="13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41"/>
      <c r="Y410" s="141"/>
      <c r="Z410" s="141"/>
      <c r="AA410" s="141"/>
      <c r="AB410" s="141"/>
      <c r="AC410" s="141"/>
      <c r="AD410" s="141"/>
      <c r="AE410" s="141"/>
      <c r="AF410" s="14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</row>
    <row r="411" ht="12.75" customHeight="1">
      <c r="A411" s="1"/>
      <c r="B411" s="139"/>
      <c r="C411" s="139"/>
      <c r="D411" s="139"/>
      <c r="E411" s="139"/>
      <c r="F411" s="139"/>
      <c r="G411" s="13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41"/>
      <c r="Y411" s="141"/>
      <c r="Z411" s="141"/>
      <c r="AA411" s="141"/>
      <c r="AB411" s="141"/>
      <c r="AC411" s="141"/>
      <c r="AD411" s="141"/>
      <c r="AE411" s="141"/>
      <c r="AF411" s="14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</row>
    <row r="412" ht="12.75" customHeight="1">
      <c r="A412" s="1"/>
      <c r="B412" s="139"/>
      <c r="C412" s="139"/>
      <c r="D412" s="139"/>
      <c r="E412" s="139"/>
      <c r="F412" s="139"/>
      <c r="G412" s="13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41"/>
      <c r="Y412" s="141"/>
      <c r="Z412" s="141"/>
      <c r="AA412" s="141"/>
      <c r="AB412" s="141"/>
      <c r="AC412" s="141"/>
      <c r="AD412" s="141"/>
      <c r="AE412" s="141"/>
      <c r="AF412" s="14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</row>
    <row r="413" ht="12.75" customHeight="1">
      <c r="A413" s="1"/>
      <c r="B413" s="139"/>
      <c r="C413" s="139"/>
      <c r="D413" s="139"/>
      <c r="E413" s="139"/>
      <c r="F413" s="139"/>
      <c r="G413" s="13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41"/>
      <c r="Y413" s="141"/>
      <c r="Z413" s="141"/>
      <c r="AA413" s="141"/>
      <c r="AB413" s="141"/>
      <c r="AC413" s="141"/>
      <c r="AD413" s="141"/>
      <c r="AE413" s="141"/>
      <c r="AF413" s="14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</row>
    <row r="414" ht="12.75" customHeight="1">
      <c r="A414" s="1"/>
      <c r="B414" s="139"/>
      <c r="C414" s="139"/>
      <c r="D414" s="139"/>
      <c r="E414" s="139"/>
      <c r="F414" s="139"/>
      <c r="G414" s="13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41"/>
      <c r="Y414" s="141"/>
      <c r="Z414" s="141"/>
      <c r="AA414" s="141"/>
      <c r="AB414" s="141"/>
      <c r="AC414" s="141"/>
      <c r="AD414" s="141"/>
      <c r="AE414" s="141"/>
      <c r="AF414" s="14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</row>
    <row r="415" ht="12.75" customHeight="1">
      <c r="A415" s="1"/>
      <c r="B415" s="139"/>
      <c r="C415" s="139"/>
      <c r="D415" s="139"/>
      <c r="E415" s="139"/>
      <c r="F415" s="139"/>
      <c r="G415" s="13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41"/>
      <c r="Y415" s="141"/>
      <c r="Z415" s="141"/>
      <c r="AA415" s="141"/>
      <c r="AB415" s="141"/>
      <c r="AC415" s="141"/>
      <c r="AD415" s="141"/>
      <c r="AE415" s="141"/>
      <c r="AF415" s="14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</row>
    <row r="416" ht="12.75" customHeight="1">
      <c r="A416" s="1"/>
      <c r="B416" s="139"/>
      <c r="C416" s="139"/>
      <c r="D416" s="139"/>
      <c r="E416" s="139"/>
      <c r="F416" s="139"/>
      <c r="G416" s="13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41"/>
      <c r="Y416" s="141"/>
      <c r="Z416" s="141"/>
      <c r="AA416" s="141"/>
      <c r="AB416" s="141"/>
      <c r="AC416" s="141"/>
      <c r="AD416" s="141"/>
      <c r="AE416" s="141"/>
      <c r="AF416" s="14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</row>
    <row r="417" ht="12.75" customHeight="1">
      <c r="A417" s="1"/>
      <c r="B417" s="139"/>
      <c r="C417" s="139"/>
      <c r="D417" s="139"/>
      <c r="E417" s="139"/>
      <c r="F417" s="139"/>
      <c r="G417" s="13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41"/>
      <c r="Y417" s="141"/>
      <c r="Z417" s="141"/>
      <c r="AA417" s="141"/>
      <c r="AB417" s="141"/>
      <c r="AC417" s="141"/>
      <c r="AD417" s="141"/>
      <c r="AE417" s="141"/>
      <c r="AF417" s="14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</row>
    <row r="418" ht="12.75" customHeight="1">
      <c r="A418" s="1"/>
      <c r="B418" s="139"/>
      <c r="C418" s="139"/>
      <c r="D418" s="139"/>
      <c r="E418" s="139"/>
      <c r="F418" s="139"/>
      <c r="G418" s="13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41"/>
      <c r="Y418" s="141"/>
      <c r="Z418" s="141"/>
      <c r="AA418" s="141"/>
      <c r="AB418" s="141"/>
      <c r="AC418" s="141"/>
      <c r="AD418" s="141"/>
      <c r="AE418" s="141"/>
      <c r="AF418" s="14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</row>
    <row r="419" ht="12.75" customHeight="1">
      <c r="A419" s="1"/>
      <c r="B419" s="139"/>
      <c r="C419" s="139"/>
      <c r="D419" s="139"/>
      <c r="E419" s="139"/>
      <c r="F419" s="139"/>
      <c r="G419" s="13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41"/>
      <c r="Y419" s="141"/>
      <c r="Z419" s="141"/>
      <c r="AA419" s="141"/>
      <c r="AB419" s="141"/>
      <c r="AC419" s="141"/>
      <c r="AD419" s="141"/>
      <c r="AE419" s="141"/>
      <c r="AF419" s="14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</row>
    <row r="420" ht="12.75" customHeight="1">
      <c r="A420" s="1"/>
      <c r="B420" s="139"/>
      <c r="C420" s="139"/>
      <c r="D420" s="139"/>
      <c r="E420" s="139"/>
      <c r="F420" s="139"/>
      <c r="G420" s="13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41"/>
      <c r="Y420" s="141"/>
      <c r="Z420" s="141"/>
      <c r="AA420" s="141"/>
      <c r="AB420" s="141"/>
      <c r="AC420" s="141"/>
      <c r="AD420" s="141"/>
      <c r="AE420" s="141"/>
      <c r="AF420" s="14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</row>
    <row r="421" ht="12.75" customHeight="1">
      <c r="A421" s="1"/>
      <c r="B421" s="139"/>
      <c r="C421" s="139"/>
      <c r="D421" s="139"/>
      <c r="E421" s="139"/>
      <c r="F421" s="139"/>
      <c r="G421" s="13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41"/>
      <c r="Y421" s="141"/>
      <c r="Z421" s="141"/>
      <c r="AA421" s="141"/>
      <c r="AB421" s="141"/>
      <c r="AC421" s="141"/>
      <c r="AD421" s="141"/>
      <c r="AE421" s="141"/>
      <c r="AF421" s="14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</row>
    <row r="422" ht="12.75" customHeight="1">
      <c r="A422" s="1"/>
      <c r="B422" s="139"/>
      <c r="C422" s="139"/>
      <c r="D422" s="139"/>
      <c r="E422" s="139"/>
      <c r="F422" s="139"/>
      <c r="G422" s="13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41"/>
      <c r="Y422" s="141"/>
      <c r="Z422" s="141"/>
      <c r="AA422" s="141"/>
      <c r="AB422" s="141"/>
      <c r="AC422" s="141"/>
      <c r="AD422" s="141"/>
      <c r="AE422" s="141"/>
      <c r="AF422" s="14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</row>
    <row r="423" ht="12.75" customHeight="1">
      <c r="A423" s="1"/>
      <c r="B423" s="139"/>
      <c r="C423" s="139"/>
      <c r="D423" s="139"/>
      <c r="E423" s="139"/>
      <c r="F423" s="139"/>
      <c r="G423" s="13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41"/>
      <c r="Y423" s="141"/>
      <c r="Z423" s="141"/>
      <c r="AA423" s="141"/>
      <c r="AB423" s="141"/>
      <c r="AC423" s="141"/>
      <c r="AD423" s="141"/>
      <c r="AE423" s="141"/>
      <c r="AF423" s="14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</row>
    <row r="424" ht="12.75" customHeight="1">
      <c r="A424" s="1"/>
      <c r="B424" s="139"/>
      <c r="C424" s="139"/>
      <c r="D424" s="139"/>
      <c r="E424" s="139"/>
      <c r="F424" s="139"/>
      <c r="G424" s="13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41"/>
      <c r="Y424" s="141"/>
      <c r="Z424" s="141"/>
      <c r="AA424" s="141"/>
      <c r="AB424" s="141"/>
      <c r="AC424" s="141"/>
      <c r="AD424" s="141"/>
      <c r="AE424" s="141"/>
      <c r="AF424" s="14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</row>
    <row r="425" ht="12.75" customHeight="1">
      <c r="A425" s="1"/>
      <c r="B425" s="139"/>
      <c r="C425" s="139"/>
      <c r="D425" s="139"/>
      <c r="E425" s="139"/>
      <c r="F425" s="139"/>
      <c r="G425" s="13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41"/>
      <c r="Y425" s="141"/>
      <c r="Z425" s="141"/>
      <c r="AA425" s="141"/>
      <c r="AB425" s="141"/>
      <c r="AC425" s="141"/>
      <c r="AD425" s="141"/>
      <c r="AE425" s="141"/>
      <c r="AF425" s="14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</row>
    <row r="426" ht="12.75" customHeight="1">
      <c r="A426" s="1"/>
      <c r="B426" s="139"/>
      <c r="C426" s="139"/>
      <c r="D426" s="139"/>
      <c r="E426" s="139"/>
      <c r="F426" s="139"/>
      <c r="G426" s="13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41"/>
      <c r="Y426" s="141"/>
      <c r="Z426" s="141"/>
      <c r="AA426" s="141"/>
      <c r="AB426" s="141"/>
      <c r="AC426" s="141"/>
      <c r="AD426" s="141"/>
      <c r="AE426" s="141"/>
      <c r="AF426" s="14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</row>
    <row r="427" ht="12.75" customHeight="1">
      <c r="A427" s="1"/>
      <c r="B427" s="139"/>
      <c r="C427" s="139"/>
      <c r="D427" s="139"/>
      <c r="E427" s="139"/>
      <c r="F427" s="139"/>
      <c r="G427" s="13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41"/>
      <c r="Y427" s="141"/>
      <c r="Z427" s="141"/>
      <c r="AA427" s="141"/>
      <c r="AB427" s="141"/>
      <c r="AC427" s="141"/>
      <c r="AD427" s="141"/>
      <c r="AE427" s="141"/>
      <c r="AF427" s="14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</row>
    <row r="428" ht="12.75" customHeight="1">
      <c r="A428" s="1"/>
      <c r="B428" s="139"/>
      <c r="C428" s="139"/>
      <c r="D428" s="139"/>
      <c r="E428" s="139"/>
      <c r="F428" s="139"/>
      <c r="G428" s="13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41"/>
      <c r="Y428" s="141"/>
      <c r="Z428" s="141"/>
      <c r="AA428" s="141"/>
      <c r="AB428" s="141"/>
      <c r="AC428" s="141"/>
      <c r="AD428" s="141"/>
      <c r="AE428" s="141"/>
      <c r="AF428" s="14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</row>
    <row r="429" ht="12.75" customHeight="1">
      <c r="A429" s="1"/>
      <c r="B429" s="139"/>
      <c r="C429" s="139"/>
      <c r="D429" s="139"/>
      <c r="E429" s="139"/>
      <c r="F429" s="139"/>
      <c r="G429" s="13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41"/>
      <c r="Y429" s="141"/>
      <c r="Z429" s="141"/>
      <c r="AA429" s="141"/>
      <c r="AB429" s="141"/>
      <c r="AC429" s="141"/>
      <c r="AD429" s="141"/>
      <c r="AE429" s="141"/>
      <c r="AF429" s="14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</row>
    <row r="430" ht="12.75" customHeight="1">
      <c r="A430" s="1"/>
      <c r="B430" s="139"/>
      <c r="C430" s="139"/>
      <c r="D430" s="139"/>
      <c r="E430" s="139"/>
      <c r="F430" s="139"/>
      <c r="G430" s="13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41"/>
      <c r="Y430" s="141"/>
      <c r="Z430" s="141"/>
      <c r="AA430" s="141"/>
      <c r="AB430" s="141"/>
      <c r="AC430" s="141"/>
      <c r="AD430" s="141"/>
      <c r="AE430" s="141"/>
      <c r="AF430" s="14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</row>
    <row r="431" ht="12.75" customHeight="1">
      <c r="A431" s="1"/>
      <c r="B431" s="139"/>
      <c r="C431" s="139"/>
      <c r="D431" s="139"/>
      <c r="E431" s="139"/>
      <c r="F431" s="139"/>
      <c r="G431" s="13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41"/>
      <c r="Y431" s="141"/>
      <c r="Z431" s="141"/>
      <c r="AA431" s="141"/>
      <c r="AB431" s="141"/>
      <c r="AC431" s="141"/>
      <c r="AD431" s="141"/>
      <c r="AE431" s="141"/>
      <c r="AF431" s="14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</row>
    <row r="432" ht="12.75" customHeight="1">
      <c r="A432" s="1"/>
      <c r="B432" s="139"/>
      <c r="C432" s="139"/>
      <c r="D432" s="139"/>
      <c r="E432" s="139"/>
      <c r="F432" s="139"/>
      <c r="G432" s="13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41"/>
      <c r="Y432" s="141"/>
      <c r="Z432" s="141"/>
      <c r="AA432" s="141"/>
      <c r="AB432" s="141"/>
      <c r="AC432" s="141"/>
      <c r="AD432" s="141"/>
      <c r="AE432" s="141"/>
      <c r="AF432" s="14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</row>
    <row r="433" ht="12.75" customHeight="1">
      <c r="A433" s="1"/>
      <c r="B433" s="139"/>
      <c r="C433" s="139"/>
      <c r="D433" s="139"/>
      <c r="E433" s="139"/>
      <c r="F433" s="139"/>
      <c r="G433" s="13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41"/>
      <c r="Y433" s="141"/>
      <c r="Z433" s="141"/>
      <c r="AA433" s="141"/>
      <c r="AB433" s="141"/>
      <c r="AC433" s="141"/>
      <c r="AD433" s="141"/>
      <c r="AE433" s="141"/>
      <c r="AF433" s="14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</row>
    <row r="434" ht="12.75" customHeight="1">
      <c r="A434" s="1"/>
      <c r="B434" s="139"/>
      <c r="C434" s="139"/>
      <c r="D434" s="139"/>
      <c r="E434" s="139"/>
      <c r="F434" s="139"/>
      <c r="G434" s="13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41"/>
      <c r="Y434" s="141"/>
      <c r="Z434" s="141"/>
      <c r="AA434" s="141"/>
      <c r="AB434" s="141"/>
      <c r="AC434" s="141"/>
      <c r="AD434" s="141"/>
      <c r="AE434" s="141"/>
      <c r="AF434" s="14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</row>
    <row r="435" ht="12.75" customHeight="1">
      <c r="A435" s="1"/>
      <c r="B435" s="139"/>
      <c r="C435" s="139"/>
      <c r="D435" s="139"/>
      <c r="E435" s="139"/>
      <c r="F435" s="139"/>
      <c r="G435" s="13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41"/>
      <c r="Y435" s="141"/>
      <c r="Z435" s="141"/>
      <c r="AA435" s="141"/>
      <c r="AB435" s="141"/>
      <c r="AC435" s="141"/>
      <c r="AD435" s="141"/>
      <c r="AE435" s="141"/>
      <c r="AF435" s="14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</row>
    <row r="436" ht="12.75" customHeight="1">
      <c r="A436" s="1"/>
      <c r="B436" s="139"/>
      <c r="C436" s="139"/>
      <c r="D436" s="139"/>
      <c r="E436" s="139"/>
      <c r="F436" s="139"/>
      <c r="G436" s="13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41"/>
      <c r="Y436" s="141"/>
      <c r="Z436" s="141"/>
      <c r="AA436" s="141"/>
      <c r="AB436" s="141"/>
      <c r="AC436" s="141"/>
      <c r="AD436" s="141"/>
      <c r="AE436" s="141"/>
      <c r="AF436" s="14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</row>
    <row r="437" ht="12.75" customHeight="1">
      <c r="A437" s="1"/>
      <c r="B437" s="139"/>
      <c r="C437" s="139"/>
      <c r="D437" s="139"/>
      <c r="E437" s="139"/>
      <c r="F437" s="139"/>
      <c r="G437" s="13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41"/>
      <c r="Y437" s="141"/>
      <c r="Z437" s="141"/>
      <c r="AA437" s="141"/>
      <c r="AB437" s="141"/>
      <c r="AC437" s="141"/>
      <c r="AD437" s="141"/>
      <c r="AE437" s="141"/>
      <c r="AF437" s="14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</row>
    <row r="438" ht="12.75" customHeight="1">
      <c r="A438" s="1"/>
      <c r="B438" s="139"/>
      <c r="C438" s="139"/>
      <c r="D438" s="139"/>
      <c r="E438" s="139"/>
      <c r="F438" s="139"/>
      <c r="G438" s="13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41"/>
      <c r="Y438" s="141"/>
      <c r="Z438" s="141"/>
      <c r="AA438" s="141"/>
      <c r="AB438" s="141"/>
      <c r="AC438" s="141"/>
      <c r="AD438" s="141"/>
      <c r="AE438" s="141"/>
      <c r="AF438" s="14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</row>
    <row r="439" ht="12.75" customHeight="1">
      <c r="A439" s="1"/>
      <c r="B439" s="139"/>
      <c r="C439" s="139"/>
      <c r="D439" s="139"/>
      <c r="E439" s="139"/>
      <c r="F439" s="139"/>
      <c r="G439" s="13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41"/>
      <c r="Y439" s="141"/>
      <c r="Z439" s="141"/>
      <c r="AA439" s="141"/>
      <c r="AB439" s="141"/>
      <c r="AC439" s="141"/>
      <c r="AD439" s="141"/>
      <c r="AE439" s="141"/>
      <c r="AF439" s="14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</row>
    <row r="440" ht="12.75" customHeight="1">
      <c r="A440" s="1"/>
      <c r="B440" s="139"/>
      <c r="C440" s="139"/>
      <c r="D440" s="139"/>
      <c r="E440" s="139"/>
      <c r="F440" s="139"/>
      <c r="G440" s="13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41"/>
      <c r="Y440" s="141"/>
      <c r="Z440" s="141"/>
      <c r="AA440" s="141"/>
      <c r="AB440" s="141"/>
      <c r="AC440" s="141"/>
      <c r="AD440" s="141"/>
      <c r="AE440" s="141"/>
      <c r="AF440" s="14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</row>
    <row r="441" ht="12.75" customHeight="1">
      <c r="A441" s="1"/>
      <c r="B441" s="139"/>
      <c r="C441" s="139"/>
      <c r="D441" s="139"/>
      <c r="E441" s="139"/>
      <c r="F441" s="139"/>
      <c r="G441" s="13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41"/>
      <c r="Y441" s="141"/>
      <c r="Z441" s="141"/>
      <c r="AA441" s="141"/>
      <c r="AB441" s="141"/>
      <c r="AC441" s="141"/>
      <c r="AD441" s="141"/>
      <c r="AE441" s="141"/>
      <c r="AF441" s="14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</row>
    <row r="442" ht="12.75" customHeight="1">
      <c r="A442" s="1"/>
      <c r="B442" s="139"/>
      <c r="C442" s="139"/>
      <c r="D442" s="139"/>
      <c r="E442" s="139"/>
      <c r="F442" s="139"/>
      <c r="G442" s="13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41"/>
      <c r="Y442" s="141"/>
      <c r="Z442" s="141"/>
      <c r="AA442" s="141"/>
      <c r="AB442" s="141"/>
      <c r="AC442" s="141"/>
      <c r="AD442" s="141"/>
      <c r="AE442" s="141"/>
      <c r="AF442" s="14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</row>
    <row r="443" ht="12.75" customHeight="1">
      <c r="A443" s="1"/>
      <c r="B443" s="139"/>
      <c r="C443" s="139"/>
      <c r="D443" s="139"/>
      <c r="E443" s="139"/>
      <c r="F443" s="139"/>
      <c r="G443" s="13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41"/>
      <c r="Y443" s="141"/>
      <c r="Z443" s="141"/>
      <c r="AA443" s="141"/>
      <c r="AB443" s="141"/>
      <c r="AC443" s="141"/>
      <c r="AD443" s="141"/>
      <c r="AE443" s="141"/>
      <c r="AF443" s="14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</row>
    <row r="444" ht="12.75" customHeight="1">
      <c r="A444" s="1"/>
      <c r="B444" s="139"/>
      <c r="C444" s="139"/>
      <c r="D444" s="139"/>
      <c r="E444" s="139"/>
      <c r="F444" s="139"/>
      <c r="G444" s="13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41"/>
      <c r="Y444" s="141"/>
      <c r="Z444" s="141"/>
      <c r="AA444" s="141"/>
      <c r="AB444" s="141"/>
      <c r="AC444" s="141"/>
      <c r="AD444" s="141"/>
      <c r="AE444" s="141"/>
      <c r="AF444" s="14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</row>
    <row r="445" ht="12.75" customHeight="1">
      <c r="A445" s="1"/>
      <c r="B445" s="139"/>
      <c r="C445" s="139"/>
      <c r="D445" s="139"/>
      <c r="E445" s="139"/>
      <c r="F445" s="139"/>
      <c r="G445" s="13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41"/>
      <c r="Y445" s="141"/>
      <c r="Z445" s="141"/>
      <c r="AA445" s="141"/>
      <c r="AB445" s="141"/>
      <c r="AC445" s="141"/>
      <c r="AD445" s="141"/>
      <c r="AE445" s="141"/>
      <c r="AF445" s="14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</row>
    <row r="446" ht="12.75" customHeight="1">
      <c r="A446" s="1"/>
      <c r="B446" s="139"/>
      <c r="C446" s="139"/>
      <c r="D446" s="139"/>
      <c r="E446" s="139"/>
      <c r="F446" s="139"/>
      <c r="G446" s="13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41"/>
      <c r="Y446" s="141"/>
      <c r="Z446" s="141"/>
      <c r="AA446" s="141"/>
      <c r="AB446" s="141"/>
      <c r="AC446" s="141"/>
      <c r="AD446" s="141"/>
      <c r="AE446" s="141"/>
      <c r="AF446" s="14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</row>
    <row r="447" ht="12.75" customHeight="1">
      <c r="A447" s="1"/>
      <c r="B447" s="139"/>
      <c r="C447" s="139"/>
      <c r="D447" s="139"/>
      <c r="E447" s="139"/>
      <c r="F447" s="139"/>
      <c r="G447" s="13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41"/>
      <c r="Y447" s="141"/>
      <c r="Z447" s="141"/>
      <c r="AA447" s="141"/>
      <c r="AB447" s="141"/>
      <c r="AC447" s="141"/>
      <c r="AD447" s="141"/>
      <c r="AE447" s="141"/>
      <c r="AF447" s="14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</row>
    <row r="448" ht="12.75" customHeight="1">
      <c r="A448" s="1"/>
      <c r="B448" s="139"/>
      <c r="C448" s="139"/>
      <c r="D448" s="139"/>
      <c r="E448" s="139"/>
      <c r="F448" s="139"/>
      <c r="G448" s="13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41"/>
      <c r="Y448" s="141"/>
      <c r="Z448" s="141"/>
      <c r="AA448" s="141"/>
      <c r="AB448" s="141"/>
      <c r="AC448" s="141"/>
      <c r="AD448" s="141"/>
      <c r="AE448" s="141"/>
      <c r="AF448" s="14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</row>
    <row r="449" ht="12.75" customHeight="1">
      <c r="A449" s="1"/>
      <c r="B449" s="139"/>
      <c r="C449" s="139"/>
      <c r="D449" s="139"/>
      <c r="E449" s="139"/>
      <c r="F449" s="139"/>
      <c r="G449" s="13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41"/>
      <c r="Y449" s="141"/>
      <c r="Z449" s="141"/>
      <c r="AA449" s="141"/>
      <c r="AB449" s="141"/>
      <c r="AC449" s="141"/>
      <c r="AD449" s="141"/>
      <c r="AE449" s="141"/>
      <c r="AF449" s="14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</row>
    <row r="450" ht="12.75" customHeight="1">
      <c r="A450" s="1"/>
      <c r="B450" s="139"/>
      <c r="C450" s="139"/>
      <c r="D450" s="139"/>
      <c r="E450" s="139"/>
      <c r="F450" s="139"/>
      <c r="G450" s="13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41"/>
      <c r="Y450" s="141"/>
      <c r="Z450" s="141"/>
      <c r="AA450" s="141"/>
      <c r="AB450" s="141"/>
      <c r="AC450" s="141"/>
      <c r="AD450" s="141"/>
      <c r="AE450" s="141"/>
      <c r="AF450" s="14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</row>
    <row r="451" ht="12.75" customHeight="1">
      <c r="A451" s="1"/>
      <c r="B451" s="139"/>
      <c r="C451" s="139"/>
      <c r="D451" s="139"/>
      <c r="E451" s="139"/>
      <c r="F451" s="139"/>
      <c r="G451" s="13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41"/>
      <c r="Y451" s="141"/>
      <c r="Z451" s="141"/>
      <c r="AA451" s="141"/>
      <c r="AB451" s="141"/>
      <c r="AC451" s="141"/>
      <c r="AD451" s="141"/>
      <c r="AE451" s="141"/>
      <c r="AF451" s="14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</row>
    <row r="452" ht="12.75" customHeight="1">
      <c r="A452" s="1"/>
      <c r="B452" s="139"/>
      <c r="C452" s="139"/>
      <c r="D452" s="139"/>
      <c r="E452" s="139"/>
      <c r="F452" s="139"/>
      <c r="G452" s="13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41"/>
      <c r="Y452" s="141"/>
      <c r="Z452" s="141"/>
      <c r="AA452" s="141"/>
      <c r="AB452" s="141"/>
      <c r="AC452" s="141"/>
      <c r="AD452" s="141"/>
      <c r="AE452" s="141"/>
      <c r="AF452" s="14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</row>
    <row r="453" ht="12.75" customHeight="1">
      <c r="A453" s="1"/>
      <c r="B453" s="139"/>
      <c r="C453" s="139"/>
      <c r="D453" s="139"/>
      <c r="E453" s="139"/>
      <c r="F453" s="139"/>
      <c r="G453" s="13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41"/>
      <c r="Y453" s="141"/>
      <c r="Z453" s="141"/>
      <c r="AA453" s="141"/>
      <c r="AB453" s="141"/>
      <c r="AC453" s="141"/>
      <c r="AD453" s="141"/>
      <c r="AE453" s="141"/>
      <c r="AF453" s="14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</row>
    <row r="454" ht="12.75" customHeight="1">
      <c r="A454" s="1"/>
      <c r="B454" s="139"/>
      <c r="C454" s="139"/>
      <c r="D454" s="139"/>
      <c r="E454" s="139"/>
      <c r="F454" s="139"/>
      <c r="G454" s="13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41"/>
      <c r="Y454" s="141"/>
      <c r="Z454" s="141"/>
      <c r="AA454" s="141"/>
      <c r="AB454" s="141"/>
      <c r="AC454" s="141"/>
      <c r="AD454" s="141"/>
      <c r="AE454" s="141"/>
      <c r="AF454" s="14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</row>
    <row r="455" ht="12.75" customHeight="1">
      <c r="A455" s="1"/>
      <c r="B455" s="139"/>
      <c r="C455" s="139"/>
      <c r="D455" s="139"/>
      <c r="E455" s="139"/>
      <c r="F455" s="139"/>
      <c r="G455" s="13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41"/>
      <c r="Y455" s="141"/>
      <c r="Z455" s="141"/>
      <c r="AA455" s="141"/>
      <c r="AB455" s="141"/>
      <c r="AC455" s="141"/>
      <c r="AD455" s="141"/>
      <c r="AE455" s="141"/>
      <c r="AF455" s="14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</row>
    <row r="456" ht="12.75" customHeight="1">
      <c r="A456" s="1"/>
      <c r="B456" s="139"/>
      <c r="C456" s="139"/>
      <c r="D456" s="139"/>
      <c r="E456" s="139"/>
      <c r="F456" s="139"/>
      <c r="G456" s="13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41"/>
      <c r="Y456" s="141"/>
      <c r="Z456" s="141"/>
      <c r="AA456" s="141"/>
      <c r="AB456" s="141"/>
      <c r="AC456" s="141"/>
      <c r="AD456" s="141"/>
      <c r="AE456" s="141"/>
      <c r="AF456" s="14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</row>
    <row r="457" ht="12.75" customHeight="1">
      <c r="A457" s="1"/>
      <c r="B457" s="139"/>
      <c r="C457" s="139"/>
      <c r="D457" s="139"/>
      <c r="E457" s="139"/>
      <c r="F457" s="139"/>
      <c r="G457" s="13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41"/>
      <c r="Y457" s="141"/>
      <c r="Z457" s="141"/>
      <c r="AA457" s="141"/>
      <c r="AB457" s="141"/>
      <c r="AC457" s="141"/>
      <c r="AD457" s="141"/>
      <c r="AE457" s="141"/>
      <c r="AF457" s="14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</row>
    <row r="458" ht="12.75" customHeight="1">
      <c r="A458" s="1"/>
      <c r="B458" s="139"/>
      <c r="C458" s="139"/>
      <c r="D458" s="139"/>
      <c r="E458" s="139"/>
      <c r="F458" s="139"/>
      <c r="G458" s="13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41"/>
      <c r="Y458" s="141"/>
      <c r="Z458" s="141"/>
      <c r="AA458" s="141"/>
      <c r="AB458" s="141"/>
      <c r="AC458" s="141"/>
      <c r="AD458" s="141"/>
      <c r="AE458" s="141"/>
      <c r="AF458" s="14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</row>
    <row r="459" ht="12.75" customHeight="1">
      <c r="A459" s="1"/>
      <c r="B459" s="139"/>
      <c r="C459" s="139"/>
      <c r="D459" s="139"/>
      <c r="E459" s="139"/>
      <c r="F459" s="139"/>
      <c r="G459" s="13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41"/>
      <c r="Y459" s="141"/>
      <c r="Z459" s="141"/>
      <c r="AA459" s="141"/>
      <c r="AB459" s="141"/>
      <c r="AC459" s="141"/>
      <c r="AD459" s="141"/>
      <c r="AE459" s="141"/>
      <c r="AF459" s="14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</row>
    <row r="460" ht="12.75" customHeight="1">
      <c r="A460" s="1"/>
      <c r="B460" s="139"/>
      <c r="C460" s="139"/>
      <c r="D460" s="139"/>
      <c r="E460" s="139"/>
      <c r="F460" s="139"/>
      <c r="G460" s="13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41"/>
      <c r="Y460" s="141"/>
      <c r="Z460" s="141"/>
      <c r="AA460" s="141"/>
      <c r="AB460" s="141"/>
      <c r="AC460" s="141"/>
      <c r="AD460" s="141"/>
      <c r="AE460" s="141"/>
      <c r="AF460" s="14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</row>
    <row r="461" ht="12.75" customHeight="1">
      <c r="A461" s="1"/>
      <c r="B461" s="139"/>
      <c r="C461" s="139"/>
      <c r="D461" s="139"/>
      <c r="E461" s="139"/>
      <c r="F461" s="139"/>
      <c r="G461" s="13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41"/>
      <c r="Y461" s="141"/>
      <c r="Z461" s="141"/>
      <c r="AA461" s="141"/>
      <c r="AB461" s="141"/>
      <c r="AC461" s="141"/>
      <c r="AD461" s="141"/>
      <c r="AE461" s="141"/>
      <c r="AF461" s="14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</row>
    <row r="462" ht="12.75" customHeight="1">
      <c r="A462" s="1"/>
      <c r="B462" s="139"/>
      <c r="C462" s="139"/>
      <c r="D462" s="139"/>
      <c r="E462" s="139"/>
      <c r="F462" s="139"/>
      <c r="G462" s="13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41"/>
      <c r="Y462" s="141"/>
      <c r="Z462" s="141"/>
      <c r="AA462" s="141"/>
      <c r="AB462" s="141"/>
      <c r="AC462" s="141"/>
      <c r="AD462" s="141"/>
      <c r="AE462" s="141"/>
      <c r="AF462" s="14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</row>
    <row r="463" ht="12.75" customHeight="1">
      <c r="A463" s="1"/>
      <c r="B463" s="139"/>
      <c r="C463" s="139"/>
      <c r="D463" s="139"/>
      <c r="E463" s="139"/>
      <c r="F463" s="139"/>
      <c r="G463" s="13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41"/>
      <c r="Y463" s="141"/>
      <c r="Z463" s="141"/>
      <c r="AA463" s="141"/>
      <c r="AB463" s="141"/>
      <c r="AC463" s="141"/>
      <c r="AD463" s="141"/>
      <c r="AE463" s="141"/>
      <c r="AF463" s="14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</row>
    <row r="464" ht="12.75" customHeight="1">
      <c r="A464" s="1"/>
      <c r="B464" s="139"/>
      <c r="C464" s="139"/>
      <c r="D464" s="139"/>
      <c r="E464" s="139"/>
      <c r="F464" s="139"/>
      <c r="G464" s="13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41"/>
      <c r="Y464" s="141"/>
      <c r="Z464" s="141"/>
      <c r="AA464" s="141"/>
      <c r="AB464" s="141"/>
      <c r="AC464" s="141"/>
      <c r="AD464" s="141"/>
      <c r="AE464" s="141"/>
      <c r="AF464" s="14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</row>
    <row r="465" ht="12.75" customHeight="1">
      <c r="A465" s="1"/>
      <c r="B465" s="139"/>
      <c r="C465" s="139"/>
      <c r="D465" s="139"/>
      <c r="E465" s="139"/>
      <c r="F465" s="139"/>
      <c r="G465" s="13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41"/>
      <c r="Y465" s="141"/>
      <c r="Z465" s="141"/>
      <c r="AA465" s="141"/>
      <c r="AB465" s="141"/>
      <c r="AC465" s="141"/>
      <c r="AD465" s="141"/>
      <c r="AE465" s="141"/>
      <c r="AF465" s="14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</row>
    <row r="466" ht="12.75" customHeight="1">
      <c r="A466" s="1"/>
      <c r="B466" s="139"/>
      <c r="C466" s="139"/>
      <c r="D466" s="139"/>
      <c r="E466" s="139"/>
      <c r="F466" s="139"/>
      <c r="G466" s="13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41"/>
      <c r="Y466" s="141"/>
      <c r="Z466" s="141"/>
      <c r="AA466" s="141"/>
      <c r="AB466" s="141"/>
      <c r="AC466" s="141"/>
      <c r="AD466" s="141"/>
      <c r="AE466" s="141"/>
      <c r="AF466" s="14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</row>
    <row r="467" ht="12.75" customHeight="1">
      <c r="A467" s="1"/>
      <c r="B467" s="139"/>
      <c r="C467" s="139"/>
      <c r="D467" s="139"/>
      <c r="E467" s="139"/>
      <c r="F467" s="139"/>
      <c r="G467" s="13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41"/>
      <c r="Y467" s="141"/>
      <c r="Z467" s="141"/>
      <c r="AA467" s="141"/>
      <c r="AB467" s="141"/>
      <c r="AC467" s="141"/>
      <c r="AD467" s="141"/>
      <c r="AE467" s="141"/>
      <c r="AF467" s="14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</row>
    <row r="468" ht="12.75" customHeight="1">
      <c r="A468" s="1"/>
      <c r="B468" s="139"/>
      <c r="C468" s="139"/>
      <c r="D468" s="139"/>
      <c r="E468" s="139"/>
      <c r="F468" s="139"/>
      <c r="G468" s="13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41"/>
      <c r="Y468" s="141"/>
      <c r="Z468" s="141"/>
      <c r="AA468" s="141"/>
      <c r="AB468" s="141"/>
      <c r="AC468" s="141"/>
      <c r="AD468" s="141"/>
      <c r="AE468" s="141"/>
      <c r="AF468" s="14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</row>
    <row r="469" ht="12.75" customHeight="1">
      <c r="A469" s="1"/>
      <c r="B469" s="139"/>
      <c r="C469" s="139"/>
      <c r="D469" s="139"/>
      <c r="E469" s="139"/>
      <c r="F469" s="139"/>
      <c r="G469" s="13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41"/>
      <c r="Y469" s="141"/>
      <c r="Z469" s="141"/>
      <c r="AA469" s="141"/>
      <c r="AB469" s="141"/>
      <c r="AC469" s="141"/>
      <c r="AD469" s="141"/>
      <c r="AE469" s="141"/>
      <c r="AF469" s="14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</row>
    <row r="470" ht="12.75" customHeight="1">
      <c r="A470" s="1"/>
      <c r="B470" s="139"/>
      <c r="C470" s="139"/>
      <c r="D470" s="139"/>
      <c r="E470" s="139"/>
      <c r="F470" s="139"/>
      <c r="G470" s="13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41"/>
      <c r="Y470" s="141"/>
      <c r="Z470" s="141"/>
      <c r="AA470" s="141"/>
      <c r="AB470" s="141"/>
      <c r="AC470" s="141"/>
      <c r="AD470" s="141"/>
      <c r="AE470" s="141"/>
      <c r="AF470" s="14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</row>
    <row r="471" ht="12.75" customHeight="1">
      <c r="A471" s="1"/>
      <c r="B471" s="139"/>
      <c r="C471" s="139"/>
      <c r="D471" s="139"/>
      <c r="E471" s="139"/>
      <c r="F471" s="139"/>
      <c r="G471" s="13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41"/>
      <c r="Y471" s="141"/>
      <c r="Z471" s="141"/>
      <c r="AA471" s="141"/>
      <c r="AB471" s="141"/>
      <c r="AC471" s="141"/>
      <c r="AD471" s="141"/>
      <c r="AE471" s="141"/>
      <c r="AF471" s="14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</row>
    <row r="472" ht="12.75" customHeight="1">
      <c r="A472" s="1"/>
      <c r="B472" s="139"/>
      <c r="C472" s="139"/>
      <c r="D472" s="139"/>
      <c r="E472" s="139"/>
      <c r="F472" s="139"/>
      <c r="G472" s="13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41"/>
      <c r="Y472" s="141"/>
      <c r="Z472" s="141"/>
      <c r="AA472" s="141"/>
      <c r="AB472" s="141"/>
      <c r="AC472" s="141"/>
      <c r="AD472" s="141"/>
      <c r="AE472" s="141"/>
      <c r="AF472" s="14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</row>
    <row r="473" ht="12.75" customHeight="1">
      <c r="A473" s="1"/>
      <c r="B473" s="139"/>
      <c r="C473" s="139"/>
      <c r="D473" s="139"/>
      <c r="E473" s="139"/>
      <c r="F473" s="139"/>
      <c r="G473" s="13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41"/>
      <c r="Y473" s="141"/>
      <c r="Z473" s="141"/>
      <c r="AA473" s="141"/>
      <c r="AB473" s="141"/>
      <c r="AC473" s="141"/>
      <c r="AD473" s="141"/>
      <c r="AE473" s="141"/>
      <c r="AF473" s="14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</row>
    <row r="474" ht="12.75" customHeight="1">
      <c r="A474" s="1"/>
      <c r="B474" s="139"/>
      <c r="C474" s="139"/>
      <c r="D474" s="139"/>
      <c r="E474" s="139"/>
      <c r="F474" s="139"/>
      <c r="G474" s="13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41"/>
      <c r="Y474" s="141"/>
      <c r="Z474" s="141"/>
      <c r="AA474" s="141"/>
      <c r="AB474" s="141"/>
      <c r="AC474" s="141"/>
      <c r="AD474" s="141"/>
      <c r="AE474" s="141"/>
      <c r="AF474" s="14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</row>
    <row r="475" ht="12.75" customHeight="1">
      <c r="A475" s="1"/>
      <c r="B475" s="139"/>
      <c r="C475" s="139"/>
      <c r="D475" s="139"/>
      <c r="E475" s="139"/>
      <c r="F475" s="139"/>
      <c r="G475" s="13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41"/>
      <c r="Y475" s="141"/>
      <c r="Z475" s="141"/>
      <c r="AA475" s="141"/>
      <c r="AB475" s="141"/>
      <c r="AC475" s="141"/>
      <c r="AD475" s="141"/>
      <c r="AE475" s="141"/>
      <c r="AF475" s="14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</row>
    <row r="476" ht="12.75" customHeight="1">
      <c r="A476" s="1"/>
      <c r="B476" s="139"/>
      <c r="C476" s="139"/>
      <c r="D476" s="139"/>
      <c r="E476" s="139"/>
      <c r="F476" s="139"/>
      <c r="G476" s="13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41"/>
      <c r="Y476" s="141"/>
      <c r="Z476" s="141"/>
      <c r="AA476" s="141"/>
      <c r="AB476" s="141"/>
      <c r="AC476" s="141"/>
      <c r="AD476" s="141"/>
      <c r="AE476" s="141"/>
      <c r="AF476" s="14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</row>
    <row r="477" ht="12.75" customHeight="1">
      <c r="A477" s="1"/>
      <c r="B477" s="139"/>
      <c r="C477" s="139"/>
      <c r="D477" s="139"/>
      <c r="E477" s="139"/>
      <c r="F477" s="139"/>
      <c r="G477" s="13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41"/>
      <c r="Y477" s="141"/>
      <c r="Z477" s="141"/>
      <c r="AA477" s="141"/>
      <c r="AB477" s="141"/>
      <c r="AC477" s="141"/>
      <c r="AD477" s="141"/>
      <c r="AE477" s="141"/>
      <c r="AF477" s="14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</row>
    <row r="478" ht="12.75" customHeight="1">
      <c r="A478" s="1"/>
      <c r="B478" s="139"/>
      <c r="C478" s="139"/>
      <c r="D478" s="139"/>
      <c r="E478" s="139"/>
      <c r="F478" s="139"/>
      <c r="G478" s="13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41"/>
      <c r="Y478" s="141"/>
      <c r="Z478" s="141"/>
      <c r="AA478" s="141"/>
      <c r="AB478" s="141"/>
      <c r="AC478" s="141"/>
      <c r="AD478" s="141"/>
      <c r="AE478" s="141"/>
      <c r="AF478" s="14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</row>
    <row r="479" ht="12.75" customHeight="1">
      <c r="A479" s="1"/>
      <c r="B479" s="139"/>
      <c r="C479" s="139"/>
      <c r="D479" s="139"/>
      <c r="E479" s="139"/>
      <c r="F479" s="139"/>
      <c r="G479" s="13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41"/>
      <c r="Y479" s="141"/>
      <c r="Z479" s="141"/>
      <c r="AA479" s="141"/>
      <c r="AB479" s="141"/>
      <c r="AC479" s="141"/>
      <c r="AD479" s="141"/>
      <c r="AE479" s="141"/>
      <c r="AF479" s="14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</row>
    <row r="480" ht="12.75" customHeight="1">
      <c r="A480" s="1"/>
      <c r="B480" s="139"/>
      <c r="C480" s="139"/>
      <c r="D480" s="139"/>
      <c r="E480" s="139"/>
      <c r="F480" s="139"/>
      <c r="G480" s="13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41"/>
      <c r="Y480" s="141"/>
      <c r="Z480" s="141"/>
      <c r="AA480" s="141"/>
      <c r="AB480" s="141"/>
      <c r="AC480" s="141"/>
      <c r="AD480" s="141"/>
      <c r="AE480" s="141"/>
      <c r="AF480" s="14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</row>
    <row r="481" ht="12.75" customHeight="1">
      <c r="A481" s="1"/>
      <c r="B481" s="139"/>
      <c r="C481" s="139"/>
      <c r="D481" s="139"/>
      <c r="E481" s="139"/>
      <c r="F481" s="139"/>
      <c r="G481" s="13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41"/>
      <c r="Y481" s="141"/>
      <c r="Z481" s="141"/>
      <c r="AA481" s="141"/>
      <c r="AB481" s="141"/>
      <c r="AC481" s="141"/>
      <c r="AD481" s="141"/>
      <c r="AE481" s="141"/>
      <c r="AF481" s="14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</row>
    <row r="482" ht="12.75" customHeight="1">
      <c r="A482" s="1"/>
      <c r="B482" s="139"/>
      <c r="C482" s="139"/>
      <c r="D482" s="139"/>
      <c r="E482" s="139"/>
      <c r="F482" s="139"/>
      <c r="G482" s="13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41"/>
      <c r="Y482" s="141"/>
      <c r="Z482" s="141"/>
      <c r="AA482" s="141"/>
      <c r="AB482" s="141"/>
      <c r="AC482" s="141"/>
      <c r="AD482" s="141"/>
      <c r="AE482" s="141"/>
      <c r="AF482" s="14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</row>
    <row r="483" ht="12.75" customHeight="1">
      <c r="A483" s="1"/>
      <c r="B483" s="139"/>
      <c r="C483" s="139"/>
      <c r="D483" s="139"/>
      <c r="E483" s="139"/>
      <c r="F483" s="139"/>
      <c r="G483" s="13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41"/>
      <c r="Y483" s="141"/>
      <c r="Z483" s="141"/>
      <c r="AA483" s="141"/>
      <c r="AB483" s="141"/>
      <c r="AC483" s="141"/>
      <c r="AD483" s="141"/>
      <c r="AE483" s="141"/>
      <c r="AF483" s="14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</row>
    <row r="484" ht="12.75" customHeight="1">
      <c r="A484" s="1"/>
      <c r="B484" s="139"/>
      <c r="C484" s="139"/>
      <c r="D484" s="139"/>
      <c r="E484" s="139"/>
      <c r="F484" s="139"/>
      <c r="G484" s="13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41"/>
      <c r="Y484" s="141"/>
      <c r="Z484" s="141"/>
      <c r="AA484" s="141"/>
      <c r="AB484" s="141"/>
      <c r="AC484" s="141"/>
      <c r="AD484" s="141"/>
      <c r="AE484" s="141"/>
      <c r="AF484" s="14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</row>
    <row r="485" ht="12.75" customHeight="1">
      <c r="A485" s="1"/>
      <c r="B485" s="139"/>
      <c r="C485" s="139"/>
      <c r="D485" s="139"/>
      <c r="E485" s="139"/>
      <c r="F485" s="139"/>
      <c r="G485" s="13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41"/>
      <c r="Y485" s="141"/>
      <c r="Z485" s="141"/>
      <c r="AA485" s="141"/>
      <c r="AB485" s="141"/>
      <c r="AC485" s="141"/>
      <c r="AD485" s="141"/>
      <c r="AE485" s="141"/>
      <c r="AF485" s="14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</row>
    <row r="486" ht="12.75" customHeight="1">
      <c r="A486" s="1"/>
      <c r="B486" s="139"/>
      <c r="C486" s="139"/>
      <c r="D486" s="139"/>
      <c r="E486" s="139"/>
      <c r="F486" s="139"/>
      <c r="G486" s="13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41"/>
      <c r="Y486" s="141"/>
      <c r="Z486" s="141"/>
      <c r="AA486" s="141"/>
      <c r="AB486" s="141"/>
      <c r="AC486" s="141"/>
      <c r="AD486" s="141"/>
      <c r="AE486" s="141"/>
      <c r="AF486" s="14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</row>
    <row r="487" ht="12.75" customHeight="1">
      <c r="A487" s="1"/>
      <c r="B487" s="139"/>
      <c r="C487" s="139"/>
      <c r="D487" s="139"/>
      <c r="E487" s="139"/>
      <c r="F487" s="139"/>
      <c r="G487" s="13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41"/>
      <c r="Y487" s="141"/>
      <c r="Z487" s="141"/>
      <c r="AA487" s="141"/>
      <c r="AB487" s="141"/>
      <c r="AC487" s="141"/>
      <c r="AD487" s="141"/>
      <c r="AE487" s="141"/>
      <c r="AF487" s="14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</row>
    <row r="488" ht="12.75" customHeight="1">
      <c r="A488" s="1"/>
      <c r="B488" s="139"/>
      <c r="C488" s="139"/>
      <c r="D488" s="139"/>
      <c r="E488" s="139"/>
      <c r="F488" s="139"/>
      <c r="G488" s="13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41"/>
      <c r="Y488" s="141"/>
      <c r="Z488" s="141"/>
      <c r="AA488" s="141"/>
      <c r="AB488" s="141"/>
      <c r="AC488" s="141"/>
      <c r="AD488" s="141"/>
      <c r="AE488" s="141"/>
      <c r="AF488" s="14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</row>
    <row r="489" ht="12.75" customHeight="1">
      <c r="A489" s="1"/>
      <c r="B489" s="139"/>
      <c r="C489" s="139"/>
      <c r="D489" s="139"/>
      <c r="E489" s="139"/>
      <c r="F489" s="139"/>
      <c r="G489" s="13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41"/>
      <c r="Y489" s="141"/>
      <c r="Z489" s="141"/>
      <c r="AA489" s="141"/>
      <c r="AB489" s="141"/>
      <c r="AC489" s="141"/>
      <c r="AD489" s="141"/>
      <c r="AE489" s="141"/>
      <c r="AF489" s="14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</row>
    <row r="490" ht="12.75" customHeight="1">
      <c r="A490" s="1"/>
      <c r="B490" s="139"/>
      <c r="C490" s="139"/>
      <c r="D490" s="139"/>
      <c r="E490" s="139"/>
      <c r="F490" s="139"/>
      <c r="G490" s="13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41"/>
      <c r="Y490" s="141"/>
      <c r="Z490" s="141"/>
      <c r="AA490" s="141"/>
      <c r="AB490" s="141"/>
      <c r="AC490" s="141"/>
      <c r="AD490" s="141"/>
      <c r="AE490" s="141"/>
      <c r="AF490" s="14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</row>
    <row r="491" ht="12.75" customHeight="1">
      <c r="A491" s="1"/>
      <c r="B491" s="139"/>
      <c r="C491" s="139"/>
      <c r="D491" s="139"/>
      <c r="E491" s="139"/>
      <c r="F491" s="139"/>
      <c r="G491" s="13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41"/>
      <c r="Y491" s="141"/>
      <c r="Z491" s="141"/>
      <c r="AA491" s="141"/>
      <c r="AB491" s="141"/>
      <c r="AC491" s="141"/>
      <c r="AD491" s="141"/>
      <c r="AE491" s="141"/>
      <c r="AF491" s="14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</row>
    <row r="492" ht="12.75" customHeight="1">
      <c r="A492" s="1"/>
      <c r="B492" s="139"/>
      <c r="C492" s="139"/>
      <c r="D492" s="139"/>
      <c r="E492" s="139"/>
      <c r="F492" s="139"/>
      <c r="G492" s="13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41"/>
      <c r="Y492" s="141"/>
      <c r="Z492" s="141"/>
      <c r="AA492" s="141"/>
      <c r="AB492" s="141"/>
      <c r="AC492" s="141"/>
      <c r="AD492" s="141"/>
      <c r="AE492" s="141"/>
      <c r="AF492" s="14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</row>
    <row r="493" ht="12.75" customHeight="1">
      <c r="A493" s="1"/>
      <c r="B493" s="139"/>
      <c r="C493" s="139"/>
      <c r="D493" s="139"/>
      <c r="E493" s="139"/>
      <c r="F493" s="139"/>
      <c r="G493" s="13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41"/>
      <c r="Y493" s="141"/>
      <c r="Z493" s="141"/>
      <c r="AA493" s="141"/>
      <c r="AB493" s="141"/>
      <c r="AC493" s="141"/>
      <c r="AD493" s="141"/>
      <c r="AE493" s="141"/>
      <c r="AF493" s="14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</row>
    <row r="494" ht="12.75" customHeight="1">
      <c r="A494" s="1"/>
      <c r="B494" s="139"/>
      <c r="C494" s="139"/>
      <c r="D494" s="139"/>
      <c r="E494" s="139"/>
      <c r="F494" s="139"/>
      <c r="G494" s="13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41"/>
      <c r="Y494" s="141"/>
      <c r="Z494" s="141"/>
      <c r="AA494" s="141"/>
      <c r="AB494" s="141"/>
      <c r="AC494" s="141"/>
      <c r="AD494" s="141"/>
      <c r="AE494" s="141"/>
      <c r="AF494" s="14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</row>
    <row r="495" ht="12.75" customHeight="1">
      <c r="A495" s="1"/>
      <c r="B495" s="139"/>
      <c r="C495" s="139"/>
      <c r="D495" s="139"/>
      <c r="E495" s="139"/>
      <c r="F495" s="139"/>
      <c r="G495" s="13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41"/>
      <c r="Y495" s="141"/>
      <c r="Z495" s="141"/>
      <c r="AA495" s="141"/>
      <c r="AB495" s="141"/>
      <c r="AC495" s="141"/>
      <c r="AD495" s="141"/>
      <c r="AE495" s="141"/>
      <c r="AF495" s="14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</row>
    <row r="496" ht="12.75" customHeight="1">
      <c r="A496" s="1"/>
      <c r="B496" s="139"/>
      <c r="C496" s="139"/>
      <c r="D496" s="139"/>
      <c r="E496" s="139"/>
      <c r="F496" s="139"/>
      <c r="G496" s="13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41"/>
      <c r="Y496" s="141"/>
      <c r="Z496" s="141"/>
      <c r="AA496" s="141"/>
      <c r="AB496" s="141"/>
      <c r="AC496" s="141"/>
      <c r="AD496" s="141"/>
      <c r="AE496" s="141"/>
      <c r="AF496" s="14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</row>
    <row r="497" ht="12.75" customHeight="1">
      <c r="A497" s="1"/>
      <c r="B497" s="139"/>
      <c r="C497" s="139"/>
      <c r="D497" s="139"/>
      <c r="E497" s="139"/>
      <c r="F497" s="139"/>
      <c r="G497" s="13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41"/>
      <c r="Y497" s="141"/>
      <c r="Z497" s="141"/>
      <c r="AA497" s="141"/>
      <c r="AB497" s="141"/>
      <c r="AC497" s="141"/>
      <c r="AD497" s="141"/>
      <c r="AE497" s="141"/>
      <c r="AF497" s="14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</row>
    <row r="498" ht="12.75" customHeight="1">
      <c r="A498" s="1"/>
      <c r="B498" s="139"/>
      <c r="C498" s="139"/>
      <c r="D498" s="139"/>
      <c r="E498" s="139"/>
      <c r="F498" s="139"/>
      <c r="G498" s="13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41"/>
      <c r="Y498" s="141"/>
      <c r="Z498" s="141"/>
      <c r="AA498" s="141"/>
      <c r="AB498" s="141"/>
      <c r="AC498" s="141"/>
      <c r="AD498" s="141"/>
      <c r="AE498" s="141"/>
      <c r="AF498" s="14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</row>
    <row r="499" ht="12.75" customHeight="1">
      <c r="A499" s="1"/>
      <c r="B499" s="139"/>
      <c r="C499" s="139"/>
      <c r="D499" s="139"/>
      <c r="E499" s="139"/>
      <c r="F499" s="139"/>
      <c r="G499" s="139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41"/>
      <c r="Y499" s="141"/>
      <c r="Z499" s="141"/>
      <c r="AA499" s="141"/>
      <c r="AB499" s="141"/>
      <c r="AC499" s="141"/>
      <c r="AD499" s="141"/>
      <c r="AE499" s="141"/>
      <c r="AF499" s="14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</row>
    <row r="500" ht="12.75" customHeight="1">
      <c r="A500" s="1"/>
      <c r="B500" s="139"/>
      <c r="C500" s="139"/>
      <c r="D500" s="139"/>
      <c r="E500" s="139"/>
      <c r="F500" s="139"/>
      <c r="G500" s="139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41"/>
      <c r="Y500" s="141"/>
      <c r="Z500" s="141"/>
      <c r="AA500" s="141"/>
      <c r="AB500" s="141"/>
      <c r="AC500" s="141"/>
      <c r="AD500" s="141"/>
      <c r="AE500" s="141"/>
      <c r="AF500" s="14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</row>
    <row r="501" ht="12.75" customHeight="1">
      <c r="A501" s="1"/>
      <c r="B501" s="139"/>
      <c r="C501" s="139"/>
      <c r="D501" s="139"/>
      <c r="E501" s="139"/>
      <c r="F501" s="139"/>
      <c r="G501" s="139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41"/>
      <c r="Y501" s="141"/>
      <c r="Z501" s="141"/>
      <c r="AA501" s="141"/>
      <c r="AB501" s="141"/>
      <c r="AC501" s="141"/>
      <c r="AD501" s="141"/>
      <c r="AE501" s="141"/>
      <c r="AF501" s="14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</row>
    <row r="502" ht="12.75" customHeight="1">
      <c r="A502" s="1"/>
      <c r="B502" s="139"/>
      <c r="C502" s="139"/>
      <c r="D502" s="139"/>
      <c r="E502" s="139"/>
      <c r="F502" s="139"/>
      <c r="G502" s="139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41"/>
      <c r="Y502" s="141"/>
      <c r="Z502" s="141"/>
      <c r="AA502" s="141"/>
      <c r="AB502" s="141"/>
      <c r="AC502" s="141"/>
      <c r="AD502" s="141"/>
      <c r="AE502" s="141"/>
      <c r="AF502" s="14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</row>
    <row r="503" ht="12.75" customHeight="1">
      <c r="A503" s="1"/>
      <c r="B503" s="139"/>
      <c r="C503" s="139"/>
      <c r="D503" s="139"/>
      <c r="E503" s="139"/>
      <c r="F503" s="139"/>
      <c r="G503" s="139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41"/>
      <c r="Y503" s="141"/>
      <c r="Z503" s="141"/>
      <c r="AA503" s="141"/>
      <c r="AB503" s="141"/>
      <c r="AC503" s="141"/>
      <c r="AD503" s="141"/>
      <c r="AE503" s="141"/>
      <c r="AF503" s="14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</row>
    <row r="504" ht="12.75" customHeight="1">
      <c r="A504" s="1"/>
      <c r="B504" s="139"/>
      <c r="C504" s="139"/>
      <c r="D504" s="139"/>
      <c r="E504" s="139"/>
      <c r="F504" s="139"/>
      <c r="G504" s="139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41"/>
      <c r="Y504" s="141"/>
      <c r="Z504" s="141"/>
      <c r="AA504" s="141"/>
      <c r="AB504" s="141"/>
      <c r="AC504" s="141"/>
      <c r="AD504" s="141"/>
      <c r="AE504" s="141"/>
      <c r="AF504" s="14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</row>
    <row r="505" ht="12.75" customHeight="1">
      <c r="A505" s="1"/>
      <c r="B505" s="139"/>
      <c r="C505" s="139"/>
      <c r="D505" s="139"/>
      <c r="E505" s="139"/>
      <c r="F505" s="139"/>
      <c r="G505" s="139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41"/>
      <c r="Y505" s="141"/>
      <c r="Z505" s="141"/>
      <c r="AA505" s="141"/>
      <c r="AB505" s="141"/>
      <c r="AC505" s="141"/>
      <c r="AD505" s="141"/>
      <c r="AE505" s="141"/>
      <c r="AF505" s="14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</row>
    <row r="506" ht="12.75" customHeight="1">
      <c r="A506" s="1"/>
      <c r="B506" s="139"/>
      <c r="C506" s="139"/>
      <c r="D506" s="139"/>
      <c r="E506" s="139"/>
      <c r="F506" s="139"/>
      <c r="G506" s="139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41"/>
      <c r="Y506" s="141"/>
      <c r="Z506" s="141"/>
      <c r="AA506" s="141"/>
      <c r="AB506" s="141"/>
      <c r="AC506" s="141"/>
      <c r="AD506" s="141"/>
      <c r="AE506" s="141"/>
      <c r="AF506" s="14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</row>
    <row r="507" ht="12.75" customHeight="1">
      <c r="A507" s="1"/>
      <c r="B507" s="139"/>
      <c r="C507" s="139"/>
      <c r="D507" s="139"/>
      <c r="E507" s="139"/>
      <c r="F507" s="139"/>
      <c r="G507" s="139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41"/>
      <c r="Y507" s="141"/>
      <c r="Z507" s="141"/>
      <c r="AA507" s="141"/>
      <c r="AB507" s="141"/>
      <c r="AC507" s="141"/>
      <c r="AD507" s="141"/>
      <c r="AE507" s="141"/>
      <c r="AF507" s="14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</row>
    <row r="508" ht="12.75" customHeight="1">
      <c r="A508" s="1"/>
      <c r="B508" s="139"/>
      <c r="C508" s="139"/>
      <c r="D508" s="139"/>
      <c r="E508" s="139"/>
      <c r="F508" s="139"/>
      <c r="G508" s="139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41"/>
      <c r="Y508" s="141"/>
      <c r="Z508" s="141"/>
      <c r="AA508" s="141"/>
      <c r="AB508" s="141"/>
      <c r="AC508" s="141"/>
      <c r="AD508" s="141"/>
      <c r="AE508" s="141"/>
      <c r="AF508" s="14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</row>
    <row r="509" ht="12.75" customHeight="1">
      <c r="A509" s="1"/>
      <c r="B509" s="139"/>
      <c r="C509" s="139"/>
      <c r="D509" s="139"/>
      <c r="E509" s="139"/>
      <c r="F509" s="139"/>
      <c r="G509" s="139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41"/>
      <c r="Y509" s="141"/>
      <c r="Z509" s="141"/>
      <c r="AA509" s="141"/>
      <c r="AB509" s="141"/>
      <c r="AC509" s="141"/>
      <c r="AD509" s="141"/>
      <c r="AE509" s="141"/>
      <c r="AF509" s="14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</row>
    <row r="510" ht="12.75" customHeight="1">
      <c r="A510" s="1"/>
      <c r="B510" s="139"/>
      <c r="C510" s="139"/>
      <c r="D510" s="139"/>
      <c r="E510" s="139"/>
      <c r="F510" s="139"/>
      <c r="G510" s="139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41"/>
      <c r="Y510" s="141"/>
      <c r="Z510" s="141"/>
      <c r="AA510" s="141"/>
      <c r="AB510" s="141"/>
      <c r="AC510" s="141"/>
      <c r="AD510" s="141"/>
      <c r="AE510" s="141"/>
      <c r="AF510" s="14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</row>
    <row r="511" ht="12.75" customHeight="1">
      <c r="A511" s="1"/>
      <c r="B511" s="139"/>
      <c r="C511" s="139"/>
      <c r="D511" s="139"/>
      <c r="E511" s="139"/>
      <c r="F511" s="139"/>
      <c r="G511" s="139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41"/>
      <c r="Y511" s="141"/>
      <c r="Z511" s="141"/>
      <c r="AA511" s="141"/>
      <c r="AB511" s="141"/>
      <c r="AC511" s="141"/>
      <c r="AD511" s="141"/>
      <c r="AE511" s="141"/>
      <c r="AF511" s="14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</row>
    <row r="512" ht="12.75" customHeight="1">
      <c r="A512" s="1"/>
      <c r="B512" s="139"/>
      <c r="C512" s="139"/>
      <c r="D512" s="139"/>
      <c r="E512" s="139"/>
      <c r="F512" s="139"/>
      <c r="G512" s="139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41"/>
      <c r="Y512" s="141"/>
      <c r="Z512" s="141"/>
      <c r="AA512" s="141"/>
      <c r="AB512" s="141"/>
      <c r="AC512" s="141"/>
      <c r="AD512" s="141"/>
      <c r="AE512" s="141"/>
      <c r="AF512" s="14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</row>
    <row r="513" ht="12.75" customHeight="1">
      <c r="A513" s="1"/>
      <c r="B513" s="139"/>
      <c r="C513" s="139"/>
      <c r="D513" s="139"/>
      <c r="E513" s="139"/>
      <c r="F513" s="139"/>
      <c r="G513" s="139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41"/>
      <c r="Y513" s="141"/>
      <c r="Z513" s="141"/>
      <c r="AA513" s="141"/>
      <c r="AB513" s="141"/>
      <c r="AC513" s="141"/>
      <c r="AD513" s="141"/>
      <c r="AE513" s="141"/>
      <c r="AF513" s="14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</row>
    <row r="514" ht="12.75" customHeight="1">
      <c r="A514" s="1"/>
      <c r="B514" s="139"/>
      <c r="C514" s="139"/>
      <c r="D514" s="139"/>
      <c r="E514" s="139"/>
      <c r="F514" s="139"/>
      <c r="G514" s="139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41"/>
      <c r="Y514" s="141"/>
      <c r="Z514" s="141"/>
      <c r="AA514" s="141"/>
      <c r="AB514" s="141"/>
      <c r="AC514" s="141"/>
      <c r="AD514" s="141"/>
      <c r="AE514" s="141"/>
      <c r="AF514" s="14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</row>
    <row r="515" ht="12.75" customHeight="1">
      <c r="A515" s="1"/>
      <c r="B515" s="139"/>
      <c r="C515" s="139"/>
      <c r="D515" s="139"/>
      <c r="E515" s="139"/>
      <c r="F515" s="139"/>
      <c r="G515" s="139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41"/>
      <c r="Y515" s="141"/>
      <c r="Z515" s="141"/>
      <c r="AA515" s="141"/>
      <c r="AB515" s="141"/>
      <c r="AC515" s="141"/>
      <c r="AD515" s="141"/>
      <c r="AE515" s="141"/>
      <c r="AF515" s="14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</row>
    <row r="516" ht="12.75" customHeight="1">
      <c r="A516" s="1"/>
      <c r="B516" s="139"/>
      <c r="C516" s="139"/>
      <c r="D516" s="139"/>
      <c r="E516" s="139"/>
      <c r="F516" s="139"/>
      <c r="G516" s="139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41"/>
      <c r="Y516" s="141"/>
      <c r="Z516" s="141"/>
      <c r="AA516" s="141"/>
      <c r="AB516" s="141"/>
      <c r="AC516" s="141"/>
      <c r="AD516" s="141"/>
      <c r="AE516" s="141"/>
      <c r="AF516" s="14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</row>
    <row r="517" ht="12.75" customHeight="1">
      <c r="A517" s="1"/>
      <c r="B517" s="139"/>
      <c r="C517" s="139"/>
      <c r="D517" s="139"/>
      <c r="E517" s="139"/>
      <c r="F517" s="139"/>
      <c r="G517" s="139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41"/>
      <c r="Y517" s="141"/>
      <c r="Z517" s="141"/>
      <c r="AA517" s="141"/>
      <c r="AB517" s="141"/>
      <c r="AC517" s="141"/>
      <c r="AD517" s="141"/>
      <c r="AE517" s="141"/>
      <c r="AF517" s="14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</row>
    <row r="518" ht="12.75" customHeight="1">
      <c r="A518" s="1"/>
      <c r="B518" s="139"/>
      <c r="C518" s="139"/>
      <c r="D518" s="139"/>
      <c r="E518" s="139"/>
      <c r="F518" s="139"/>
      <c r="G518" s="139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41"/>
      <c r="Y518" s="141"/>
      <c r="Z518" s="141"/>
      <c r="AA518" s="141"/>
      <c r="AB518" s="141"/>
      <c r="AC518" s="141"/>
      <c r="AD518" s="141"/>
      <c r="AE518" s="141"/>
      <c r="AF518" s="14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</row>
    <row r="519" ht="12.75" customHeight="1">
      <c r="A519" s="1"/>
      <c r="B519" s="139"/>
      <c r="C519" s="139"/>
      <c r="D519" s="139"/>
      <c r="E519" s="139"/>
      <c r="F519" s="139"/>
      <c r="G519" s="139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41"/>
      <c r="Y519" s="141"/>
      <c r="Z519" s="141"/>
      <c r="AA519" s="141"/>
      <c r="AB519" s="141"/>
      <c r="AC519" s="141"/>
      <c r="AD519" s="141"/>
      <c r="AE519" s="141"/>
      <c r="AF519" s="14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</row>
    <row r="520" ht="12.75" customHeight="1">
      <c r="A520" s="1"/>
      <c r="B520" s="139"/>
      <c r="C520" s="139"/>
      <c r="D520" s="139"/>
      <c r="E520" s="139"/>
      <c r="F520" s="139"/>
      <c r="G520" s="139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41"/>
      <c r="Y520" s="141"/>
      <c r="Z520" s="141"/>
      <c r="AA520" s="141"/>
      <c r="AB520" s="141"/>
      <c r="AC520" s="141"/>
      <c r="AD520" s="141"/>
      <c r="AE520" s="141"/>
      <c r="AF520" s="14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</row>
    <row r="521" ht="12.75" customHeight="1">
      <c r="A521" s="1"/>
      <c r="B521" s="139"/>
      <c r="C521" s="139"/>
      <c r="D521" s="139"/>
      <c r="E521" s="139"/>
      <c r="F521" s="139"/>
      <c r="G521" s="139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41"/>
      <c r="Y521" s="141"/>
      <c r="Z521" s="141"/>
      <c r="AA521" s="141"/>
      <c r="AB521" s="141"/>
      <c r="AC521" s="141"/>
      <c r="AD521" s="141"/>
      <c r="AE521" s="141"/>
      <c r="AF521" s="14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</row>
    <row r="522" ht="12.75" customHeight="1">
      <c r="A522" s="1"/>
      <c r="B522" s="139"/>
      <c r="C522" s="139"/>
      <c r="D522" s="139"/>
      <c r="E522" s="139"/>
      <c r="F522" s="139"/>
      <c r="G522" s="139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41"/>
      <c r="Y522" s="141"/>
      <c r="Z522" s="141"/>
      <c r="AA522" s="141"/>
      <c r="AB522" s="141"/>
      <c r="AC522" s="141"/>
      <c r="AD522" s="141"/>
      <c r="AE522" s="141"/>
      <c r="AF522" s="14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</row>
    <row r="523" ht="12.75" customHeight="1">
      <c r="A523" s="1"/>
      <c r="B523" s="139"/>
      <c r="C523" s="139"/>
      <c r="D523" s="139"/>
      <c r="E523" s="139"/>
      <c r="F523" s="139"/>
      <c r="G523" s="139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41"/>
      <c r="Y523" s="141"/>
      <c r="Z523" s="141"/>
      <c r="AA523" s="141"/>
      <c r="AB523" s="141"/>
      <c r="AC523" s="141"/>
      <c r="AD523" s="141"/>
      <c r="AE523" s="141"/>
      <c r="AF523" s="14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</row>
    <row r="524" ht="12.75" customHeight="1">
      <c r="A524" s="1"/>
      <c r="B524" s="139"/>
      <c r="C524" s="139"/>
      <c r="D524" s="139"/>
      <c r="E524" s="139"/>
      <c r="F524" s="139"/>
      <c r="G524" s="139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41"/>
      <c r="Y524" s="141"/>
      <c r="Z524" s="141"/>
      <c r="AA524" s="141"/>
      <c r="AB524" s="141"/>
      <c r="AC524" s="141"/>
      <c r="AD524" s="141"/>
      <c r="AE524" s="141"/>
      <c r="AF524" s="14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</row>
    <row r="525" ht="12.75" customHeight="1">
      <c r="A525" s="1"/>
      <c r="B525" s="139"/>
      <c r="C525" s="139"/>
      <c r="D525" s="139"/>
      <c r="E525" s="139"/>
      <c r="F525" s="139"/>
      <c r="G525" s="139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41"/>
      <c r="Y525" s="141"/>
      <c r="Z525" s="141"/>
      <c r="AA525" s="141"/>
      <c r="AB525" s="141"/>
      <c r="AC525" s="141"/>
      <c r="AD525" s="141"/>
      <c r="AE525" s="141"/>
      <c r="AF525" s="14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</row>
    <row r="526" ht="12.75" customHeight="1">
      <c r="A526" s="1"/>
      <c r="B526" s="139"/>
      <c r="C526" s="139"/>
      <c r="D526" s="139"/>
      <c r="E526" s="139"/>
      <c r="F526" s="139"/>
      <c r="G526" s="139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41"/>
      <c r="Y526" s="141"/>
      <c r="Z526" s="141"/>
      <c r="AA526" s="141"/>
      <c r="AB526" s="141"/>
      <c r="AC526" s="141"/>
      <c r="AD526" s="141"/>
      <c r="AE526" s="141"/>
      <c r="AF526" s="14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</row>
    <row r="527" ht="12.75" customHeight="1">
      <c r="A527" s="1"/>
      <c r="B527" s="139"/>
      <c r="C527" s="139"/>
      <c r="D527" s="139"/>
      <c r="E527" s="139"/>
      <c r="F527" s="139"/>
      <c r="G527" s="139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41"/>
      <c r="Y527" s="141"/>
      <c r="Z527" s="141"/>
      <c r="AA527" s="141"/>
      <c r="AB527" s="141"/>
      <c r="AC527" s="141"/>
      <c r="AD527" s="141"/>
      <c r="AE527" s="141"/>
      <c r="AF527" s="14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</row>
    <row r="528" ht="12.75" customHeight="1">
      <c r="A528" s="1"/>
      <c r="B528" s="139"/>
      <c r="C528" s="139"/>
      <c r="D528" s="139"/>
      <c r="E528" s="139"/>
      <c r="F528" s="139"/>
      <c r="G528" s="139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41"/>
      <c r="Y528" s="141"/>
      <c r="Z528" s="141"/>
      <c r="AA528" s="141"/>
      <c r="AB528" s="141"/>
      <c r="AC528" s="141"/>
      <c r="AD528" s="141"/>
      <c r="AE528" s="141"/>
      <c r="AF528" s="14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</row>
    <row r="529" ht="12.75" customHeight="1">
      <c r="A529" s="1"/>
      <c r="B529" s="139"/>
      <c r="C529" s="139"/>
      <c r="D529" s="139"/>
      <c r="E529" s="139"/>
      <c r="F529" s="139"/>
      <c r="G529" s="139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41"/>
      <c r="Y529" s="141"/>
      <c r="Z529" s="141"/>
      <c r="AA529" s="141"/>
      <c r="AB529" s="141"/>
      <c r="AC529" s="141"/>
      <c r="AD529" s="141"/>
      <c r="AE529" s="141"/>
      <c r="AF529" s="14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</row>
    <row r="530" ht="12.75" customHeight="1">
      <c r="A530" s="1"/>
      <c r="B530" s="139"/>
      <c r="C530" s="139"/>
      <c r="D530" s="139"/>
      <c r="E530" s="139"/>
      <c r="F530" s="139"/>
      <c r="G530" s="139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41"/>
      <c r="Y530" s="141"/>
      <c r="Z530" s="141"/>
      <c r="AA530" s="141"/>
      <c r="AB530" s="141"/>
      <c r="AC530" s="141"/>
      <c r="AD530" s="141"/>
      <c r="AE530" s="141"/>
      <c r="AF530" s="14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</row>
    <row r="531" ht="12.75" customHeight="1">
      <c r="A531" s="1"/>
      <c r="B531" s="139"/>
      <c r="C531" s="139"/>
      <c r="D531" s="139"/>
      <c r="E531" s="139"/>
      <c r="F531" s="139"/>
      <c r="G531" s="139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41"/>
      <c r="Y531" s="141"/>
      <c r="Z531" s="141"/>
      <c r="AA531" s="141"/>
      <c r="AB531" s="141"/>
      <c r="AC531" s="141"/>
      <c r="AD531" s="141"/>
      <c r="AE531" s="141"/>
      <c r="AF531" s="14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</row>
    <row r="532" ht="12.75" customHeight="1">
      <c r="A532" s="1"/>
      <c r="B532" s="139"/>
      <c r="C532" s="139"/>
      <c r="D532" s="139"/>
      <c r="E532" s="139"/>
      <c r="F532" s="139"/>
      <c r="G532" s="139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41"/>
      <c r="Y532" s="141"/>
      <c r="Z532" s="141"/>
      <c r="AA532" s="141"/>
      <c r="AB532" s="141"/>
      <c r="AC532" s="141"/>
      <c r="AD532" s="141"/>
      <c r="AE532" s="141"/>
      <c r="AF532" s="14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</row>
    <row r="533" ht="12.75" customHeight="1">
      <c r="A533" s="1"/>
      <c r="B533" s="139"/>
      <c r="C533" s="139"/>
      <c r="D533" s="139"/>
      <c r="E533" s="139"/>
      <c r="F533" s="139"/>
      <c r="G533" s="139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41"/>
      <c r="Y533" s="141"/>
      <c r="Z533" s="141"/>
      <c r="AA533" s="141"/>
      <c r="AB533" s="141"/>
      <c r="AC533" s="141"/>
      <c r="AD533" s="141"/>
      <c r="AE533" s="141"/>
      <c r="AF533" s="14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</row>
    <row r="534" ht="12.75" customHeight="1">
      <c r="A534" s="1"/>
      <c r="B534" s="139"/>
      <c r="C534" s="139"/>
      <c r="D534" s="139"/>
      <c r="E534" s="139"/>
      <c r="F534" s="139"/>
      <c r="G534" s="139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41"/>
      <c r="Y534" s="141"/>
      <c r="Z534" s="141"/>
      <c r="AA534" s="141"/>
      <c r="AB534" s="141"/>
      <c r="AC534" s="141"/>
      <c r="AD534" s="141"/>
      <c r="AE534" s="141"/>
      <c r="AF534" s="14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</row>
    <row r="535" ht="12.75" customHeight="1">
      <c r="A535" s="1"/>
      <c r="B535" s="139"/>
      <c r="C535" s="139"/>
      <c r="D535" s="139"/>
      <c r="E535" s="139"/>
      <c r="F535" s="139"/>
      <c r="G535" s="139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41"/>
      <c r="Y535" s="141"/>
      <c r="Z535" s="141"/>
      <c r="AA535" s="141"/>
      <c r="AB535" s="141"/>
      <c r="AC535" s="141"/>
      <c r="AD535" s="141"/>
      <c r="AE535" s="141"/>
      <c r="AF535" s="14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</row>
    <row r="536" ht="12.75" customHeight="1">
      <c r="A536" s="1"/>
      <c r="B536" s="139"/>
      <c r="C536" s="139"/>
      <c r="D536" s="139"/>
      <c r="E536" s="139"/>
      <c r="F536" s="139"/>
      <c r="G536" s="139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41"/>
      <c r="Y536" s="141"/>
      <c r="Z536" s="141"/>
      <c r="AA536" s="141"/>
      <c r="AB536" s="141"/>
      <c r="AC536" s="141"/>
      <c r="AD536" s="141"/>
      <c r="AE536" s="141"/>
      <c r="AF536" s="14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</row>
    <row r="537" ht="12.75" customHeight="1">
      <c r="A537" s="1"/>
      <c r="B537" s="139"/>
      <c r="C537" s="139"/>
      <c r="D537" s="139"/>
      <c r="E537" s="139"/>
      <c r="F537" s="139"/>
      <c r="G537" s="139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41"/>
      <c r="Y537" s="141"/>
      <c r="Z537" s="141"/>
      <c r="AA537" s="141"/>
      <c r="AB537" s="141"/>
      <c r="AC537" s="141"/>
      <c r="AD537" s="141"/>
      <c r="AE537" s="141"/>
      <c r="AF537" s="14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</row>
    <row r="538" ht="12.75" customHeight="1">
      <c r="A538" s="1"/>
      <c r="B538" s="139"/>
      <c r="C538" s="139"/>
      <c r="D538" s="139"/>
      <c r="E538" s="139"/>
      <c r="F538" s="139"/>
      <c r="G538" s="139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41"/>
      <c r="Y538" s="141"/>
      <c r="Z538" s="141"/>
      <c r="AA538" s="141"/>
      <c r="AB538" s="141"/>
      <c r="AC538" s="141"/>
      <c r="AD538" s="141"/>
      <c r="AE538" s="141"/>
      <c r="AF538" s="14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</row>
    <row r="539" ht="12.75" customHeight="1">
      <c r="A539" s="1"/>
      <c r="B539" s="139"/>
      <c r="C539" s="139"/>
      <c r="D539" s="139"/>
      <c r="E539" s="139"/>
      <c r="F539" s="139"/>
      <c r="G539" s="139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41"/>
      <c r="Y539" s="141"/>
      <c r="Z539" s="141"/>
      <c r="AA539" s="141"/>
      <c r="AB539" s="141"/>
      <c r="AC539" s="141"/>
      <c r="AD539" s="141"/>
      <c r="AE539" s="141"/>
      <c r="AF539" s="14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</row>
    <row r="540" ht="12.75" customHeight="1">
      <c r="A540" s="1"/>
      <c r="B540" s="139"/>
      <c r="C540" s="139"/>
      <c r="D540" s="139"/>
      <c r="E540" s="139"/>
      <c r="F540" s="139"/>
      <c r="G540" s="139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41"/>
      <c r="Y540" s="141"/>
      <c r="Z540" s="141"/>
      <c r="AA540" s="141"/>
      <c r="AB540" s="141"/>
      <c r="AC540" s="141"/>
      <c r="AD540" s="141"/>
      <c r="AE540" s="141"/>
      <c r="AF540" s="14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</row>
    <row r="541" ht="12.75" customHeight="1">
      <c r="A541" s="1"/>
      <c r="B541" s="139"/>
      <c r="C541" s="139"/>
      <c r="D541" s="139"/>
      <c r="E541" s="139"/>
      <c r="F541" s="139"/>
      <c r="G541" s="139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41"/>
      <c r="Y541" s="141"/>
      <c r="Z541" s="141"/>
      <c r="AA541" s="141"/>
      <c r="AB541" s="141"/>
      <c r="AC541" s="141"/>
      <c r="AD541" s="141"/>
      <c r="AE541" s="141"/>
      <c r="AF541" s="14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</row>
    <row r="542" ht="12.75" customHeight="1">
      <c r="A542" s="1"/>
      <c r="B542" s="139"/>
      <c r="C542" s="139"/>
      <c r="D542" s="139"/>
      <c r="E542" s="139"/>
      <c r="F542" s="139"/>
      <c r="G542" s="139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41"/>
      <c r="Y542" s="141"/>
      <c r="Z542" s="141"/>
      <c r="AA542" s="141"/>
      <c r="AB542" s="141"/>
      <c r="AC542" s="141"/>
      <c r="AD542" s="141"/>
      <c r="AE542" s="141"/>
      <c r="AF542" s="14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</row>
    <row r="543" ht="12.75" customHeight="1">
      <c r="A543" s="1"/>
      <c r="B543" s="139"/>
      <c r="C543" s="139"/>
      <c r="D543" s="139"/>
      <c r="E543" s="139"/>
      <c r="F543" s="139"/>
      <c r="G543" s="139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41"/>
      <c r="Y543" s="141"/>
      <c r="Z543" s="141"/>
      <c r="AA543" s="141"/>
      <c r="AB543" s="141"/>
      <c r="AC543" s="141"/>
      <c r="AD543" s="141"/>
      <c r="AE543" s="141"/>
      <c r="AF543" s="14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</row>
    <row r="544" ht="12.75" customHeight="1">
      <c r="A544" s="1"/>
      <c r="B544" s="139"/>
      <c r="C544" s="139"/>
      <c r="D544" s="139"/>
      <c r="E544" s="139"/>
      <c r="F544" s="139"/>
      <c r="G544" s="139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41"/>
      <c r="Y544" s="141"/>
      <c r="Z544" s="141"/>
      <c r="AA544" s="141"/>
      <c r="AB544" s="141"/>
      <c r="AC544" s="141"/>
      <c r="AD544" s="141"/>
      <c r="AE544" s="141"/>
      <c r="AF544" s="14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</row>
    <row r="545" ht="12.75" customHeight="1">
      <c r="A545" s="1"/>
      <c r="B545" s="139"/>
      <c r="C545" s="139"/>
      <c r="D545" s="139"/>
      <c r="E545" s="139"/>
      <c r="F545" s="139"/>
      <c r="G545" s="139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41"/>
      <c r="Y545" s="141"/>
      <c r="Z545" s="141"/>
      <c r="AA545" s="141"/>
      <c r="AB545" s="141"/>
      <c r="AC545" s="141"/>
      <c r="AD545" s="141"/>
      <c r="AE545" s="141"/>
      <c r="AF545" s="14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</row>
    <row r="546" ht="12.75" customHeight="1">
      <c r="A546" s="1"/>
      <c r="B546" s="139"/>
      <c r="C546" s="139"/>
      <c r="D546" s="139"/>
      <c r="E546" s="139"/>
      <c r="F546" s="139"/>
      <c r="G546" s="139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41"/>
      <c r="Y546" s="141"/>
      <c r="Z546" s="141"/>
      <c r="AA546" s="141"/>
      <c r="AB546" s="141"/>
      <c r="AC546" s="141"/>
      <c r="AD546" s="141"/>
      <c r="AE546" s="141"/>
      <c r="AF546" s="14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</row>
    <row r="547" ht="12.75" customHeight="1">
      <c r="A547" s="1"/>
      <c r="B547" s="139"/>
      <c r="C547" s="139"/>
      <c r="D547" s="139"/>
      <c r="E547" s="139"/>
      <c r="F547" s="139"/>
      <c r="G547" s="139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41"/>
      <c r="Y547" s="141"/>
      <c r="Z547" s="141"/>
      <c r="AA547" s="141"/>
      <c r="AB547" s="141"/>
      <c r="AC547" s="141"/>
      <c r="AD547" s="141"/>
      <c r="AE547" s="141"/>
      <c r="AF547" s="14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</row>
    <row r="548" ht="12.75" customHeight="1">
      <c r="A548" s="1"/>
      <c r="B548" s="139"/>
      <c r="C548" s="139"/>
      <c r="D548" s="139"/>
      <c r="E548" s="139"/>
      <c r="F548" s="139"/>
      <c r="G548" s="139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41"/>
      <c r="Y548" s="141"/>
      <c r="Z548" s="141"/>
      <c r="AA548" s="141"/>
      <c r="AB548" s="141"/>
      <c r="AC548" s="141"/>
      <c r="AD548" s="141"/>
      <c r="AE548" s="141"/>
      <c r="AF548" s="14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</row>
    <row r="549" ht="12.75" customHeight="1">
      <c r="A549" s="1"/>
      <c r="B549" s="139"/>
      <c r="C549" s="139"/>
      <c r="D549" s="139"/>
      <c r="E549" s="139"/>
      <c r="F549" s="139"/>
      <c r="G549" s="139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41"/>
      <c r="Y549" s="141"/>
      <c r="Z549" s="141"/>
      <c r="AA549" s="141"/>
      <c r="AB549" s="141"/>
      <c r="AC549" s="141"/>
      <c r="AD549" s="141"/>
      <c r="AE549" s="141"/>
      <c r="AF549" s="14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</row>
    <row r="550" ht="12.75" customHeight="1">
      <c r="A550" s="1"/>
      <c r="B550" s="139"/>
      <c r="C550" s="139"/>
      <c r="D550" s="139"/>
      <c r="E550" s="139"/>
      <c r="F550" s="139"/>
      <c r="G550" s="139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41"/>
      <c r="Y550" s="141"/>
      <c r="Z550" s="141"/>
      <c r="AA550" s="141"/>
      <c r="AB550" s="141"/>
      <c r="AC550" s="141"/>
      <c r="AD550" s="141"/>
      <c r="AE550" s="141"/>
      <c r="AF550" s="14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</row>
    <row r="551" ht="12.75" customHeight="1">
      <c r="A551" s="1"/>
      <c r="B551" s="139"/>
      <c r="C551" s="139"/>
      <c r="D551" s="139"/>
      <c r="E551" s="139"/>
      <c r="F551" s="139"/>
      <c r="G551" s="139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41"/>
      <c r="Y551" s="141"/>
      <c r="Z551" s="141"/>
      <c r="AA551" s="141"/>
      <c r="AB551" s="141"/>
      <c r="AC551" s="141"/>
      <c r="AD551" s="141"/>
      <c r="AE551" s="141"/>
      <c r="AF551" s="14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</row>
    <row r="552" ht="12.75" customHeight="1">
      <c r="A552" s="1"/>
      <c r="B552" s="139"/>
      <c r="C552" s="139"/>
      <c r="D552" s="139"/>
      <c r="E552" s="139"/>
      <c r="F552" s="139"/>
      <c r="G552" s="139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41"/>
      <c r="Y552" s="141"/>
      <c r="Z552" s="141"/>
      <c r="AA552" s="141"/>
      <c r="AB552" s="141"/>
      <c r="AC552" s="141"/>
      <c r="AD552" s="141"/>
      <c r="AE552" s="141"/>
      <c r="AF552" s="14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</row>
    <row r="553" ht="12.75" customHeight="1">
      <c r="A553" s="1"/>
      <c r="B553" s="139"/>
      <c r="C553" s="139"/>
      <c r="D553" s="139"/>
      <c r="E553" s="139"/>
      <c r="F553" s="139"/>
      <c r="G553" s="139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41"/>
      <c r="Y553" s="141"/>
      <c r="Z553" s="141"/>
      <c r="AA553" s="141"/>
      <c r="AB553" s="141"/>
      <c r="AC553" s="141"/>
      <c r="AD553" s="141"/>
      <c r="AE553" s="141"/>
      <c r="AF553" s="14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</row>
    <row r="554" ht="12.75" customHeight="1">
      <c r="A554" s="1"/>
      <c r="B554" s="139"/>
      <c r="C554" s="139"/>
      <c r="D554" s="139"/>
      <c r="E554" s="139"/>
      <c r="F554" s="139"/>
      <c r="G554" s="139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41"/>
      <c r="Y554" s="141"/>
      <c r="Z554" s="141"/>
      <c r="AA554" s="141"/>
      <c r="AB554" s="141"/>
      <c r="AC554" s="141"/>
      <c r="AD554" s="141"/>
      <c r="AE554" s="141"/>
      <c r="AF554" s="14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</row>
    <row r="555" ht="12.75" customHeight="1">
      <c r="A555" s="1"/>
      <c r="B555" s="139"/>
      <c r="C555" s="139"/>
      <c r="D555" s="139"/>
      <c r="E555" s="139"/>
      <c r="F555" s="139"/>
      <c r="G555" s="139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41"/>
      <c r="Y555" s="141"/>
      <c r="Z555" s="141"/>
      <c r="AA555" s="141"/>
      <c r="AB555" s="141"/>
      <c r="AC555" s="141"/>
      <c r="AD555" s="141"/>
      <c r="AE555" s="141"/>
      <c r="AF555" s="14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</row>
    <row r="556" ht="12.75" customHeight="1">
      <c r="A556" s="1"/>
      <c r="B556" s="139"/>
      <c r="C556" s="139"/>
      <c r="D556" s="139"/>
      <c r="E556" s="139"/>
      <c r="F556" s="139"/>
      <c r="G556" s="139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41"/>
      <c r="Y556" s="141"/>
      <c r="Z556" s="141"/>
      <c r="AA556" s="141"/>
      <c r="AB556" s="141"/>
      <c r="AC556" s="141"/>
      <c r="AD556" s="141"/>
      <c r="AE556" s="141"/>
      <c r="AF556" s="14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</row>
    <row r="557" ht="12.75" customHeight="1">
      <c r="A557" s="1"/>
      <c r="B557" s="139"/>
      <c r="C557" s="139"/>
      <c r="D557" s="139"/>
      <c r="E557" s="139"/>
      <c r="F557" s="139"/>
      <c r="G557" s="139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41"/>
      <c r="Y557" s="141"/>
      <c r="Z557" s="141"/>
      <c r="AA557" s="141"/>
      <c r="AB557" s="141"/>
      <c r="AC557" s="141"/>
      <c r="AD557" s="141"/>
      <c r="AE557" s="141"/>
      <c r="AF557" s="14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</row>
    <row r="558" ht="12.75" customHeight="1">
      <c r="A558" s="1"/>
      <c r="B558" s="139"/>
      <c r="C558" s="139"/>
      <c r="D558" s="139"/>
      <c r="E558" s="139"/>
      <c r="F558" s="139"/>
      <c r="G558" s="139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41"/>
      <c r="Y558" s="141"/>
      <c r="Z558" s="141"/>
      <c r="AA558" s="141"/>
      <c r="AB558" s="141"/>
      <c r="AC558" s="141"/>
      <c r="AD558" s="141"/>
      <c r="AE558" s="141"/>
      <c r="AF558" s="14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</row>
    <row r="559" ht="12.75" customHeight="1">
      <c r="A559" s="1"/>
      <c r="B559" s="139"/>
      <c r="C559" s="139"/>
      <c r="D559" s="139"/>
      <c r="E559" s="139"/>
      <c r="F559" s="139"/>
      <c r="G559" s="139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41"/>
      <c r="Y559" s="141"/>
      <c r="Z559" s="141"/>
      <c r="AA559" s="141"/>
      <c r="AB559" s="141"/>
      <c r="AC559" s="141"/>
      <c r="AD559" s="141"/>
      <c r="AE559" s="141"/>
      <c r="AF559" s="14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</row>
    <row r="560" ht="12.75" customHeight="1">
      <c r="A560" s="1"/>
      <c r="B560" s="139"/>
      <c r="C560" s="139"/>
      <c r="D560" s="139"/>
      <c r="E560" s="139"/>
      <c r="F560" s="139"/>
      <c r="G560" s="139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41"/>
      <c r="Y560" s="141"/>
      <c r="Z560" s="141"/>
      <c r="AA560" s="141"/>
      <c r="AB560" s="141"/>
      <c r="AC560" s="141"/>
      <c r="AD560" s="141"/>
      <c r="AE560" s="141"/>
      <c r="AF560" s="14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</row>
    <row r="561" ht="12.75" customHeight="1">
      <c r="A561" s="1"/>
      <c r="B561" s="139"/>
      <c r="C561" s="139"/>
      <c r="D561" s="139"/>
      <c r="E561" s="139"/>
      <c r="F561" s="139"/>
      <c r="G561" s="139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41"/>
      <c r="Y561" s="141"/>
      <c r="Z561" s="141"/>
      <c r="AA561" s="141"/>
      <c r="AB561" s="141"/>
      <c r="AC561" s="141"/>
      <c r="AD561" s="141"/>
      <c r="AE561" s="141"/>
      <c r="AF561" s="14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</row>
    <row r="562" ht="12.75" customHeight="1">
      <c r="A562" s="1"/>
      <c r="B562" s="139"/>
      <c r="C562" s="139"/>
      <c r="D562" s="139"/>
      <c r="E562" s="139"/>
      <c r="F562" s="139"/>
      <c r="G562" s="139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41"/>
      <c r="Y562" s="141"/>
      <c r="Z562" s="141"/>
      <c r="AA562" s="141"/>
      <c r="AB562" s="141"/>
      <c r="AC562" s="141"/>
      <c r="AD562" s="141"/>
      <c r="AE562" s="141"/>
      <c r="AF562" s="14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</row>
    <row r="563" ht="12.75" customHeight="1">
      <c r="A563" s="1"/>
      <c r="B563" s="139"/>
      <c r="C563" s="139"/>
      <c r="D563" s="139"/>
      <c r="E563" s="139"/>
      <c r="F563" s="139"/>
      <c r="G563" s="139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41"/>
      <c r="Y563" s="141"/>
      <c r="Z563" s="141"/>
      <c r="AA563" s="141"/>
      <c r="AB563" s="141"/>
      <c r="AC563" s="141"/>
      <c r="AD563" s="141"/>
      <c r="AE563" s="141"/>
      <c r="AF563" s="14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</row>
    <row r="564" ht="12.75" customHeight="1">
      <c r="A564" s="1"/>
      <c r="B564" s="139"/>
      <c r="C564" s="139"/>
      <c r="D564" s="139"/>
      <c r="E564" s="139"/>
      <c r="F564" s="139"/>
      <c r="G564" s="139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41"/>
      <c r="Y564" s="141"/>
      <c r="Z564" s="141"/>
      <c r="AA564" s="141"/>
      <c r="AB564" s="141"/>
      <c r="AC564" s="141"/>
      <c r="AD564" s="141"/>
      <c r="AE564" s="141"/>
      <c r="AF564" s="14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</row>
    <row r="565" ht="12.75" customHeight="1">
      <c r="A565" s="1"/>
      <c r="B565" s="139"/>
      <c r="C565" s="139"/>
      <c r="D565" s="139"/>
      <c r="E565" s="139"/>
      <c r="F565" s="139"/>
      <c r="G565" s="139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41"/>
      <c r="Y565" s="141"/>
      <c r="Z565" s="141"/>
      <c r="AA565" s="141"/>
      <c r="AB565" s="141"/>
      <c r="AC565" s="141"/>
      <c r="AD565" s="141"/>
      <c r="AE565" s="141"/>
      <c r="AF565" s="14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</row>
    <row r="566" ht="12.75" customHeight="1">
      <c r="A566" s="1"/>
      <c r="B566" s="139"/>
      <c r="C566" s="139"/>
      <c r="D566" s="139"/>
      <c r="E566" s="139"/>
      <c r="F566" s="139"/>
      <c r="G566" s="139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41"/>
      <c r="Y566" s="141"/>
      <c r="Z566" s="141"/>
      <c r="AA566" s="141"/>
      <c r="AB566" s="141"/>
      <c r="AC566" s="141"/>
      <c r="AD566" s="141"/>
      <c r="AE566" s="141"/>
      <c r="AF566" s="14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</row>
    <row r="567" ht="12.75" customHeight="1">
      <c r="A567" s="1"/>
      <c r="B567" s="139"/>
      <c r="C567" s="139"/>
      <c r="D567" s="139"/>
      <c r="E567" s="139"/>
      <c r="F567" s="139"/>
      <c r="G567" s="139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41"/>
      <c r="Y567" s="141"/>
      <c r="Z567" s="141"/>
      <c r="AA567" s="141"/>
      <c r="AB567" s="141"/>
      <c r="AC567" s="141"/>
      <c r="AD567" s="141"/>
      <c r="AE567" s="141"/>
      <c r="AF567" s="14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</row>
    <row r="568" ht="12.75" customHeight="1">
      <c r="A568" s="1"/>
      <c r="B568" s="139"/>
      <c r="C568" s="139"/>
      <c r="D568" s="139"/>
      <c r="E568" s="139"/>
      <c r="F568" s="139"/>
      <c r="G568" s="139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41"/>
      <c r="Y568" s="141"/>
      <c r="Z568" s="141"/>
      <c r="AA568" s="141"/>
      <c r="AB568" s="141"/>
      <c r="AC568" s="141"/>
      <c r="AD568" s="141"/>
      <c r="AE568" s="141"/>
      <c r="AF568" s="14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</row>
    <row r="569" ht="12.75" customHeight="1">
      <c r="A569" s="1"/>
      <c r="B569" s="139"/>
      <c r="C569" s="139"/>
      <c r="D569" s="139"/>
      <c r="E569" s="139"/>
      <c r="F569" s="139"/>
      <c r="G569" s="139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41"/>
      <c r="Y569" s="141"/>
      <c r="Z569" s="141"/>
      <c r="AA569" s="141"/>
      <c r="AB569" s="141"/>
      <c r="AC569" s="141"/>
      <c r="AD569" s="141"/>
      <c r="AE569" s="141"/>
      <c r="AF569" s="14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</row>
    <row r="570" ht="12.75" customHeight="1">
      <c r="A570" s="1"/>
      <c r="B570" s="139"/>
      <c r="C570" s="139"/>
      <c r="D570" s="139"/>
      <c r="E570" s="139"/>
      <c r="F570" s="139"/>
      <c r="G570" s="139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41"/>
      <c r="Y570" s="141"/>
      <c r="Z570" s="141"/>
      <c r="AA570" s="141"/>
      <c r="AB570" s="141"/>
      <c r="AC570" s="141"/>
      <c r="AD570" s="141"/>
      <c r="AE570" s="141"/>
      <c r="AF570" s="14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</row>
    <row r="571" ht="12.75" customHeight="1">
      <c r="A571" s="1"/>
      <c r="B571" s="139"/>
      <c r="C571" s="139"/>
      <c r="D571" s="139"/>
      <c r="E571" s="139"/>
      <c r="F571" s="139"/>
      <c r="G571" s="139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41"/>
      <c r="Y571" s="141"/>
      <c r="Z571" s="141"/>
      <c r="AA571" s="141"/>
      <c r="AB571" s="141"/>
      <c r="AC571" s="141"/>
      <c r="AD571" s="141"/>
      <c r="AE571" s="141"/>
      <c r="AF571" s="14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</row>
    <row r="572" ht="12.75" customHeight="1">
      <c r="A572" s="1"/>
      <c r="B572" s="139"/>
      <c r="C572" s="139"/>
      <c r="D572" s="139"/>
      <c r="E572" s="139"/>
      <c r="F572" s="139"/>
      <c r="G572" s="139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41"/>
      <c r="Y572" s="141"/>
      <c r="Z572" s="141"/>
      <c r="AA572" s="141"/>
      <c r="AB572" s="141"/>
      <c r="AC572" s="141"/>
      <c r="AD572" s="141"/>
      <c r="AE572" s="141"/>
      <c r="AF572" s="14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</row>
    <row r="573" ht="12.75" customHeight="1">
      <c r="A573" s="1"/>
      <c r="B573" s="139"/>
      <c r="C573" s="139"/>
      <c r="D573" s="139"/>
      <c r="E573" s="139"/>
      <c r="F573" s="139"/>
      <c r="G573" s="139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41"/>
      <c r="Y573" s="141"/>
      <c r="Z573" s="141"/>
      <c r="AA573" s="141"/>
      <c r="AB573" s="141"/>
      <c r="AC573" s="141"/>
      <c r="AD573" s="141"/>
      <c r="AE573" s="141"/>
      <c r="AF573" s="14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</row>
    <row r="574" ht="12.75" customHeight="1">
      <c r="A574" s="1"/>
      <c r="B574" s="139"/>
      <c r="C574" s="139"/>
      <c r="D574" s="139"/>
      <c r="E574" s="139"/>
      <c r="F574" s="139"/>
      <c r="G574" s="139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41"/>
      <c r="Y574" s="141"/>
      <c r="Z574" s="141"/>
      <c r="AA574" s="141"/>
      <c r="AB574" s="141"/>
      <c r="AC574" s="141"/>
      <c r="AD574" s="141"/>
      <c r="AE574" s="141"/>
      <c r="AF574" s="14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</row>
    <row r="575" ht="12.75" customHeight="1">
      <c r="A575" s="1"/>
      <c r="B575" s="139"/>
      <c r="C575" s="139"/>
      <c r="D575" s="139"/>
      <c r="E575" s="139"/>
      <c r="F575" s="139"/>
      <c r="G575" s="139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41"/>
      <c r="Y575" s="141"/>
      <c r="Z575" s="141"/>
      <c r="AA575" s="141"/>
      <c r="AB575" s="141"/>
      <c r="AC575" s="141"/>
      <c r="AD575" s="141"/>
      <c r="AE575" s="141"/>
      <c r="AF575" s="14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</row>
    <row r="576" ht="12.75" customHeight="1">
      <c r="A576" s="1"/>
      <c r="B576" s="139"/>
      <c r="C576" s="139"/>
      <c r="D576" s="139"/>
      <c r="E576" s="139"/>
      <c r="F576" s="139"/>
      <c r="G576" s="139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41"/>
      <c r="Y576" s="141"/>
      <c r="Z576" s="141"/>
      <c r="AA576" s="141"/>
      <c r="AB576" s="141"/>
      <c r="AC576" s="141"/>
      <c r="AD576" s="141"/>
      <c r="AE576" s="141"/>
      <c r="AF576" s="14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</row>
    <row r="577" ht="12.75" customHeight="1">
      <c r="A577" s="1"/>
      <c r="B577" s="139"/>
      <c r="C577" s="139"/>
      <c r="D577" s="139"/>
      <c r="E577" s="139"/>
      <c r="F577" s="139"/>
      <c r="G577" s="139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41"/>
      <c r="Y577" s="141"/>
      <c r="Z577" s="141"/>
      <c r="AA577" s="141"/>
      <c r="AB577" s="141"/>
      <c r="AC577" s="141"/>
      <c r="AD577" s="141"/>
      <c r="AE577" s="141"/>
      <c r="AF577" s="14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</row>
    <row r="578" ht="12.75" customHeight="1">
      <c r="A578" s="1"/>
      <c r="B578" s="139"/>
      <c r="C578" s="139"/>
      <c r="D578" s="139"/>
      <c r="E578" s="139"/>
      <c r="F578" s="139"/>
      <c r="G578" s="139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41"/>
      <c r="Y578" s="141"/>
      <c r="Z578" s="141"/>
      <c r="AA578" s="141"/>
      <c r="AB578" s="141"/>
      <c r="AC578" s="141"/>
      <c r="AD578" s="141"/>
      <c r="AE578" s="141"/>
      <c r="AF578" s="14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</row>
    <row r="579" ht="12.75" customHeight="1">
      <c r="A579" s="1"/>
      <c r="B579" s="139"/>
      <c r="C579" s="139"/>
      <c r="D579" s="139"/>
      <c r="E579" s="139"/>
      <c r="F579" s="139"/>
      <c r="G579" s="139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41"/>
      <c r="Y579" s="141"/>
      <c r="Z579" s="141"/>
      <c r="AA579" s="141"/>
      <c r="AB579" s="141"/>
      <c r="AC579" s="141"/>
      <c r="AD579" s="141"/>
      <c r="AE579" s="141"/>
      <c r="AF579" s="14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</row>
    <row r="580" ht="12.75" customHeight="1">
      <c r="A580" s="1"/>
      <c r="B580" s="139"/>
      <c r="C580" s="139"/>
      <c r="D580" s="139"/>
      <c r="E580" s="139"/>
      <c r="F580" s="139"/>
      <c r="G580" s="139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41"/>
      <c r="Y580" s="141"/>
      <c r="Z580" s="141"/>
      <c r="AA580" s="141"/>
      <c r="AB580" s="141"/>
      <c r="AC580" s="141"/>
      <c r="AD580" s="141"/>
      <c r="AE580" s="141"/>
      <c r="AF580" s="14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</row>
    <row r="581" ht="12.75" customHeight="1">
      <c r="A581" s="1"/>
      <c r="B581" s="139"/>
      <c r="C581" s="139"/>
      <c r="D581" s="139"/>
      <c r="E581" s="139"/>
      <c r="F581" s="139"/>
      <c r="G581" s="139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41"/>
      <c r="Y581" s="141"/>
      <c r="Z581" s="141"/>
      <c r="AA581" s="141"/>
      <c r="AB581" s="141"/>
      <c r="AC581" s="141"/>
      <c r="AD581" s="141"/>
      <c r="AE581" s="141"/>
      <c r="AF581" s="14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</row>
    <row r="582" ht="12.75" customHeight="1">
      <c r="A582" s="1"/>
      <c r="B582" s="139"/>
      <c r="C582" s="139"/>
      <c r="D582" s="139"/>
      <c r="E582" s="139"/>
      <c r="F582" s="139"/>
      <c r="G582" s="139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41"/>
      <c r="Y582" s="141"/>
      <c r="Z582" s="141"/>
      <c r="AA582" s="141"/>
      <c r="AB582" s="141"/>
      <c r="AC582" s="141"/>
      <c r="AD582" s="141"/>
      <c r="AE582" s="141"/>
      <c r="AF582" s="14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</row>
    <row r="583" ht="12.75" customHeight="1">
      <c r="A583" s="1"/>
      <c r="B583" s="139"/>
      <c r="C583" s="139"/>
      <c r="D583" s="139"/>
      <c r="E583" s="139"/>
      <c r="F583" s="139"/>
      <c r="G583" s="139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41"/>
      <c r="Y583" s="141"/>
      <c r="Z583" s="141"/>
      <c r="AA583" s="141"/>
      <c r="AB583" s="141"/>
      <c r="AC583" s="141"/>
      <c r="AD583" s="141"/>
      <c r="AE583" s="141"/>
      <c r="AF583" s="14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</row>
    <row r="584" ht="12.75" customHeight="1">
      <c r="A584" s="1"/>
      <c r="B584" s="139"/>
      <c r="C584" s="139"/>
      <c r="D584" s="139"/>
      <c r="E584" s="139"/>
      <c r="F584" s="139"/>
      <c r="G584" s="139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41"/>
      <c r="Y584" s="141"/>
      <c r="Z584" s="141"/>
      <c r="AA584" s="141"/>
      <c r="AB584" s="141"/>
      <c r="AC584" s="141"/>
      <c r="AD584" s="141"/>
      <c r="AE584" s="141"/>
      <c r="AF584" s="14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</row>
    <row r="585" ht="12.75" customHeight="1">
      <c r="A585" s="1"/>
      <c r="B585" s="139"/>
      <c r="C585" s="139"/>
      <c r="D585" s="139"/>
      <c r="E585" s="139"/>
      <c r="F585" s="139"/>
      <c r="G585" s="139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41"/>
      <c r="Y585" s="141"/>
      <c r="Z585" s="141"/>
      <c r="AA585" s="141"/>
      <c r="AB585" s="141"/>
      <c r="AC585" s="141"/>
      <c r="AD585" s="141"/>
      <c r="AE585" s="141"/>
      <c r="AF585" s="14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</row>
    <row r="586" ht="12.75" customHeight="1">
      <c r="A586" s="1"/>
      <c r="B586" s="139"/>
      <c r="C586" s="139"/>
      <c r="D586" s="139"/>
      <c r="E586" s="139"/>
      <c r="F586" s="139"/>
      <c r="G586" s="139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41"/>
      <c r="Y586" s="141"/>
      <c r="Z586" s="141"/>
      <c r="AA586" s="141"/>
      <c r="AB586" s="141"/>
      <c r="AC586" s="141"/>
      <c r="AD586" s="141"/>
      <c r="AE586" s="141"/>
      <c r="AF586" s="14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</row>
    <row r="587" ht="12.75" customHeight="1">
      <c r="A587" s="1"/>
      <c r="B587" s="139"/>
      <c r="C587" s="139"/>
      <c r="D587" s="139"/>
      <c r="E587" s="139"/>
      <c r="F587" s="139"/>
      <c r="G587" s="139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41"/>
      <c r="Y587" s="141"/>
      <c r="Z587" s="141"/>
      <c r="AA587" s="141"/>
      <c r="AB587" s="141"/>
      <c r="AC587" s="141"/>
      <c r="AD587" s="141"/>
      <c r="AE587" s="141"/>
      <c r="AF587" s="14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</row>
    <row r="588" ht="12.75" customHeight="1">
      <c r="A588" s="1"/>
      <c r="B588" s="139"/>
      <c r="C588" s="139"/>
      <c r="D588" s="139"/>
      <c r="E588" s="139"/>
      <c r="F588" s="139"/>
      <c r="G588" s="139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41"/>
      <c r="Y588" s="141"/>
      <c r="Z588" s="141"/>
      <c r="AA588" s="141"/>
      <c r="AB588" s="141"/>
      <c r="AC588" s="141"/>
      <c r="AD588" s="141"/>
      <c r="AE588" s="141"/>
      <c r="AF588" s="14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</row>
    <row r="589" ht="12.75" customHeight="1">
      <c r="A589" s="1"/>
      <c r="B589" s="139"/>
      <c r="C589" s="139"/>
      <c r="D589" s="139"/>
      <c r="E589" s="139"/>
      <c r="F589" s="139"/>
      <c r="G589" s="139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41"/>
      <c r="Y589" s="141"/>
      <c r="Z589" s="141"/>
      <c r="AA589" s="141"/>
      <c r="AB589" s="141"/>
      <c r="AC589" s="141"/>
      <c r="AD589" s="141"/>
      <c r="AE589" s="141"/>
      <c r="AF589" s="14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</row>
    <row r="590" ht="12.75" customHeight="1">
      <c r="A590" s="1"/>
      <c r="B590" s="139"/>
      <c r="C590" s="139"/>
      <c r="D590" s="139"/>
      <c r="E590" s="139"/>
      <c r="F590" s="139"/>
      <c r="G590" s="139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41"/>
      <c r="Y590" s="141"/>
      <c r="Z590" s="141"/>
      <c r="AA590" s="141"/>
      <c r="AB590" s="141"/>
      <c r="AC590" s="141"/>
      <c r="AD590" s="141"/>
      <c r="AE590" s="141"/>
      <c r="AF590" s="14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</row>
    <row r="591" ht="12.75" customHeight="1">
      <c r="A591" s="1"/>
      <c r="B591" s="139"/>
      <c r="C591" s="139"/>
      <c r="D591" s="139"/>
      <c r="E591" s="139"/>
      <c r="F591" s="139"/>
      <c r="G591" s="139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41"/>
      <c r="Y591" s="141"/>
      <c r="Z591" s="141"/>
      <c r="AA591" s="141"/>
      <c r="AB591" s="141"/>
      <c r="AC591" s="141"/>
      <c r="AD591" s="141"/>
      <c r="AE591" s="141"/>
      <c r="AF591" s="14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</row>
    <row r="592" ht="12.75" customHeight="1">
      <c r="A592" s="1"/>
      <c r="B592" s="139"/>
      <c r="C592" s="139"/>
      <c r="D592" s="139"/>
      <c r="E592" s="139"/>
      <c r="F592" s="139"/>
      <c r="G592" s="139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41"/>
      <c r="Y592" s="141"/>
      <c r="Z592" s="141"/>
      <c r="AA592" s="141"/>
      <c r="AB592" s="141"/>
      <c r="AC592" s="141"/>
      <c r="AD592" s="141"/>
      <c r="AE592" s="141"/>
      <c r="AF592" s="14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</row>
    <row r="593" ht="12.75" customHeight="1">
      <c r="A593" s="1"/>
      <c r="B593" s="139"/>
      <c r="C593" s="139"/>
      <c r="D593" s="139"/>
      <c r="E593" s="139"/>
      <c r="F593" s="139"/>
      <c r="G593" s="139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41"/>
      <c r="Y593" s="141"/>
      <c r="Z593" s="141"/>
      <c r="AA593" s="141"/>
      <c r="AB593" s="141"/>
      <c r="AC593" s="141"/>
      <c r="AD593" s="141"/>
      <c r="AE593" s="141"/>
      <c r="AF593" s="14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</row>
    <row r="594" ht="12.75" customHeight="1">
      <c r="A594" s="1"/>
      <c r="B594" s="139"/>
      <c r="C594" s="139"/>
      <c r="D594" s="139"/>
      <c r="E594" s="139"/>
      <c r="F594" s="139"/>
      <c r="G594" s="139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41"/>
      <c r="Y594" s="141"/>
      <c r="Z594" s="141"/>
      <c r="AA594" s="141"/>
      <c r="AB594" s="141"/>
      <c r="AC594" s="141"/>
      <c r="AD594" s="141"/>
      <c r="AE594" s="141"/>
      <c r="AF594" s="14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</row>
    <row r="595" ht="12.75" customHeight="1">
      <c r="A595" s="1"/>
      <c r="B595" s="139"/>
      <c r="C595" s="139"/>
      <c r="D595" s="139"/>
      <c r="E595" s="139"/>
      <c r="F595" s="139"/>
      <c r="G595" s="139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41"/>
      <c r="Y595" s="141"/>
      <c r="Z595" s="141"/>
      <c r="AA595" s="141"/>
      <c r="AB595" s="141"/>
      <c r="AC595" s="141"/>
      <c r="AD595" s="141"/>
      <c r="AE595" s="141"/>
      <c r="AF595" s="14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</row>
    <row r="596" ht="12.75" customHeight="1">
      <c r="A596" s="1"/>
      <c r="B596" s="139"/>
      <c r="C596" s="139"/>
      <c r="D596" s="139"/>
      <c r="E596" s="139"/>
      <c r="F596" s="139"/>
      <c r="G596" s="139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41"/>
      <c r="Y596" s="141"/>
      <c r="Z596" s="141"/>
      <c r="AA596" s="141"/>
      <c r="AB596" s="141"/>
      <c r="AC596" s="141"/>
      <c r="AD596" s="141"/>
      <c r="AE596" s="141"/>
      <c r="AF596" s="14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</row>
    <row r="597" ht="12.75" customHeight="1">
      <c r="A597" s="1"/>
      <c r="B597" s="139"/>
      <c r="C597" s="139"/>
      <c r="D597" s="139"/>
      <c r="E597" s="139"/>
      <c r="F597" s="139"/>
      <c r="G597" s="139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41"/>
      <c r="Y597" s="141"/>
      <c r="Z597" s="141"/>
      <c r="AA597" s="141"/>
      <c r="AB597" s="141"/>
      <c r="AC597" s="141"/>
      <c r="AD597" s="141"/>
      <c r="AE597" s="141"/>
      <c r="AF597" s="14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</row>
    <row r="598" ht="12.75" customHeight="1">
      <c r="A598" s="1"/>
      <c r="B598" s="139"/>
      <c r="C598" s="139"/>
      <c r="D598" s="139"/>
      <c r="E598" s="139"/>
      <c r="F598" s="139"/>
      <c r="G598" s="139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41"/>
      <c r="Y598" s="141"/>
      <c r="Z598" s="141"/>
      <c r="AA598" s="141"/>
      <c r="AB598" s="141"/>
      <c r="AC598" s="141"/>
      <c r="AD598" s="141"/>
      <c r="AE598" s="141"/>
      <c r="AF598" s="14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</row>
    <row r="599" ht="12.75" customHeight="1">
      <c r="A599" s="1"/>
      <c r="B599" s="139"/>
      <c r="C599" s="139"/>
      <c r="D599" s="139"/>
      <c r="E599" s="139"/>
      <c r="F599" s="139"/>
      <c r="G599" s="139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41"/>
      <c r="Y599" s="141"/>
      <c r="Z599" s="141"/>
      <c r="AA599" s="141"/>
      <c r="AB599" s="141"/>
      <c r="AC599" s="141"/>
      <c r="AD599" s="141"/>
      <c r="AE599" s="141"/>
      <c r="AF599" s="14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</row>
    <row r="600" ht="12.75" customHeight="1">
      <c r="A600" s="1"/>
      <c r="B600" s="139"/>
      <c r="C600" s="139"/>
      <c r="D600" s="139"/>
      <c r="E600" s="139"/>
      <c r="F600" s="139"/>
      <c r="G600" s="139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41"/>
      <c r="Y600" s="141"/>
      <c r="Z600" s="141"/>
      <c r="AA600" s="141"/>
      <c r="AB600" s="141"/>
      <c r="AC600" s="141"/>
      <c r="AD600" s="141"/>
      <c r="AE600" s="141"/>
      <c r="AF600" s="14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</row>
    <row r="601" ht="12.75" customHeight="1">
      <c r="A601" s="1"/>
      <c r="B601" s="139"/>
      <c r="C601" s="139"/>
      <c r="D601" s="139"/>
      <c r="E601" s="139"/>
      <c r="F601" s="139"/>
      <c r="G601" s="139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41"/>
      <c r="Y601" s="141"/>
      <c r="Z601" s="141"/>
      <c r="AA601" s="141"/>
      <c r="AB601" s="141"/>
      <c r="AC601" s="141"/>
      <c r="AD601" s="141"/>
      <c r="AE601" s="141"/>
      <c r="AF601" s="14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</row>
    <row r="602" ht="12.75" customHeight="1">
      <c r="A602" s="1"/>
      <c r="B602" s="139"/>
      <c r="C602" s="139"/>
      <c r="D602" s="139"/>
      <c r="E602" s="139"/>
      <c r="F602" s="139"/>
      <c r="G602" s="139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41"/>
      <c r="Y602" s="141"/>
      <c r="Z602" s="141"/>
      <c r="AA602" s="141"/>
      <c r="AB602" s="141"/>
      <c r="AC602" s="141"/>
      <c r="AD602" s="141"/>
      <c r="AE602" s="141"/>
      <c r="AF602" s="14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</row>
    <row r="603" ht="12.75" customHeight="1">
      <c r="A603" s="1"/>
      <c r="B603" s="139"/>
      <c r="C603" s="139"/>
      <c r="D603" s="139"/>
      <c r="E603" s="139"/>
      <c r="F603" s="139"/>
      <c r="G603" s="139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41"/>
      <c r="Y603" s="141"/>
      <c r="Z603" s="141"/>
      <c r="AA603" s="141"/>
      <c r="AB603" s="141"/>
      <c r="AC603" s="141"/>
      <c r="AD603" s="141"/>
      <c r="AE603" s="141"/>
      <c r="AF603" s="14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</row>
    <row r="604" ht="12.75" customHeight="1">
      <c r="A604" s="1"/>
      <c r="B604" s="139"/>
      <c r="C604" s="139"/>
      <c r="D604" s="139"/>
      <c r="E604" s="139"/>
      <c r="F604" s="139"/>
      <c r="G604" s="139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41"/>
      <c r="Y604" s="141"/>
      <c r="Z604" s="141"/>
      <c r="AA604" s="141"/>
      <c r="AB604" s="141"/>
      <c r="AC604" s="141"/>
      <c r="AD604" s="141"/>
      <c r="AE604" s="141"/>
      <c r="AF604" s="14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</row>
    <row r="605" ht="12.75" customHeight="1">
      <c r="A605" s="1"/>
      <c r="B605" s="139"/>
      <c r="C605" s="139"/>
      <c r="D605" s="139"/>
      <c r="E605" s="139"/>
      <c r="F605" s="139"/>
      <c r="G605" s="139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41"/>
      <c r="Y605" s="141"/>
      <c r="Z605" s="141"/>
      <c r="AA605" s="141"/>
      <c r="AB605" s="141"/>
      <c r="AC605" s="141"/>
      <c r="AD605" s="141"/>
      <c r="AE605" s="141"/>
      <c r="AF605" s="14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</row>
    <row r="606" ht="12.75" customHeight="1">
      <c r="A606" s="1"/>
      <c r="B606" s="139"/>
      <c r="C606" s="139"/>
      <c r="D606" s="139"/>
      <c r="E606" s="139"/>
      <c r="F606" s="139"/>
      <c r="G606" s="139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41"/>
      <c r="Y606" s="141"/>
      <c r="Z606" s="141"/>
      <c r="AA606" s="141"/>
      <c r="AB606" s="141"/>
      <c r="AC606" s="141"/>
      <c r="AD606" s="141"/>
      <c r="AE606" s="141"/>
      <c r="AF606" s="14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</row>
    <row r="607" ht="12.75" customHeight="1">
      <c r="A607" s="1"/>
      <c r="B607" s="139"/>
      <c r="C607" s="139"/>
      <c r="D607" s="139"/>
      <c r="E607" s="139"/>
      <c r="F607" s="139"/>
      <c r="G607" s="139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41"/>
      <c r="Y607" s="141"/>
      <c r="Z607" s="141"/>
      <c r="AA607" s="141"/>
      <c r="AB607" s="141"/>
      <c r="AC607" s="141"/>
      <c r="AD607" s="141"/>
      <c r="AE607" s="141"/>
      <c r="AF607" s="14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</row>
    <row r="608" ht="12.75" customHeight="1">
      <c r="A608" s="1"/>
      <c r="B608" s="139"/>
      <c r="C608" s="139"/>
      <c r="D608" s="139"/>
      <c r="E608" s="139"/>
      <c r="F608" s="139"/>
      <c r="G608" s="139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41"/>
      <c r="Y608" s="141"/>
      <c r="Z608" s="141"/>
      <c r="AA608" s="141"/>
      <c r="AB608" s="141"/>
      <c r="AC608" s="141"/>
      <c r="AD608" s="141"/>
      <c r="AE608" s="141"/>
      <c r="AF608" s="14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</row>
    <row r="609" ht="12.75" customHeight="1">
      <c r="A609" s="1"/>
      <c r="B609" s="139"/>
      <c r="C609" s="139"/>
      <c r="D609" s="139"/>
      <c r="E609" s="139"/>
      <c r="F609" s="139"/>
      <c r="G609" s="139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41"/>
      <c r="Y609" s="141"/>
      <c r="Z609" s="141"/>
      <c r="AA609" s="141"/>
      <c r="AB609" s="141"/>
      <c r="AC609" s="141"/>
      <c r="AD609" s="141"/>
      <c r="AE609" s="141"/>
      <c r="AF609" s="14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</row>
    <row r="610" ht="12.75" customHeight="1">
      <c r="A610" s="1"/>
      <c r="B610" s="139"/>
      <c r="C610" s="139"/>
      <c r="D610" s="139"/>
      <c r="E610" s="139"/>
      <c r="F610" s="139"/>
      <c r="G610" s="139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41"/>
      <c r="Y610" s="141"/>
      <c r="Z610" s="141"/>
      <c r="AA610" s="141"/>
      <c r="AB610" s="141"/>
      <c r="AC610" s="141"/>
      <c r="AD610" s="141"/>
      <c r="AE610" s="141"/>
      <c r="AF610" s="14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</row>
    <row r="611" ht="12.75" customHeight="1">
      <c r="A611" s="1"/>
      <c r="B611" s="139"/>
      <c r="C611" s="139"/>
      <c r="D611" s="139"/>
      <c r="E611" s="139"/>
      <c r="F611" s="139"/>
      <c r="G611" s="139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41"/>
      <c r="Y611" s="141"/>
      <c r="Z611" s="141"/>
      <c r="AA611" s="141"/>
      <c r="AB611" s="141"/>
      <c r="AC611" s="141"/>
      <c r="AD611" s="141"/>
      <c r="AE611" s="141"/>
      <c r="AF611" s="14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</row>
    <row r="612" ht="12.75" customHeight="1">
      <c r="A612" s="1"/>
      <c r="B612" s="139"/>
      <c r="C612" s="139"/>
      <c r="D612" s="139"/>
      <c r="E612" s="139"/>
      <c r="F612" s="139"/>
      <c r="G612" s="139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41"/>
      <c r="Y612" s="141"/>
      <c r="Z612" s="141"/>
      <c r="AA612" s="141"/>
      <c r="AB612" s="141"/>
      <c r="AC612" s="141"/>
      <c r="AD612" s="141"/>
      <c r="AE612" s="141"/>
      <c r="AF612" s="14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</row>
    <row r="613" ht="12.75" customHeight="1">
      <c r="A613" s="1"/>
      <c r="B613" s="139"/>
      <c r="C613" s="139"/>
      <c r="D613" s="139"/>
      <c r="E613" s="139"/>
      <c r="F613" s="139"/>
      <c r="G613" s="139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41"/>
      <c r="Y613" s="141"/>
      <c r="Z613" s="141"/>
      <c r="AA613" s="141"/>
      <c r="AB613" s="141"/>
      <c r="AC613" s="141"/>
      <c r="AD613" s="141"/>
      <c r="AE613" s="141"/>
      <c r="AF613" s="14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</row>
    <row r="614" ht="12.75" customHeight="1">
      <c r="A614" s="1"/>
      <c r="B614" s="139"/>
      <c r="C614" s="139"/>
      <c r="D614" s="139"/>
      <c r="E614" s="139"/>
      <c r="F614" s="139"/>
      <c r="G614" s="139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41"/>
      <c r="Y614" s="141"/>
      <c r="Z614" s="141"/>
      <c r="AA614" s="141"/>
      <c r="AB614" s="141"/>
      <c r="AC614" s="141"/>
      <c r="AD614" s="141"/>
      <c r="AE614" s="141"/>
      <c r="AF614" s="14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</row>
    <row r="615" ht="12.75" customHeight="1">
      <c r="A615" s="1"/>
      <c r="B615" s="139"/>
      <c r="C615" s="139"/>
      <c r="D615" s="139"/>
      <c r="E615" s="139"/>
      <c r="F615" s="139"/>
      <c r="G615" s="139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41"/>
      <c r="Y615" s="141"/>
      <c r="Z615" s="141"/>
      <c r="AA615" s="141"/>
      <c r="AB615" s="141"/>
      <c r="AC615" s="141"/>
      <c r="AD615" s="141"/>
      <c r="AE615" s="141"/>
      <c r="AF615" s="14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</row>
    <row r="616" ht="12.75" customHeight="1">
      <c r="A616" s="1"/>
      <c r="B616" s="139"/>
      <c r="C616" s="139"/>
      <c r="D616" s="139"/>
      <c r="E616" s="139"/>
      <c r="F616" s="139"/>
      <c r="G616" s="139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41"/>
      <c r="Y616" s="141"/>
      <c r="Z616" s="141"/>
      <c r="AA616" s="141"/>
      <c r="AB616" s="141"/>
      <c r="AC616" s="141"/>
      <c r="AD616" s="141"/>
      <c r="AE616" s="141"/>
      <c r="AF616" s="14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</row>
    <row r="617" ht="12.75" customHeight="1">
      <c r="A617" s="1"/>
      <c r="B617" s="139"/>
      <c r="C617" s="139"/>
      <c r="D617" s="139"/>
      <c r="E617" s="139"/>
      <c r="F617" s="139"/>
      <c r="G617" s="139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41"/>
      <c r="Y617" s="141"/>
      <c r="Z617" s="141"/>
      <c r="AA617" s="141"/>
      <c r="AB617" s="141"/>
      <c r="AC617" s="141"/>
      <c r="AD617" s="141"/>
      <c r="AE617" s="141"/>
      <c r="AF617" s="14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</row>
    <row r="618" ht="12.75" customHeight="1">
      <c r="A618" s="1"/>
      <c r="B618" s="139"/>
      <c r="C618" s="139"/>
      <c r="D618" s="139"/>
      <c r="E618" s="139"/>
      <c r="F618" s="139"/>
      <c r="G618" s="139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41"/>
      <c r="Y618" s="141"/>
      <c r="Z618" s="141"/>
      <c r="AA618" s="141"/>
      <c r="AB618" s="141"/>
      <c r="AC618" s="141"/>
      <c r="AD618" s="141"/>
      <c r="AE618" s="141"/>
      <c r="AF618" s="14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</row>
    <row r="619" ht="12.75" customHeight="1">
      <c r="A619" s="1"/>
      <c r="B619" s="139"/>
      <c r="C619" s="139"/>
      <c r="D619" s="139"/>
      <c r="E619" s="139"/>
      <c r="F619" s="139"/>
      <c r="G619" s="139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41"/>
      <c r="Y619" s="141"/>
      <c r="Z619" s="141"/>
      <c r="AA619" s="141"/>
      <c r="AB619" s="141"/>
      <c r="AC619" s="141"/>
      <c r="AD619" s="141"/>
      <c r="AE619" s="141"/>
      <c r="AF619" s="14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</row>
    <row r="620" ht="12.75" customHeight="1">
      <c r="A620" s="1"/>
      <c r="B620" s="139"/>
      <c r="C620" s="139"/>
      <c r="D620" s="139"/>
      <c r="E620" s="139"/>
      <c r="F620" s="139"/>
      <c r="G620" s="139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41"/>
      <c r="Y620" s="141"/>
      <c r="Z620" s="141"/>
      <c r="AA620" s="141"/>
      <c r="AB620" s="141"/>
      <c r="AC620" s="141"/>
      <c r="AD620" s="141"/>
      <c r="AE620" s="141"/>
      <c r="AF620" s="14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</row>
    <row r="621" ht="12.75" customHeight="1">
      <c r="A621" s="1"/>
      <c r="B621" s="139"/>
      <c r="C621" s="139"/>
      <c r="D621" s="139"/>
      <c r="E621" s="139"/>
      <c r="F621" s="139"/>
      <c r="G621" s="139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41"/>
      <c r="Y621" s="141"/>
      <c r="Z621" s="141"/>
      <c r="AA621" s="141"/>
      <c r="AB621" s="141"/>
      <c r="AC621" s="141"/>
      <c r="AD621" s="141"/>
      <c r="AE621" s="141"/>
      <c r="AF621" s="14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</row>
    <row r="622" ht="12.75" customHeight="1">
      <c r="A622" s="1"/>
      <c r="B622" s="139"/>
      <c r="C622" s="139"/>
      <c r="D622" s="139"/>
      <c r="E622" s="139"/>
      <c r="F622" s="139"/>
      <c r="G622" s="139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41"/>
      <c r="Y622" s="141"/>
      <c r="Z622" s="141"/>
      <c r="AA622" s="141"/>
      <c r="AB622" s="141"/>
      <c r="AC622" s="141"/>
      <c r="AD622" s="141"/>
      <c r="AE622" s="141"/>
      <c r="AF622" s="14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</row>
    <row r="623" ht="12.75" customHeight="1">
      <c r="A623" s="1"/>
      <c r="B623" s="139"/>
      <c r="C623" s="139"/>
      <c r="D623" s="139"/>
      <c r="E623" s="139"/>
      <c r="F623" s="139"/>
      <c r="G623" s="139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41"/>
      <c r="Y623" s="141"/>
      <c r="Z623" s="141"/>
      <c r="AA623" s="141"/>
      <c r="AB623" s="141"/>
      <c r="AC623" s="141"/>
      <c r="AD623" s="141"/>
      <c r="AE623" s="141"/>
      <c r="AF623" s="14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</row>
    <row r="624" ht="12.75" customHeight="1">
      <c r="A624" s="1"/>
      <c r="B624" s="139"/>
      <c r="C624" s="139"/>
      <c r="D624" s="139"/>
      <c r="E624" s="139"/>
      <c r="F624" s="139"/>
      <c r="G624" s="139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41"/>
      <c r="Y624" s="141"/>
      <c r="Z624" s="141"/>
      <c r="AA624" s="141"/>
      <c r="AB624" s="141"/>
      <c r="AC624" s="141"/>
      <c r="AD624" s="141"/>
      <c r="AE624" s="141"/>
      <c r="AF624" s="14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</row>
    <row r="625" ht="12.75" customHeight="1">
      <c r="A625" s="1"/>
      <c r="B625" s="139"/>
      <c r="C625" s="139"/>
      <c r="D625" s="139"/>
      <c r="E625" s="139"/>
      <c r="F625" s="139"/>
      <c r="G625" s="139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41"/>
      <c r="Y625" s="141"/>
      <c r="Z625" s="141"/>
      <c r="AA625" s="141"/>
      <c r="AB625" s="141"/>
      <c r="AC625" s="141"/>
      <c r="AD625" s="141"/>
      <c r="AE625" s="141"/>
      <c r="AF625" s="14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</row>
    <row r="626" ht="12.75" customHeight="1">
      <c r="A626" s="1"/>
      <c r="B626" s="139"/>
      <c r="C626" s="139"/>
      <c r="D626" s="139"/>
      <c r="E626" s="139"/>
      <c r="F626" s="139"/>
      <c r="G626" s="139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41"/>
      <c r="Y626" s="141"/>
      <c r="Z626" s="141"/>
      <c r="AA626" s="141"/>
      <c r="AB626" s="141"/>
      <c r="AC626" s="141"/>
      <c r="AD626" s="141"/>
      <c r="AE626" s="141"/>
      <c r="AF626" s="14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</row>
    <row r="627" ht="12.75" customHeight="1">
      <c r="A627" s="1"/>
      <c r="B627" s="139"/>
      <c r="C627" s="139"/>
      <c r="D627" s="139"/>
      <c r="E627" s="139"/>
      <c r="F627" s="139"/>
      <c r="G627" s="139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41"/>
      <c r="Y627" s="141"/>
      <c r="Z627" s="141"/>
      <c r="AA627" s="141"/>
      <c r="AB627" s="141"/>
      <c r="AC627" s="141"/>
      <c r="AD627" s="141"/>
      <c r="AE627" s="141"/>
      <c r="AF627" s="14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</row>
    <row r="628" ht="12.75" customHeight="1">
      <c r="A628" s="1"/>
      <c r="B628" s="139"/>
      <c r="C628" s="139"/>
      <c r="D628" s="139"/>
      <c r="E628" s="139"/>
      <c r="F628" s="139"/>
      <c r="G628" s="139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41"/>
      <c r="Y628" s="141"/>
      <c r="Z628" s="141"/>
      <c r="AA628" s="141"/>
      <c r="AB628" s="141"/>
      <c r="AC628" s="141"/>
      <c r="AD628" s="141"/>
      <c r="AE628" s="141"/>
      <c r="AF628" s="14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</row>
    <row r="629" ht="12.75" customHeight="1">
      <c r="A629" s="1"/>
      <c r="B629" s="139"/>
      <c r="C629" s="139"/>
      <c r="D629" s="139"/>
      <c r="E629" s="139"/>
      <c r="F629" s="139"/>
      <c r="G629" s="139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41"/>
      <c r="Y629" s="141"/>
      <c r="Z629" s="141"/>
      <c r="AA629" s="141"/>
      <c r="AB629" s="141"/>
      <c r="AC629" s="141"/>
      <c r="AD629" s="141"/>
      <c r="AE629" s="141"/>
      <c r="AF629" s="14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</row>
    <row r="630" ht="12.75" customHeight="1">
      <c r="A630" s="1"/>
      <c r="B630" s="139"/>
      <c r="C630" s="139"/>
      <c r="D630" s="139"/>
      <c r="E630" s="139"/>
      <c r="F630" s="139"/>
      <c r="G630" s="139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41"/>
      <c r="Y630" s="141"/>
      <c r="Z630" s="141"/>
      <c r="AA630" s="141"/>
      <c r="AB630" s="141"/>
      <c r="AC630" s="141"/>
      <c r="AD630" s="141"/>
      <c r="AE630" s="141"/>
      <c r="AF630" s="14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</row>
    <row r="631" ht="12.75" customHeight="1">
      <c r="A631" s="1"/>
      <c r="B631" s="139"/>
      <c r="C631" s="139"/>
      <c r="D631" s="139"/>
      <c r="E631" s="139"/>
      <c r="F631" s="139"/>
      <c r="G631" s="139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41"/>
      <c r="Y631" s="141"/>
      <c r="Z631" s="141"/>
      <c r="AA631" s="141"/>
      <c r="AB631" s="141"/>
      <c r="AC631" s="141"/>
      <c r="AD631" s="141"/>
      <c r="AE631" s="141"/>
      <c r="AF631" s="14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</row>
    <row r="632" ht="12.75" customHeight="1">
      <c r="A632" s="1"/>
      <c r="B632" s="139"/>
      <c r="C632" s="139"/>
      <c r="D632" s="139"/>
      <c r="E632" s="139"/>
      <c r="F632" s="139"/>
      <c r="G632" s="139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41"/>
      <c r="Y632" s="141"/>
      <c r="Z632" s="141"/>
      <c r="AA632" s="141"/>
      <c r="AB632" s="141"/>
      <c r="AC632" s="141"/>
      <c r="AD632" s="141"/>
      <c r="AE632" s="141"/>
      <c r="AF632" s="14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</row>
    <row r="633" ht="12.75" customHeight="1">
      <c r="A633" s="1"/>
      <c r="B633" s="139"/>
      <c r="C633" s="139"/>
      <c r="D633" s="139"/>
      <c r="E633" s="139"/>
      <c r="F633" s="139"/>
      <c r="G633" s="139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41"/>
      <c r="Y633" s="141"/>
      <c r="Z633" s="141"/>
      <c r="AA633" s="141"/>
      <c r="AB633" s="141"/>
      <c r="AC633" s="141"/>
      <c r="AD633" s="141"/>
      <c r="AE633" s="141"/>
      <c r="AF633" s="14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</row>
    <row r="634" ht="12.75" customHeight="1">
      <c r="A634" s="1"/>
      <c r="B634" s="139"/>
      <c r="C634" s="139"/>
      <c r="D634" s="139"/>
      <c r="E634" s="139"/>
      <c r="F634" s="139"/>
      <c r="G634" s="139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41"/>
      <c r="Y634" s="141"/>
      <c r="Z634" s="141"/>
      <c r="AA634" s="141"/>
      <c r="AB634" s="141"/>
      <c r="AC634" s="141"/>
      <c r="AD634" s="141"/>
      <c r="AE634" s="141"/>
      <c r="AF634" s="14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</row>
    <row r="635" ht="12.75" customHeight="1">
      <c r="A635" s="1"/>
      <c r="B635" s="139"/>
      <c r="C635" s="139"/>
      <c r="D635" s="139"/>
      <c r="E635" s="139"/>
      <c r="F635" s="139"/>
      <c r="G635" s="139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41"/>
      <c r="Y635" s="141"/>
      <c r="Z635" s="141"/>
      <c r="AA635" s="141"/>
      <c r="AB635" s="141"/>
      <c r="AC635" s="141"/>
      <c r="AD635" s="141"/>
      <c r="AE635" s="141"/>
      <c r="AF635" s="14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</row>
    <row r="636" ht="12.75" customHeight="1">
      <c r="A636" s="1"/>
      <c r="B636" s="139"/>
      <c r="C636" s="139"/>
      <c r="D636" s="139"/>
      <c r="E636" s="139"/>
      <c r="F636" s="139"/>
      <c r="G636" s="139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41"/>
      <c r="Y636" s="141"/>
      <c r="Z636" s="141"/>
      <c r="AA636" s="141"/>
      <c r="AB636" s="141"/>
      <c r="AC636" s="141"/>
      <c r="AD636" s="141"/>
      <c r="AE636" s="141"/>
      <c r="AF636" s="14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</row>
    <row r="637" ht="12.75" customHeight="1">
      <c r="A637" s="1"/>
      <c r="B637" s="139"/>
      <c r="C637" s="139"/>
      <c r="D637" s="139"/>
      <c r="E637" s="139"/>
      <c r="F637" s="139"/>
      <c r="G637" s="139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41"/>
      <c r="Y637" s="141"/>
      <c r="Z637" s="141"/>
      <c r="AA637" s="141"/>
      <c r="AB637" s="141"/>
      <c r="AC637" s="141"/>
      <c r="AD637" s="141"/>
      <c r="AE637" s="141"/>
      <c r="AF637" s="14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</row>
    <row r="638" ht="12.75" customHeight="1">
      <c r="A638" s="1"/>
      <c r="B638" s="139"/>
      <c r="C638" s="139"/>
      <c r="D638" s="139"/>
      <c r="E638" s="139"/>
      <c r="F638" s="139"/>
      <c r="G638" s="139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41"/>
      <c r="Y638" s="141"/>
      <c r="Z638" s="141"/>
      <c r="AA638" s="141"/>
      <c r="AB638" s="141"/>
      <c r="AC638" s="141"/>
      <c r="AD638" s="141"/>
      <c r="AE638" s="141"/>
      <c r="AF638" s="14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</row>
    <row r="639" ht="12.75" customHeight="1">
      <c r="A639" s="1"/>
      <c r="B639" s="139"/>
      <c r="C639" s="139"/>
      <c r="D639" s="139"/>
      <c r="E639" s="139"/>
      <c r="F639" s="139"/>
      <c r="G639" s="139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41"/>
      <c r="Y639" s="141"/>
      <c r="Z639" s="141"/>
      <c r="AA639" s="141"/>
      <c r="AB639" s="141"/>
      <c r="AC639" s="141"/>
      <c r="AD639" s="141"/>
      <c r="AE639" s="141"/>
      <c r="AF639" s="14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</row>
    <row r="640" ht="12.75" customHeight="1">
      <c r="A640" s="1"/>
      <c r="B640" s="139"/>
      <c r="C640" s="139"/>
      <c r="D640" s="139"/>
      <c r="E640" s="139"/>
      <c r="F640" s="139"/>
      <c r="G640" s="139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41"/>
      <c r="Y640" s="141"/>
      <c r="Z640" s="141"/>
      <c r="AA640" s="141"/>
      <c r="AB640" s="141"/>
      <c r="AC640" s="141"/>
      <c r="AD640" s="141"/>
      <c r="AE640" s="141"/>
      <c r="AF640" s="14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</row>
    <row r="641" ht="12.75" customHeight="1">
      <c r="A641" s="1"/>
      <c r="B641" s="139"/>
      <c r="C641" s="139"/>
      <c r="D641" s="139"/>
      <c r="E641" s="139"/>
      <c r="F641" s="139"/>
      <c r="G641" s="139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41"/>
      <c r="Y641" s="141"/>
      <c r="Z641" s="141"/>
      <c r="AA641" s="141"/>
      <c r="AB641" s="141"/>
      <c r="AC641" s="141"/>
      <c r="AD641" s="141"/>
      <c r="AE641" s="141"/>
      <c r="AF641" s="14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</row>
    <row r="642" ht="12.75" customHeight="1">
      <c r="A642" s="1"/>
      <c r="B642" s="139"/>
      <c r="C642" s="139"/>
      <c r="D642" s="139"/>
      <c r="E642" s="139"/>
      <c r="F642" s="139"/>
      <c r="G642" s="139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41"/>
      <c r="Y642" s="141"/>
      <c r="Z642" s="141"/>
      <c r="AA642" s="141"/>
      <c r="AB642" s="141"/>
      <c r="AC642" s="141"/>
      <c r="AD642" s="141"/>
      <c r="AE642" s="141"/>
      <c r="AF642" s="14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</row>
    <row r="643" ht="12.75" customHeight="1">
      <c r="A643" s="1"/>
      <c r="B643" s="139"/>
      <c r="C643" s="139"/>
      <c r="D643" s="139"/>
      <c r="E643" s="139"/>
      <c r="F643" s="139"/>
      <c r="G643" s="139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41"/>
      <c r="Y643" s="141"/>
      <c r="Z643" s="141"/>
      <c r="AA643" s="141"/>
      <c r="AB643" s="141"/>
      <c r="AC643" s="141"/>
      <c r="AD643" s="141"/>
      <c r="AE643" s="141"/>
      <c r="AF643" s="14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</row>
    <row r="644" ht="12.75" customHeight="1">
      <c r="A644" s="1"/>
      <c r="B644" s="139"/>
      <c r="C644" s="139"/>
      <c r="D644" s="139"/>
      <c r="E644" s="139"/>
      <c r="F644" s="139"/>
      <c r="G644" s="139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41"/>
      <c r="Y644" s="141"/>
      <c r="Z644" s="141"/>
      <c r="AA644" s="141"/>
      <c r="AB644" s="141"/>
      <c r="AC644" s="141"/>
      <c r="AD644" s="141"/>
      <c r="AE644" s="141"/>
      <c r="AF644" s="14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</row>
    <row r="645" ht="12.75" customHeight="1">
      <c r="A645" s="1"/>
      <c r="B645" s="139"/>
      <c r="C645" s="139"/>
      <c r="D645" s="139"/>
      <c r="E645" s="139"/>
      <c r="F645" s="139"/>
      <c r="G645" s="139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41"/>
      <c r="Y645" s="141"/>
      <c r="Z645" s="141"/>
      <c r="AA645" s="141"/>
      <c r="AB645" s="141"/>
      <c r="AC645" s="141"/>
      <c r="AD645" s="141"/>
      <c r="AE645" s="141"/>
      <c r="AF645" s="14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</row>
    <row r="646" ht="12.75" customHeight="1">
      <c r="A646" s="1"/>
      <c r="B646" s="139"/>
      <c r="C646" s="139"/>
      <c r="D646" s="139"/>
      <c r="E646" s="139"/>
      <c r="F646" s="139"/>
      <c r="G646" s="139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41"/>
      <c r="Y646" s="141"/>
      <c r="Z646" s="141"/>
      <c r="AA646" s="141"/>
      <c r="AB646" s="141"/>
      <c r="AC646" s="141"/>
      <c r="AD646" s="141"/>
      <c r="AE646" s="141"/>
      <c r="AF646" s="14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</row>
    <row r="647" ht="12.75" customHeight="1">
      <c r="A647" s="1"/>
      <c r="B647" s="139"/>
      <c r="C647" s="139"/>
      <c r="D647" s="139"/>
      <c r="E647" s="139"/>
      <c r="F647" s="139"/>
      <c r="G647" s="139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41"/>
      <c r="Y647" s="141"/>
      <c r="Z647" s="141"/>
      <c r="AA647" s="141"/>
      <c r="AB647" s="141"/>
      <c r="AC647" s="141"/>
      <c r="AD647" s="141"/>
      <c r="AE647" s="141"/>
      <c r="AF647" s="14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</row>
    <row r="648" ht="12.75" customHeight="1">
      <c r="A648" s="1"/>
      <c r="B648" s="139"/>
      <c r="C648" s="139"/>
      <c r="D648" s="139"/>
      <c r="E648" s="139"/>
      <c r="F648" s="139"/>
      <c r="G648" s="139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41"/>
      <c r="Y648" s="141"/>
      <c r="Z648" s="141"/>
      <c r="AA648" s="141"/>
      <c r="AB648" s="141"/>
      <c r="AC648" s="141"/>
      <c r="AD648" s="141"/>
      <c r="AE648" s="141"/>
      <c r="AF648" s="14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</row>
    <row r="649" ht="12.75" customHeight="1">
      <c r="A649" s="1"/>
      <c r="B649" s="139"/>
      <c r="C649" s="139"/>
      <c r="D649" s="139"/>
      <c r="E649" s="139"/>
      <c r="F649" s="139"/>
      <c r="G649" s="139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41"/>
      <c r="Y649" s="141"/>
      <c r="Z649" s="141"/>
      <c r="AA649" s="141"/>
      <c r="AB649" s="141"/>
      <c r="AC649" s="141"/>
      <c r="AD649" s="141"/>
      <c r="AE649" s="141"/>
      <c r="AF649" s="14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</row>
    <row r="650" ht="12.75" customHeight="1">
      <c r="A650" s="1"/>
      <c r="B650" s="139"/>
      <c r="C650" s="139"/>
      <c r="D650" s="139"/>
      <c r="E650" s="139"/>
      <c r="F650" s="139"/>
      <c r="G650" s="139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41"/>
      <c r="Y650" s="141"/>
      <c r="Z650" s="141"/>
      <c r="AA650" s="141"/>
      <c r="AB650" s="141"/>
      <c r="AC650" s="141"/>
      <c r="AD650" s="141"/>
      <c r="AE650" s="141"/>
      <c r="AF650" s="14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</row>
    <row r="651" ht="12.75" customHeight="1">
      <c r="A651" s="1"/>
      <c r="B651" s="139"/>
      <c r="C651" s="139"/>
      <c r="D651" s="139"/>
      <c r="E651" s="139"/>
      <c r="F651" s="139"/>
      <c r="G651" s="139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41"/>
      <c r="Y651" s="141"/>
      <c r="Z651" s="141"/>
      <c r="AA651" s="141"/>
      <c r="AB651" s="141"/>
      <c r="AC651" s="141"/>
      <c r="AD651" s="141"/>
      <c r="AE651" s="141"/>
      <c r="AF651" s="14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</row>
    <row r="652" ht="12.75" customHeight="1">
      <c r="A652" s="1"/>
      <c r="B652" s="139"/>
      <c r="C652" s="139"/>
      <c r="D652" s="139"/>
      <c r="E652" s="139"/>
      <c r="F652" s="139"/>
      <c r="G652" s="139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41"/>
      <c r="Y652" s="141"/>
      <c r="Z652" s="141"/>
      <c r="AA652" s="141"/>
      <c r="AB652" s="141"/>
      <c r="AC652" s="141"/>
      <c r="AD652" s="141"/>
      <c r="AE652" s="141"/>
      <c r="AF652" s="14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</row>
    <row r="653" ht="12.75" customHeight="1">
      <c r="A653" s="1"/>
      <c r="B653" s="139"/>
      <c r="C653" s="139"/>
      <c r="D653" s="139"/>
      <c r="E653" s="139"/>
      <c r="F653" s="139"/>
      <c r="G653" s="139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41"/>
      <c r="Y653" s="141"/>
      <c r="Z653" s="141"/>
      <c r="AA653" s="141"/>
      <c r="AB653" s="141"/>
      <c r="AC653" s="141"/>
      <c r="AD653" s="141"/>
      <c r="AE653" s="141"/>
      <c r="AF653" s="14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</row>
    <row r="654" ht="12.75" customHeight="1">
      <c r="A654" s="1"/>
      <c r="B654" s="139"/>
      <c r="C654" s="139"/>
      <c r="D654" s="139"/>
      <c r="E654" s="139"/>
      <c r="F654" s="139"/>
      <c r="G654" s="139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41"/>
      <c r="Y654" s="141"/>
      <c r="Z654" s="141"/>
      <c r="AA654" s="141"/>
      <c r="AB654" s="141"/>
      <c r="AC654" s="141"/>
      <c r="AD654" s="141"/>
      <c r="AE654" s="141"/>
      <c r="AF654" s="14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</row>
    <row r="655" ht="12.75" customHeight="1">
      <c r="A655" s="1"/>
      <c r="B655" s="139"/>
      <c r="C655" s="139"/>
      <c r="D655" s="139"/>
      <c r="E655" s="139"/>
      <c r="F655" s="139"/>
      <c r="G655" s="139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41"/>
      <c r="Y655" s="141"/>
      <c r="Z655" s="141"/>
      <c r="AA655" s="141"/>
      <c r="AB655" s="141"/>
      <c r="AC655" s="141"/>
      <c r="AD655" s="141"/>
      <c r="AE655" s="141"/>
      <c r="AF655" s="14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</row>
    <row r="656" ht="12.75" customHeight="1">
      <c r="A656" s="1"/>
      <c r="B656" s="139"/>
      <c r="C656" s="139"/>
      <c r="D656" s="139"/>
      <c r="E656" s="139"/>
      <c r="F656" s="139"/>
      <c r="G656" s="139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41"/>
      <c r="Y656" s="141"/>
      <c r="Z656" s="141"/>
      <c r="AA656" s="141"/>
      <c r="AB656" s="141"/>
      <c r="AC656" s="141"/>
      <c r="AD656" s="141"/>
      <c r="AE656" s="141"/>
      <c r="AF656" s="14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</row>
    <row r="657" ht="12.75" customHeight="1">
      <c r="A657" s="1"/>
      <c r="B657" s="139"/>
      <c r="C657" s="139"/>
      <c r="D657" s="139"/>
      <c r="E657" s="139"/>
      <c r="F657" s="139"/>
      <c r="G657" s="139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41"/>
      <c r="Y657" s="141"/>
      <c r="Z657" s="141"/>
      <c r="AA657" s="141"/>
      <c r="AB657" s="141"/>
      <c r="AC657" s="141"/>
      <c r="AD657" s="141"/>
      <c r="AE657" s="141"/>
      <c r="AF657" s="14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</row>
    <row r="658" ht="12.75" customHeight="1">
      <c r="A658" s="1"/>
      <c r="B658" s="139"/>
      <c r="C658" s="139"/>
      <c r="D658" s="139"/>
      <c r="E658" s="139"/>
      <c r="F658" s="139"/>
      <c r="G658" s="139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41"/>
      <c r="Y658" s="141"/>
      <c r="Z658" s="141"/>
      <c r="AA658" s="141"/>
      <c r="AB658" s="141"/>
      <c r="AC658" s="141"/>
      <c r="AD658" s="141"/>
      <c r="AE658" s="141"/>
      <c r="AF658" s="14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</row>
    <row r="659" ht="12.75" customHeight="1">
      <c r="A659" s="1"/>
      <c r="B659" s="139"/>
      <c r="C659" s="139"/>
      <c r="D659" s="139"/>
      <c r="E659" s="139"/>
      <c r="F659" s="139"/>
      <c r="G659" s="139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41"/>
      <c r="Y659" s="141"/>
      <c r="Z659" s="141"/>
      <c r="AA659" s="141"/>
      <c r="AB659" s="141"/>
      <c r="AC659" s="141"/>
      <c r="AD659" s="141"/>
      <c r="AE659" s="141"/>
      <c r="AF659" s="14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</row>
    <row r="660" ht="12.75" customHeight="1">
      <c r="A660" s="1"/>
      <c r="B660" s="139"/>
      <c r="C660" s="139"/>
      <c r="D660" s="139"/>
      <c r="E660" s="139"/>
      <c r="F660" s="139"/>
      <c r="G660" s="139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41"/>
      <c r="Y660" s="141"/>
      <c r="Z660" s="141"/>
      <c r="AA660" s="141"/>
      <c r="AB660" s="141"/>
      <c r="AC660" s="141"/>
      <c r="AD660" s="141"/>
      <c r="AE660" s="141"/>
      <c r="AF660" s="14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</row>
    <row r="661" ht="12.75" customHeight="1">
      <c r="A661" s="1"/>
      <c r="B661" s="139"/>
      <c r="C661" s="139"/>
      <c r="D661" s="139"/>
      <c r="E661" s="139"/>
      <c r="F661" s="139"/>
      <c r="G661" s="139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41"/>
      <c r="Y661" s="141"/>
      <c r="Z661" s="141"/>
      <c r="AA661" s="141"/>
      <c r="AB661" s="141"/>
      <c r="AC661" s="141"/>
      <c r="AD661" s="141"/>
      <c r="AE661" s="141"/>
      <c r="AF661" s="14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</row>
    <row r="662" ht="12.75" customHeight="1">
      <c r="A662" s="1"/>
      <c r="B662" s="139"/>
      <c r="C662" s="139"/>
      <c r="D662" s="139"/>
      <c r="E662" s="139"/>
      <c r="F662" s="139"/>
      <c r="G662" s="139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41"/>
      <c r="Y662" s="141"/>
      <c r="Z662" s="141"/>
      <c r="AA662" s="141"/>
      <c r="AB662" s="141"/>
      <c r="AC662" s="141"/>
      <c r="AD662" s="141"/>
      <c r="AE662" s="141"/>
      <c r="AF662" s="14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</row>
    <row r="663" ht="12.75" customHeight="1">
      <c r="A663" s="1"/>
      <c r="B663" s="139"/>
      <c r="C663" s="139"/>
      <c r="D663" s="139"/>
      <c r="E663" s="139"/>
      <c r="F663" s="139"/>
      <c r="G663" s="139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41"/>
      <c r="Y663" s="141"/>
      <c r="Z663" s="141"/>
      <c r="AA663" s="141"/>
      <c r="AB663" s="141"/>
      <c r="AC663" s="141"/>
      <c r="AD663" s="141"/>
      <c r="AE663" s="141"/>
      <c r="AF663" s="14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</row>
    <row r="664" ht="12.75" customHeight="1">
      <c r="A664" s="1"/>
      <c r="B664" s="139"/>
      <c r="C664" s="139"/>
      <c r="D664" s="139"/>
      <c r="E664" s="139"/>
      <c r="F664" s="139"/>
      <c r="G664" s="139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41"/>
      <c r="Y664" s="141"/>
      <c r="Z664" s="141"/>
      <c r="AA664" s="141"/>
      <c r="AB664" s="141"/>
      <c r="AC664" s="141"/>
      <c r="AD664" s="141"/>
      <c r="AE664" s="141"/>
      <c r="AF664" s="14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</row>
    <row r="665" ht="12.75" customHeight="1">
      <c r="A665" s="1"/>
      <c r="B665" s="139"/>
      <c r="C665" s="139"/>
      <c r="D665" s="139"/>
      <c r="E665" s="139"/>
      <c r="F665" s="139"/>
      <c r="G665" s="139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41"/>
      <c r="Y665" s="141"/>
      <c r="Z665" s="141"/>
      <c r="AA665" s="141"/>
      <c r="AB665" s="141"/>
      <c r="AC665" s="141"/>
      <c r="AD665" s="141"/>
      <c r="AE665" s="141"/>
      <c r="AF665" s="14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</row>
    <row r="666" ht="12.75" customHeight="1">
      <c r="A666" s="1"/>
      <c r="B666" s="139"/>
      <c r="C666" s="139"/>
      <c r="D666" s="139"/>
      <c r="E666" s="139"/>
      <c r="F666" s="139"/>
      <c r="G666" s="139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41"/>
      <c r="Y666" s="141"/>
      <c r="Z666" s="141"/>
      <c r="AA666" s="141"/>
      <c r="AB666" s="141"/>
      <c r="AC666" s="141"/>
      <c r="AD666" s="141"/>
      <c r="AE666" s="141"/>
      <c r="AF666" s="14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</row>
    <row r="667" ht="12.75" customHeight="1">
      <c r="A667" s="1"/>
      <c r="B667" s="139"/>
      <c r="C667" s="139"/>
      <c r="D667" s="139"/>
      <c r="E667" s="139"/>
      <c r="F667" s="139"/>
      <c r="G667" s="139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41"/>
      <c r="Y667" s="141"/>
      <c r="Z667" s="141"/>
      <c r="AA667" s="141"/>
      <c r="AB667" s="141"/>
      <c r="AC667" s="141"/>
      <c r="AD667" s="141"/>
      <c r="AE667" s="141"/>
      <c r="AF667" s="14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</row>
    <row r="668" ht="12.75" customHeight="1">
      <c r="A668" s="1"/>
      <c r="B668" s="139"/>
      <c r="C668" s="139"/>
      <c r="D668" s="139"/>
      <c r="E668" s="139"/>
      <c r="F668" s="139"/>
      <c r="G668" s="139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41"/>
      <c r="Y668" s="141"/>
      <c r="Z668" s="141"/>
      <c r="AA668" s="141"/>
      <c r="AB668" s="141"/>
      <c r="AC668" s="141"/>
      <c r="AD668" s="141"/>
      <c r="AE668" s="141"/>
      <c r="AF668" s="14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</row>
    <row r="669" ht="12.75" customHeight="1">
      <c r="A669" s="1"/>
      <c r="B669" s="139"/>
      <c r="C669" s="139"/>
      <c r="D669" s="139"/>
      <c r="E669" s="139"/>
      <c r="F669" s="139"/>
      <c r="G669" s="139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41"/>
      <c r="Y669" s="141"/>
      <c r="Z669" s="141"/>
      <c r="AA669" s="141"/>
      <c r="AB669" s="141"/>
      <c r="AC669" s="141"/>
      <c r="AD669" s="141"/>
      <c r="AE669" s="141"/>
      <c r="AF669" s="14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</row>
    <row r="670" ht="12.75" customHeight="1">
      <c r="A670" s="1"/>
      <c r="B670" s="139"/>
      <c r="C670" s="139"/>
      <c r="D670" s="139"/>
      <c r="E670" s="139"/>
      <c r="F670" s="139"/>
      <c r="G670" s="139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41"/>
      <c r="Y670" s="141"/>
      <c r="Z670" s="141"/>
      <c r="AA670" s="141"/>
      <c r="AB670" s="141"/>
      <c r="AC670" s="141"/>
      <c r="AD670" s="141"/>
      <c r="AE670" s="141"/>
      <c r="AF670" s="14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</row>
    <row r="671" ht="12.75" customHeight="1">
      <c r="A671" s="1"/>
      <c r="B671" s="139"/>
      <c r="C671" s="139"/>
      <c r="D671" s="139"/>
      <c r="E671" s="139"/>
      <c r="F671" s="139"/>
      <c r="G671" s="139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41"/>
      <c r="Y671" s="141"/>
      <c r="Z671" s="141"/>
      <c r="AA671" s="141"/>
      <c r="AB671" s="141"/>
      <c r="AC671" s="141"/>
      <c r="AD671" s="141"/>
      <c r="AE671" s="141"/>
      <c r="AF671" s="14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</row>
    <row r="672" ht="12.75" customHeight="1">
      <c r="A672" s="1"/>
      <c r="B672" s="139"/>
      <c r="C672" s="139"/>
      <c r="D672" s="139"/>
      <c r="E672" s="139"/>
      <c r="F672" s="139"/>
      <c r="G672" s="139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41"/>
      <c r="Y672" s="141"/>
      <c r="Z672" s="141"/>
      <c r="AA672" s="141"/>
      <c r="AB672" s="141"/>
      <c r="AC672" s="141"/>
      <c r="AD672" s="141"/>
      <c r="AE672" s="141"/>
      <c r="AF672" s="14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</row>
    <row r="673" ht="12.75" customHeight="1">
      <c r="A673" s="1"/>
      <c r="B673" s="139"/>
      <c r="C673" s="139"/>
      <c r="D673" s="139"/>
      <c r="E673" s="139"/>
      <c r="F673" s="139"/>
      <c r="G673" s="139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41"/>
      <c r="Y673" s="141"/>
      <c r="Z673" s="141"/>
      <c r="AA673" s="141"/>
      <c r="AB673" s="141"/>
      <c r="AC673" s="141"/>
      <c r="AD673" s="141"/>
      <c r="AE673" s="141"/>
      <c r="AF673" s="14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</row>
    <row r="674" ht="12.75" customHeight="1">
      <c r="A674" s="1"/>
      <c r="B674" s="139"/>
      <c r="C674" s="139"/>
      <c r="D674" s="139"/>
      <c r="E674" s="139"/>
      <c r="F674" s="139"/>
      <c r="G674" s="139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41"/>
      <c r="Y674" s="141"/>
      <c r="Z674" s="141"/>
      <c r="AA674" s="141"/>
      <c r="AB674" s="141"/>
      <c r="AC674" s="141"/>
      <c r="AD674" s="141"/>
      <c r="AE674" s="141"/>
      <c r="AF674" s="14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</row>
    <row r="675" ht="12.75" customHeight="1">
      <c r="A675" s="1"/>
      <c r="B675" s="139"/>
      <c r="C675" s="139"/>
      <c r="D675" s="139"/>
      <c r="E675" s="139"/>
      <c r="F675" s="139"/>
      <c r="G675" s="139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41"/>
      <c r="Y675" s="141"/>
      <c r="Z675" s="141"/>
      <c r="AA675" s="141"/>
      <c r="AB675" s="141"/>
      <c r="AC675" s="141"/>
      <c r="AD675" s="141"/>
      <c r="AE675" s="141"/>
      <c r="AF675" s="14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</row>
    <row r="676" ht="12.75" customHeight="1">
      <c r="A676" s="1"/>
      <c r="B676" s="139"/>
      <c r="C676" s="139"/>
      <c r="D676" s="139"/>
      <c r="E676" s="139"/>
      <c r="F676" s="139"/>
      <c r="G676" s="139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41"/>
      <c r="Y676" s="141"/>
      <c r="Z676" s="141"/>
      <c r="AA676" s="141"/>
      <c r="AB676" s="141"/>
      <c r="AC676" s="141"/>
      <c r="AD676" s="141"/>
      <c r="AE676" s="141"/>
      <c r="AF676" s="14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</row>
    <row r="677" ht="12.75" customHeight="1">
      <c r="A677" s="1"/>
      <c r="B677" s="139"/>
      <c r="C677" s="139"/>
      <c r="D677" s="139"/>
      <c r="E677" s="139"/>
      <c r="F677" s="139"/>
      <c r="G677" s="139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41"/>
      <c r="Y677" s="141"/>
      <c r="Z677" s="141"/>
      <c r="AA677" s="141"/>
      <c r="AB677" s="141"/>
      <c r="AC677" s="141"/>
      <c r="AD677" s="141"/>
      <c r="AE677" s="141"/>
      <c r="AF677" s="14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</row>
    <row r="678" ht="12.75" customHeight="1">
      <c r="A678" s="1"/>
      <c r="B678" s="139"/>
      <c r="C678" s="139"/>
      <c r="D678" s="139"/>
      <c r="E678" s="139"/>
      <c r="F678" s="139"/>
      <c r="G678" s="139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41"/>
      <c r="Y678" s="141"/>
      <c r="Z678" s="141"/>
      <c r="AA678" s="141"/>
      <c r="AB678" s="141"/>
      <c r="AC678" s="141"/>
      <c r="AD678" s="141"/>
      <c r="AE678" s="141"/>
      <c r="AF678" s="14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</row>
    <row r="679" ht="12.75" customHeight="1">
      <c r="A679" s="1"/>
      <c r="B679" s="139"/>
      <c r="C679" s="139"/>
      <c r="D679" s="139"/>
      <c r="E679" s="139"/>
      <c r="F679" s="139"/>
      <c r="G679" s="139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41"/>
      <c r="Y679" s="141"/>
      <c r="Z679" s="141"/>
      <c r="AA679" s="141"/>
      <c r="AB679" s="141"/>
      <c r="AC679" s="141"/>
      <c r="AD679" s="141"/>
      <c r="AE679" s="141"/>
      <c r="AF679" s="14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</row>
    <row r="680" ht="12.75" customHeight="1">
      <c r="A680" s="1"/>
      <c r="B680" s="139"/>
      <c r="C680" s="139"/>
      <c r="D680" s="139"/>
      <c r="E680" s="139"/>
      <c r="F680" s="139"/>
      <c r="G680" s="139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41"/>
      <c r="Y680" s="141"/>
      <c r="Z680" s="141"/>
      <c r="AA680" s="141"/>
      <c r="AB680" s="141"/>
      <c r="AC680" s="141"/>
      <c r="AD680" s="141"/>
      <c r="AE680" s="141"/>
      <c r="AF680" s="14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</row>
    <row r="681" ht="12.75" customHeight="1">
      <c r="A681" s="1"/>
      <c r="B681" s="139"/>
      <c r="C681" s="139"/>
      <c r="D681" s="139"/>
      <c r="E681" s="139"/>
      <c r="F681" s="139"/>
      <c r="G681" s="139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41"/>
      <c r="Y681" s="141"/>
      <c r="Z681" s="141"/>
      <c r="AA681" s="141"/>
      <c r="AB681" s="141"/>
      <c r="AC681" s="141"/>
      <c r="AD681" s="141"/>
      <c r="AE681" s="141"/>
      <c r="AF681" s="14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</row>
    <row r="682" ht="12.75" customHeight="1">
      <c r="A682" s="1"/>
      <c r="B682" s="139"/>
      <c r="C682" s="139"/>
      <c r="D682" s="139"/>
      <c r="E682" s="139"/>
      <c r="F682" s="139"/>
      <c r="G682" s="139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41"/>
      <c r="Y682" s="141"/>
      <c r="Z682" s="141"/>
      <c r="AA682" s="141"/>
      <c r="AB682" s="141"/>
      <c r="AC682" s="141"/>
      <c r="AD682" s="141"/>
      <c r="AE682" s="141"/>
      <c r="AF682" s="14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</row>
    <row r="683" ht="12.75" customHeight="1">
      <c r="A683" s="1"/>
      <c r="B683" s="139"/>
      <c r="C683" s="139"/>
      <c r="D683" s="139"/>
      <c r="E683" s="139"/>
      <c r="F683" s="139"/>
      <c r="G683" s="139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41"/>
      <c r="Y683" s="141"/>
      <c r="Z683" s="141"/>
      <c r="AA683" s="141"/>
      <c r="AB683" s="141"/>
      <c r="AC683" s="141"/>
      <c r="AD683" s="141"/>
      <c r="AE683" s="141"/>
      <c r="AF683" s="14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</row>
    <row r="684" ht="12.75" customHeight="1">
      <c r="A684" s="1"/>
      <c r="B684" s="139"/>
      <c r="C684" s="139"/>
      <c r="D684" s="139"/>
      <c r="E684" s="139"/>
      <c r="F684" s="139"/>
      <c r="G684" s="139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41"/>
      <c r="Y684" s="141"/>
      <c r="Z684" s="141"/>
      <c r="AA684" s="141"/>
      <c r="AB684" s="141"/>
      <c r="AC684" s="141"/>
      <c r="AD684" s="141"/>
      <c r="AE684" s="141"/>
      <c r="AF684" s="14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</row>
    <row r="685" ht="12.75" customHeight="1">
      <c r="A685" s="1"/>
      <c r="B685" s="139"/>
      <c r="C685" s="139"/>
      <c r="D685" s="139"/>
      <c r="E685" s="139"/>
      <c r="F685" s="139"/>
      <c r="G685" s="139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41"/>
      <c r="Y685" s="141"/>
      <c r="Z685" s="141"/>
      <c r="AA685" s="141"/>
      <c r="AB685" s="141"/>
      <c r="AC685" s="141"/>
      <c r="AD685" s="141"/>
      <c r="AE685" s="141"/>
      <c r="AF685" s="14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</row>
    <row r="686" ht="12.75" customHeight="1">
      <c r="A686" s="1"/>
      <c r="B686" s="139"/>
      <c r="C686" s="139"/>
      <c r="D686" s="139"/>
      <c r="E686" s="139"/>
      <c r="F686" s="139"/>
      <c r="G686" s="139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41"/>
      <c r="Y686" s="141"/>
      <c r="Z686" s="141"/>
      <c r="AA686" s="141"/>
      <c r="AB686" s="141"/>
      <c r="AC686" s="141"/>
      <c r="AD686" s="141"/>
      <c r="AE686" s="141"/>
      <c r="AF686" s="14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</row>
    <row r="687" ht="12.75" customHeight="1">
      <c r="A687" s="1"/>
      <c r="B687" s="139"/>
      <c r="C687" s="139"/>
      <c r="D687" s="139"/>
      <c r="E687" s="139"/>
      <c r="F687" s="139"/>
      <c r="G687" s="139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41"/>
      <c r="Y687" s="141"/>
      <c r="Z687" s="141"/>
      <c r="AA687" s="141"/>
      <c r="AB687" s="141"/>
      <c r="AC687" s="141"/>
      <c r="AD687" s="141"/>
      <c r="AE687" s="141"/>
      <c r="AF687" s="14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</row>
    <row r="688" ht="12.75" customHeight="1">
      <c r="A688" s="1"/>
      <c r="B688" s="139"/>
      <c r="C688" s="139"/>
      <c r="D688" s="139"/>
      <c r="E688" s="139"/>
      <c r="F688" s="139"/>
      <c r="G688" s="139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41"/>
      <c r="Y688" s="141"/>
      <c r="Z688" s="141"/>
      <c r="AA688" s="141"/>
      <c r="AB688" s="141"/>
      <c r="AC688" s="141"/>
      <c r="AD688" s="141"/>
      <c r="AE688" s="141"/>
      <c r="AF688" s="14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</row>
    <row r="689" ht="12.75" customHeight="1">
      <c r="A689" s="1"/>
      <c r="B689" s="139"/>
      <c r="C689" s="139"/>
      <c r="D689" s="139"/>
      <c r="E689" s="139"/>
      <c r="F689" s="139"/>
      <c r="G689" s="139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41"/>
      <c r="Y689" s="141"/>
      <c r="Z689" s="141"/>
      <c r="AA689" s="141"/>
      <c r="AB689" s="141"/>
      <c r="AC689" s="141"/>
      <c r="AD689" s="141"/>
      <c r="AE689" s="141"/>
      <c r="AF689" s="14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</row>
    <row r="690" ht="12.75" customHeight="1">
      <c r="A690" s="1"/>
      <c r="B690" s="139"/>
      <c r="C690" s="139"/>
      <c r="D690" s="139"/>
      <c r="E690" s="139"/>
      <c r="F690" s="139"/>
      <c r="G690" s="139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41"/>
      <c r="Y690" s="141"/>
      <c r="Z690" s="141"/>
      <c r="AA690" s="141"/>
      <c r="AB690" s="141"/>
      <c r="AC690" s="141"/>
      <c r="AD690" s="141"/>
      <c r="AE690" s="141"/>
      <c r="AF690" s="14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</row>
    <row r="691" ht="12.75" customHeight="1">
      <c r="A691" s="1"/>
      <c r="B691" s="139"/>
      <c r="C691" s="139"/>
      <c r="D691" s="139"/>
      <c r="E691" s="139"/>
      <c r="F691" s="139"/>
      <c r="G691" s="139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41"/>
      <c r="Y691" s="141"/>
      <c r="Z691" s="141"/>
      <c r="AA691" s="141"/>
      <c r="AB691" s="141"/>
      <c r="AC691" s="141"/>
      <c r="AD691" s="141"/>
      <c r="AE691" s="141"/>
      <c r="AF691" s="14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</row>
    <row r="692" ht="12.75" customHeight="1">
      <c r="A692" s="1"/>
      <c r="B692" s="139"/>
      <c r="C692" s="139"/>
      <c r="D692" s="139"/>
      <c r="E692" s="139"/>
      <c r="F692" s="139"/>
      <c r="G692" s="139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41"/>
      <c r="Y692" s="141"/>
      <c r="Z692" s="141"/>
      <c r="AA692" s="141"/>
      <c r="AB692" s="141"/>
      <c r="AC692" s="141"/>
      <c r="AD692" s="141"/>
      <c r="AE692" s="141"/>
      <c r="AF692" s="14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</row>
    <row r="693" ht="12.75" customHeight="1">
      <c r="A693" s="1"/>
      <c r="B693" s="139"/>
      <c r="C693" s="139"/>
      <c r="D693" s="139"/>
      <c r="E693" s="139"/>
      <c r="F693" s="139"/>
      <c r="G693" s="139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41"/>
      <c r="Y693" s="141"/>
      <c r="Z693" s="141"/>
      <c r="AA693" s="141"/>
      <c r="AB693" s="141"/>
      <c r="AC693" s="141"/>
      <c r="AD693" s="141"/>
      <c r="AE693" s="141"/>
      <c r="AF693" s="14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</row>
    <row r="694" ht="12.75" customHeight="1">
      <c r="A694" s="1"/>
      <c r="B694" s="139"/>
      <c r="C694" s="139"/>
      <c r="D694" s="139"/>
      <c r="E694" s="139"/>
      <c r="F694" s="139"/>
      <c r="G694" s="139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41"/>
      <c r="Y694" s="141"/>
      <c r="Z694" s="141"/>
      <c r="AA694" s="141"/>
      <c r="AB694" s="141"/>
      <c r="AC694" s="141"/>
      <c r="AD694" s="141"/>
      <c r="AE694" s="141"/>
      <c r="AF694" s="14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</row>
    <row r="695" ht="12.75" customHeight="1">
      <c r="A695" s="1"/>
      <c r="B695" s="139"/>
      <c r="C695" s="139"/>
      <c r="D695" s="139"/>
      <c r="E695" s="139"/>
      <c r="F695" s="139"/>
      <c r="G695" s="139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41"/>
      <c r="Y695" s="141"/>
      <c r="Z695" s="141"/>
      <c r="AA695" s="141"/>
      <c r="AB695" s="141"/>
      <c r="AC695" s="141"/>
      <c r="AD695" s="141"/>
      <c r="AE695" s="141"/>
      <c r="AF695" s="14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</row>
    <row r="696" ht="12.75" customHeight="1">
      <c r="A696" s="1"/>
      <c r="B696" s="139"/>
      <c r="C696" s="139"/>
      <c r="D696" s="139"/>
      <c r="E696" s="139"/>
      <c r="F696" s="139"/>
      <c r="G696" s="139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41"/>
      <c r="Y696" s="141"/>
      <c r="Z696" s="141"/>
      <c r="AA696" s="141"/>
      <c r="AB696" s="141"/>
      <c r="AC696" s="141"/>
      <c r="AD696" s="141"/>
      <c r="AE696" s="141"/>
      <c r="AF696" s="14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</row>
    <row r="697" ht="12.75" customHeight="1">
      <c r="A697" s="1"/>
      <c r="B697" s="139"/>
      <c r="C697" s="139"/>
      <c r="D697" s="139"/>
      <c r="E697" s="139"/>
      <c r="F697" s="139"/>
      <c r="G697" s="139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41"/>
      <c r="Y697" s="141"/>
      <c r="Z697" s="141"/>
      <c r="AA697" s="141"/>
      <c r="AB697" s="141"/>
      <c r="AC697" s="141"/>
      <c r="AD697" s="141"/>
      <c r="AE697" s="141"/>
      <c r="AF697" s="14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</row>
    <row r="698" ht="12.75" customHeight="1">
      <c r="A698" s="1"/>
      <c r="B698" s="139"/>
      <c r="C698" s="139"/>
      <c r="D698" s="139"/>
      <c r="E698" s="139"/>
      <c r="F698" s="139"/>
      <c r="G698" s="139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41"/>
      <c r="Y698" s="141"/>
      <c r="Z698" s="141"/>
      <c r="AA698" s="141"/>
      <c r="AB698" s="141"/>
      <c r="AC698" s="141"/>
      <c r="AD698" s="141"/>
      <c r="AE698" s="141"/>
      <c r="AF698" s="14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</row>
    <row r="699" ht="12.75" customHeight="1">
      <c r="A699" s="1"/>
      <c r="B699" s="139"/>
      <c r="C699" s="139"/>
      <c r="D699" s="139"/>
      <c r="E699" s="139"/>
      <c r="F699" s="139"/>
      <c r="G699" s="139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41"/>
      <c r="Y699" s="141"/>
      <c r="Z699" s="141"/>
      <c r="AA699" s="141"/>
      <c r="AB699" s="141"/>
      <c r="AC699" s="141"/>
      <c r="AD699" s="141"/>
      <c r="AE699" s="141"/>
      <c r="AF699" s="14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</row>
    <row r="700" ht="12.75" customHeight="1">
      <c r="A700" s="1"/>
      <c r="B700" s="139"/>
      <c r="C700" s="139"/>
      <c r="D700" s="139"/>
      <c r="E700" s="139"/>
      <c r="F700" s="139"/>
      <c r="G700" s="139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41"/>
      <c r="Y700" s="141"/>
      <c r="Z700" s="141"/>
      <c r="AA700" s="141"/>
      <c r="AB700" s="141"/>
      <c r="AC700" s="141"/>
      <c r="AD700" s="141"/>
      <c r="AE700" s="141"/>
      <c r="AF700" s="14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</row>
    <row r="701" ht="12.75" customHeight="1">
      <c r="A701" s="1"/>
      <c r="B701" s="139"/>
      <c r="C701" s="139"/>
      <c r="D701" s="139"/>
      <c r="E701" s="139"/>
      <c r="F701" s="139"/>
      <c r="G701" s="139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41"/>
      <c r="Y701" s="141"/>
      <c r="Z701" s="141"/>
      <c r="AA701" s="141"/>
      <c r="AB701" s="141"/>
      <c r="AC701" s="141"/>
      <c r="AD701" s="141"/>
      <c r="AE701" s="141"/>
      <c r="AF701" s="14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</row>
    <row r="702" ht="12.75" customHeight="1">
      <c r="A702" s="1"/>
      <c r="B702" s="139"/>
      <c r="C702" s="139"/>
      <c r="D702" s="139"/>
      <c r="E702" s="139"/>
      <c r="F702" s="139"/>
      <c r="G702" s="139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41"/>
      <c r="Y702" s="141"/>
      <c r="Z702" s="141"/>
      <c r="AA702" s="141"/>
      <c r="AB702" s="141"/>
      <c r="AC702" s="141"/>
      <c r="AD702" s="141"/>
      <c r="AE702" s="141"/>
      <c r="AF702" s="14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</row>
    <row r="703" ht="12.75" customHeight="1">
      <c r="A703" s="1"/>
      <c r="B703" s="139"/>
      <c r="C703" s="139"/>
      <c r="D703" s="139"/>
      <c r="E703" s="139"/>
      <c r="F703" s="139"/>
      <c r="G703" s="139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41"/>
      <c r="Y703" s="141"/>
      <c r="Z703" s="141"/>
      <c r="AA703" s="141"/>
      <c r="AB703" s="141"/>
      <c r="AC703" s="141"/>
      <c r="AD703" s="141"/>
      <c r="AE703" s="141"/>
      <c r="AF703" s="14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</row>
    <row r="704" ht="12.75" customHeight="1">
      <c r="A704" s="1"/>
      <c r="B704" s="139"/>
      <c r="C704" s="139"/>
      <c r="D704" s="139"/>
      <c r="E704" s="139"/>
      <c r="F704" s="139"/>
      <c r="G704" s="139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41"/>
      <c r="Y704" s="141"/>
      <c r="Z704" s="141"/>
      <c r="AA704" s="141"/>
      <c r="AB704" s="141"/>
      <c r="AC704" s="141"/>
      <c r="AD704" s="141"/>
      <c r="AE704" s="141"/>
      <c r="AF704" s="14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</row>
    <row r="705" ht="12.75" customHeight="1">
      <c r="A705" s="1"/>
      <c r="B705" s="139"/>
      <c r="C705" s="139"/>
      <c r="D705" s="139"/>
      <c r="E705" s="139"/>
      <c r="F705" s="139"/>
      <c r="G705" s="139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41"/>
      <c r="Y705" s="141"/>
      <c r="Z705" s="141"/>
      <c r="AA705" s="141"/>
      <c r="AB705" s="141"/>
      <c r="AC705" s="141"/>
      <c r="AD705" s="141"/>
      <c r="AE705" s="141"/>
      <c r="AF705" s="14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</row>
    <row r="706" ht="12.75" customHeight="1">
      <c r="A706" s="1"/>
      <c r="B706" s="139"/>
      <c r="C706" s="139"/>
      <c r="D706" s="139"/>
      <c r="E706" s="139"/>
      <c r="F706" s="139"/>
      <c r="G706" s="139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41"/>
      <c r="Y706" s="141"/>
      <c r="Z706" s="141"/>
      <c r="AA706" s="141"/>
      <c r="AB706" s="141"/>
      <c r="AC706" s="141"/>
      <c r="AD706" s="141"/>
      <c r="AE706" s="141"/>
      <c r="AF706" s="14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</row>
    <row r="707" ht="12.75" customHeight="1">
      <c r="A707" s="1"/>
      <c r="B707" s="139"/>
      <c r="C707" s="139"/>
      <c r="D707" s="139"/>
      <c r="E707" s="139"/>
      <c r="F707" s="139"/>
      <c r="G707" s="139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41"/>
      <c r="Y707" s="141"/>
      <c r="Z707" s="141"/>
      <c r="AA707" s="141"/>
      <c r="AB707" s="141"/>
      <c r="AC707" s="141"/>
      <c r="AD707" s="141"/>
      <c r="AE707" s="141"/>
      <c r="AF707" s="14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</row>
    <row r="708" ht="12.75" customHeight="1">
      <c r="A708" s="1"/>
      <c r="B708" s="139"/>
      <c r="C708" s="139"/>
      <c r="D708" s="139"/>
      <c r="E708" s="139"/>
      <c r="F708" s="139"/>
      <c r="G708" s="139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41"/>
      <c r="Y708" s="141"/>
      <c r="Z708" s="141"/>
      <c r="AA708" s="141"/>
      <c r="AB708" s="141"/>
      <c r="AC708" s="141"/>
      <c r="AD708" s="141"/>
      <c r="AE708" s="141"/>
      <c r="AF708" s="14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</row>
    <row r="709" ht="12.75" customHeight="1">
      <c r="A709" s="1"/>
      <c r="B709" s="139"/>
      <c r="C709" s="139"/>
      <c r="D709" s="139"/>
      <c r="E709" s="139"/>
      <c r="F709" s="139"/>
      <c r="G709" s="139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41"/>
      <c r="Y709" s="141"/>
      <c r="Z709" s="141"/>
      <c r="AA709" s="141"/>
      <c r="AB709" s="141"/>
      <c r="AC709" s="141"/>
      <c r="AD709" s="141"/>
      <c r="AE709" s="141"/>
      <c r="AF709" s="14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</row>
    <row r="710" ht="12.75" customHeight="1">
      <c r="A710" s="1"/>
      <c r="B710" s="139"/>
      <c r="C710" s="139"/>
      <c r="D710" s="139"/>
      <c r="E710" s="139"/>
      <c r="F710" s="139"/>
      <c r="G710" s="139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41"/>
      <c r="Y710" s="141"/>
      <c r="Z710" s="141"/>
      <c r="AA710" s="141"/>
      <c r="AB710" s="141"/>
      <c r="AC710" s="141"/>
      <c r="AD710" s="141"/>
      <c r="AE710" s="141"/>
      <c r="AF710" s="14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</row>
    <row r="711" ht="12.75" customHeight="1">
      <c r="A711" s="1"/>
      <c r="B711" s="139"/>
      <c r="C711" s="139"/>
      <c r="D711" s="139"/>
      <c r="E711" s="139"/>
      <c r="F711" s="139"/>
      <c r="G711" s="139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41"/>
      <c r="Y711" s="141"/>
      <c r="Z711" s="141"/>
      <c r="AA711" s="141"/>
      <c r="AB711" s="141"/>
      <c r="AC711" s="141"/>
      <c r="AD711" s="141"/>
      <c r="AE711" s="141"/>
      <c r="AF711" s="14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</row>
    <row r="712" ht="12.75" customHeight="1">
      <c r="A712" s="1"/>
      <c r="B712" s="139"/>
      <c r="C712" s="139"/>
      <c r="D712" s="139"/>
      <c r="E712" s="139"/>
      <c r="F712" s="139"/>
      <c r="G712" s="139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41"/>
      <c r="Y712" s="141"/>
      <c r="Z712" s="141"/>
      <c r="AA712" s="141"/>
      <c r="AB712" s="141"/>
      <c r="AC712" s="141"/>
      <c r="AD712" s="141"/>
      <c r="AE712" s="141"/>
      <c r="AF712" s="14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</row>
    <row r="713" ht="12.75" customHeight="1">
      <c r="A713" s="1"/>
      <c r="B713" s="139"/>
      <c r="C713" s="139"/>
      <c r="D713" s="139"/>
      <c r="E713" s="139"/>
      <c r="F713" s="139"/>
      <c r="G713" s="139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41"/>
      <c r="Y713" s="141"/>
      <c r="Z713" s="141"/>
      <c r="AA713" s="141"/>
      <c r="AB713" s="141"/>
      <c r="AC713" s="141"/>
      <c r="AD713" s="141"/>
      <c r="AE713" s="141"/>
      <c r="AF713" s="14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</row>
    <row r="714" ht="12.75" customHeight="1">
      <c r="A714" s="1"/>
      <c r="B714" s="139"/>
      <c r="C714" s="139"/>
      <c r="D714" s="139"/>
      <c r="E714" s="139"/>
      <c r="F714" s="139"/>
      <c r="G714" s="139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41"/>
      <c r="Y714" s="141"/>
      <c r="Z714" s="141"/>
      <c r="AA714" s="141"/>
      <c r="AB714" s="141"/>
      <c r="AC714" s="141"/>
      <c r="AD714" s="141"/>
      <c r="AE714" s="141"/>
      <c r="AF714" s="14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</row>
    <row r="715" ht="12.75" customHeight="1">
      <c r="A715" s="1"/>
      <c r="B715" s="139"/>
      <c r="C715" s="139"/>
      <c r="D715" s="139"/>
      <c r="E715" s="139"/>
      <c r="F715" s="139"/>
      <c r="G715" s="139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41"/>
      <c r="Y715" s="141"/>
      <c r="Z715" s="141"/>
      <c r="AA715" s="141"/>
      <c r="AB715" s="141"/>
      <c r="AC715" s="141"/>
      <c r="AD715" s="141"/>
      <c r="AE715" s="141"/>
      <c r="AF715" s="14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</row>
    <row r="716" ht="12.75" customHeight="1">
      <c r="A716" s="1"/>
      <c r="B716" s="139"/>
      <c r="C716" s="139"/>
      <c r="D716" s="139"/>
      <c r="E716" s="139"/>
      <c r="F716" s="139"/>
      <c r="G716" s="139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41"/>
      <c r="Y716" s="141"/>
      <c r="Z716" s="141"/>
      <c r="AA716" s="141"/>
      <c r="AB716" s="141"/>
      <c r="AC716" s="141"/>
      <c r="AD716" s="141"/>
      <c r="AE716" s="141"/>
      <c r="AF716" s="14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</row>
    <row r="717" ht="12.75" customHeight="1">
      <c r="A717" s="1"/>
      <c r="B717" s="139"/>
      <c r="C717" s="139"/>
      <c r="D717" s="139"/>
      <c r="E717" s="139"/>
      <c r="F717" s="139"/>
      <c r="G717" s="139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41"/>
      <c r="Y717" s="141"/>
      <c r="Z717" s="141"/>
      <c r="AA717" s="141"/>
      <c r="AB717" s="141"/>
      <c r="AC717" s="141"/>
      <c r="AD717" s="141"/>
      <c r="AE717" s="141"/>
      <c r="AF717" s="14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</row>
    <row r="718" ht="12.75" customHeight="1">
      <c r="A718" s="1"/>
      <c r="B718" s="139"/>
      <c r="C718" s="139"/>
      <c r="D718" s="139"/>
      <c r="E718" s="139"/>
      <c r="F718" s="139"/>
      <c r="G718" s="139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41"/>
      <c r="Y718" s="141"/>
      <c r="Z718" s="141"/>
      <c r="AA718" s="141"/>
      <c r="AB718" s="141"/>
      <c r="AC718" s="141"/>
      <c r="AD718" s="141"/>
      <c r="AE718" s="141"/>
      <c r="AF718" s="14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</row>
    <row r="719" ht="12.75" customHeight="1">
      <c r="A719" s="1"/>
      <c r="B719" s="139"/>
      <c r="C719" s="139"/>
      <c r="D719" s="139"/>
      <c r="E719" s="139"/>
      <c r="F719" s="139"/>
      <c r="G719" s="139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41"/>
      <c r="Y719" s="141"/>
      <c r="Z719" s="141"/>
      <c r="AA719" s="141"/>
      <c r="AB719" s="141"/>
      <c r="AC719" s="141"/>
      <c r="AD719" s="141"/>
      <c r="AE719" s="141"/>
      <c r="AF719" s="14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</row>
    <row r="720" ht="12.75" customHeight="1">
      <c r="A720" s="1"/>
      <c r="B720" s="139"/>
      <c r="C720" s="139"/>
      <c r="D720" s="139"/>
      <c r="E720" s="139"/>
      <c r="F720" s="139"/>
      <c r="G720" s="139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41"/>
      <c r="Y720" s="141"/>
      <c r="Z720" s="141"/>
      <c r="AA720" s="141"/>
      <c r="AB720" s="141"/>
      <c r="AC720" s="141"/>
      <c r="AD720" s="141"/>
      <c r="AE720" s="141"/>
      <c r="AF720" s="14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</row>
    <row r="721" ht="12.75" customHeight="1">
      <c r="A721" s="1"/>
      <c r="B721" s="139"/>
      <c r="C721" s="139"/>
      <c r="D721" s="139"/>
      <c r="E721" s="139"/>
      <c r="F721" s="139"/>
      <c r="G721" s="139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41"/>
      <c r="Y721" s="141"/>
      <c r="Z721" s="141"/>
      <c r="AA721" s="141"/>
      <c r="AB721" s="141"/>
      <c r="AC721" s="141"/>
      <c r="AD721" s="141"/>
      <c r="AE721" s="141"/>
      <c r="AF721" s="14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</row>
    <row r="722" ht="12.75" customHeight="1">
      <c r="A722" s="1"/>
      <c r="B722" s="139"/>
      <c r="C722" s="139"/>
      <c r="D722" s="139"/>
      <c r="E722" s="139"/>
      <c r="F722" s="139"/>
      <c r="G722" s="139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41"/>
      <c r="Y722" s="141"/>
      <c r="Z722" s="141"/>
      <c r="AA722" s="141"/>
      <c r="AB722" s="141"/>
      <c r="AC722" s="141"/>
      <c r="AD722" s="141"/>
      <c r="AE722" s="141"/>
      <c r="AF722" s="14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</row>
    <row r="723" ht="12.75" customHeight="1">
      <c r="A723" s="1"/>
      <c r="B723" s="139"/>
      <c r="C723" s="139"/>
      <c r="D723" s="139"/>
      <c r="E723" s="139"/>
      <c r="F723" s="139"/>
      <c r="G723" s="139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41"/>
      <c r="Y723" s="141"/>
      <c r="Z723" s="141"/>
      <c r="AA723" s="141"/>
      <c r="AB723" s="141"/>
      <c r="AC723" s="141"/>
      <c r="AD723" s="141"/>
      <c r="AE723" s="141"/>
      <c r="AF723" s="14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</row>
    <row r="724" ht="12.75" customHeight="1">
      <c r="A724" s="1"/>
      <c r="B724" s="139"/>
      <c r="C724" s="139"/>
      <c r="D724" s="139"/>
      <c r="E724" s="139"/>
      <c r="F724" s="139"/>
      <c r="G724" s="139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41"/>
      <c r="Y724" s="141"/>
      <c r="Z724" s="141"/>
      <c r="AA724" s="141"/>
      <c r="AB724" s="141"/>
      <c r="AC724" s="141"/>
      <c r="AD724" s="141"/>
      <c r="AE724" s="141"/>
      <c r="AF724" s="14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</row>
    <row r="725" ht="12.75" customHeight="1">
      <c r="A725" s="1"/>
      <c r="B725" s="139"/>
      <c r="C725" s="139"/>
      <c r="D725" s="139"/>
      <c r="E725" s="139"/>
      <c r="F725" s="139"/>
      <c r="G725" s="139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41"/>
      <c r="Y725" s="141"/>
      <c r="Z725" s="141"/>
      <c r="AA725" s="141"/>
      <c r="AB725" s="141"/>
      <c r="AC725" s="141"/>
      <c r="AD725" s="141"/>
      <c r="AE725" s="141"/>
      <c r="AF725" s="14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</row>
    <row r="726" ht="12.75" customHeight="1">
      <c r="A726" s="1"/>
      <c r="B726" s="139"/>
      <c r="C726" s="139"/>
      <c r="D726" s="139"/>
      <c r="E726" s="139"/>
      <c r="F726" s="139"/>
      <c r="G726" s="139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41"/>
      <c r="Y726" s="141"/>
      <c r="Z726" s="141"/>
      <c r="AA726" s="141"/>
      <c r="AB726" s="141"/>
      <c r="AC726" s="141"/>
      <c r="AD726" s="141"/>
      <c r="AE726" s="141"/>
      <c r="AF726" s="14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</row>
    <row r="727" ht="12.75" customHeight="1">
      <c r="A727" s="1"/>
      <c r="B727" s="139"/>
      <c r="C727" s="139"/>
      <c r="D727" s="139"/>
      <c r="E727" s="139"/>
      <c r="F727" s="139"/>
      <c r="G727" s="139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41"/>
      <c r="Y727" s="141"/>
      <c r="Z727" s="141"/>
      <c r="AA727" s="141"/>
      <c r="AB727" s="141"/>
      <c r="AC727" s="141"/>
      <c r="AD727" s="141"/>
      <c r="AE727" s="141"/>
      <c r="AF727" s="14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</row>
    <row r="728" ht="12.75" customHeight="1">
      <c r="A728" s="1"/>
      <c r="B728" s="139"/>
      <c r="C728" s="139"/>
      <c r="D728" s="139"/>
      <c r="E728" s="139"/>
      <c r="F728" s="139"/>
      <c r="G728" s="139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41"/>
      <c r="Y728" s="141"/>
      <c r="Z728" s="141"/>
      <c r="AA728" s="141"/>
      <c r="AB728" s="141"/>
      <c r="AC728" s="141"/>
      <c r="AD728" s="141"/>
      <c r="AE728" s="141"/>
      <c r="AF728" s="14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</row>
    <row r="729" ht="12.75" customHeight="1">
      <c r="A729" s="1"/>
      <c r="B729" s="139"/>
      <c r="C729" s="139"/>
      <c r="D729" s="139"/>
      <c r="E729" s="139"/>
      <c r="F729" s="139"/>
      <c r="G729" s="139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41"/>
      <c r="Y729" s="141"/>
      <c r="Z729" s="141"/>
      <c r="AA729" s="141"/>
      <c r="AB729" s="141"/>
      <c r="AC729" s="141"/>
      <c r="AD729" s="141"/>
      <c r="AE729" s="141"/>
      <c r="AF729" s="14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</row>
    <row r="730" ht="12.75" customHeight="1">
      <c r="A730" s="1"/>
      <c r="B730" s="139"/>
      <c r="C730" s="139"/>
      <c r="D730" s="139"/>
      <c r="E730" s="139"/>
      <c r="F730" s="139"/>
      <c r="G730" s="139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41"/>
      <c r="Y730" s="141"/>
      <c r="Z730" s="141"/>
      <c r="AA730" s="141"/>
      <c r="AB730" s="141"/>
      <c r="AC730" s="141"/>
      <c r="AD730" s="141"/>
      <c r="AE730" s="141"/>
      <c r="AF730" s="14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</row>
    <row r="731" ht="12.75" customHeight="1">
      <c r="A731" s="1"/>
      <c r="B731" s="139"/>
      <c r="C731" s="139"/>
      <c r="D731" s="139"/>
      <c r="E731" s="139"/>
      <c r="F731" s="139"/>
      <c r="G731" s="139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41"/>
      <c r="Y731" s="141"/>
      <c r="Z731" s="141"/>
      <c r="AA731" s="141"/>
      <c r="AB731" s="141"/>
      <c r="AC731" s="141"/>
      <c r="AD731" s="141"/>
      <c r="AE731" s="141"/>
      <c r="AF731" s="14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</row>
    <row r="732" ht="12.75" customHeight="1">
      <c r="A732" s="1"/>
      <c r="B732" s="139"/>
      <c r="C732" s="139"/>
      <c r="D732" s="139"/>
      <c r="E732" s="139"/>
      <c r="F732" s="139"/>
      <c r="G732" s="139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41"/>
      <c r="Y732" s="141"/>
      <c r="Z732" s="141"/>
      <c r="AA732" s="141"/>
      <c r="AB732" s="141"/>
      <c r="AC732" s="141"/>
      <c r="AD732" s="141"/>
      <c r="AE732" s="141"/>
      <c r="AF732" s="14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</row>
    <row r="733" ht="12.75" customHeight="1">
      <c r="A733" s="1"/>
      <c r="B733" s="139"/>
      <c r="C733" s="139"/>
      <c r="D733" s="139"/>
      <c r="E733" s="139"/>
      <c r="F733" s="139"/>
      <c r="G733" s="139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41"/>
      <c r="Y733" s="141"/>
      <c r="Z733" s="141"/>
      <c r="AA733" s="141"/>
      <c r="AB733" s="141"/>
      <c r="AC733" s="141"/>
      <c r="AD733" s="141"/>
      <c r="AE733" s="141"/>
      <c r="AF733" s="14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</row>
    <row r="734" ht="12.75" customHeight="1">
      <c r="A734" s="1"/>
      <c r="B734" s="139"/>
      <c r="C734" s="139"/>
      <c r="D734" s="139"/>
      <c r="E734" s="139"/>
      <c r="F734" s="139"/>
      <c r="G734" s="139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41"/>
      <c r="Y734" s="141"/>
      <c r="Z734" s="141"/>
      <c r="AA734" s="141"/>
      <c r="AB734" s="141"/>
      <c r="AC734" s="141"/>
      <c r="AD734" s="141"/>
      <c r="AE734" s="141"/>
      <c r="AF734" s="14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</row>
    <row r="735" ht="12.75" customHeight="1">
      <c r="A735" s="1"/>
      <c r="B735" s="139"/>
      <c r="C735" s="139"/>
      <c r="D735" s="139"/>
      <c r="E735" s="139"/>
      <c r="F735" s="139"/>
      <c r="G735" s="139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41"/>
      <c r="Y735" s="141"/>
      <c r="Z735" s="141"/>
      <c r="AA735" s="141"/>
      <c r="AB735" s="141"/>
      <c r="AC735" s="141"/>
      <c r="AD735" s="141"/>
      <c r="AE735" s="141"/>
      <c r="AF735" s="14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</row>
    <row r="736" ht="12.75" customHeight="1">
      <c r="A736" s="1"/>
      <c r="B736" s="139"/>
      <c r="C736" s="139"/>
      <c r="D736" s="139"/>
      <c r="E736" s="139"/>
      <c r="F736" s="139"/>
      <c r="G736" s="139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41"/>
      <c r="Y736" s="141"/>
      <c r="Z736" s="141"/>
      <c r="AA736" s="141"/>
      <c r="AB736" s="141"/>
      <c r="AC736" s="141"/>
      <c r="AD736" s="141"/>
      <c r="AE736" s="141"/>
      <c r="AF736" s="14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</row>
    <row r="737" ht="12.75" customHeight="1">
      <c r="A737" s="1"/>
      <c r="B737" s="139"/>
      <c r="C737" s="139"/>
      <c r="D737" s="139"/>
      <c r="E737" s="139"/>
      <c r="F737" s="139"/>
      <c r="G737" s="139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41"/>
      <c r="Y737" s="141"/>
      <c r="Z737" s="141"/>
      <c r="AA737" s="141"/>
      <c r="AB737" s="141"/>
      <c r="AC737" s="141"/>
      <c r="AD737" s="141"/>
      <c r="AE737" s="141"/>
      <c r="AF737" s="14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</row>
    <row r="738" ht="12.75" customHeight="1">
      <c r="A738" s="1"/>
      <c r="B738" s="139"/>
      <c r="C738" s="139"/>
      <c r="D738" s="139"/>
      <c r="E738" s="139"/>
      <c r="F738" s="139"/>
      <c r="G738" s="139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41"/>
      <c r="Y738" s="141"/>
      <c r="Z738" s="141"/>
      <c r="AA738" s="141"/>
      <c r="AB738" s="141"/>
      <c r="AC738" s="141"/>
      <c r="AD738" s="141"/>
      <c r="AE738" s="141"/>
      <c r="AF738" s="14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</row>
    <row r="739" ht="12.75" customHeight="1">
      <c r="A739" s="1"/>
      <c r="B739" s="139"/>
      <c r="C739" s="139"/>
      <c r="D739" s="139"/>
      <c r="E739" s="139"/>
      <c r="F739" s="139"/>
      <c r="G739" s="139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41"/>
      <c r="Y739" s="141"/>
      <c r="Z739" s="141"/>
      <c r="AA739" s="141"/>
      <c r="AB739" s="141"/>
      <c r="AC739" s="141"/>
      <c r="AD739" s="141"/>
      <c r="AE739" s="141"/>
      <c r="AF739" s="14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</row>
    <row r="740" ht="12.75" customHeight="1">
      <c r="A740" s="1"/>
      <c r="B740" s="139"/>
      <c r="C740" s="139"/>
      <c r="D740" s="139"/>
      <c r="E740" s="139"/>
      <c r="F740" s="139"/>
      <c r="G740" s="139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41"/>
      <c r="Y740" s="141"/>
      <c r="Z740" s="141"/>
      <c r="AA740" s="141"/>
      <c r="AB740" s="141"/>
      <c r="AC740" s="141"/>
      <c r="AD740" s="141"/>
      <c r="AE740" s="141"/>
      <c r="AF740" s="14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</row>
    <row r="741" ht="12.75" customHeight="1">
      <c r="A741" s="1"/>
      <c r="B741" s="139"/>
      <c r="C741" s="139"/>
      <c r="D741" s="139"/>
      <c r="E741" s="139"/>
      <c r="F741" s="139"/>
      <c r="G741" s="139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41"/>
      <c r="Y741" s="141"/>
      <c r="Z741" s="141"/>
      <c r="AA741" s="141"/>
      <c r="AB741" s="141"/>
      <c r="AC741" s="141"/>
      <c r="AD741" s="141"/>
      <c r="AE741" s="141"/>
      <c r="AF741" s="14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</row>
    <row r="742" ht="12.75" customHeight="1">
      <c r="A742" s="1"/>
      <c r="B742" s="139"/>
      <c r="C742" s="139"/>
      <c r="D742" s="139"/>
      <c r="E742" s="139"/>
      <c r="F742" s="139"/>
      <c r="G742" s="139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41"/>
      <c r="Y742" s="141"/>
      <c r="Z742" s="141"/>
      <c r="AA742" s="141"/>
      <c r="AB742" s="141"/>
      <c r="AC742" s="141"/>
      <c r="AD742" s="141"/>
      <c r="AE742" s="141"/>
      <c r="AF742" s="14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</row>
    <row r="743" ht="12.75" customHeight="1">
      <c r="A743" s="1"/>
      <c r="B743" s="139"/>
      <c r="C743" s="139"/>
      <c r="D743" s="139"/>
      <c r="E743" s="139"/>
      <c r="F743" s="139"/>
      <c r="G743" s="139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41"/>
      <c r="Y743" s="141"/>
      <c r="Z743" s="141"/>
      <c r="AA743" s="141"/>
      <c r="AB743" s="141"/>
      <c r="AC743" s="141"/>
      <c r="AD743" s="141"/>
      <c r="AE743" s="141"/>
      <c r="AF743" s="14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</row>
    <row r="744" ht="12.75" customHeight="1">
      <c r="A744" s="1"/>
      <c r="B744" s="139"/>
      <c r="C744" s="139"/>
      <c r="D744" s="139"/>
      <c r="E744" s="139"/>
      <c r="F744" s="139"/>
      <c r="G744" s="139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41"/>
      <c r="Y744" s="141"/>
      <c r="Z744" s="141"/>
      <c r="AA744" s="141"/>
      <c r="AB744" s="141"/>
      <c r="AC744" s="141"/>
      <c r="AD744" s="141"/>
      <c r="AE744" s="141"/>
      <c r="AF744" s="14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</row>
    <row r="745" ht="12.75" customHeight="1">
      <c r="A745" s="1"/>
      <c r="B745" s="139"/>
      <c r="C745" s="139"/>
      <c r="D745" s="139"/>
      <c r="E745" s="139"/>
      <c r="F745" s="139"/>
      <c r="G745" s="139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41"/>
      <c r="Y745" s="141"/>
      <c r="Z745" s="141"/>
      <c r="AA745" s="141"/>
      <c r="AB745" s="141"/>
      <c r="AC745" s="141"/>
      <c r="AD745" s="141"/>
      <c r="AE745" s="141"/>
      <c r="AF745" s="14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</row>
    <row r="746" ht="12.75" customHeight="1">
      <c r="A746" s="1"/>
      <c r="B746" s="139"/>
      <c r="C746" s="139"/>
      <c r="D746" s="139"/>
      <c r="E746" s="139"/>
      <c r="F746" s="139"/>
      <c r="G746" s="139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41"/>
      <c r="Y746" s="141"/>
      <c r="Z746" s="141"/>
      <c r="AA746" s="141"/>
      <c r="AB746" s="141"/>
      <c r="AC746" s="141"/>
      <c r="AD746" s="141"/>
      <c r="AE746" s="141"/>
      <c r="AF746" s="14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</row>
    <row r="747" ht="12.75" customHeight="1">
      <c r="A747" s="1"/>
      <c r="B747" s="139"/>
      <c r="C747" s="139"/>
      <c r="D747" s="139"/>
      <c r="E747" s="139"/>
      <c r="F747" s="139"/>
      <c r="G747" s="139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41"/>
      <c r="Y747" s="141"/>
      <c r="Z747" s="141"/>
      <c r="AA747" s="141"/>
      <c r="AB747" s="141"/>
      <c r="AC747" s="141"/>
      <c r="AD747" s="141"/>
      <c r="AE747" s="141"/>
      <c r="AF747" s="14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</row>
    <row r="748" ht="12.75" customHeight="1">
      <c r="A748" s="1"/>
      <c r="B748" s="139"/>
      <c r="C748" s="139"/>
      <c r="D748" s="139"/>
      <c r="E748" s="139"/>
      <c r="F748" s="139"/>
      <c r="G748" s="139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41"/>
      <c r="Y748" s="141"/>
      <c r="Z748" s="141"/>
      <c r="AA748" s="141"/>
      <c r="AB748" s="141"/>
      <c r="AC748" s="141"/>
      <c r="AD748" s="141"/>
      <c r="AE748" s="141"/>
      <c r="AF748" s="14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</row>
    <row r="749" ht="12.75" customHeight="1">
      <c r="A749" s="1"/>
      <c r="B749" s="139"/>
      <c r="C749" s="139"/>
      <c r="D749" s="139"/>
      <c r="E749" s="139"/>
      <c r="F749" s="139"/>
      <c r="G749" s="139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41"/>
      <c r="Y749" s="141"/>
      <c r="Z749" s="141"/>
      <c r="AA749" s="141"/>
      <c r="AB749" s="141"/>
      <c r="AC749" s="141"/>
      <c r="AD749" s="141"/>
      <c r="AE749" s="141"/>
      <c r="AF749" s="14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</row>
    <row r="750" ht="12.75" customHeight="1">
      <c r="A750" s="1"/>
      <c r="B750" s="139"/>
      <c r="C750" s="139"/>
      <c r="D750" s="139"/>
      <c r="E750" s="139"/>
      <c r="F750" s="139"/>
      <c r="G750" s="139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41"/>
      <c r="Y750" s="141"/>
      <c r="Z750" s="141"/>
      <c r="AA750" s="141"/>
      <c r="AB750" s="141"/>
      <c r="AC750" s="141"/>
      <c r="AD750" s="141"/>
      <c r="AE750" s="141"/>
      <c r="AF750" s="14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</row>
    <row r="751" ht="12.75" customHeight="1">
      <c r="A751" s="1"/>
      <c r="B751" s="139"/>
      <c r="C751" s="139"/>
      <c r="D751" s="139"/>
      <c r="E751" s="139"/>
      <c r="F751" s="139"/>
      <c r="G751" s="139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41"/>
      <c r="Y751" s="141"/>
      <c r="Z751" s="141"/>
      <c r="AA751" s="141"/>
      <c r="AB751" s="141"/>
      <c r="AC751" s="141"/>
      <c r="AD751" s="141"/>
      <c r="AE751" s="141"/>
      <c r="AF751" s="14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</row>
    <row r="752" ht="12.75" customHeight="1">
      <c r="A752" s="1"/>
      <c r="B752" s="139"/>
      <c r="C752" s="139"/>
      <c r="D752" s="139"/>
      <c r="E752" s="139"/>
      <c r="F752" s="139"/>
      <c r="G752" s="139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41"/>
      <c r="Y752" s="141"/>
      <c r="Z752" s="141"/>
      <c r="AA752" s="141"/>
      <c r="AB752" s="141"/>
      <c r="AC752" s="141"/>
      <c r="AD752" s="141"/>
      <c r="AE752" s="141"/>
      <c r="AF752" s="14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</row>
    <row r="753" ht="12.75" customHeight="1">
      <c r="A753" s="1"/>
      <c r="B753" s="139"/>
      <c r="C753" s="139"/>
      <c r="D753" s="139"/>
      <c r="E753" s="139"/>
      <c r="F753" s="139"/>
      <c r="G753" s="139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41"/>
      <c r="Y753" s="141"/>
      <c r="Z753" s="141"/>
      <c r="AA753" s="141"/>
      <c r="AB753" s="141"/>
      <c r="AC753" s="141"/>
      <c r="AD753" s="141"/>
      <c r="AE753" s="141"/>
      <c r="AF753" s="14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</row>
    <row r="754" ht="12.75" customHeight="1">
      <c r="A754" s="1"/>
      <c r="B754" s="139"/>
      <c r="C754" s="139"/>
      <c r="D754" s="139"/>
      <c r="E754" s="139"/>
      <c r="F754" s="139"/>
      <c r="G754" s="139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41"/>
      <c r="Y754" s="141"/>
      <c r="Z754" s="141"/>
      <c r="AA754" s="141"/>
      <c r="AB754" s="141"/>
      <c r="AC754" s="141"/>
      <c r="AD754" s="141"/>
      <c r="AE754" s="141"/>
      <c r="AF754" s="14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</row>
    <row r="755" ht="12.75" customHeight="1">
      <c r="A755" s="1"/>
      <c r="B755" s="139"/>
      <c r="C755" s="139"/>
      <c r="D755" s="139"/>
      <c r="E755" s="139"/>
      <c r="F755" s="139"/>
      <c r="G755" s="139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41"/>
      <c r="Y755" s="141"/>
      <c r="Z755" s="141"/>
      <c r="AA755" s="141"/>
      <c r="AB755" s="141"/>
      <c r="AC755" s="141"/>
      <c r="AD755" s="141"/>
      <c r="AE755" s="141"/>
      <c r="AF755" s="14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</row>
    <row r="756" ht="12.75" customHeight="1">
      <c r="A756" s="1"/>
      <c r="B756" s="139"/>
      <c r="C756" s="139"/>
      <c r="D756" s="139"/>
      <c r="E756" s="139"/>
      <c r="F756" s="139"/>
      <c r="G756" s="139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41"/>
      <c r="Y756" s="141"/>
      <c r="Z756" s="141"/>
      <c r="AA756" s="141"/>
      <c r="AB756" s="141"/>
      <c r="AC756" s="141"/>
      <c r="AD756" s="141"/>
      <c r="AE756" s="141"/>
      <c r="AF756" s="14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</row>
    <row r="757" ht="12.75" customHeight="1">
      <c r="A757" s="1"/>
      <c r="B757" s="139"/>
      <c r="C757" s="139"/>
      <c r="D757" s="139"/>
      <c r="E757" s="139"/>
      <c r="F757" s="139"/>
      <c r="G757" s="139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41"/>
      <c r="Y757" s="141"/>
      <c r="Z757" s="141"/>
      <c r="AA757" s="141"/>
      <c r="AB757" s="141"/>
      <c r="AC757" s="141"/>
      <c r="AD757" s="141"/>
      <c r="AE757" s="141"/>
      <c r="AF757" s="14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</row>
    <row r="758" ht="12.75" customHeight="1">
      <c r="A758" s="1"/>
      <c r="B758" s="139"/>
      <c r="C758" s="139"/>
      <c r="D758" s="139"/>
      <c r="E758" s="139"/>
      <c r="F758" s="139"/>
      <c r="G758" s="139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41"/>
      <c r="Y758" s="141"/>
      <c r="Z758" s="141"/>
      <c r="AA758" s="141"/>
      <c r="AB758" s="141"/>
      <c r="AC758" s="141"/>
      <c r="AD758" s="141"/>
      <c r="AE758" s="141"/>
      <c r="AF758" s="14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</row>
    <row r="759" ht="12.75" customHeight="1">
      <c r="A759" s="1"/>
      <c r="B759" s="139"/>
      <c r="C759" s="139"/>
      <c r="D759" s="139"/>
      <c r="E759" s="139"/>
      <c r="F759" s="139"/>
      <c r="G759" s="139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41"/>
      <c r="Y759" s="141"/>
      <c r="Z759" s="141"/>
      <c r="AA759" s="141"/>
      <c r="AB759" s="141"/>
      <c r="AC759" s="141"/>
      <c r="AD759" s="141"/>
      <c r="AE759" s="141"/>
      <c r="AF759" s="14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</row>
    <row r="760" ht="12.75" customHeight="1">
      <c r="A760" s="1"/>
      <c r="B760" s="139"/>
      <c r="C760" s="139"/>
      <c r="D760" s="139"/>
      <c r="E760" s="139"/>
      <c r="F760" s="139"/>
      <c r="G760" s="139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41"/>
      <c r="Y760" s="141"/>
      <c r="Z760" s="141"/>
      <c r="AA760" s="141"/>
      <c r="AB760" s="141"/>
      <c r="AC760" s="141"/>
      <c r="AD760" s="141"/>
      <c r="AE760" s="141"/>
      <c r="AF760" s="14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</row>
    <row r="761" ht="12.75" customHeight="1">
      <c r="A761" s="1"/>
      <c r="B761" s="139"/>
      <c r="C761" s="139"/>
      <c r="D761" s="139"/>
      <c r="E761" s="139"/>
      <c r="F761" s="139"/>
      <c r="G761" s="139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41"/>
      <c r="Y761" s="141"/>
      <c r="Z761" s="141"/>
      <c r="AA761" s="141"/>
      <c r="AB761" s="141"/>
      <c r="AC761" s="141"/>
      <c r="AD761" s="141"/>
      <c r="AE761" s="141"/>
      <c r="AF761" s="14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</row>
    <row r="762" ht="12.75" customHeight="1">
      <c r="A762" s="1"/>
      <c r="B762" s="139"/>
      <c r="C762" s="139"/>
      <c r="D762" s="139"/>
      <c r="E762" s="139"/>
      <c r="F762" s="139"/>
      <c r="G762" s="139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41"/>
      <c r="Y762" s="141"/>
      <c r="Z762" s="141"/>
      <c r="AA762" s="141"/>
      <c r="AB762" s="141"/>
      <c r="AC762" s="141"/>
      <c r="AD762" s="141"/>
      <c r="AE762" s="141"/>
      <c r="AF762" s="14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</row>
    <row r="763" ht="12.75" customHeight="1">
      <c r="A763" s="1"/>
      <c r="B763" s="139"/>
      <c r="C763" s="139"/>
      <c r="D763" s="139"/>
      <c r="E763" s="139"/>
      <c r="F763" s="139"/>
      <c r="G763" s="139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41"/>
      <c r="Y763" s="141"/>
      <c r="Z763" s="141"/>
      <c r="AA763" s="141"/>
      <c r="AB763" s="141"/>
      <c r="AC763" s="141"/>
      <c r="AD763" s="141"/>
      <c r="AE763" s="141"/>
      <c r="AF763" s="14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</row>
    <row r="764" ht="12.75" customHeight="1">
      <c r="A764" s="1"/>
      <c r="B764" s="139"/>
      <c r="C764" s="139"/>
      <c r="D764" s="139"/>
      <c r="E764" s="139"/>
      <c r="F764" s="139"/>
      <c r="G764" s="139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41"/>
      <c r="Y764" s="141"/>
      <c r="Z764" s="141"/>
      <c r="AA764" s="141"/>
      <c r="AB764" s="141"/>
      <c r="AC764" s="141"/>
      <c r="AD764" s="141"/>
      <c r="AE764" s="141"/>
      <c r="AF764" s="14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</row>
    <row r="765" ht="12.75" customHeight="1">
      <c r="A765" s="1"/>
      <c r="B765" s="139"/>
      <c r="C765" s="139"/>
      <c r="D765" s="139"/>
      <c r="E765" s="139"/>
      <c r="F765" s="139"/>
      <c r="G765" s="139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41"/>
      <c r="Y765" s="141"/>
      <c r="Z765" s="141"/>
      <c r="AA765" s="141"/>
      <c r="AB765" s="141"/>
      <c r="AC765" s="141"/>
      <c r="AD765" s="141"/>
      <c r="AE765" s="141"/>
      <c r="AF765" s="14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</row>
    <row r="766" ht="12.75" customHeight="1">
      <c r="A766" s="1"/>
      <c r="B766" s="139"/>
      <c r="C766" s="139"/>
      <c r="D766" s="139"/>
      <c r="E766" s="139"/>
      <c r="F766" s="139"/>
      <c r="G766" s="139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41"/>
      <c r="Y766" s="141"/>
      <c r="Z766" s="141"/>
      <c r="AA766" s="141"/>
      <c r="AB766" s="141"/>
      <c r="AC766" s="141"/>
      <c r="AD766" s="141"/>
      <c r="AE766" s="141"/>
      <c r="AF766" s="14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</row>
    <row r="767" ht="12.75" customHeight="1">
      <c r="A767" s="1"/>
      <c r="B767" s="139"/>
      <c r="C767" s="139"/>
      <c r="D767" s="139"/>
      <c r="E767" s="139"/>
      <c r="F767" s="139"/>
      <c r="G767" s="139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41"/>
      <c r="Y767" s="141"/>
      <c r="Z767" s="141"/>
      <c r="AA767" s="141"/>
      <c r="AB767" s="141"/>
      <c r="AC767" s="141"/>
      <c r="AD767" s="141"/>
      <c r="AE767" s="141"/>
      <c r="AF767" s="14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</row>
    <row r="768" ht="12.75" customHeight="1">
      <c r="A768" s="1"/>
      <c r="B768" s="139"/>
      <c r="C768" s="139"/>
      <c r="D768" s="139"/>
      <c r="E768" s="139"/>
      <c r="F768" s="139"/>
      <c r="G768" s="139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41"/>
      <c r="Y768" s="141"/>
      <c r="Z768" s="141"/>
      <c r="AA768" s="141"/>
      <c r="AB768" s="141"/>
      <c r="AC768" s="141"/>
      <c r="AD768" s="141"/>
      <c r="AE768" s="141"/>
      <c r="AF768" s="14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</row>
    <row r="769" ht="12.75" customHeight="1">
      <c r="A769" s="1"/>
      <c r="B769" s="139"/>
      <c r="C769" s="139"/>
      <c r="D769" s="139"/>
      <c r="E769" s="139"/>
      <c r="F769" s="139"/>
      <c r="G769" s="139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41"/>
      <c r="Y769" s="141"/>
      <c r="Z769" s="141"/>
      <c r="AA769" s="141"/>
      <c r="AB769" s="141"/>
      <c r="AC769" s="141"/>
      <c r="AD769" s="141"/>
      <c r="AE769" s="141"/>
      <c r="AF769" s="14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</row>
    <row r="770" ht="12.75" customHeight="1">
      <c r="A770" s="1"/>
      <c r="B770" s="139"/>
      <c r="C770" s="139"/>
      <c r="D770" s="139"/>
      <c r="E770" s="139"/>
      <c r="F770" s="139"/>
      <c r="G770" s="139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41"/>
      <c r="Y770" s="141"/>
      <c r="Z770" s="141"/>
      <c r="AA770" s="141"/>
      <c r="AB770" s="141"/>
      <c r="AC770" s="141"/>
      <c r="AD770" s="141"/>
      <c r="AE770" s="141"/>
      <c r="AF770" s="14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</row>
    <row r="771" ht="12.75" customHeight="1">
      <c r="A771" s="1"/>
      <c r="B771" s="139"/>
      <c r="C771" s="139"/>
      <c r="D771" s="139"/>
      <c r="E771" s="139"/>
      <c r="F771" s="139"/>
      <c r="G771" s="139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41"/>
      <c r="Y771" s="141"/>
      <c r="Z771" s="141"/>
      <c r="AA771" s="141"/>
      <c r="AB771" s="141"/>
      <c r="AC771" s="141"/>
      <c r="AD771" s="141"/>
      <c r="AE771" s="141"/>
      <c r="AF771" s="14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</row>
    <row r="772" ht="12.75" customHeight="1">
      <c r="A772" s="1"/>
      <c r="B772" s="139"/>
      <c r="C772" s="139"/>
      <c r="D772" s="139"/>
      <c r="E772" s="139"/>
      <c r="F772" s="139"/>
      <c r="G772" s="139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41"/>
      <c r="Y772" s="141"/>
      <c r="Z772" s="141"/>
      <c r="AA772" s="141"/>
      <c r="AB772" s="141"/>
      <c r="AC772" s="141"/>
      <c r="AD772" s="141"/>
      <c r="AE772" s="141"/>
      <c r="AF772" s="14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</row>
    <row r="773" ht="12.75" customHeight="1">
      <c r="A773" s="1"/>
      <c r="B773" s="139"/>
      <c r="C773" s="139"/>
      <c r="D773" s="139"/>
      <c r="E773" s="139"/>
      <c r="F773" s="139"/>
      <c r="G773" s="139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41"/>
      <c r="Y773" s="141"/>
      <c r="Z773" s="141"/>
      <c r="AA773" s="141"/>
      <c r="AB773" s="141"/>
      <c r="AC773" s="141"/>
      <c r="AD773" s="141"/>
      <c r="AE773" s="141"/>
      <c r="AF773" s="14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</row>
    <row r="774" ht="12.75" customHeight="1">
      <c r="A774" s="1"/>
      <c r="B774" s="139"/>
      <c r="C774" s="139"/>
      <c r="D774" s="139"/>
      <c r="E774" s="139"/>
      <c r="F774" s="139"/>
      <c r="G774" s="139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41"/>
      <c r="Y774" s="141"/>
      <c r="Z774" s="141"/>
      <c r="AA774" s="141"/>
      <c r="AB774" s="141"/>
      <c r="AC774" s="141"/>
      <c r="AD774" s="141"/>
      <c r="AE774" s="141"/>
      <c r="AF774" s="14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</row>
    <row r="775" ht="12.75" customHeight="1">
      <c r="A775" s="1"/>
      <c r="B775" s="139"/>
      <c r="C775" s="139"/>
      <c r="D775" s="139"/>
      <c r="E775" s="139"/>
      <c r="F775" s="139"/>
      <c r="G775" s="139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41"/>
      <c r="Y775" s="141"/>
      <c r="Z775" s="141"/>
      <c r="AA775" s="141"/>
      <c r="AB775" s="141"/>
      <c r="AC775" s="141"/>
      <c r="AD775" s="141"/>
      <c r="AE775" s="141"/>
      <c r="AF775" s="14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</row>
    <row r="776" ht="12.75" customHeight="1">
      <c r="A776" s="1"/>
      <c r="B776" s="139"/>
      <c r="C776" s="139"/>
      <c r="D776" s="139"/>
      <c r="E776" s="139"/>
      <c r="F776" s="139"/>
      <c r="G776" s="139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41"/>
      <c r="Y776" s="141"/>
      <c r="Z776" s="141"/>
      <c r="AA776" s="141"/>
      <c r="AB776" s="141"/>
      <c r="AC776" s="141"/>
      <c r="AD776" s="141"/>
      <c r="AE776" s="141"/>
      <c r="AF776" s="14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</row>
    <row r="777" ht="12.75" customHeight="1">
      <c r="A777" s="1"/>
      <c r="B777" s="139"/>
      <c r="C777" s="139"/>
      <c r="D777" s="139"/>
      <c r="E777" s="139"/>
      <c r="F777" s="139"/>
      <c r="G777" s="139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41"/>
      <c r="Y777" s="141"/>
      <c r="Z777" s="141"/>
      <c r="AA777" s="141"/>
      <c r="AB777" s="141"/>
      <c r="AC777" s="141"/>
      <c r="AD777" s="141"/>
      <c r="AE777" s="141"/>
      <c r="AF777" s="14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</row>
    <row r="778" ht="12.75" customHeight="1">
      <c r="A778" s="1"/>
      <c r="B778" s="139"/>
      <c r="C778" s="139"/>
      <c r="D778" s="139"/>
      <c r="E778" s="139"/>
      <c r="F778" s="139"/>
      <c r="G778" s="139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41"/>
      <c r="Y778" s="141"/>
      <c r="Z778" s="141"/>
      <c r="AA778" s="141"/>
      <c r="AB778" s="141"/>
      <c r="AC778" s="141"/>
      <c r="AD778" s="141"/>
      <c r="AE778" s="141"/>
      <c r="AF778" s="14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</row>
    <row r="779" ht="12.75" customHeight="1">
      <c r="A779" s="1"/>
      <c r="B779" s="139"/>
      <c r="C779" s="139"/>
      <c r="D779" s="139"/>
      <c r="E779" s="139"/>
      <c r="F779" s="139"/>
      <c r="G779" s="139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41"/>
      <c r="Y779" s="141"/>
      <c r="Z779" s="141"/>
      <c r="AA779" s="141"/>
      <c r="AB779" s="141"/>
      <c r="AC779" s="141"/>
      <c r="AD779" s="141"/>
      <c r="AE779" s="141"/>
      <c r="AF779" s="14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</row>
    <row r="780" ht="12.75" customHeight="1">
      <c r="A780" s="1"/>
      <c r="B780" s="139"/>
      <c r="C780" s="139"/>
      <c r="D780" s="139"/>
      <c r="E780" s="139"/>
      <c r="F780" s="139"/>
      <c r="G780" s="139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41"/>
      <c r="Y780" s="141"/>
      <c r="Z780" s="141"/>
      <c r="AA780" s="141"/>
      <c r="AB780" s="141"/>
      <c r="AC780" s="141"/>
      <c r="AD780" s="141"/>
      <c r="AE780" s="141"/>
      <c r="AF780" s="14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</row>
    <row r="781" ht="12.75" customHeight="1">
      <c r="A781" s="1"/>
      <c r="B781" s="139"/>
      <c r="C781" s="139"/>
      <c r="D781" s="139"/>
      <c r="E781" s="139"/>
      <c r="F781" s="139"/>
      <c r="G781" s="139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41"/>
      <c r="Y781" s="141"/>
      <c r="Z781" s="141"/>
      <c r="AA781" s="141"/>
      <c r="AB781" s="141"/>
      <c r="AC781" s="141"/>
      <c r="AD781" s="141"/>
      <c r="AE781" s="141"/>
      <c r="AF781" s="14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</row>
    <row r="782" ht="12.75" customHeight="1">
      <c r="A782" s="1"/>
      <c r="B782" s="139"/>
      <c r="C782" s="139"/>
      <c r="D782" s="139"/>
      <c r="E782" s="139"/>
      <c r="F782" s="139"/>
      <c r="G782" s="139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41"/>
      <c r="Y782" s="141"/>
      <c r="Z782" s="141"/>
      <c r="AA782" s="141"/>
      <c r="AB782" s="141"/>
      <c r="AC782" s="141"/>
      <c r="AD782" s="141"/>
      <c r="AE782" s="141"/>
      <c r="AF782" s="14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</row>
    <row r="783" ht="12.75" customHeight="1">
      <c r="A783" s="1"/>
      <c r="B783" s="139"/>
      <c r="C783" s="139"/>
      <c r="D783" s="139"/>
      <c r="E783" s="139"/>
      <c r="F783" s="139"/>
      <c r="G783" s="139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41"/>
      <c r="Y783" s="141"/>
      <c r="Z783" s="141"/>
      <c r="AA783" s="141"/>
      <c r="AB783" s="141"/>
      <c r="AC783" s="141"/>
      <c r="AD783" s="141"/>
      <c r="AE783" s="141"/>
      <c r="AF783" s="14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</row>
    <row r="784" ht="12.75" customHeight="1">
      <c r="A784" s="1"/>
      <c r="B784" s="139"/>
      <c r="C784" s="139"/>
      <c r="D784" s="139"/>
      <c r="E784" s="139"/>
      <c r="F784" s="139"/>
      <c r="G784" s="139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41"/>
      <c r="Y784" s="141"/>
      <c r="Z784" s="141"/>
      <c r="AA784" s="141"/>
      <c r="AB784" s="141"/>
      <c r="AC784" s="141"/>
      <c r="AD784" s="141"/>
      <c r="AE784" s="141"/>
      <c r="AF784" s="14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</row>
    <row r="785" ht="12.75" customHeight="1">
      <c r="A785" s="1"/>
      <c r="B785" s="139"/>
      <c r="C785" s="139"/>
      <c r="D785" s="139"/>
      <c r="E785" s="139"/>
      <c r="F785" s="139"/>
      <c r="G785" s="139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41"/>
      <c r="Y785" s="141"/>
      <c r="Z785" s="141"/>
      <c r="AA785" s="141"/>
      <c r="AB785" s="141"/>
      <c r="AC785" s="141"/>
      <c r="AD785" s="141"/>
      <c r="AE785" s="141"/>
      <c r="AF785" s="14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</row>
    <row r="786" ht="12.75" customHeight="1">
      <c r="A786" s="1"/>
      <c r="B786" s="139"/>
      <c r="C786" s="139"/>
      <c r="D786" s="139"/>
      <c r="E786" s="139"/>
      <c r="F786" s="139"/>
      <c r="G786" s="139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41"/>
      <c r="Y786" s="141"/>
      <c r="Z786" s="141"/>
      <c r="AA786" s="141"/>
      <c r="AB786" s="141"/>
      <c r="AC786" s="141"/>
      <c r="AD786" s="141"/>
      <c r="AE786" s="141"/>
      <c r="AF786" s="14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</row>
    <row r="787" ht="12.75" customHeight="1">
      <c r="A787" s="1"/>
      <c r="B787" s="139"/>
      <c r="C787" s="139"/>
      <c r="D787" s="139"/>
      <c r="E787" s="139"/>
      <c r="F787" s="139"/>
      <c r="G787" s="139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41"/>
      <c r="Y787" s="141"/>
      <c r="Z787" s="141"/>
      <c r="AA787" s="141"/>
      <c r="AB787" s="141"/>
      <c r="AC787" s="141"/>
      <c r="AD787" s="141"/>
      <c r="AE787" s="141"/>
      <c r="AF787" s="14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</row>
    <row r="788" ht="12.75" customHeight="1">
      <c r="A788" s="1"/>
      <c r="B788" s="139"/>
      <c r="C788" s="139"/>
      <c r="D788" s="139"/>
      <c r="E788" s="139"/>
      <c r="F788" s="139"/>
      <c r="G788" s="139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41"/>
      <c r="Y788" s="141"/>
      <c r="Z788" s="141"/>
      <c r="AA788" s="141"/>
      <c r="AB788" s="141"/>
      <c r="AC788" s="141"/>
      <c r="AD788" s="141"/>
      <c r="AE788" s="141"/>
      <c r="AF788" s="14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</row>
    <row r="789" ht="12.75" customHeight="1">
      <c r="A789" s="1"/>
      <c r="B789" s="139"/>
      <c r="C789" s="139"/>
      <c r="D789" s="139"/>
      <c r="E789" s="139"/>
      <c r="F789" s="139"/>
      <c r="G789" s="139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41"/>
      <c r="Y789" s="141"/>
      <c r="Z789" s="141"/>
      <c r="AA789" s="141"/>
      <c r="AB789" s="141"/>
      <c r="AC789" s="141"/>
      <c r="AD789" s="141"/>
      <c r="AE789" s="141"/>
      <c r="AF789" s="14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</row>
    <row r="790" ht="12.75" customHeight="1">
      <c r="A790" s="1"/>
      <c r="B790" s="139"/>
      <c r="C790" s="139"/>
      <c r="D790" s="139"/>
      <c r="E790" s="139"/>
      <c r="F790" s="139"/>
      <c r="G790" s="139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41"/>
      <c r="Y790" s="141"/>
      <c r="Z790" s="141"/>
      <c r="AA790" s="141"/>
      <c r="AB790" s="141"/>
      <c r="AC790" s="141"/>
      <c r="AD790" s="141"/>
      <c r="AE790" s="141"/>
      <c r="AF790" s="14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</row>
    <row r="791" ht="12.75" customHeight="1">
      <c r="A791" s="1"/>
      <c r="B791" s="139"/>
      <c r="C791" s="139"/>
      <c r="D791" s="139"/>
      <c r="E791" s="139"/>
      <c r="F791" s="139"/>
      <c r="G791" s="139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41"/>
      <c r="Y791" s="141"/>
      <c r="Z791" s="141"/>
      <c r="AA791" s="141"/>
      <c r="AB791" s="141"/>
      <c r="AC791" s="141"/>
      <c r="AD791" s="141"/>
      <c r="AE791" s="141"/>
      <c r="AF791" s="14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</row>
    <row r="792" ht="12.75" customHeight="1">
      <c r="A792" s="1"/>
      <c r="B792" s="139"/>
      <c r="C792" s="139"/>
      <c r="D792" s="139"/>
      <c r="E792" s="139"/>
      <c r="F792" s="139"/>
      <c r="G792" s="139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41"/>
      <c r="Y792" s="141"/>
      <c r="Z792" s="141"/>
      <c r="AA792" s="141"/>
      <c r="AB792" s="141"/>
      <c r="AC792" s="141"/>
      <c r="AD792" s="141"/>
      <c r="AE792" s="141"/>
      <c r="AF792" s="14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</row>
    <row r="793" ht="12.75" customHeight="1">
      <c r="A793" s="1"/>
      <c r="B793" s="139"/>
      <c r="C793" s="139"/>
      <c r="D793" s="139"/>
      <c r="E793" s="139"/>
      <c r="F793" s="139"/>
      <c r="G793" s="139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41"/>
      <c r="Y793" s="141"/>
      <c r="Z793" s="141"/>
      <c r="AA793" s="141"/>
      <c r="AB793" s="141"/>
      <c r="AC793" s="141"/>
      <c r="AD793" s="141"/>
      <c r="AE793" s="141"/>
      <c r="AF793" s="14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</row>
    <row r="794" ht="12.75" customHeight="1">
      <c r="A794" s="1"/>
      <c r="B794" s="139"/>
      <c r="C794" s="139"/>
      <c r="D794" s="139"/>
      <c r="E794" s="139"/>
      <c r="F794" s="139"/>
      <c r="G794" s="139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41"/>
      <c r="Y794" s="141"/>
      <c r="Z794" s="141"/>
      <c r="AA794" s="141"/>
      <c r="AB794" s="141"/>
      <c r="AC794" s="141"/>
      <c r="AD794" s="141"/>
      <c r="AE794" s="141"/>
      <c r="AF794" s="14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</row>
    <row r="795" ht="12.75" customHeight="1">
      <c r="A795" s="1"/>
      <c r="B795" s="139"/>
      <c r="C795" s="139"/>
      <c r="D795" s="139"/>
      <c r="E795" s="139"/>
      <c r="F795" s="139"/>
      <c r="G795" s="139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41"/>
      <c r="Y795" s="141"/>
      <c r="Z795" s="141"/>
      <c r="AA795" s="141"/>
      <c r="AB795" s="141"/>
      <c r="AC795" s="141"/>
      <c r="AD795" s="141"/>
      <c r="AE795" s="141"/>
      <c r="AF795" s="14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</row>
    <row r="796" ht="12.75" customHeight="1">
      <c r="A796" s="1"/>
      <c r="B796" s="139"/>
      <c r="C796" s="139"/>
      <c r="D796" s="139"/>
      <c r="E796" s="139"/>
      <c r="F796" s="139"/>
      <c r="G796" s="139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41"/>
      <c r="Y796" s="141"/>
      <c r="Z796" s="141"/>
      <c r="AA796" s="141"/>
      <c r="AB796" s="141"/>
      <c r="AC796" s="141"/>
      <c r="AD796" s="141"/>
      <c r="AE796" s="141"/>
      <c r="AF796" s="14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</row>
    <row r="797" ht="12.75" customHeight="1">
      <c r="A797" s="1"/>
      <c r="B797" s="139"/>
      <c r="C797" s="139"/>
      <c r="D797" s="139"/>
      <c r="E797" s="139"/>
      <c r="F797" s="139"/>
      <c r="G797" s="139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41"/>
      <c r="Y797" s="141"/>
      <c r="Z797" s="141"/>
      <c r="AA797" s="141"/>
      <c r="AB797" s="141"/>
      <c r="AC797" s="141"/>
      <c r="AD797" s="141"/>
      <c r="AE797" s="141"/>
      <c r="AF797" s="14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</row>
    <row r="798" ht="12.75" customHeight="1">
      <c r="A798" s="1"/>
      <c r="B798" s="139"/>
      <c r="C798" s="139"/>
      <c r="D798" s="139"/>
      <c r="E798" s="139"/>
      <c r="F798" s="139"/>
      <c r="G798" s="139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41"/>
      <c r="Y798" s="141"/>
      <c r="Z798" s="141"/>
      <c r="AA798" s="141"/>
      <c r="AB798" s="141"/>
      <c r="AC798" s="141"/>
      <c r="AD798" s="141"/>
      <c r="AE798" s="141"/>
      <c r="AF798" s="14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</row>
    <row r="799" ht="12.75" customHeight="1">
      <c r="A799" s="1"/>
      <c r="B799" s="139"/>
      <c r="C799" s="139"/>
      <c r="D799" s="139"/>
      <c r="E799" s="139"/>
      <c r="F799" s="139"/>
      <c r="G799" s="139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41"/>
      <c r="Y799" s="141"/>
      <c r="Z799" s="141"/>
      <c r="AA799" s="141"/>
      <c r="AB799" s="141"/>
      <c r="AC799" s="141"/>
      <c r="AD799" s="141"/>
      <c r="AE799" s="141"/>
      <c r="AF799" s="14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</row>
    <row r="800" ht="12.75" customHeight="1">
      <c r="A800" s="1"/>
      <c r="B800" s="139"/>
      <c r="C800" s="139"/>
      <c r="D800" s="139"/>
      <c r="E800" s="139"/>
      <c r="F800" s="139"/>
      <c r="G800" s="139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41"/>
      <c r="Y800" s="141"/>
      <c r="Z800" s="141"/>
      <c r="AA800" s="141"/>
      <c r="AB800" s="141"/>
      <c r="AC800" s="141"/>
      <c r="AD800" s="141"/>
      <c r="AE800" s="141"/>
      <c r="AF800" s="14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</row>
    <row r="801" ht="12.75" customHeight="1">
      <c r="A801" s="1"/>
      <c r="B801" s="139"/>
      <c r="C801" s="139"/>
      <c r="D801" s="139"/>
      <c r="E801" s="139"/>
      <c r="F801" s="139"/>
      <c r="G801" s="139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41"/>
      <c r="Y801" s="141"/>
      <c r="Z801" s="141"/>
      <c r="AA801" s="141"/>
      <c r="AB801" s="141"/>
      <c r="AC801" s="141"/>
      <c r="AD801" s="141"/>
      <c r="AE801" s="141"/>
      <c r="AF801" s="14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</row>
    <row r="802" ht="12.75" customHeight="1">
      <c r="A802" s="1"/>
      <c r="B802" s="139"/>
      <c r="C802" s="139"/>
      <c r="D802" s="139"/>
      <c r="E802" s="139"/>
      <c r="F802" s="139"/>
      <c r="G802" s="139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41"/>
      <c r="Y802" s="141"/>
      <c r="Z802" s="141"/>
      <c r="AA802" s="141"/>
      <c r="AB802" s="141"/>
      <c r="AC802" s="141"/>
      <c r="AD802" s="141"/>
      <c r="AE802" s="141"/>
      <c r="AF802" s="14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</row>
    <row r="803" ht="12.75" customHeight="1">
      <c r="A803" s="1"/>
      <c r="B803" s="139"/>
      <c r="C803" s="139"/>
      <c r="D803" s="139"/>
      <c r="E803" s="139"/>
      <c r="F803" s="139"/>
      <c r="G803" s="139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41"/>
      <c r="Y803" s="141"/>
      <c r="Z803" s="141"/>
      <c r="AA803" s="141"/>
      <c r="AB803" s="141"/>
      <c r="AC803" s="141"/>
      <c r="AD803" s="141"/>
      <c r="AE803" s="141"/>
      <c r="AF803" s="14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</row>
    <row r="804" ht="12.75" customHeight="1">
      <c r="A804" s="1"/>
      <c r="B804" s="139"/>
      <c r="C804" s="139"/>
      <c r="D804" s="139"/>
      <c r="E804" s="139"/>
      <c r="F804" s="139"/>
      <c r="G804" s="139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41"/>
      <c r="Y804" s="141"/>
      <c r="Z804" s="141"/>
      <c r="AA804" s="141"/>
      <c r="AB804" s="141"/>
      <c r="AC804" s="141"/>
      <c r="AD804" s="141"/>
      <c r="AE804" s="141"/>
      <c r="AF804" s="14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</row>
    <row r="805" ht="12.75" customHeight="1">
      <c r="A805" s="1"/>
      <c r="B805" s="139"/>
      <c r="C805" s="139"/>
      <c r="D805" s="139"/>
      <c r="E805" s="139"/>
      <c r="F805" s="139"/>
      <c r="G805" s="139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41"/>
      <c r="Y805" s="141"/>
      <c r="Z805" s="141"/>
      <c r="AA805" s="141"/>
      <c r="AB805" s="141"/>
      <c r="AC805" s="141"/>
      <c r="AD805" s="141"/>
      <c r="AE805" s="141"/>
      <c r="AF805" s="14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</row>
    <row r="806" ht="12.75" customHeight="1">
      <c r="A806" s="1"/>
      <c r="B806" s="139"/>
      <c r="C806" s="139"/>
      <c r="D806" s="139"/>
      <c r="E806" s="139"/>
      <c r="F806" s="139"/>
      <c r="G806" s="139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41"/>
      <c r="Y806" s="141"/>
      <c r="Z806" s="141"/>
      <c r="AA806" s="141"/>
      <c r="AB806" s="141"/>
      <c r="AC806" s="141"/>
      <c r="AD806" s="141"/>
      <c r="AE806" s="141"/>
      <c r="AF806" s="14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</row>
    <row r="807" ht="12.75" customHeight="1">
      <c r="A807" s="1"/>
      <c r="B807" s="139"/>
      <c r="C807" s="139"/>
      <c r="D807" s="139"/>
      <c r="E807" s="139"/>
      <c r="F807" s="139"/>
      <c r="G807" s="139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41"/>
      <c r="Y807" s="141"/>
      <c r="Z807" s="141"/>
      <c r="AA807" s="141"/>
      <c r="AB807" s="141"/>
      <c r="AC807" s="141"/>
      <c r="AD807" s="141"/>
      <c r="AE807" s="141"/>
      <c r="AF807" s="14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</row>
    <row r="808" ht="12.75" customHeight="1">
      <c r="A808" s="1"/>
      <c r="B808" s="139"/>
      <c r="C808" s="139"/>
      <c r="D808" s="139"/>
      <c r="E808" s="139"/>
      <c r="F808" s="139"/>
      <c r="G808" s="139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41"/>
      <c r="Y808" s="141"/>
      <c r="Z808" s="141"/>
      <c r="AA808" s="141"/>
      <c r="AB808" s="141"/>
      <c r="AC808" s="141"/>
      <c r="AD808" s="141"/>
      <c r="AE808" s="141"/>
      <c r="AF808" s="14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</row>
    <row r="809" ht="12.75" customHeight="1">
      <c r="A809" s="1"/>
      <c r="B809" s="139"/>
      <c r="C809" s="139"/>
      <c r="D809" s="139"/>
      <c r="E809" s="139"/>
      <c r="F809" s="139"/>
      <c r="G809" s="139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41"/>
      <c r="Y809" s="141"/>
      <c r="Z809" s="141"/>
      <c r="AA809" s="141"/>
      <c r="AB809" s="141"/>
      <c r="AC809" s="141"/>
      <c r="AD809" s="141"/>
      <c r="AE809" s="141"/>
      <c r="AF809" s="14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</row>
    <row r="810" ht="12.75" customHeight="1">
      <c r="A810" s="1"/>
      <c r="B810" s="139"/>
      <c r="C810" s="139"/>
      <c r="D810" s="139"/>
      <c r="E810" s="139"/>
      <c r="F810" s="139"/>
      <c r="G810" s="139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41"/>
      <c r="Y810" s="141"/>
      <c r="Z810" s="141"/>
      <c r="AA810" s="141"/>
      <c r="AB810" s="141"/>
      <c r="AC810" s="141"/>
      <c r="AD810" s="141"/>
      <c r="AE810" s="141"/>
      <c r="AF810" s="14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</row>
    <row r="811" ht="12.75" customHeight="1">
      <c r="A811" s="1"/>
      <c r="B811" s="139"/>
      <c r="C811" s="139"/>
      <c r="D811" s="139"/>
      <c r="E811" s="139"/>
      <c r="F811" s="139"/>
      <c r="G811" s="139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41"/>
      <c r="Y811" s="141"/>
      <c r="Z811" s="141"/>
      <c r="AA811" s="141"/>
      <c r="AB811" s="141"/>
      <c r="AC811" s="141"/>
      <c r="AD811" s="141"/>
      <c r="AE811" s="141"/>
      <c r="AF811" s="14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</row>
    <row r="812" ht="12.75" customHeight="1">
      <c r="A812" s="1"/>
      <c r="B812" s="139"/>
      <c r="C812" s="139"/>
      <c r="D812" s="139"/>
      <c r="E812" s="139"/>
      <c r="F812" s="139"/>
      <c r="G812" s="139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41"/>
      <c r="Y812" s="141"/>
      <c r="Z812" s="141"/>
      <c r="AA812" s="141"/>
      <c r="AB812" s="141"/>
      <c r="AC812" s="141"/>
      <c r="AD812" s="141"/>
      <c r="AE812" s="141"/>
      <c r="AF812" s="14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</row>
    <row r="813" ht="12.75" customHeight="1">
      <c r="A813" s="1"/>
      <c r="B813" s="139"/>
      <c r="C813" s="139"/>
      <c r="D813" s="139"/>
      <c r="E813" s="139"/>
      <c r="F813" s="139"/>
      <c r="G813" s="139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41"/>
      <c r="Y813" s="141"/>
      <c r="Z813" s="141"/>
      <c r="AA813" s="141"/>
      <c r="AB813" s="141"/>
      <c r="AC813" s="141"/>
      <c r="AD813" s="141"/>
      <c r="AE813" s="141"/>
      <c r="AF813" s="14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</row>
    <row r="814" ht="12.75" customHeight="1">
      <c r="A814" s="1"/>
      <c r="B814" s="139"/>
      <c r="C814" s="139"/>
      <c r="D814" s="139"/>
      <c r="E814" s="139"/>
      <c r="F814" s="139"/>
      <c r="G814" s="139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41"/>
      <c r="Y814" s="141"/>
      <c r="Z814" s="141"/>
      <c r="AA814" s="141"/>
      <c r="AB814" s="141"/>
      <c r="AC814" s="141"/>
      <c r="AD814" s="141"/>
      <c r="AE814" s="141"/>
      <c r="AF814" s="14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</row>
    <row r="815" ht="12.75" customHeight="1">
      <c r="A815" s="1"/>
      <c r="B815" s="139"/>
      <c r="C815" s="139"/>
      <c r="D815" s="139"/>
      <c r="E815" s="139"/>
      <c r="F815" s="139"/>
      <c r="G815" s="139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41"/>
      <c r="Y815" s="141"/>
      <c r="Z815" s="141"/>
      <c r="AA815" s="141"/>
      <c r="AB815" s="141"/>
      <c r="AC815" s="141"/>
      <c r="AD815" s="141"/>
      <c r="AE815" s="141"/>
      <c r="AF815" s="14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</row>
    <row r="816" ht="12.75" customHeight="1">
      <c r="A816" s="1"/>
      <c r="B816" s="139"/>
      <c r="C816" s="139"/>
      <c r="D816" s="139"/>
      <c r="E816" s="139"/>
      <c r="F816" s="139"/>
      <c r="G816" s="139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41"/>
      <c r="Y816" s="141"/>
      <c r="Z816" s="141"/>
      <c r="AA816" s="141"/>
      <c r="AB816" s="141"/>
      <c r="AC816" s="141"/>
      <c r="AD816" s="141"/>
      <c r="AE816" s="141"/>
      <c r="AF816" s="14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</row>
    <row r="817" ht="12.75" customHeight="1">
      <c r="A817" s="1"/>
      <c r="B817" s="139"/>
      <c r="C817" s="139"/>
      <c r="D817" s="139"/>
      <c r="E817" s="139"/>
      <c r="F817" s="139"/>
      <c r="G817" s="139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41"/>
      <c r="Y817" s="141"/>
      <c r="Z817" s="141"/>
      <c r="AA817" s="141"/>
      <c r="AB817" s="141"/>
      <c r="AC817" s="141"/>
      <c r="AD817" s="141"/>
      <c r="AE817" s="141"/>
      <c r="AF817" s="14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</row>
    <row r="818" ht="12.75" customHeight="1">
      <c r="A818" s="1"/>
      <c r="B818" s="139"/>
      <c r="C818" s="139"/>
      <c r="D818" s="139"/>
      <c r="E818" s="139"/>
      <c r="F818" s="139"/>
      <c r="G818" s="139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41"/>
      <c r="Y818" s="141"/>
      <c r="Z818" s="141"/>
      <c r="AA818" s="141"/>
      <c r="AB818" s="141"/>
      <c r="AC818" s="141"/>
      <c r="AD818" s="141"/>
      <c r="AE818" s="141"/>
      <c r="AF818" s="14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</row>
    <row r="819" ht="12.75" customHeight="1">
      <c r="A819" s="1"/>
      <c r="B819" s="139"/>
      <c r="C819" s="139"/>
      <c r="D819" s="139"/>
      <c r="E819" s="139"/>
      <c r="F819" s="139"/>
      <c r="G819" s="139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41"/>
      <c r="Y819" s="141"/>
      <c r="Z819" s="141"/>
      <c r="AA819" s="141"/>
      <c r="AB819" s="141"/>
      <c r="AC819" s="141"/>
      <c r="AD819" s="141"/>
      <c r="AE819" s="141"/>
      <c r="AF819" s="14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</row>
    <row r="820" ht="12.75" customHeight="1">
      <c r="A820" s="1"/>
      <c r="B820" s="139"/>
      <c r="C820" s="139"/>
      <c r="D820" s="139"/>
      <c r="E820" s="139"/>
      <c r="F820" s="139"/>
      <c r="G820" s="139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41"/>
      <c r="Y820" s="141"/>
      <c r="Z820" s="141"/>
      <c r="AA820" s="141"/>
      <c r="AB820" s="141"/>
      <c r="AC820" s="141"/>
      <c r="AD820" s="141"/>
      <c r="AE820" s="141"/>
      <c r="AF820" s="14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</row>
    <row r="821" ht="12.75" customHeight="1">
      <c r="A821" s="1"/>
      <c r="B821" s="139"/>
      <c r="C821" s="139"/>
      <c r="D821" s="139"/>
      <c r="E821" s="139"/>
      <c r="F821" s="139"/>
      <c r="G821" s="139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41"/>
      <c r="Y821" s="141"/>
      <c r="Z821" s="141"/>
      <c r="AA821" s="141"/>
      <c r="AB821" s="141"/>
      <c r="AC821" s="141"/>
      <c r="AD821" s="141"/>
      <c r="AE821" s="141"/>
      <c r="AF821" s="14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</row>
    <row r="822" ht="12.75" customHeight="1">
      <c r="A822" s="1"/>
      <c r="B822" s="139"/>
      <c r="C822" s="139"/>
      <c r="D822" s="139"/>
      <c r="E822" s="139"/>
      <c r="F822" s="139"/>
      <c r="G822" s="139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41"/>
      <c r="Y822" s="141"/>
      <c r="Z822" s="141"/>
      <c r="AA822" s="141"/>
      <c r="AB822" s="141"/>
      <c r="AC822" s="141"/>
      <c r="AD822" s="141"/>
      <c r="AE822" s="141"/>
      <c r="AF822" s="14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</row>
    <row r="823" ht="12.75" customHeight="1">
      <c r="A823" s="1"/>
      <c r="B823" s="139"/>
      <c r="C823" s="139"/>
      <c r="D823" s="139"/>
      <c r="E823" s="139"/>
      <c r="F823" s="139"/>
      <c r="G823" s="139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41"/>
      <c r="Y823" s="141"/>
      <c r="Z823" s="141"/>
      <c r="AA823" s="141"/>
      <c r="AB823" s="141"/>
      <c r="AC823" s="141"/>
      <c r="AD823" s="141"/>
      <c r="AE823" s="141"/>
      <c r="AF823" s="14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</row>
    <row r="824" ht="12.75" customHeight="1">
      <c r="A824" s="1"/>
      <c r="B824" s="139"/>
      <c r="C824" s="139"/>
      <c r="D824" s="139"/>
      <c r="E824" s="139"/>
      <c r="F824" s="139"/>
      <c r="G824" s="139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41"/>
      <c r="Y824" s="141"/>
      <c r="Z824" s="141"/>
      <c r="AA824" s="141"/>
      <c r="AB824" s="141"/>
      <c r="AC824" s="141"/>
      <c r="AD824" s="141"/>
      <c r="AE824" s="141"/>
      <c r="AF824" s="14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</row>
    <row r="825" ht="12.75" customHeight="1">
      <c r="A825" s="1"/>
      <c r="B825" s="139"/>
      <c r="C825" s="139"/>
      <c r="D825" s="139"/>
      <c r="E825" s="139"/>
      <c r="F825" s="139"/>
      <c r="G825" s="139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41"/>
      <c r="Y825" s="141"/>
      <c r="Z825" s="141"/>
      <c r="AA825" s="141"/>
      <c r="AB825" s="141"/>
      <c r="AC825" s="141"/>
      <c r="AD825" s="141"/>
      <c r="AE825" s="141"/>
      <c r="AF825" s="14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</row>
    <row r="826" ht="12.75" customHeight="1">
      <c r="A826" s="1"/>
      <c r="B826" s="139"/>
      <c r="C826" s="139"/>
      <c r="D826" s="139"/>
      <c r="E826" s="139"/>
      <c r="F826" s="139"/>
      <c r="G826" s="139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41"/>
      <c r="Y826" s="141"/>
      <c r="Z826" s="141"/>
      <c r="AA826" s="141"/>
      <c r="AB826" s="141"/>
      <c r="AC826" s="141"/>
      <c r="AD826" s="141"/>
      <c r="AE826" s="141"/>
      <c r="AF826" s="14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</row>
    <row r="827" ht="12.75" customHeight="1">
      <c r="A827" s="1"/>
      <c r="B827" s="139"/>
      <c r="C827" s="139"/>
      <c r="D827" s="139"/>
      <c r="E827" s="139"/>
      <c r="F827" s="139"/>
      <c r="G827" s="139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41"/>
      <c r="Y827" s="141"/>
      <c r="Z827" s="141"/>
      <c r="AA827" s="141"/>
      <c r="AB827" s="141"/>
      <c r="AC827" s="141"/>
      <c r="AD827" s="141"/>
      <c r="AE827" s="141"/>
      <c r="AF827" s="14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</row>
    <row r="828" ht="12.75" customHeight="1">
      <c r="A828" s="1"/>
      <c r="B828" s="139"/>
      <c r="C828" s="139"/>
      <c r="D828" s="139"/>
      <c r="E828" s="139"/>
      <c r="F828" s="139"/>
      <c r="G828" s="139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41"/>
      <c r="Y828" s="141"/>
      <c r="Z828" s="141"/>
      <c r="AA828" s="141"/>
      <c r="AB828" s="141"/>
      <c r="AC828" s="141"/>
      <c r="AD828" s="141"/>
      <c r="AE828" s="141"/>
      <c r="AF828" s="14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</row>
    <row r="829" ht="12.75" customHeight="1">
      <c r="A829" s="1"/>
      <c r="B829" s="139"/>
      <c r="C829" s="139"/>
      <c r="D829" s="139"/>
      <c r="E829" s="139"/>
      <c r="F829" s="139"/>
      <c r="G829" s="139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41"/>
      <c r="Y829" s="141"/>
      <c r="Z829" s="141"/>
      <c r="AA829" s="141"/>
      <c r="AB829" s="141"/>
      <c r="AC829" s="141"/>
      <c r="AD829" s="141"/>
      <c r="AE829" s="141"/>
      <c r="AF829" s="14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</row>
    <row r="830" ht="12.75" customHeight="1">
      <c r="A830" s="1"/>
      <c r="B830" s="139"/>
      <c r="C830" s="139"/>
      <c r="D830" s="139"/>
      <c r="E830" s="139"/>
      <c r="F830" s="139"/>
      <c r="G830" s="139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41"/>
      <c r="Y830" s="141"/>
      <c r="Z830" s="141"/>
      <c r="AA830" s="141"/>
      <c r="AB830" s="141"/>
      <c r="AC830" s="141"/>
      <c r="AD830" s="141"/>
      <c r="AE830" s="141"/>
      <c r="AF830" s="14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</row>
    <row r="831" ht="12.75" customHeight="1">
      <c r="A831" s="1"/>
      <c r="B831" s="139"/>
      <c r="C831" s="139"/>
      <c r="D831" s="139"/>
      <c r="E831" s="139"/>
      <c r="F831" s="139"/>
      <c r="G831" s="139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41"/>
      <c r="Y831" s="141"/>
      <c r="Z831" s="141"/>
      <c r="AA831" s="141"/>
      <c r="AB831" s="141"/>
      <c r="AC831" s="141"/>
      <c r="AD831" s="141"/>
      <c r="AE831" s="141"/>
      <c r="AF831" s="14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</row>
    <row r="832" ht="12.75" customHeight="1">
      <c r="A832" s="1"/>
      <c r="B832" s="139"/>
      <c r="C832" s="139"/>
      <c r="D832" s="139"/>
      <c r="E832" s="139"/>
      <c r="F832" s="139"/>
      <c r="G832" s="139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41"/>
      <c r="Y832" s="141"/>
      <c r="Z832" s="141"/>
      <c r="AA832" s="141"/>
      <c r="AB832" s="141"/>
      <c r="AC832" s="141"/>
      <c r="AD832" s="141"/>
      <c r="AE832" s="141"/>
      <c r="AF832" s="14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</row>
    <row r="833" ht="12.75" customHeight="1">
      <c r="A833" s="1"/>
      <c r="B833" s="139"/>
      <c r="C833" s="139"/>
      <c r="D833" s="139"/>
      <c r="E833" s="139"/>
      <c r="F833" s="139"/>
      <c r="G833" s="139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41"/>
      <c r="Y833" s="141"/>
      <c r="Z833" s="141"/>
      <c r="AA833" s="141"/>
      <c r="AB833" s="141"/>
      <c r="AC833" s="141"/>
      <c r="AD833" s="141"/>
      <c r="AE833" s="141"/>
      <c r="AF833" s="14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</row>
    <row r="834" ht="12.75" customHeight="1">
      <c r="A834" s="1"/>
      <c r="B834" s="139"/>
      <c r="C834" s="139"/>
      <c r="D834" s="139"/>
      <c r="E834" s="139"/>
      <c r="F834" s="139"/>
      <c r="G834" s="139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41"/>
      <c r="Y834" s="141"/>
      <c r="Z834" s="141"/>
      <c r="AA834" s="141"/>
      <c r="AB834" s="141"/>
      <c r="AC834" s="141"/>
      <c r="AD834" s="141"/>
      <c r="AE834" s="141"/>
      <c r="AF834" s="14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</row>
    <row r="835" ht="12.75" customHeight="1">
      <c r="A835" s="1"/>
      <c r="B835" s="139"/>
      <c r="C835" s="139"/>
      <c r="D835" s="139"/>
      <c r="E835" s="139"/>
      <c r="F835" s="139"/>
      <c r="G835" s="139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41"/>
      <c r="Y835" s="141"/>
      <c r="Z835" s="141"/>
      <c r="AA835" s="141"/>
      <c r="AB835" s="141"/>
      <c r="AC835" s="141"/>
      <c r="AD835" s="141"/>
      <c r="AE835" s="141"/>
      <c r="AF835" s="14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</row>
    <row r="836" ht="12.75" customHeight="1">
      <c r="A836" s="1"/>
      <c r="B836" s="139"/>
      <c r="C836" s="139"/>
      <c r="D836" s="139"/>
      <c r="E836" s="139"/>
      <c r="F836" s="139"/>
      <c r="G836" s="139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41"/>
      <c r="Y836" s="141"/>
      <c r="Z836" s="141"/>
      <c r="AA836" s="141"/>
      <c r="AB836" s="141"/>
      <c r="AC836" s="141"/>
      <c r="AD836" s="141"/>
      <c r="AE836" s="141"/>
      <c r="AF836" s="14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</row>
    <row r="837" ht="12.75" customHeight="1">
      <c r="A837" s="1"/>
      <c r="B837" s="139"/>
      <c r="C837" s="139"/>
      <c r="D837" s="139"/>
      <c r="E837" s="139"/>
      <c r="F837" s="139"/>
      <c r="G837" s="139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41"/>
      <c r="Y837" s="141"/>
      <c r="Z837" s="141"/>
      <c r="AA837" s="141"/>
      <c r="AB837" s="141"/>
      <c r="AC837" s="141"/>
      <c r="AD837" s="141"/>
      <c r="AE837" s="141"/>
      <c r="AF837" s="14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</row>
    <row r="838" ht="12.75" customHeight="1">
      <c r="A838" s="1"/>
      <c r="B838" s="139"/>
      <c r="C838" s="139"/>
      <c r="D838" s="139"/>
      <c r="E838" s="139"/>
      <c r="F838" s="139"/>
      <c r="G838" s="139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41"/>
      <c r="Y838" s="141"/>
      <c r="Z838" s="141"/>
      <c r="AA838" s="141"/>
      <c r="AB838" s="141"/>
      <c r="AC838" s="141"/>
      <c r="AD838" s="141"/>
      <c r="AE838" s="141"/>
      <c r="AF838" s="14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</row>
    <row r="839" ht="12.75" customHeight="1">
      <c r="A839" s="1"/>
      <c r="B839" s="139"/>
      <c r="C839" s="139"/>
      <c r="D839" s="139"/>
      <c r="E839" s="139"/>
      <c r="F839" s="139"/>
      <c r="G839" s="139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41"/>
      <c r="Y839" s="141"/>
      <c r="Z839" s="141"/>
      <c r="AA839" s="141"/>
      <c r="AB839" s="141"/>
      <c r="AC839" s="141"/>
      <c r="AD839" s="141"/>
      <c r="AE839" s="141"/>
      <c r="AF839" s="14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</row>
    <row r="840" ht="12.75" customHeight="1">
      <c r="A840" s="1"/>
      <c r="B840" s="139"/>
      <c r="C840" s="139"/>
      <c r="D840" s="139"/>
      <c r="E840" s="139"/>
      <c r="F840" s="139"/>
      <c r="G840" s="139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41"/>
      <c r="Y840" s="141"/>
      <c r="Z840" s="141"/>
      <c r="AA840" s="141"/>
      <c r="AB840" s="141"/>
      <c r="AC840" s="141"/>
      <c r="AD840" s="141"/>
      <c r="AE840" s="141"/>
      <c r="AF840" s="14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</row>
    <row r="841" ht="12.75" customHeight="1">
      <c r="A841" s="1"/>
      <c r="B841" s="139"/>
      <c r="C841" s="139"/>
      <c r="D841" s="139"/>
      <c r="E841" s="139"/>
      <c r="F841" s="139"/>
      <c r="G841" s="139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41"/>
      <c r="Y841" s="141"/>
      <c r="Z841" s="141"/>
      <c r="AA841" s="141"/>
      <c r="AB841" s="141"/>
      <c r="AC841" s="141"/>
      <c r="AD841" s="141"/>
      <c r="AE841" s="141"/>
      <c r="AF841" s="14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</row>
    <row r="842" ht="12.75" customHeight="1">
      <c r="A842" s="1"/>
      <c r="B842" s="139"/>
      <c r="C842" s="139"/>
      <c r="D842" s="139"/>
      <c r="E842" s="139"/>
      <c r="F842" s="139"/>
      <c r="G842" s="139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41"/>
      <c r="Y842" s="141"/>
      <c r="Z842" s="141"/>
      <c r="AA842" s="141"/>
      <c r="AB842" s="141"/>
      <c r="AC842" s="141"/>
      <c r="AD842" s="141"/>
      <c r="AE842" s="141"/>
      <c r="AF842" s="14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</row>
    <row r="843" ht="12.75" customHeight="1">
      <c r="A843" s="1"/>
      <c r="B843" s="139"/>
      <c r="C843" s="139"/>
      <c r="D843" s="139"/>
      <c r="E843" s="139"/>
      <c r="F843" s="139"/>
      <c r="G843" s="139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41"/>
      <c r="Y843" s="141"/>
      <c r="Z843" s="141"/>
      <c r="AA843" s="141"/>
      <c r="AB843" s="141"/>
      <c r="AC843" s="141"/>
      <c r="AD843" s="141"/>
      <c r="AE843" s="141"/>
      <c r="AF843" s="14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</row>
    <row r="844" ht="12.75" customHeight="1">
      <c r="A844" s="1"/>
      <c r="B844" s="139"/>
      <c r="C844" s="139"/>
      <c r="D844" s="139"/>
      <c r="E844" s="139"/>
      <c r="F844" s="139"/>
      <c r="G844" s="139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41"/>
      <c r="Y844" s="141"/>
      <c r="Z844" s="141"/>
      <c r="AA844" s="141"/>
      <c r="AB844" s="141"/>
      <c r="AC844" s="141"/>
      <c r="AD844" s="141"/>
      <c r="AE844" s="141"/>
      <c r="AF844" s="14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</row>
    <row r="845" ht="12.75" customHeight="1">
      <c r="A845" s="1"/>
      <c r="B845" s="139"/>
      <c r="C845" s="139"/>
      <c r="D845" s="139"/>
      <c r="E845" s="139"/>
      <c r="F845" s="139"/>
      <c r="G845" s="139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41"/>
      <c r="Y845" s="141"/>
      <c r="Z845" s="141"/>
      <c r="AA845" s="141"/>
      <c r="AB845" s="141"/>
      <c r="AC845" s="141"/>
      <c r="AD845" s="141"/>
      <c r="AE845" s="141"/>
      <c r="AF845" s="14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</row>
    <row r="846" ht="12.75" customHeight="1">
      <c r="A846" s="1"/>
      <c r="B846" s="139"/>
      <c r="C846" s="139"/>
      <c r="D846" s="139"/>
      <c r="E846" s="139"/>
      <c r="F846" s="139"/>
      <c r="G846" s="139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41"/>
      <c r="Y846" s="141"/>
      <c r="Z846" s="141"/>
      <c r="AA846" s="141"/>
      <c r="AB846" s="141"/>
      <c r="AC846" s="141"/>
      <c r="AD846" s="141"/>
      <c r="AE846" s="141"/>
      <c r="AF846" s="14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</row>
    <row r="847" ht="12.75" customHeight="1">
      <c r="A847" s="1"/>
      <c r="B847" s="139"/>
      <c r="C847" s="139"/>
      <c r="D847" s="139"/>
      <c r="E847" s="139"/>
      <c r="F847" s="139"/>
      <c r="G847" s="139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41"/>
      <c r="Y847" s="141"/>
      <c r="Z847" s="141"/>
      <c r="AA847" s="141"/>
      <c r="AB847" s="141"/>
      <c r="AC847" s="141"/>
      <c r="AD847" s="141"/>
      <c r="AE847" s="141"/>
      <c r="AF847" s="14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</row>
    <row r="848" ht="12.75" customHeight="1">
      <c r="A848" s="1"/>
      <c r="B848" s="139"/>
      <c r="C848" s="139"/>
      <c r="D848" s="139"/>
      <c r="E848" s="139"/>
      <c r="F848" s="139"/>
      <c r="G848" s="139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41"/>
      <c r="Y848" s="141"/>
      <c r="Z848" s="141"/>
      <c r="AA848" s="141"/>
      <c r="AB848" s="141"/>
      <c r="AC848" s="141"/>
      <c r="AD848" s="141"/>
      <c r="AE848" s="141"/>
      <c r="AF848" s="14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</row>
    <row r="849" ht="12.75" customHeight="1">
      <c r="A849" s="1"/>
      <c r="B849" s="139"/>
      <c r="C849" s="139"/>
      <c r="D849" s="139"/>
      <c r="E849" s="139"/>
      <c r="F849" s="139"/>
      <c r="G849" s="139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41"/>
      <c r="Y849" s="141"/>
      <c r="Z849" s="141"/>
      <c r="AA849" s="141"/>
      <c r="AB849" s="141"/>
      <c r="AC849" s="141"/>
      <c r="AD849" s="141"/>
      <c r="AE849" s="141"/>
      <c r="AF849" s="14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</row>
    <row r="850" ht="12.75" customHeight="1">
      <c r="A850" s="1"/>
      <c r="B850" s="139"/>
      <c r="C850" s="139"/>
      <c r="D850" s="139"/>
      <c r="E850" s="139"/>
      <c r="F850" s="139"/>
      <c r="G850" s="139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41"/>
      <c r="Y850" s="141"/>
      <c r="Z850" s="141"/>
      <c r="AA850" s="141"/>
      <c r="AB850" s="141"/>
      <c r="AC850" s="141"/>
      <c r="AD850" s="141"/>
      <c r="AE850" s="141"/>
      <c r="AF850" s="14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</row>
    <row r="851" ht="12.75" customHeight="1">
      <c r="A851" s="1"/>
      <c r="B851" s="139"/>
      <c r="C851" s="139"/>
      <c r="D851" s="139"/>
      <c r="E851" s="139"/>
      <c r="F851" s="139"/>
      <c r="G851" s="139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41"/>
      <c r="Y851" s="141"/>
      <c r="Z851" s="141"/>
      <c r="AA851" s="141"/>
      <c r="AB851" s="141"/>
      <c r="AC851" s="141"/>
      <c r="AD851" s="141"/>
      <c r="AE851" s="141"/>
      <c r="AF851" s="14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</row>
    <row r="852" ht="12.75" customHeight="1">
      <c r="A852" s="1"/>
      <c r="B852" s="139"/>
      <c r="C852" s="139"/>
      <c r="D852" s="139"/>
      <c r="E852" s="139"/>
      <c r="F852" s="139"/>
      <c r="G852" s="139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41"/>
      <c r="Y852" s="141"/>
      <c r="Z852" s="141"/>
      <c r="AA852" s="141"/>
      <c r="AB852" s="141"/>
      <c r="AC852" s="141"/>
      <c r="AD852" s="141"/>
      <c r="AE852" s="141"/>
      <c r="AF852" s="14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</row>
    <row r="853" ht="12.75" customHeight="1">
      <c r="A853" s="1"/>
      <c r="B853" s="139"/>
      <c r="C853" s="139"/>
      <c r="D853" s="139"/>
      <c r="E853" s="139"/>
      <c r="F853" s="139"/>
      <c r="G853" s="139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41"/>
      <c r="Y853" s="141"/>
      <c r="Z853" s="141"/>
      <c r="AA853" s="141"/>
      <c r="AB853" s="141"/>
      <c r="AC853" s="141"/>
      <c r="AD853" s="141"/>
      <c r="AE853" s="141"/>
      <c r="AF853" s="14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</row>
    <row r="854" ht="12.75" customHeight="1">
      <c r="A854" s="1"/>
      <c r="B854" s="139"/>
      <c r="C854" s="139"/>
      <c r="D854" s="139"/>
      <c r="E854" s="139"/>
      <c r="F854" s="139"/>
      <c r="G854" s="139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41"/>
      <c r="Y854" s="141"/>
      <c r="Z854" s="141"/>
      <c r="AA854" s="141"/>
      <c r="AB854" s="141"/>
      <c r="AC854" s="141"/>
      <c r="AD854" s="141"/>
      <c r="AE854" s="141"/>
      <c r="AF854" s="14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</row>
    <row r="855" ht="12.75" customHeight="1">
      <c r="A855" s="1"/>
      <c r="B855" s="139"/>
      <c r="C855" s="139"/>
      <c r="D855" s="139"/>
      <c r="E855" s="139"/>
      <c r="F855" s="139"/>
      <c r="G855" s="139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41"/>
      <c r="Y855" s="141"/>
      <c r="Z855" s="141"/>
      <c r="AA855" s="141"/>
      <c r="AB855" s="141"/>
      <c r="AC855" s="141"/>
      <c r="AD855" s="141"/>
      <c r="AE855" s="141"/>
      <c r="AF855" s="14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</row>
    <row r="856" ht="12.75" customHeight="1">
      <c r="A856" s="1"/>
      <c r="B856" s="139"/>
      <c r="C856" s="139"/>
      <c r="D856" s="139"/>
      <c r="E856" s="139"/>
      <c r="F856" s="139"/>
      <c r="G856" s="139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41"/>
      <c r="Y856" s="141"/>
      <c r="Z856" s="141"/>
      <c r="AA856" s="141"/>
      <c r="AB856" s="141"/>
      <c r="AC856" s="141"/>
      <c r="AD856" s="141"/>
      <c r="AE856" s="141"/>
      <c r="AF856" s="14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</row>
    <row r="857" ht="12.75" customHeight="1">
      <c r="A857" s="1"/>
      <c r="B857" s="139"/>
      <c r="C857" s="139"/>
      <c r="D857" s="139"/>
      <c r="E857" s="139"/>
      <c r="F857" s="139"/>
      <c r="G857" s="139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41"/>
      <c r="Y857" s="141"/>
      <c r="Z857" s="141"/>
      <c r="AA857" s="141"/>
      <c r="AB857" s="141"/>
      <c r="AC857" s="141"/>
      <c r="AD857" s="141"/>
      <c r="AE857" s="141"/>
      <c r="AF857" s="14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</row>
    <row r="858" ht="12.75" customHeight="1">
      <c r="A858" s="1"/>
      <c r="B858" s="139"/>
      <c r="C858" s="139"/>
      <c r="D858" s="139"/>
      <c r="E858" s="139"/>
      <c r="F858" s="139"/>
      <c r="G858" s="139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41"/>
      <c r="Y858" s="141"/>
      <c r="Z858" s="141"/>
      <c r="AA858" s="141"/>
      <c r="AB858" s="141"/>
      <c r="AC858" s="141"/>
      <c r="AD858" s="141"/>
      <c r="AE858" s="141"/>
      <c r="AF858" s="14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</row>
    <row r="859" ht="12.75" customHeight="1">
      <c r="A859" s="1"/>
      <c r="B859" s="139"/>
      <c r="C859" s="139"/>
      <c r="D859" s="139"/>
      <c r="E859" s="139"/>
      <c r="F859" s="139"/>
      <c r="G859" s="139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41"/>
      <c r="Y859" s="141"/>
      <c r="Z859" s="141"/>
      <c r="AA859" s="141"/>
      <c r="AB859" s="141"/>
      <c r="AC859" s="141"/>
      <c r="AD859" s="141"/>
      <c r="AE859" s="141"/>
      <c r="AF859" s="14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</row>
    <row r="860" ht="12.75" customHeight="1">
      <c r="A860" s="1"/>
      <c r="B860" s="139"/>
      <c r="C860" s="139"/>
      <c r="D860" s="139"/>
      <c r="E860" s="139"/>
      <c r="F860" s="139"/>
      <c r="G860" s="139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41"/>
      <c r="Y860" s="141"/>
      <c r="Z860" s="141"/>
      <c r="AA860" s="141"/>
      <c r="AB860" s="141"/>
      <c r="AC860" s="141"/>
      <c r="AD860" s="141"/>
      <c r="AE860" s="141"/>
      <c r="AF860" s="14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</row>
    <row r="861" ht="12.75" customHeight="1">
      <c r="A861" s="1"/>
      <c r="B861" s="139"/>
      <c r="C861" s="139"/>
      <c r="D861" s="139"/>
      <c r="E861" s="139"/>
      <c r="F861" s="139"/>
      <c r="G861" s="139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41"/>
      <c r="Y861" s="141"/>
      <c r="Z861" s="141"/>
      <c r="AA861" s="141"/>
      <c r="AB861" s="141"/>
      <c r="AC861" s="141"/>
      <c r="AD861" s="141"/>
      <c r="AE861" s="141"/>
      <c r="AF861" s="14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</row>
    <row r="862" ht="12.75" customHeight="1">
      <c r="A862" s="1"/>
      <c r="B862" s="139"/>
      <c r="C862" s="139"/>
      <c r="D862" s="139"/>
      <c r="E862" s="139"/>
      <c r="F862" s="139"/>
      <c r="G862" s="139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41"/>
      <c r="Y862" s="141"/>
      <c r="Z862" s="141"/>
      <c r="AA862" s="141"/>
      <c r="AB862" s="141"/>
      <c r="AC862" s="141"/>
      <c r="AD862" s="141"/>
      <c r="AE862" s="141"/>
      <c r="AF862" s="14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</row>
    <row r="863" ht="12.75" customHeight="1">
      <c r="A863" s="1"/>
      <c r="B863" s="139"/>
      <c r="C863" s="139"/>
      <c r="D863" s="139"/>
      <c r="E863" s="139"/>
      <c r="F863" s="139"/>
      <c r="G863" s="139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41"/>
      <c r="Y863" s="141"/>
      <c r="Z863" s="141"/>
      <c r="AA863" s="141"/>
      <c r="AB863" s="141"/>
      <c r="AC863" s="141"/>
      <c r="AD863" s="141"/>
      <c r="AE863" s="141"/>
      <c r="AF863" s="14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</row>
    <row r="864" ht="12.75" customHeight="1">
      <c r="A864" s="1"/>
      <c r="B864" s="139"/>
      <c r="C864" s="139"/>
      <c r="D864" s="139"/>
      <c r="E864" s="139"/>
      <c r="F864" s="139"/>
      <c r="G864" s="139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41"/>
      <c r="Y864" s="141"/>
      <c r="Z864" s="141"/>
      <c r="AA864" s="141"/>
      <c r="AB864" s="141"/>
      <c r="AC864" s="141"/>
      <c r="AD864" s="141"/>
      <c r="AE864" s="141"/>
      <c r="AF864" s="14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</row>
    <row r="865" ht="12.75" customHeight="1">
      <c r="A865" s="1"/>
      <c r="B865" s="139"/>
      <c r="C865" s="139"/>
      <c r="D865" s="139"/>
      <c r="E865" s="139"/>
      <c r="F865" s="139"/>
      <c r="G865" s="139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41"/>
      <c r="Y865" s="141"/>
      <c r="Z865" s="141"/>
      <c r="AA865" s="141"/>
      <c r="AB865" s="141"/>
      <c r="AC865" s="141"/>
      <c r="AD865" s="141"/>
      <c r="AE865" s="141"/>
      <c r="AF865" s="14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</row>
    <row r="866" ht="12.75" customHeight="1">
      <c r="A866" s="1"/>
      <c r="B866" s="139"/>
      <c r="C866" s="139"/>
      <c r="D866" s="139"/>
      <c r="E866" s="139"/>
      <c r="F866" s="139"/>
      <c r="G866" s="139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41"/>
      <c r="Y866" s="141"/>
      <c r="Z866" s="141"/>
      <c r="AA866" s="141"/>
      <c r="AB866" s="141"/>
      <c r="AC866" s="141"/>
      <c r="AD866" s="141"/>
      <c r="AE866" s="141"/>
      <c r="AF866" s="14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</row>
    <row r="867" ht="12.75" customHeight="1">
      <c r="A867" s="1"/>
      <c r="B867" s="139"/>
      <c r="C867" s="139"/>
      <c r="D867" s="139"/>
      <c r="E867" s="139"/>
      <c r="F867" s="139"/>
      <c r="G867" s="139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41"/>
      <c r="Y867" s="141"/>
      <c r="Z867" s="141"/>
      <c r="AA867" s="141"/>
      <c r="AB867" s="141"/>
      <c r="AC867" s="141"/>
      <c r="AD867" s="141"/>
      <c r="AE867" s="141"/>
      <c r="AF867" s="14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</row>
    <row r="868" ht="12.75" customHeight="1">
      <c r="A868" s="1"/>
      <c r="B868" s="139"/>
      <c r="C868" s="139"/>
      <c r="D868" s="139"/>
      <c r="E868" s="139"/>
      <c r="F868" s="139"/>
      <c r="G868" s="139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41"/>
      <c r="Y868" s="141"/>
      <c r="Z868" s="141"/>
      <c r="AA868" s="141"/>
      <c r="AB868" s="141"/>
      <c r="AC868" s="141"/>
      <c r="AD868" s="141"/>
      <c r="AE868" s="141"/>
      <c r="AF868" s="14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</row>
    <row r="869" ht="12.75" customHeight="1">
      <c r="A869" s="1"/>
      <c r="B869" s="139"/>
      <c r="C869" s="139"/>
      <c r="D869" s="139"/>
      <c r="E869" s="139"/>
      <c r="F869" s="139"/>
      <c r="G869" s="139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41"/>
      <c r="Y869" s="141"/>
      <c r="Z869" s="141"/>
      <c r="AA869" s="141"/>
      <c r="AB869" s="141"/>
      <c r="AC869" s="141"/>
      <c r="AD869" s="141"/>
      <c r="AE869" s="141"/>
      <c r="AF869" s="14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</row>
    <row r="870" ht="12.75" customHeight="1">
      <c r="A870" s="1"/>
      <c r="B870" s="139"/>
      <c r="C870" s="139"/>
      <c r="D870" s="139"/>
      <c r="E870" s="139"/>
      <c r="F870" s="139"/>
      <c r="G870" s="139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41"/>
      <c r="Y870" s="141"/>
      <c r="Z870" s="141"/>
      <c r="AA870" s="141"/>
      <c r="AB870" s="141"/>
      <c r="AC870" s="141"/>
      <c r="AD870" s="141"/>
      <c r="AE870" s="141"/>
      <c r="AF870" s="14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</row>
    <row r="871" ht="12.75" customHeight="1">
      <c r="A871" s="1"/>
      <c r="B871" s="139"/>
      <c r="C871" s="139"/>
      <c r="D871" s="139"/>
      <c r="E871" s="139"/>
      <c r="F871" s="139"/>
      <c r="G871" s="139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41"/>
      <c r="Y871" s="141"/>
      <c r="Z871" s="141"/>
      <c r="AA871" s="141"/>
      <c r="AB871" s="141"/>
      <c r="AC871" s="141"/>
      <c r="AD871" s="141"/>
      <c r="AE871" s="141"/>
      <c r="AF871" s="14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</row>
    <row r="872" ht="12.75" customHeight="1">
      <c r="A872" s="1"/>
      <c r="B872" s="139"/>
      <c r="C872" s="139"/>
      <c r="D872" s="139"/>
      <c r="E872" s="139"/>
      <c r="F872" s="139"/>
      <c r="G872" s="139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41"/>
      <c r="Y872" s="141"/>
      <c r="Z872" s="141"/>
      <c r="AA872" s="141"/>
      <c r="AB872" s="141"/>
      <c r="AC872" s="141"/>
      <c r="AD872" s="141"/>
      <c r="AE872" s="141"/>
      <c r="AF872" s="14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</row>
    <row r="873" ht="12.75" customHeight="1">
      <c r="A873" s="1"/>
      <c r="B873" s="139"/>
      <c r="C873" s="139"/>
      <c r="D873" s="139"/>
      <c r="E873" s="139"/>
      <c r="F873" s="139"/>
      <c r="G873" s="139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41"/>
      <c r="Y873" s="141"/>
      <c r="Z873" s="141"/>
      <c r="AA873" s="141"/>
      <c r="AB873" s="141"/>
      <c r="AC873" s="141"/>
      <c r="AD873" s="141"/>
      <c r="AE873" s="141"/>
      <c r="AF873" s="14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</row>
    <row r="874" ht="12.75" customHeight="1">
      <c r="A874" s="1"/>
      <c r="B874" s="139"/>
      <c r="C874" s="139"/>
      <c r="D874" s="139"/>
      <c r="E874" s="139"/>
      <c r="F874" s="139"/>
      <c r="G874" s="139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41"/>
      <c r="Y874" s="141"/>
      <c r="Z874" s="141"/>
      <c r="AA874" s="141"/>
      <c r="AB874" s="141"/>
      <c r="AC874" s="141"/>
      <c r="AD874" s="141"/>
      <c r="AE874" s="141"/>
      <c r="AF874" s="14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</row>
    <row r="875" ht="12.75" customHeight="1">
      <c r="A875" s="1"/>
      <c r="B875" s="139"/>
      <c r="C875" s="139"/>
      <c r="D875" s="139"/>
      <c r="E875" s="139"/>
      <c r="F875" s="139"/>
      <c r="G875" s="139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41"/>
      <c r="Y875" s="141"/>
      <c r="Z875" s="141"/>
      <c r="AA875" s="141"/>
      <c r="AB875" s="141"/>
      <c r="AC875" s="141"/>
      <c r="AD875" s="141"/>
      <c r="AE875" s="141"/>
      <c r="AF875" s="14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</row>
    <row r="876" ht="12.75" customHeight="1">
      <c r="A876" s="1"/>
      <c r="B876" s="139"/>
      <c r="C876" s="139"/>
      <c r="D876" s="139"/>
      <c r="E876" s="139"/>
      <c r="F876" s="139"/>
      <c r="G876" s="139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41"/>
      <c r="Y876" s="141"/>
      <c r="Z876" s="141"/>
      <c r="AA876" s="141"/>
      <c r="AB876" s="141"/>
      <c r="AC876" s="141"/>
      <c r="AD876" s="141"/>
      <c r="AE876" s="141"/>
      <c r="AF876" s="14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</row>
    <row r="877" ht="12.75" customHeight="1">
      <c r="A877" s="1"/>
      <c r="B877" s="139"/>
      <c r="C877" s="139"/>
      <c r="D877" s="139"/>
      <c r="E877" s="139"/>
      <c r="F877" s="139"/>
      <c r="G877" s="139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41"/>
      <c r="Y877" s="141"/>
      <c r="Z877" s="141"/>
      <c r="AA877" s="141"/>
      <c r="AB877" s="141"/>
      <c r="AC877" s="141"/>
      <c r="AD877" s="141"/>
      <c r="AE877" s="141"/>
      <c r="AF877" s="14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</row>
    <row r="878" ht="12.75" customHeight="1">
      <c r="A878" s="1"/>
      <c r="B878" s="139"/>
      <c r="C878" s="139"/>
      <c r="D878" s="139"/>
      <c r="E878" s="139"/>
      <c r="F878" s="139"/>
      <c r="G878" s="139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41"/>
      <c r="Y878" s="141"/>
      <c r="Z878" s="141"/>
      <c r="AA878" s="141"/>
      <c r="AB878" s="141"/>
      <c r="AC878" s="141"/>
      <c r="AD878" s="141"/>
      <c r="AE878" s="141"/>
      <c r="AF878" s="14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</row>
    <row r="879" ht="12.75" customHeight="1">
      <c r="A879" s="1"/>
      <c r="B879" s="139"/>
      <c r="C879" s="139"/>
      <c r="D879" s="139"/>
      <c r="E879" s="139"/>
      <c r="F879" s="139"/>
      <c r="G879" s="139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41"/>
      <c r="Y879" s="141"/>
      <c r="Z879" s="141"/>
      <c r="AA879" s="141"/>
      <c r="AB879" s="141"/>
      <c r="AC879" s="141"/>
      <c r="AD879" s="141"/>
      <c r="AE879" s="141"/>
      <c r="AF879" s="14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</row>
    <row r="880" ht="12.75" customHeight="1">
      <c r="A880" s="1"/>
      <c r="B880" s="139"/>
      <c r="C880" s="139"/>
      <c r="D880" s="139"/>
      <c r="E880" s="139"/>
      <c r="F880" s="139"/>
      <c r="G880" s="139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41"/>
      <c r="Y880" s="141"/>
      <c r="Z880" s="141"/>
      <c r="AA880" s="141"/>
      <c r="AB880" s="141"/>
      <c r="AC880" s="141"/>
      <c r="AD880" s="141"/>
      <c r="AE880" s="141"/>
      <c r="AF880" s="14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</row>
    <row r="881" ht="12.75" customHeight="1">
      <c r="A881" s="1"/>
      <c r="B881" s="139"/>
      <c r="C881" s="139"/>
      <c r="D881" s="139"/>
      <c r="E881" s="139"/>
      <c r="F881" s="139"/>
      <c r="G881" s="139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41"/>
      <c r="Y881" s="141"/>
      <c r="Z881" s="141"/>
      <c r="AA881" s="141"/>
      <c r="AB881" s="141"/>
      <c r="AC881" s="141"/>
      <c r="AD881" s="141"/>
      <c r="AE881" s="141"/>
      <c r="AF881" s="14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</row>
    <row r="882" ht="12.75" customHeight="1">
      <c r="A882" s="1"/>
      <c r="B882" s="139"/>
      <c r="C882" s="139"/>
      <c r="D882" s="139"/>
      <c r="E882" s="139"/>
      <c r="F882" s="139"/>
      <c r="G882" s="139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41"/>
      <c r="Y882" s="141"/>
      <c r="Z882" s="141"/>
      <c r="AA882" s="141"/>
      <c r="AB882" s="141"/>
      <c r="AC882" s="141"/>
      <c r="AD882" s="141"/>
      <c r="AE882" s="141"/>
      <c r="AF882" s="14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</row>
    <row r="883" ht="12.75" customHeight="1">
      <c r="A883" s="1"/>
      <c r="B883" s="139"/>
      <c r="C883" s="139"/>
      <c r="D883" s="139"/>
      <c r="E883" s="139"/>
      <c r="F883" s="139"/>
      <c r="G883" s="139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41"/>
      <c r="Y883" s="141"/>
      <c r="Z883" s="141"/>
      <c r="AA883" s="141"/>
      <c r="AB883" s="141"/>
      <c r="AC883" s="141"/>
      <c r="AD883" s="141"/>
      <c r="AE883" s="141"/>
      <c r="AF883" s="14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</row>
    <row r="884" ht="12.75" customHeight="1">
      <c r="A884" s="1"/>
      <c r="B884" s="139"/>
      <c r="C884" s="139"/>
      <c r="D884" s="139"/>
      <c r="E884" s="139"/>
      <c r="F884" s="139"/>
      <c r="G884" s="139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41"/>
      <c r="Y884" s="141"/>
      <c r="Z884" s="141"/>
      <c r="AA884" s="141"/>
      <c r="AB884" s="141"/>
      <c r="AC884" s="141"/>
      <c r="AD884" s="141"/>
      <c r="AE884" s="141"/>
      <c r="AF884" s="14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</row>
    <row r="885" ht="12.75" customHeight="1">
      <c r="A885" s="1"/>
      <c r="B885" s="139"/>
      <c r="C885" s="139"/>
      <c r="D885" s="139"/>
      <c r="E885" s="139"/>
      <c r="F885" s="139"/>
      <c r="G885" s="139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41"/>
      <c r="Y885" s="141"/>
      <c r="Z885" s="141"/>
      <c r="AA885" s="141"/>
      <c r="AB885" s="141"/>
      <c r="AC885" s="141"/>
      <c r="AD885" s="141"/>
      <c r="AE885" s="141"/>
      <c r="AF885" s="14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</row>
    <row r="886" ht="12.75" customHeight="1">
      <c r="A886" s="1"/>
      <c r="B886" s="139"/>
      <c r="C886" s="139"/>
      <c r="D886" s="139"/>
      <c r="E886" s="139"/>
      <c r="F886" s="139"/>
      <c r="G886" s="139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41"/>
      <c r="Y886" s="141"/>
      <c r="Z886" s="141"/>
      <c r="AA886" s="141"/>
      <c r="AB886" s="141"/>
      <c r="AC886" s="141"/>
      <c r="AD886" s="141"/>
      <c r="AE886" s="141"/>
      <c r="AF886" s="14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</row>
    <row r="887" ht="12.75" customHeight="1">
      <c r="A887" s="1"/>
      <c r="B887" s="139"/>
      <c r="C887" s="139"/>
      <c r="D887" s="139"/>
      <c r="E887" s="139"/>
      <c r="F887" s="139"/>
      <c r="G887" s="139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41"/>
      <c r="Y887" s="141"/>
      <c r="Z887" s="141"/>
      <c r="AA887" s="141"/>
      <c r="AB887" s="141"/>
      <c r="AC887" s="141"/>
      <c r="AD887" s="141"/>
      <c r="AE887" s="141"/>
      <c r="AF887" s="14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</row>
    <row r="888" ht="12.75" customHeight="1">
      <c r="A888" s="1"/>
      <c r="B888" s="139"/>
      <c r="C888" s="139"/>
      <c r="D888" s="139"/>
      <c r="E888" s="139"/>
      <c r="F888" s="139"/>
      <c r="G888" s="139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41"/>
      <c r="Y888" s="141"/>
      <c r="Z888" s="141"/>
      <c r="AA888" s="141"/>
      <c r="AB888" s="141"/>
      <c r="AC888" s="141"/>
      <c r="AD888" s="141"/>
      <c r="AE888" s="141"/>
      <c r="AF888" s="14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</row>
    <row r="889" ht="12.75" customHeight="1">
      <c r="A889" s="1"/>
      <c r="B889" s="139"/>
      <c r="C889" s="139"/>
      <c r="D889" s="139"/>
      <c r="E889" s="139"/>
      <c r="F889" s="139"/>
      <c r="G889" s="139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41"/>
      <c r="Y889" s="141"/>
      <c r="Z889" s="141"/>
      <c r="AA889" s="141"/>
      <c r="AB889" s="141"/>
      <c r="AC889" s="141"/>
      <c r="AD889" s="141"/>
      <c r="AE889" s="141"/>
      <c r="AF889" s="14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</row>
    <row r="890" ht="12.75" customHeight="1">
      <c r="A890" s="1"/>
      <c r="B890" s="139"/>
      <c r="C890" s="139"/>
      <c r="D890" s="139"/>
      <c r="E890" s="139"/>
      <c r="F890" s="139"/>
      <c r="G890" s="139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41"/>
      <c r="Y890" s="141"/>
      <c r="Z890" s="141"/>
      <c r="AA890" s="141"/>
      <c r="AB890" s="141"/>
      <c r="AC890" s="141"/>
      <c r="AD890" s="141"/>
      <c r="AE890" s="141"/>
      <c r="AF890" s="14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</row>
    <row r="891" ht="12.75" customHeight="1">
      <c r="A891" s="1"/>
      <c r="B891" s="139"/>
      <c r="C891" s="139"/>
      <c r="D891" s="139"/>
      <c r="E891" s="139"/>
      <c r="F891" s="139"/>
      <c r="G891" s="139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41"/>
      <c r="Y891" s="141"/>
      <c r="Z891" s="141"/>
      <c r="AA891" s="141"/>
      <c r="AB891" s="141"/>
      <c r="AC891" s="141"/>
      <c r="AD891" s="141"/>
      <c r="AE891" s="141"/>
      <c r="AF891" s="14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</row>
    <row r="892" ht="12.75" customHeight="1">
      <c r="A892" s="1"/>
      <c r="B892" s="139"/>
      <c r="C892" s="139"/>
      <c r="D892" s="139"/>
      <c r="E892" s="139"/>
      <c r="F892" s="139"/>
      <c r="G892" s="139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41"/>
      <c r="Y892" s="141"/>
      <c r="Z892" s="141"/>
      <c r="AA892" s="141"/>
      <c r="AB892" s="141"/>
      <c r="AC892" s="141"/>
      <c r="AD892" s="141"/>
      <c r="AE892" s="141"/>
      <c r="AF892" s="14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</row>
    <row r="893" ht="12.75" customHeight="1">
      <c r="A893" s="1"/>
      <c r="B893" s="139"/>
      <c r="C893" s="139"/>
      <c r="D893" s="139"/>
      <c r="E893" s="139"/>
      <c r="F893" s="139"/>
      <c r="G893" s="139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41"/>
      <c r="Y893" s="141"/>
      <c r="Z893" s="141"/>
      <c r="AA893" s="141"/>
      <c r="AB893" s="141"/>
      <c r="AC893" s="141"/>
      <c r="AD893" s="141"/>
      <c r="AE893" s="141"/>
      <c r="AF893" s="14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</row>
    <row r="894" ht="12.75" customHeight="1">
      <c r="A894" s="1"/>
      <c r="B894" s="139"/>
      <c r="C894" s="139"/>
      <c r="D894" s="139"/>
      <c r="E894" s="139"/>
      <c r="F894" s="139"/>
      <c r="G894" s="139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41"/>
      <c r="Y894" s="141"/>
      <c r="Z894" s="141"/>
      <c r="AA894" s="141"/>
      <c r="AB894" s="141"/>
      <c r="AC894" s="141"/>
      <c r="AD894" s="141"/>
      <c r="AE894" s="141"/>
      <c r="AF894" s="14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</row>
    <row r="895" ht="12.75" customHeight="1">
      <c r="A895" s="1"/>
      <c r="B895" s="139"/>
      <c r="C895" s="139"/>
      <c r="D895" s="139"/>
      <c r="E895" s="139"/>
      <c r="F895" s="139"/>
      <c r="G895" s="139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41"/>
      <c r="Y895" s="141"/>
      <c r="Z895" s="141"/>
      <c r="AA895" s="141"/>
      <c r="AB895" s="141"/>
      <c r="AC895" s="141"/>
      <c r="AD895" s="141"/>
      <c r="AE895" s="141"/>
      <c r="AF895" s="14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</row>
    <row r="896" ht="12.75" customHeight="1">
      <c r="A896" s="1"/>
      <c r="B896" s="139"/>
      <c r="C896" s="139"/>
      <c r="D896" s="139"/>
      <c r="E896" s="139"/>
      <c r="F896" s="139"/>
      <c r="G896" s="139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41"/>
      <c r="Y896" s="141"/>
      <c r="Z896" s="141"/>
      <c r="AA896" s="141"/>
      <c r="AB896" s="141"/>
      <c r="AC896" s="141"/>
      <c r="AD896" s="141"/>
      <c r="AE896" s="141"/>
      <c r="AF896" s="14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</row>
    <row r="897" ht="12.75" customHeight="1">
      <c r="A897" s="1"/>
      <c r="B897" s="139"/>
      <c r="C897" s="139"/>
      <c r="D897" s="139"/>
      <c r="E897" s="139"/>
      <c r="F897" s="139"/>
      <c r="G897" s="139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41"/>
      <c r="Y897" s="141"/>
      <c r="Z897" s="141"/>
      <c r="AA897" s="141"/>
      <c r="AB897" s="141"/>
      <c r="AC897" s="141"/>
      <c r="AD897" s="141"/>
      <c r="AE897" s="141"/>
      <c r="AF897" s="14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</row>
    <row r="898" ht="12.75" customHeight="1">
      <c r="A898" s="1"/>
      <c r="B898" s="139"/>
      <c r="C898" s="139"/>
      <c r="D898" s="139"/>
      <c r="E898" s="139"/>
      <c r="F898" s="139"/>
      <c r="G898" s="139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41"/>
      <c r="Y898" s="141"/>
      <c r="Z898" s="141"/>
      <c r="AA898" s="141"/>
      <c r="AB898" s="141"/>
      <c r="AC898" s="141"/>
      <c r="AD898" s="141"/>
      <c r="AE898" s="141"/>
      <c r="AF898" s="14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</row>
    <row r="899" ht="12.75" customHeight="1">
      <c r="A899" s="1"/>
      <c r="B899" s="139"/>
      <c r="C899" s="139"/>
      <c r="D899" s="139"/>
      <c r="E899" s="139"/>
      <c r="F899" s="139"/>
      <c r="G899" s="139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41"/>
      <c r="Y899" s="141"/>
      <c r="Z899" s="141"/>
      <c r="AA899" s="141"/>
      <c r="AB899" s="141"/>
      <c r="AC899" s="141"/>
      <c r="AD899" s="141"/>
      <c r="AE899" s="141"/>
      <c r="AF899" s="14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</row>
    <row r="900" ht="12.75" customHeight="1">
      <c r="A900" s="1"/>
      <c r="B900" s="139"/>
      <c r="C900" s="139"/>
      <c r="D900" s="139"/>
      <c r="E900" s="139"/>
      <c r="F900" s="139"/>
      <c r="G900" s="139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41"/>
      <c r="Y900" s="141"/>
      <c r="Z900" s="141"/>
      <c r="AA900" s="141"/>
      <c r="AB900" s="141"/>
      <c r="AC900" s="141"/>
      <c r="AD900" s="141"/>
      <c r="AE900" s="141"/>
      <c r="AF900" s="14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</row>
    <row r="901" ht="12.75" customHeight="1">
      <c r="A901" s="1"/>
      <c r="B901" s="139"/>
      <c r="C901" s="139"/>
      <c r="D901" s="139"/>
      <c r="E901" s="139"/>
      <c r="F901" s="139"/>
      <c r="G901" s="139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41"/>
      <c r="Y901" s="141"/>
      <c r="Z901" s="141"/>
      <c r="AA901" s="141"/>
      <c r="AB901" s="141"/>
      <c r="AC901" s="141"/>
      <c r="AD901" s="141"/>
      <c r="AE901" s="141"/>
      <c r="AF901" s="14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</row>
    <row r="902" ht="12.75" customHeight="1">
      <c r="A902" s="1"/>
      <c r="B902" s="139"/>
      <c r="C902" s="139"/>
      <c r="D902" s="139"/>
      <c r="E902" s="139"/>
      <c r="F902" s="139"/>
      <c r="G902" s="139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41"/>
      <c r="Y902" s="141"/>
      <c r="Z902" s="141"/>
      <c r="AA902" s="141"/>
      <c r="AB902" s="141"/>
      <c r="AC902" s="141"/>
      <c r="AD902" s="141"/>
      <c r="AE902" s="141"/>
      <c r="AF902" s="14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</row>
    <row r="903" ht="12.75" customHeight="1">
      <c r="A903" s="1"/>
      <c r="B903" s="139"/>
      <c r="C903" s="139"/>
      <c r="D903" s="139"/>
      <c r="E903" s="139"/>
      <c r="F903" s="139"/>
      <c r="G903" s="139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41"/>
      <c r="Y903" s="141"/>
      <c r="Z903" s="141"/>
      <c r="AA903" s="141"/>
      <c r="AB903" s="141"/>
      <c r="AC903" s="141"/>
      <c r="AD903" s="141"/>
      <c r="AE903" s="141"/>
      <c r="AF903" s="14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</row>
    <row r="904" ht="12.75" customHeight="1">
      <c r="A904" s="1"/>
      <c r="B904" s="139"/>
      <c r="C904" s="139"/>
      <c r="D904" s="139"/>
      <c r="E904" s="139"/>
      <c r="F904" s="139"/>
      <c r="G904" s="139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41"/>
      <c r="Y904" s="141"/>
      <c r="Z904" s="141"/>
      <c r="AA904" s="141"/>
      <c r="AB904" s="141"/>
      <c r="AC904" s="141"/>
      <c r="AD904" s="141"/>
      <c r="AE904" s="141"/>
      <c r="AF904" s="14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</row>
    <row r="905" ht="12.75" customHeight="1">
      <c r="A905" s="1"/>
      <c r="B905" s="139"/>
      <c r="C905" s="139"/>
      <c r="D905" s="139"/>
      <c r="E905" s="139"/>
      <c r="F905" s="139"/>
      <c r="G905" s="139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41"/>
      <c r="Y905" s="141"/>
      <c r="Z905" s="141"/>
      <c r="AA905" s="141"/>
      <c r="AB905" s="141"/>
      <c r="AC905" s="141"/>
      <c r="AD905" s="141"/>
      <c r="AE905" s="141"/>
      <c r="AF905" s="14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</row>
    <row r="906" ht="12.75" customHeight="1">
      <c r="A906" s="1"/>
      <c r="B906" s="139"/>
      <c r="C906" s="139"/>
      <c r="D906" s="139"/>
      <c r="E906" s="139"/>
      <c r="F906" s="139"/>
      <c r="G906" s="139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41"/>
      <c r="Y906" s="141"/>
      <c r="Z906" s="141"/>
      <c r="AA906" s="141"/>
      <c r="AB906" s="141"/>
      <c r="AC906" s="141"/>
      <c r="AD906" s="141"/>
      <c r="AE906" s="141"/>
      <c r="AF906" s="14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</row>
    <row r="907" ht="12.75" customHeight="1">
      <c r="A907" s="1"/>
      <c r="B907" s="139"/>
      <c r="C907" s="139"/>
      <c r="D907" s="139"/>
      <c r="E907" s="139"/>
      <c r="F907" s="139"/>
      <c r="G907" s="139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41"/>
      <c r="Y907" s="141"/>
      <c r="Z907" s="141"/>
      <c r="AA907" s="141"/>
      <c r="AB907" s="141"/>
      <c r="AC907" s="141"/>
      <c r="AD907" s="141"/>
      <c r="AE907" s="141"/>
      <c r="AF907" s="14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</row>
    <row r="908" ht="12.75" customHeight="1">
      <c r="A908" s="1"/>
      <c r="B908" s="139"/>
      <c r="C908" s="139"/>
      <c r="D908" s="139"/>
      <c r="E908" s="139"/>
      <c r="F908" s="139"/>
      <c r="G908" s="139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41"/>
      <c r="Y908" s="141"/>
      <c r="Z908" s="141"/>
      <c r="AA908" s="141"/>
      <c r="AB908" s="141"/>
      <c r="AC908" s="141"/>
      <c r="AD908" s="141"/>
      <c r="AE908" s="141"/>
      <c r="AF908" s="14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</row>
    <row r="909" ht="12.75" customHeight="1">
      <c r="A909" s="1"/>
      <c r="B909" s="139"/>
      <c r="C909" s="139"/>
      <c r="D909" s="139"/>
      <c r="E909" s="139"/>
      <c r="F909" s="139"/>
      <c r="G909" s="139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41"/>
      <c r="Y909" s="141"/>
      <c r="Z909" s="141"/>
      <c r="AA909" s="141"/>
      <c r="AB909" s="141"/>
      <c r="AC909" s="141"/>
      <c r="AD909" s="141"/>
      <c r="AE909" s="141"/>
      <c r="AF909" s="14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</row>
    <row r="910" ht="12.75" customHeight="1">
      <c r="A910" s="1"/>
      <c r="B910" s="139"/>
      <c r="C910" s="139"/>
      <c r="D910" s="139"/>
      <c r="E910" s="139"/>
      <c r="F910" s="139"/>
      <c r="G910" s="139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41"/>
      <c r="Y910" s="141"/>
      <c r="Z910" s="141"/>
      <c r="AA910" s="141"/>
      <c r="AB910" s="141"/>
      <c r="AC910" s="141"/>
      <c r="AD910" s="141"/>
      <c r="AE910" s="141"/>
      <c r="AF910" s="14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</row>
    <row r="911" ht="12.75" customHeight="1">
      <c r="A911" s="1"/>
      <c r="B911" s="139"/>
      <c r="C911" s="139"/>
      <c r="D911" s="139"/>
      <c r="E911" s="139"/>
      <c r="F911" s="139"/>
      <c r="G911" s="139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41"/>
      <c r="Y911" s="141"/>
      <c r="Z911" s="141"/>
      <c r="AA911" s="141"/>
      <c r="AB911" s="141"/>
      <c r="AC911" s="141"/>
      <c r="AD911" s="141"/>
      <c r="AE911" s="141"/>
      <c r="AF911" s="14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</row>
    <row r="912" ht="12.75" customHeight="1">
      <c r="A912" s="1"/>
      <c r="B912" s="139"/>
      <c r="C912" s="139"/>
      <c r="D912" s="139"/>
      <c r="E912" s="139"/>
      <c r="F912" s="139"/>
      <c r="G912" s="139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41"/>
      <c r="Y912" s="141"/>
      <c r="Z912" s="141"/>
      <c r="AA912" s="141"/>
      <c r="AB912" s="141"/>
      <c r="AC912" s="141"/>
      <c r="AD912" s="141"/>
      <c r="AE912" s="141"/>
      <c r="AF912" s="14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</row>
    <row r="913" ht="12.75" customHeight="1">
      <c r="A913" s="1"/>
      <c r="B913" s="139"/>
      <c r="C913" s="139"/>
      <c r="D913" s="139"/>
      <c r="E913" s="139"/>
      <c r="F913" s="139"/>
      <c r="G913" s="139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41"/>
      <c r="Y913" s="141"/>
      <c r="Z913" s="141"/>
      <c r="AA913" s="141"/>
      <c r="AB913" s="141"/>
      <c r="AC913" s="141"/>
      <c r="AD913" s="141"/>
      <c r="AE913" s="141"/>
      <c r="AF913" s="14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</row>
    <row r="914" ht="12.75" customHeight="1">
      <c r="A914" s="1"/>
      <c r="B914" s="139"/>
      <c r="C914" s="139"/>
      <c r="D914" s="139"/>
      <c r="E914" s="139"/>
      <c r="F914" s="139"/>
      <c r="G914" s="139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41"/>
      <c r="Y914" s="141"/>
      <c r="Z914" s="141"/>
      <c r="AA914" s="141"/>
      <c r="AB914" s="141"/>
      <c r="AC914" s="141"/>
      <c r="AD914" s="141"/>
      <c r="AE914" s="141"/>
      <c r="AF914" s="14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</row>
    <row r="915" ht="12.75" customHeight="1">
      <c r="A915" s="1"/>
      <c r="B915" s="139"/>
      <c r="C915" s="139"/>
      <c r="D915" s="139"/>
      <c r="E915" s="139"/>
      <c r="F915" s="139"/>
      <c r="G915" s="139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41"/>
      <c r="Y915" s="141"/>
      <c r="Z915" s="141"/>
      <c r="AA915" s="141"/>
      <c r="AB915" s="141"/>
      <c r="AC915" s="141"/>
      <c r="AD915" s="141"/>
      <c r="AE915" s="141"/>
      <c r="AF915" s="14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</row>
    <row r="916" ht="12.75" customHeight="1">
      <c r="A916" s="1"/>
      <c r="B916" s="139"/>
      <c r="C916" s="139"/>
      <c r="D916" s="139"/>
      <c r="E916" s="139"/>
      <c r="F916" s="139"/>
      <c r="G916" s="139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41"/>
      <c r="Y916" s="141"/>
      <c r="Z916" s="141"/>
      <c r="AA916" s="141"/>
      <c r="AB916" s="141"/>
      <c r="AC916" s="141"/>
      <c r="AD916" s="141"/>
      <c r="AE916" s="141"/>
      <c r="AF916" s="14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</row>
    <row r="917" ht="12.75" customHeight="1">
      <c r="A917" s="1"/>
      <c r="B917" s="139"/>
      <c r="C917" s="139"/>
      <c r="D917" s="139"/>
      <c r="E917" s="139"/>
      <c r="F917" s="139"/>
      <c r="G917" s="139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41"/>
      <c r="Y917" s="141"/>
      <c r="Z917" s="141"/>
      <c r="AA917" s="141"/>
      <c r="AB917" s="141"/>
      <c r="AC917" s="141"/>
      <c r="AD917" s="141"/>
      <c r="AE917" s="141"/>
      <c r="AF917" s="14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</row>
    <row r="918" ht="12.75" customHeight="1">
      <c r="A918" s="1"/>
      <c r="B918" s="139"/>
      <c r="C918" s="139"/>
      <c r="D918" s="139"/>
      <c r="E918" s="139"/>
      <c r="F918" s="139"/>
      <c r="G918" s="139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41"/>
      <c r="Y918" s="141"/>
      <c r="Z918" s="141"/>
      <c r="AA918" s="141"/>
      <c r="AB918" s="141"/>
      <c r="AC918" s="141"/>
      <c r="AD918" s="141"/>
      <c r="AE918" s="141"/>
      <c r="AF918" s="14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</row>
    <row r="919" ht="12.75" customHeight="1">
      <c r="A919" s="1"/>
      <c r="B919" s="139"/>
      <c r="C919" s="139"/>
      <c r="D919" s="139"/>
      <c r="E919" s="139"/>
      <c r="F919" s="139"/>
      <c r="G919" s="139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41"/>
      <c r="Y919" s="141"/>
      <c r="Z919" s="141"/>
      <c r="AA919" s="141"/>
      <c r="AB919" s="141"/>
      <c r="AC919" s="141"/>
      <c r="AD919" s="141"/>
      <c r="AE919" s="141"/>
      <c r="AF919" s="14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</row>
    <row r="920" ht="12.75" customHeight="1">
      <c r="A920" s="1"/>
      <c r="B920" s="139"/>
      <c r="C920" s="139"/>
      <c r="D920" s="139"/>
      <c r="E920" s="139"/>
      <c r="F920" s="139"/>
      <c r="G920" s="139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41"/>
      <c r="Y920" s="141"/>
      <c r="Z920" s="141"/>
      <c r="AA920" s="141"/>
      <c r="AB920" s="141"/>
      <c r="AC920" s="141"/>
      <c r="AD920" s="141"/>
      <c r="AE920" s="141"/>
      <c r="AF920" s="14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</row>
    <row r="921" ht="12.75" customHeight="1">
      <c r="A921" s="1"/>
      <c r="B921" s="139"/>
      <c r="C921" s="139"/>
      <c r="D921" s="139"/>
      <c r="E921" s="139"/>
      <c r="F921" s="139"/>
      <c r="G921" s="139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41"/>
      <c r="Y921" s="141"/>
      <c r="Z921" s="141"/>
      <c r="AA921" s="141"/>
      <c r="AB921" s="141"/>
      <c r="AC921" s="141"/>
      <c r="AD921" s="141"/>
      <c r="AE921" s="141"/>
      <c r="AF921" s="14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</row>
    <row r="922" ht="12.75" customHeight="1">
      <c r="A922" s="1"/>
      <c r="B922" s="139"/>
      <c r="C922" s="139"/>
      <c r="D922" s="139"/>
      <c r="E922" s="139"/>
      <c r="F922" s="139"/>
      <c r="G922" s="139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41"/>
      <c r="Y922" s="141"/>
      <c r="Z922" s="141"/>
      <c r="AA922" s="141"/>
      <c r="AB922" s="141"/>
      <c r="AC922" s="141"/>
      <c r="AD922" s="141"/>
      <c r="AE922" s="141"/>
      <c r="AF922" s="14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</row>
    <row r="923" ht="12.75" customHeight="1">
      <c r="A923" s="1"/>
      <c r="B923" s="139"/>
      <c r="C923" s="139"/>
      <c r="D923" s="139"/>
      <c r="E923" s="139"/>
      <c r="F923" s="139"/>
      <c r="G923" s="139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41"/>
      <c r="Y923" s="141"/>
      <c r="Z923" s="141"/>
      <c r="AA923" s="141"/>
      <c r="AB923" s="141"/>
      <c r="AC923" s="141"/>
      <c r="AD923" s="141"/>
      <c r="AE923" s="141"/>
      <c r="AF923" s="14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</row>
    <row r="924" ht="12.75" customHeight="1">
      <c r="A924" s="1"/>
      <c r="B924" s="139"/>
      <c r="C924" s="139"/>
      <c r="D924" s="139"/>
      <c r="E924" s="139"/>
      <c r="F924" s="139"/>
      <c r="G924" s="139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41"/>
      <c r="Y924" s="141"/>
      <c r="Z924" s="141"/>
      <c r="AA924" s="141"/>
      <c r="AB924" s="141"/>
      <c r="AC924" s="141"/>
      <c r="AD924" s="141"/>
      <c r="AE924" s="141"/>
      <c r="AF924" s="14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</row>
    <row r="925" ht="12.75" customHeight="1">
      <c r="A925" s="1"/>
      <c r="B925" s="139"/>
      <c r="C925" s="139"/>
      <c r="D925" s="139"/>
      <c r="E925" s="139"/>
      <c r="F925" s="139"/>
      <c r="G925" s="139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41"/>
      <c r="Y925" s="141"/>
      <c r="Z925" s="141"/>
      <c r="AA925" s="141"/>
      <c r="AB925" s="141"/>
      <c r="AC925" s="141"/>
      <c r="AD925" s="141"/>
      <c r="AE925" s="141"/>
      <c r="AF925" s="14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</row>
    <row r="926" ht="12.75" customHeight="1">
      <c r="A926" s="1"/>
      <c r="B926" s="139"/>
      <c r="C926" s="139"/>
      <c r="D926" s="139"/>
      <c r="E926" s="139"/>
      <c r="F926" s="139"/>
      <c r="G926" s="139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41"/>
      <c r="Y926" s="141"/>
      <c r="Z926" s="141"/>
      <c r="AA926" s="141"/>
      <c r="AB926" s="141"/>
      <c r="AC926" s="141"/>
      <c r="AD926" s="141"/>
      <c r="AE926" s="141"/>
      <c r="AF926" s="14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</row>
    <row r="927" ht="12.75" customHeight="1">
      <c r="A927" s="1"/>
      <c r="B927" s="139"/>
      <c r="C927" s="139"/>
      <c r="D927" s="139"/>
      <c r="E927" s="139"/>
      <c r="F927" s="139"/>
      <c r="G927" s="139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41"/>
      <c r="Y927" s="141"/>
      <c r="Z927" s="141"/>
      <c r="AA927" s="141"/>
      <c r="AB927" s="141"/>
      <c r="AC927" s="141"/>
      <c r="AD927" s="141"/>
      <c r="AE927" s="141"/>
      <c r="AF927" s="14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</row>
    <row r="928" ht="12.75" customHeight="1">
      <c r="A928" s="1"/>
      <c r="B928" s="139"/>
      <c r="C928" s="139"/>
      <c r="D928" s="139"/>
      <c r="E928" s="139"/>
      <c r="F928" s="139"/>
      <c r="G928" s="139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41"/>
      <c r="Y928" s="141"/>
      <c r="Z928" s="141"/>
      <c r="AA928" s="141"/>
      <c r="AB928" s="141"/>
      <c r="AC928" s="141"/>
      <c r="AD928" s="141"/>
      <c r="AE928" s="141"/>
      <c r="AF928" s="14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</row>
    <row r="929" ht="12.75" customHeight="1">
      <c r="A929" s="1"/>
      <c r="B929" s="139"/>
      <c r="C929" s="139"/>
      <c r="D929" s="139"/>
      <c r="E929" s="139"/>
      <c r="F929" s="139"/>
      <c r="G929" s="139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41"/>
      <c r="Y929" s="141"/>
      <c r="Z929" s="141"/>
      <c r="AA929" s="141"/>
      <c r="AB929" s="141"/>
      <c r="AC929" s="141"/>
      <c r="AD929" s="141"/>
      <c r="AE929" s="141"/>
      <c r="AF929" s="14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</row>
    <row r="930" ht="12.75" customHeight="1">
      <c r="A930" s="1"/>
      <c r="B930" s="139"/>
      <c r="C930" s="139"/>
      <c r="D930" s="139"/>
      <c r="E930" s="139"/>
      <c r="F930" s="139"/>
      <c r="G930" s="139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41"/>
      <c r="Y930" s="141"/>
      <c r="Z930" s="141"/>
      <c r="AA930" s="141"/>
      <c r="AB930" s="141"/>
      <c r="AC930" s="141"/>
      <c r="AD930" s="141"/>
      <c r="AE930" s="141"/>
      <c r="AF930" s="14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</row>
    <row r="931" ht="12.75" customHeight="1">
      <c r="A931" s="1"/>
      <c r="B931" s="139"/>
      <c r="C931" s="139"/>
      <c r="D931" s="139"/>
      <c r="E931" s="139"/>
      <c r="F931" s="139"/>
      <c r="G931" s="139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41"/>
      <c r="Y931" s="141"/>
      <c r="Z931" s="141"/>
      <c r="AA931" s="141"/>
      <c r="AB931" s="141"/>
      <c r="AC931" s="141"/>
      <c r="AD931" s="141"/>
      <c r="AE931" s="141"/>
      <c r="AF931" s="14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</row>
    <row r="932" ht="12.75" customHeight="1">
      <c r="A932" s="1"/>
      <c r="B932" s="139"/>
      <c r="C932" s="139"/>
      <c r="D932" s="139"/>
      <c r="E932" s="139"/>
      <c r="F932" s="139"/>
      <c r="G932" s="139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41"/>
      <c r="Y932" s="141"/>
      <c r="Z932" s="141"/>
      <c r="AA932" s="141"/>
      <c r="AB932" s="141"/>
      <c r="AC932" s="141"/>
      <c r="AD932" s="141"/>
      <c r="AE932" s="141"/>
      <c r="AF932" s="14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</row>
    <row r="933" ht="12.75" customHeight="1">
      <c r="A933" s="1"/>
      <c r="B933" s="139"/>
      <c r="C933" s="139"/>
      <c r="D933" s="139"/>
      <c r="E933" s="139"/>
      <c r="F933" s="139"/>
      <c r="G933" s="139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41"/>
      <c r="Y933" s="141"/>
      <c r="Z933" s="141"/>
      <c r="AA933" s="141"/>
      <c r="AB933" s="141"/>
      <c r="AC933" s="141"/>
      <c r="AD933" s="141"/>
      <c r="AE933" s="141"/>
      <c r="AF933" s="14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</row>
    <row r="934" ht="12.75" customHeight="1">
      <c r="A934" s="1"/>
      <c r="B934" s="139"/>
      <c r="C934" s="139"/>
      <c r="D934" s="139"/>
      <c r="E934" s="139"/>
      <c r="F934" s="139"/>
      <c r="G934" s="139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41"/>
      <c r="Y934" s="141"/>
      <c r="Z934" s="141"/>
      <c r="AA934" s="141"/>
      <c r="AB934" s="141"/>
      <c r="AC934" s="141"/>
      <c r="AD934" s="141"/>
      <c r="AE934" s="141"/>
      <c r="AF934" s="14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</row>
    <row r="935" ht="12.75" customHeight="1">
      <c r="A935" s="1"/>
      <c r="B935" s="139"/>
      <c r="C935" s="139"/>
      <c r="D935" s="139"/>
      <c r="E935" s="139"/>
      <c r="F935" s="139"/>
      <c r="G935" s="139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41"/>
      <c r="Y935" s="141"/>
      <c r="Z935" s="141"/>
      <c r="AA935" s="141"/>
      <c r="AB935" s="141"/>
      <c r="AC935" s="141"/>
      <c r="AD935" s="141"/>
      <c r="AE935" s="141"/>
      <c r="AF935" s="14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</row>
    <row r="936" ht="12.75" customHeight="1">
      <c r="A936" s="1"/>
      <c r="B936" s="139"/>
      <c r="C936" s="139"/>
      <c r="D936" s="139"/>
      <c r="E936" s="139"/>
      <c r="F936" s="139"/>
      <c r="G936" s="139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41"/>
      <c r="Y936" s="141"/>
      <c r="Z936" s="141"/>
      <c r="AA936" s="141"/>
      <c r="AB936" s="141"/>
      <c r="AC936" s="141"/>
      <c r="AD936" s="141"/>
      <c r="AE936" s="141"/>
      <c r="AF936" s="14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</row>
    <row r="937" ht="12.75" customHeight="1">
      <c r="A937" s="1"/>
      <c r="B937" s="139"/>
      <c r="C937" s="139"/>
      <c r="D937" s="139"/>
      <c r="E937" s="139"/>
      <c r="F937" s="139"/>
      <c r="G937" s="139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41"/>
      <c r="Y937" s="141"/>
      <c r="Z937" s="141"/>
      <c r="AA937" s="141"/>
      <c r="AB937" s="141"/>
      <c r="AC937" s="141"/>
      <c r="AD937" s="141"/>
      <c r="AE937" s="141"/>
      <c r="AF937" s="14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</row>
    <row r="938" ht="12.75" customHeight="1">
      <c r="A938" s="1"/>
      <c r="B938" s="139"/>
      <c r="C938" s="139"/>
      <c r="D938" s="139"/>
      <c r="E938" s="139"/>
      <c r="F938" s="139"/>
      <c r="G938" s="139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41"/>
      <c r="Y938" s="141"/>
      <c r="Z938" s="141"/>
      <c r="AA938" s="141"/>
      <c r="AB938" s="141"/>
      <c r="AC938" s="141"/>
      <c r="AD938" s="141"/>
      <c r="AE938" s="141"/>
      <c r="AF938" s="14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</row>
    <row r="939" ht="12.75" customHeight="1">
      <c r="A939" s="1"/>
      <c r="B939" s="139"/>
      <c r="C939" s="139"/>
      <c r="D939" s="139"/>
      <c r="E939" s="139"/>
      <c r="F939" s="139"/>
      <c r="G939" s="139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41"/>
      <c r="Y939" s="141"/>
      <c r="Z939" s="141"/>
      <c r="AA939" s="141"/>
      <c r="AB939" s="141"/>
      <c r="AC939" s="141"/>
      <c r="AD939" s="141"/>
      <c r="AE939" s="141"/>
      <c r="AF939" s="14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</row>
    <row r="940" ht="12.75" customHeight="1">
      <c r="A940" s="1"/>
      <c r="B940" s="139"/>
      <c r="C940" s="139"/>
      <c r="D940" s="139"/>
      <c r="E940" s="139"/>
      <c r="F940" s="139"/>
      <c r="G940" s="139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41"/>
      <c r="Y940" s="141"/>
      <c r="Z940" s="141"/>
      <c r="AA940" s="141"/>
      <c r="AB940" s="141"/>
      <c r="AC940" s="141"/>
      <c r="AD940" s="141"/>
      <c r="AE940" s="141"/>
      <c r="AF940" s="14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</row>
    <row r="941" ht="12.75" customHeight="1">
      <c r="A941" s="1"/>
      <c r="B941" s="139"/>
      <c r="C941" s="139"/>
      <c r="D941" s="139"/>
      <c r="E941" s="139"/>
      <c r="F941" s="139"/>
      <c r="G941" s="139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41"/>
      <c r="Y941" s="141"/>
      <c r="Z941" s="141"/>
      <c r="AA941" s="141"/>
      <c r="AB941" s="141"/>
      <c r="AC941" s="141"/>
      <c r="AD941" s="141"/>
      <c r="AE941" s="141"/>
      <c r="AF941" s="14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</row>
    <row r="942" ht="12.75" customHeight="1">
      <c r="A942" s="1"/>
      <c r="B942" s="139"/>
      <c r="C942" s="139"/>
      <c r="D942" s="139"/>
      <c r="E942" s="139"/>
      <c r="F942" s="139"/>
      <c r="G942" s="139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41"/>
      <c r="Y942" s="141"/>
      <c r="Z942" s="141"/>
      <c r="AA942" s="141"/>
      <c r="AB942" s="141"/>
      <c r="AC942" s="141"/>
      <c r="AD942" s="141"/>
      <c r="AE942" s="141"/>
      <c r="AF942" s="14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</row>
    <row r="943" ht="12.75" customHeight="1">
      <c r="A943" s="1"/>
      <c r="B943" s="139"/>
      <c r="C943" s="139"/>
      <c r="D943" s="139"/>
      <c r="E943" s="139"/>
      <c r="F943" s="139"/>
      <c r="G943" s="139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41"/>
      <c r="Y943" s="141"/>
      <c r="Z943" s="141"/>
      <c r="AA943" s="141"/>
      <c r="AB943" s="141"/>
      <c r="AC943" s="141"/>
      <c r="AD943" s="141"/>
      <c r="AE943" s="141"/>
      <c r="AF943" s="14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</row>
    <row r="944" ht="12.75" customHeight="1">
      <c r="A944" s="1"/>
      <c r="B944" s="139"/>
      <c r="C944" s="139"/>
      <c r="D944" s="139"/>
      <c r="E944" s="139"/>
      <c r="F944" s="139"/>
      <c r="G944" s="139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41"/>
      <c r="Y944" s="141"/>
      <c r="Z944" s="141"/>
      <c r="AA944" s="141"/>
      <c r="AB944" s="141"/>
      <c r="AC944" s="141"/>
      <c r="AD944" s="141"/>
      <c r="AE944" s="141"/>
      <c r="AF944" s="14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</row>
    <row r="945" ht="12.75" customHeight="1">
      <c r="A945" s="1"/>
      <c r="B945" s="139"/>
      <c r="C945" s="139"/>
      <c r="D945" s="139"/>
      <c r="E945" s="139"/>
      <c r="F945" s="139"/>
      <c r="G945" s="139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41"/>
      <c r="Y945" s="141"/>
      <c r="Z945" s="141"/>
      <c r="AA945" s="141"/>
      <c r="AB945" s="141"/>
      <c r="AC945" s="141"/>
      <c r="AD945" s="141"/>
      <c r="AE945" s="141"/>
      <c r="AF945" s="14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</row>
    <row r="946" ht="12.75" customHeight="1">
      <c r="A946" s="1"/>
      <c r="B946" s="139"/>
      <c r="C946" s="139"/>
      <c r="D946" s="139"/>
      <c r="E946" s="139"/>
      <c r="F946" s="139"/>
      <c r="G946" s="139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41"/>
      <c r="Y946" s="141"/>
      <c r="Z946" s="141"/>
      <c r="AA946" s="141"/>
      <c r="AB946" s="141"/>
      <c r="AC946" s="141"/>
      <c r="AD946" s="141"/>
      <c r="AE946" s="141"/>
      <c r="AF946" s="14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</row>
    <row r="947" ht="12.75" customHeight="1">
      <c r="A947" s="1"/>
      <c r="B947" s="139"/>
      <c r="C947" s="139"/>
      <c r="D947" s="139"/>
      <c r="E947" s="139"/>
      <c r="F947" s="139"/>
      <c r="G947" s="139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41"/>
      <c r="Y947" s="141"/>
      <c r="Z947" s="141"/>
      <c r="AA947" s="141"/>
      <c r="AB947" s="141"/>
      <c r="AC947" s="141"/>
      <c r="AD947" s="141"/>
      <c r="AE947" s="141"/>
      <c r="AF947" s="14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</row>
    <row r="948" ht="12.75" customHeight="1">
      <c r="A948" s="1"/>
      <c r="B948" s="139"/>
      <c r="C948" s="139"/>
      <c r="D948" s="139"/>
      <c r="E948" s="139"/>
      <c r="F948" s="139"/>
      <c r="G948" s="139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41"/>
      <c r="Y948" s="141"/>
      <c r="Z948" s="141"/>
      <c r="AA948" s="141"/>
      <c r="AB948" s="141"/>
      <c r="AC948" s="141"/>
      <c r="AD948" s="141"/>
      <c r="AE948" s="141"/>
      <c r="AF948" s="14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</row>
    <row r="949" ht="12.75" customHeight="1">
      <c r="A949" s="1"/>
      <c r="B949" s="139"/>
      <c r="C949" s="139"/>
      <c r="D949" s="139"/>
      <c r="E949" s="139"/>
      <c r="F949" s="139"/>
      <c r="G949" s="139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41"/>
      <c r="Y949" s="141"/>
      <c r="Z949" s="141"/>
      <c r="AA949" s="141"/>
      <c r="AB949" s="141"/>
      <c r="AC949" s="141"/>
      <c r="AD949" s="141"/>
      <c r="AE949" s="141"/>
      <c r="AF949" s="14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</row>
    <row r="950" ht="12.75" customHeight="1">
      <c r="A950" s="1"/>
      <c r="B950" s="139"/>
      <c r="C950" s="139"/>
      <c r="D950" s="139"/>
      <c r="E950" s="139"/>
      <c r="F950" s="139"/>
      <c r="G950" s="139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41"/>
      <c r="Y950" s="141"/>
      <c r="Z950" s="141"/>
      <c r="AA950" s="141"/>
      <c r="AB950" s="141"/>
      <c r="AC950" s="141"/>
      <c r="AD950" s="141"/>
      <c r="AE950" s="141"/>
      <c r="AF950" s="14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</row>
    <row r="951" ht="12.75" customHeight="1">
      <c r="A951" s="1"/>
      <c r="B951" s="139"/>
      <c r="C951" s="139"/>
      <c r="D951" s="139"/>
      <c r="E951" s="139"/>
      <c r="F951" s="139"/>
      <c r="G951" s="139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41"/>
      <c r="Y951" s="141"/>
      <c r="Z951" s="141"/>
      <c r="AA951" s="141"/>
      <c r="AB951" s="141"/>
      <c r="AC951" s="141"/>
      <c r="AD951" s="141"/>
      <c r="AE951" s="141"/>
      <c r="AF951" s="14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</row>
    <row r="952" ht="12.75" customHeight="1">
      <c r="A952" s="1"/>
      <c r="B952" s="139"/>
      <c r="C952" s="139"/>
      <c r="D952" s="139"/>
      <c r="E952" s="139"/>
      <c r="F952" s="139"/>
      <c r="G952" s="139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41"/>
      <c r="Y952" s="141"/>
      <c r="Z952" s="141"/>
      <c r="AA952" s="141"/>
      <c r="AB952" s="141"/>
      <c r="AC952" s="141"/>
      <c r="AD952" s="141"/>
      <c r="AE952" s="141"/>
      <c r="AF952" s="14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</row>
    <row r="953" ht="12.75" customHeight="1">
      <c r="A953" s="1"/>
      <c r="B953" s="139"/>
      <c r="C953" s="139"/>
      <c r="D953" s="139"/>
      <c r="E953" s="139"/>
      <c r="F953" s="139"/>
      <c r="G953" s="139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41"/>
      <c r="Y953" s="141"/>
      <c r="Z953" s="141"/>
      <c r="AA953" s="141"/>
      <c r="AB953" s="141"/>
      <c r="AC953" s="141"/>
      <c r="AD953" s="141"/>
      <c r="AE953" s="141"/>
      <c r="AF953" s="14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</row>
    <row r="954" ht="12.75" customHeight="1">
      <c r="A954" s="1"/>
      <c r="B954" s="139"/>
      <c r="C954" s="139"/>
      <c r="D954" s="139"/>
      <c r="E954" s="139"/>
      <c r="F954" s="139"/>
      <c r="G954" s="139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41"/>
      <c r="Y954" s="141"/>
      <c r="Z954" s="141"/>
      <c r="AA954" s="141"/>
      <c r="AB954" s="141"/>
      <c r="AC954" s="141"/>
      <c r="AD954" s="141"/>
      <c r="AE954" s="141"/>
      <c r="AF954" s="14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</row>
    <row r="955" ht="12.75" customHeight="1">
      <c r="A955" s="1"/>
      <c r="B955" s="139"/>
      <c r="C955" s="139"/>
      <c r="D955" s="139"/>
      <c r="E955" s="139"/>
      <c r="F955" s="139"/>
      <c r="G955" s="139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41"/>
      <c r="Y955" s="141"/>
      <c r="Z955" s="141"/>
      <c r="AA955" s="141"/>
      <c r="AB955" s="141"/>
      <c r="AC955" s="141"/>
      <c r="AD955" s="141"/>
      <c r="AE955" s="141"/>
      <c r="AF955" s="14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</row>
    <row r="956" ht="12.75" customHeight="1">
      <c r="A956" s="1"/>
      <c r="B956" s="139"/>
      <c r="C956" s="139"/>
      <c r="D956" s="139"/>
      <c r="E956" s="139"/>
      <c r="F956" s="139"/>
      <c r="G956" s="139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41"/>
      <c r="Y956" s="141"/>
      <c r="Z956" s="141"/>
      <c r="AA956" s="141"/>
      <c r="AB956" s="141"/>
      <c r="AC956" s="141"/>
      <c r="AD956" s="141"/>
      <c r="AE956" s="141"/>
      <c r="AF956" s="14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</row>
    <row r="957" ht="12.75" customHeight="1">
      <c r="A957" s="1"/>
      <c r="B957" s="139"/>
      <c r="C957" s="139"/>
      <c r="D957" s="139"/>
      <c r="E957" s="139"/>
      <c r="F957" s="139"/>
      <c r="G957" s="139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41"/>
      <c r="Y957" s="141"/>
      <c r="Z957" s="141"/>
      <c r="AA957" s="141"/>
      <c r="AB957" s="141"/>
      <c r="AC957" s="141"/>
      <c r="AD957" s="141"/>
      <c r="AE957" s="141"/>
      <c r="AF957" s="14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</row>
    <row r="958" ht="12.75" customHeight="1">
      <c r="A958" s="1"/>
      <c r="B958" s="139"/>
      <c r="C958" s="139"/>
      <c r="D958" s="139"/>
      <c r="E958" s="139"/>
      <c r="F958" s="139"/>
      <c r="G958" s="139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41"/>
      <c r="Y958" s="141"/>
      <c r="Z958" s="141"/>
      <c r="AA958" s="141"/>
      <c r="AB958" s="141"/>
      <c r="AC958" s="141"/>
      <c r="AD958" s="141"/>
      <c r="AE958" s="141"/>
      <c r="AF958" s="14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</row>
    <row r="959" ht="12.75" customHeight="1">
      <c r="A959" s="1"/>
      <c r="B959" s="139"/>
      <c r="C959" s="139"/>
      <c r="D959" s="139"/>
      <c r="E959" s="139"/>
      <c r="F959" s="139"/>
      <c r="G959" s="139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41"/>
      <c r="Y959" s="141"/>
      <c r="Z959" s="141"/>
      <c r="AA959" s="141"/>
      <c r="AB959" s="141"/>
      <c r="AC959" s="141"/>
      <c r="AD959" s="141"/>
      <c r="AE959" s="141"/>
      <c r="AF959" s="14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</row>
    <row r="960" ht="12.75" customHeight="1">
      <c r="A960" s="1"/>
      <c r="B960" s="139"/>
      <c r="C960" s="139"/>
      <c r="D960" s="139"/>
      <c r="E960" s="139"/>
      <c r="F960" s="139"/>
      <c r="G960" s="139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41"/>
      <c r="Y960" s="141"/>
      <c r="Z960" s="141"/>
      <c r="AA960" s="141"/>
      <c r="AB960" s="141"/>
      <c r="AC960" s="141"/>
      <c r="AD960" s="141"/>
      <c r="AE960" s="141"/>
      <c r="AF960" s="14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</row>
    <row r="961" ht="12.75" customHeight="1">
      <c r="A961" s="1"/>
      <c r="B961" s="139"/>
      <c r="C961" s="139"/>
      <c r="D961" s="139"/>
      <c r="E961" s="139"/>
      <c r="F961" s="139"/>
      <c r="G961" s="139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41"/>
      <c r="Y961" s="141"/>
      <c r="Z961" s="141"/>
      <c r="AA961" s="141"/>
      <c r="AB961" s="141"/>
      <c r="AC961" s="141"/>
      <c r="AD961" s="141"/>
      <c r="AE961" s="141"/>
      <c r="AF961" s="14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</row>
    <row r="962" ht="12.75" customHeight="1">
      <c r="A962" s="1"/>
      <c r="B962" s="139"/>
      <c r="C962" s="139"/>
      <c r="D962" s="139"/>
      <c r="E962" s="139"/>
      <c r="F962" s="139"/>
      <c r="G962" s="139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41"/>
      <c r="Y962" s="141"/>
      <c r="Z962" s="141"/>
      <c r="AA962" s="141"/>
      <c r="AB962" s="141"/>
      <c r="AC962" s="141"/>
      <c r="AD962" s="141"/>
      <c r="AE962" s="141"/>
      <c r="AF962" s="14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</row>
    <row r="963" ht="12.75" customHeight="1">
      <c r="A963" s="1"/>
      <c r="B963" s="139"/>
      <c r="C963" s="139"/>
      <c r="D963" s="139"/>
      <c r="E963" s="139"/>
      <c r="F963" s="139"/>
      <c r="G963" s="139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41"/>
      <c r="Y963" s="141"/>
      <c r="Z963" s="141"/>
      <c r="AA963" s="141"/>
      <c r="AB963" s="141"/>
      <c r="AC963" s="141"/>
      <c r="AD963" s="141"/>
      <c r="AE963" s="141"/>
      <c r="AF963" s="14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</row>
    <row r="964" ht="12.75" customHeight="1">
      <c r="A964" s="1"/>
      <c r="B964" s="139"/>
      <c r="C964" s="139"/>
      <c r="D964" s="139"/>
      <c r="E964" s="139"/>
      <c r="F964" s="139"/>
      <c r="G964" s="139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41"/>
      <c r="Y964" s="141"/>
      <c r="Z964" s="141"/>
      <c r="AA964" s="141"/>
      <c r="AB964" s="141"/>
      <c r="AC964" s="141"/>
      <c r="AD964" s="141"/>
      <c r="AE964" s="141"/>
      <c r="AF964" s="14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</row>
    <row r="965" ht="12.75" customHeight="1">
      <c r="A965" s="1"/>
      <c r="B965" s="139"/>
      <c r="C965" s="139"/>
      <c r="D965" s="139"/>
      <c r="E965" s="139"/>
      <c r="F965" s="139"/>
      <c r="G965" s="139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41"/>
      <c r="Y965" s="141"/>
      <c r="Z965" s="141"/>
      <c r="AA965" s="141"/>
      <c r="AB965" s="141"/>
      <c r="AC965" s="141"/>
      <c r="AD965" s="141"/>
      <c r="AE965" s="141"/>
      <c r="AF965" s="14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</row>
    <row r="966" ht="12.75" customHeight="1">
      <c r="A966" s="1"/>
      <c r="B966" s="139"/>
      <c r="C966" s="139"/>
      <c r="D966" s="139"/>
      <c r="E966" s="139"/>
      <c r="F966" s="139"/>
      <c r="G966" s="139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41"/>
      <c r="Y966" s="141"/>
      <c r="Z966" s="141"/>
      <c r="AA966" s="141"/>
      <c r="AB966" s="141"/>
      <c r="AC966" s="141"/>
      <c r="AD966" s="141"/>
      <c r="AE966" s="141"/>
      <c r="AF966" s="14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</row>
    <row r="967" ht="12.75" customHeight="1">
      <c r="A967" s="1"/>
      <c r="B967" s="139"/>
      <c r="C967" s="139"/>
      <c r="D967" s="139"/>
      <c r="E967" s="139"/>
      <c r="F967" s="139"/>
      <c r="G967" s="139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41"/>
      <c r="Y967" s="141"/>
      <c r="Z967" s="141"/>
      <c r="AA967" s="141"/>
      <c r="AB967" s="141"/>
      <c r="AC967" s="141"/>
      <c r="AD967" s="141"/>
      <c r="AE967" s="141"/>
      <c r="AF967" s="14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</row>
    <row r="968" ht="12.75" customHeight="1">
      <c r="A968" s="1"/>
      <c r="B968" s="139"/>
      <c r="C968" s="139"/>
      <c r="D968" s="139"/>
      <c r="E968" s="139"/>
      <c r="F968" s="139"/>
      <c r="G968" s="139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41"/>
      <c r="Y968" s="141"/>
      <c r="Z968" s="141"/>
      <c r="AA968" s="141"/>
      <c r="AB968" s="141"/>
      <c r="AC968" s="141"/>
      <c r="AD968" s="141"/>
      <c r="AE968" s="141"/>
      <c r="AF968" s="14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</row>
    <row r="969" ht="12.75" customHeight="1">
      <c r="A969" s="1"/>
      <c r="B969" s="139"/>
      <c r="C969" s="139"/>
      <c r="D969" s="139"/>
      <c r="E969" s="139"/>
      <c r="F969" s="139"/>
      <c r="G969" s="139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41"/>
      <c r="Y969" s="141"/>
      <c r="Z969" s="141"/>
      <c r="AA969" s="141"/>
      <c r="AB969" s="141"/>
      <c r="AC969" s="141"/>
      <c r="AD969" s="141"/>
      <c r="AE969" s="141"/>
      <c r="AF969" s="14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</row>
    <row r="970" ht="12.75" customHeight="1">
      <c r="A970" s="1"/>
      <c r="B970" s="139"/>
      <c r="C970" s="139"/>
      <c r="D970" s="139"/>
      <c r="E970" s="139"/>
      <c r="F970" s="139"/>
      <c r="G970" s="139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41"/>
      <c r="Y970" s="141"/>
      <c r="Z970" s="141"/>
      <c r="AA970" s="141"/>
      <c r="AB970" s="141"/>
      <c r="AC970" s="141"/>
      <c r="AD970" s="141"/>
      <c r="AE970" s="141"/>
      <c r="AF970" s="14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</row>
    <row r="971" ht="12.75" customHeight="1">
      <c r="A971" s="1"/>
      <c r="B971" s="139"/>
      <c r="C971" s="139"/>
      <c r="D971" s="139"/>
      <c r="E971" s="139"/>
      <c r="F971" s="139"/>
      <c r="G971" s="139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41"/>
      <c r="Y971" s="141"/>
      <c r="Z971" s="141"/>
      <c r="AA971" s="141"/>
      <c r="AB971" s="141"/>
      <c r="AC971" s="141"/>
      <c r="AD971" s="141"/>
      <c r="AE971" s="141"/>
      <c r="AF971" s="14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</row>
    <row r="972" ht="12.75" customHeight="1">
      <c r="A972" s="1"/>
      <c r="B972" s="139"/>
      <c r="C972" s="139"/>
      <c r="D972" s="139"/>
      <c r="E972" s="139"/>
      <c r="F972" s="139"/>
      <c r="G972" s="139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41"/>
      <c r="Y972" s="141"/>
      <c r="Z972" s="141"/>
      <c r="AA972" s="141"/>
      <c r="AB972" s="141"/>
      <c r="AC972" s="141"/>
      <c r="AD972" s="141"/>
      <c r="AE972" s="141"/>
      <c r="AF972" s="14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</row>
    <row r="973" ht="12.75" customHeight="1">
      <c r="A973" s="1"/>
      <c r="B973" s="139"/>
      <c r="C973" s="139"/>
      <c r="D973" s="139"/>
      <c r="E973" s="139"/>
      <c r="F973" s="139"/>
      <c r="G973" s="139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41"/>
      <c r="Y973" s="141"/>
      <c r="Z973" s="141"/>
      <c r="AA973" s="141"/>
      <c r="AB973" s="141"/>
      <c r="AC973" s="141"/>
      <c r="AD973" s="141"/>
      <c r="AE973" s="141"/>
      <c r="AF973" s="14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</row>
    <row r="974" ht="12.75" customHeight="1">
      <c r="A974" s="1"/>
      <c r="B974" s="139"/>
      <c r="C974" s="139"/>
      <c r="D974" s="139"/>
      <c r="E974" s="139"/>
      <c r="F974" s="139"/>
      <c r="G974" s="139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41"/>
      <c r="Y974" s="141"/>
      <c r="Z974" s="141"/>
      <c r="AA974" s="141"/>
      <c r="AB974" s="141"/>
      <c r="AC974" s="141"/>
      <c r="AD974" s="141"/>
      <c r="AE974" s="141"/>
      <c r="AF974" s="14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</row>
    <row r="975" ht="12.75" customHeight="1">
      <c r="A975" s="1"/>
      <c r="B975" s="139"/>
      <c r="C975" s="139"/>
      <c r="D975" s="139"/>
      <c r="E975" s="139"/>
      <c r="F975" s="139"/>
      <c r="G975" s="139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41"/>
      <c r="Y975" s="141"/>
      <c r="Z975" s="141"/>
      <c r="AA975" s="141"/>
      <c r="AB975" s="141"/>
      <c r="AC975" s="141"/>
      <c r="AD975" s="141"/>
      <c r="AE975" s="141"/>
      <c r="AF975" s="14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</row>
    <row r="976" ht="12.75" customHeight="1">
      <c r="A976" s="1"/>
      <c r="B976" s="139"/>
      <c r="C976" s="139"/>
      <c r="D976" s="139"/>
      <c r="E976" s="139"/>
      <c r="F976" s="139"/>
      <c r="G976" s="139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41"/>
      <c r="Y976" s="141"/>
      <c r="Z976" s="141"/>
      <c r="AA976" s="141"/>
      <c r="AB976" s="141"/>
      <c r="AC976" s="141"/>
      <c r="AD976" s="141"/>
      <c r="AE976" s="141"/>
      <c r="AF976" s="14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</row>
    <row r="977" ht="12.75" customHeight="1">
      <c r="A977" s="1"/>
      <c r="B977" s="139"/>
      <c r="C977" s="139"/>
      <c r="D977" s="139"/>
      <c r="E977" s="139"/>
      <c r="F977" s="139"/>
      <c r="G977" s="139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41"/>
      <c r="Y977" s="141"/>
      <c r="Z977" s="141"/>
      <c r="AA977" s="141"/>
      <c r="AB977" s="141"/>
      <c r="AC977" s="141"/>
      <c r="AD977" s="141"/>
      <c r="AE977" s="141"/>
      <c r="AF977" s="14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</row>
    <row r="978" ht="12.75" customHeight="1">
      <c r="A978" s="1"/>
      <c r="B978" s="139"/>
      <c r="C978" s="139"/>
      <c r="D978" s="139"/>
      <c r="E978" s="139"/>
      <c r="F978" s="139"/>
      <c r="G978" s="139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41"/>
      <c r="Y978" s="141"/>
      <c r="Z978" s="141"/>
      <c r="AA978" s="141"/>
      <c r="AB978" s="141"/>
      <c r="AC978" s="141"/>
      <c r="AD978" s="141"/>
      <c r="AE978" s="141"/>
      <c r="AF978" s="14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</row>
    <row r="979" ht="12.75" customHeight="1">
      <c r="A979" s="1"/>
      <c r="B979" s="139"/>
      <c r="C979" s="139"/>
      <c r="D979" s="139"/>
      <c r="E979" s="139"/>
      <c r="F979" s="139"/>
      <c r="G979" s="139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41"/>
      <c r="Y979" s="141"/>
      <c r="Z979" s="141"/>
      <c r="AA979" s="141"/>
      <c r="AB979" s="141"/>
      <c r="AC979" s="141"/>
      <c r="AD979" s="141"/>
      <c r="AE979" s="141"/>
      <c r="AF979" s="14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</row>
    <row r="980" ht="12.75" customHeight="1">
      <c r="A980" s="1"/>
      <c r="B980" s="139"/>
      <c r="C980" s="139"/>
      <c r="D980" s="139"/>
      <c r="E980" s="139"/>
      <c r="F980" s="139"/>
      <c r="G980" s="139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41"/>
      <c r="Y980" s="141"/>
      <c r="Z980" s="141"/>
      <c r="AA980" s="141"/>
      <c r="AB980" s="141"/>
      <c r="AC980" s="141"/>
      <c r="AD980" s="141"/>
      <c r="AE980" s="141"/>
      <c r="AF980" s="14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</row>
    <row r="981" ht="12.75" customHeight="1">
      <c r="A981" s="1"/>
      <c r="B981" s="139"/>
      <c r="C981" s="139"/>
      <c r="D981" s="139"/>
      <c r="E981" s="139"/>
      <c r="F981" s="139"/>
      <c r="G981" s="139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41"/>
      <c r="Y981" s="141"/>
      <c r="Z981" s="141"/>
      <c r="AA981" s="141"/>
      <c r="AB981" s="141"/>
      <c r="AC981" s="141"/>
      <c r="AD981" s="141"/>
      <c r="AE981" s="141"/>
      <c r="AF981" s="14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</row>
    <row r="982" ht="12.75" customHeight="1">
      <c r="A982" s="1"/>
      <c r="B982" s="139"/>
      <c r="C982" s="139"/>
      <c r="D982" s="139"/>
      <c r="E982" s="139"/>
      <c r="F982" s="139"/>
      <c r="G982" s="139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41"/>
      <c r="Y982" s="141"/>
      <c r="Z982" s="141"/>
      <c r="AA982" s="141"/>
      <c r="AB982" s="141"/>
      <c r="AC982" s="141"/>
      <c r="AD982" s="141"/>
      <c r="AE982" s="141"/>
      <c r="AF982" s="14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</row>
    <row r="983" ht="12.75" customHeight="1">
      <c r="A983" s="1"/>
      <c r="B983" s="139"/>
      <c r="C983" s="139"/>
      <c r="D983" s="139"/>
      <c r="E983" s="139"/>
      <c r="F983" s="139"/>
      <c r="G983" s="139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41"/>
      <c r="Y983" s="141"/>
      <c r="Z983" s="141"/>
      <c r="AA983" s="141"/>
      <c r="AB983" s="141"/>
      <c r="AC983" s="141"/>
      <c r="AD983" s="141"/>
      <c r="AE983" s="141"/>
      <c r="AF983" s="14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</row>
    <row r="984" ht="12.75" customHeight="1">
      <c r="A984" s="1"/>
      <c r="B984" s="139"/>
      <c r="C984" s="139"/>
      <c r="D984" s="139"/>
      <c r="E984" s="139"/>
      <c r="F984" s="139"/>
      <c r="G984" s="139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41"/>
      <c r="Y984" s="141"/>
      <c r="Z984" s="141"/>
      <c r="AA984" s="141"/>
      <c r="AB984" s="141"/>
      <c r="AC984" s="141"/>
      <c r="AD984" s="141"/>
      <c r="AE984" s="141"/>
      <c r="AF984" s="14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</row>
    <row r="985" ht="12.75" customHeight="1">
      <c r="A985" s="1"/>
      <c r="B985" s="139"/>
      <c r="C985" s="139"/>
      <c r="D985" s="139"/>
      <c r="E985" s="139"/>
      <c r="F985" s="139"/>
      <c r="G985" s="139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41"/>
      <c r="Y985" s="141"/>
      <c r="Z985" s="141"/>
      <c r="AA985" s="141"/>
      <c r="AB985" s="141"/>
      <c r="AC985" s="141"/>
      <c r="AD985" s="141"/>
      <c r="AE985" s="141"/>
      <c r="AF985" s="14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</row>
    <row r="986" ht="12.75" customHeight="1">
      <c r="A986" s="1"/>
      <c r="B986" s="139"/>
      <c r="C986" s="139"/>
      <c r="D986" s="139"/>
      <c r="E986" s="139"/>
      <c r="F986" s="139"/>
      <c r="G986" s="139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41"/>
      <c r="Y986" s="141"/>
      <c r="Z986" s="141"/>
      <c r="AA986" s="141"/>
      <c r="AB986" s="141"/>
      <c r="AC986" s="141"/>
      <c r="AD986" s="141"/>
      <c r="AE986" s="141"/>
      <c r="AF986" s="14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</row>
    <row r="987" ht="12.75" customHeight="1">
      <c r="A987" s="1"/>
      <c r="B987" s="139"/>
      <c r="C987" s="139"/>
      <c r="D987" s="139"/>
      <c r="E987" s="139"/>
      <c r="F987" s="139"/>
      <c r="G987" s="139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41"/>
      <c r="Y987" s="141"/>
      <c r="Z987" s="141"/>
      <c r="AA987" s="141"/>
      <c r="AB987" s="141"/>
      <c r="AC987" s="141"/>
      <c r="AD987" s="141"/>
      <c r="AE987" s="141"/>
      <c r="AF987" s="14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</row>
    <row r="988" ht="12.75" customHeight="1">
      <c r="A988" s="1"/>
      <c r="B988" s="139"/>
      <c r="C988" s="139"/>
      <c r="D988" s="139"/>
      <c r="E988" s="139"/>
      <c r="F988" s="139"/>
      <c r="G988" s="139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41"/>
      <c r="Y988" s="141"/>
      <c r="Z988" s="141"/>
      <c r="AA988" s="141"/>
      <c r="AB988" s="141"/>
      <c r="AC988" s="141"/>
      <c r="AD988" s="141"/>
      <c r="AE988" s="141"/>
      <c r="AF988" s="14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</row>
    <row r="989" ht="12.75" customHeight="1">
      <c r="A989" s="1"/>
      <c r="B989" s="139"/>
      <c r="C989" s="139"/>
      <c r="D989" s="139"/>
      <c r="E989" s="139"/>
      <c r="F989" s="139"/>
      <c r="G989" s="139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41"/>
      <c r="Y989" s="141"/>
      <c r="Z989" s="141"/>
      <c r="AA989" s="141"/>
      <c r="AB989" s="141"/>
      <c r="AC989" s="141"/>
      <c r="AD989" s="141"/>
      <c r="AE989" s="141"/>
      <c r="AF989" s="14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</row>
    <row r="990" ht="12.75" customHeight="1">
      <c r="A990" s="1"/>
      <c r="B990" s="139"/>
      <c r="C990" s="139"/>
      <c r="D990" s="139"/>
      <c r="E990" s="139"/>
      <c r="F990" s="139"/>
      <c r="G990" s="139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41"/>
      <c r="Y990" s="141"/>
      <c r="Z990" s="141"/>
      <c r="AA990" s="141"/>
      <c r="AB990" s="141"/>
      <c r="AC990" s="141"/>
      <c r="AD990" s="141"/>
      <c r="AE990" s="141"/>
      <c r="AF990" s="14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</row>
    <row r="991" ht="12.75" customHeight="1">
      <c r="A991" s="1"/>
      <c r="B991" s="139"/>
      <c r="C991" s="139"/>
      <c r="D991" s="139"/>
      <c r="E991" s="139"/>
      <c r="F991" s="139"/>
      <c r="G991" s="139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41"/>
      <c r="Y991" s="141"/>
      <c r="Z991" s="141"/>
      <c r="AA991" s="141"/>
      <c r="AB991" s="141"/>
      <c r="AC991" s="141"/>
      <c r="AD991" s="141"/>
      <c r="AE991" s="141"/>
      <c r="AF991" s="14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</row>
    <row r="992" ht="12.75" customHeight="1">
      <c r="A992" s="1"/>
      <c r="B992" s="139"/>
      <c r="C992" s="139"/>
      <c r="D992" s="139"/>
      <c r="E992" s="139"/>
      <c r="F992" s="139"/>
      <c r="G992" s="139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41"/>
      <c r="Y992" s="141"/>
      <c r="Z992" s="141"/>
      <c r="AA992" s="141"/>
      <c r="AB992" s="141"/>
      <c r="AC992" s="141"/>
      <c r="AD992" s="141"/>
      <c r="AE992" s="141"/>
      <c r="AF992" s="14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</row>
    <row r="993" ht="12.75" customHeight="1">
      <c r="A993" s="1"/>
      <c r="B993" s="139"/>
      <c r="C993" s="139"/>
      <c r="D993" s="139"/>
      <c r="E993" s="139"/>
      <c r="F993" s="139"/>
      <c r="G993" s="139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41"/>
      <c r="Y993" s="141"/>
      <c r="Z993" s="141"/>
      <c r="AA993" s="141"/>
      <c r="AB993" s="141"/>
      <c r="AC993" s="141"/>
      <c r="AD993" s="141"/>
      <c r="AE993" s="141"/>
      <c r="AF993" s="14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</row>
    <row r="994" ht="12.75" customHeight="1">
      <c r="A994" s="1"/>
      <c r="B994" s="139"/>
      <c r="C994" s="139"/>
      <c r="D994" s="139"/>
      <c r="E994" s="139"/>
      <c r="F994" s="139"/>
      <c r="G994" s="139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41"/>
      <c r="Y994" s="141"/>
      <c r="Z994" s="141"/>
      <c r="AA994" s="141"/>
      <c r="AB994" s="141"/>
      <c r="AC994" s="141"/>
      <c r="AD994" s="141"/>
      <c r="AE994" s="141"/>
      <c r="AF994" s="14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</row>
    <row r="995" ht="12.75" customHeight="1">
      <c r="A995" s="1"/>
      <c r="B995" s="139"/>
      <c r="C995" s="139"/>
      <c r="D995" s="139"/>
      <c r="E995" s="139"/>
      <c r="F995" s="139"/>
      <c r="G995" s="139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41"/>
      <c r="Y995" s="141"/>
      <c r="Z995" s="141"/>
      <c r="AA995" s="141"/>
      <c r="AB995" s="141"/>
      <c r="AC995" s="141"/>
      <c r="AD995" s="141"/>
      <c r="AE995" s="141"/>
      <c r="AF995" s="14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</row>
    <row r="996" ht="12.75" customHeight="1">
      <c r="A996" s="1"/>
      <c r="B996" s="139"/>
      <c r="C996" s="139"/>
      <c r="D996" s="139"/>
      <c r="E996" s="139"/>
      <c r="F996" s="139"/>
      <c r="G996" s="139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41"/>
      <c r="Y996" s="141"/>
      <c r="Z996" s="141"/>
      <c r="AA996" s="141"/>
      <c r="AB996" s="141"/>
      <c r="AC996" s="141"/>
      <c r="AD996" s="141"/>
      <c r="AE996" s="141"/>
      <c r="AF996" s="14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</row>
    <row r="997" ht="12.75" customHeight="1">
      <c r="A997" s="1"/>
      <c r="B997" s="139"/>
      <c r="C997" s="139"/>
      <c r="D997" s="139"/>
      <c r="E997" s="139"/>
      <c r="F997" s="139"/>
      <c r="G997" s="139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41"/>
      <c r="Y997" s="141"/>
      <c r="Z997" s="141"/>
      <c r="AA997" s="141"/>
      <c r="AB997" s="141"/>
      <c r="AC997" s="141"/>
      <c r="AD997" s="141"/>
      <c r="AE997" s="141"/>
      <c r="AF997" s="14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</row>
    <row r="998" ht="12.75" customHeight="1">
      <c r="A998" s="1"/>
      <c r="B998" s="139"/>
      <c r="C998" s="139"/>
      <c r="D998" s="139"/>
      <c r="E998" s="139"/>
      <c r="F998" s="139"/>
      <c r="G998" s="139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41"/>
      <c r="Y998" s="141"/>
      <c r="Z998" s="141"/>
      <c r="AA998" s="141"/>
      <c r="AB998" s="141"/>
      <c r="AC998" s="141"/>
      <c r="AD998" s="141"/>
      <c r="AE998" s="141"/>
      <c r="AF998" s="14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</row>
    <row r="999" ht="12.75" customHeight="1">
      <c r="A999" s="1"/>
      <c r="B999" s="139"/>
      <c r="C999" s="139"/>
      <c r="D999" s="139"/>
      <c r="E999" s="139"/>
      <c r="F999" s="139"/>
      <c r="G999" s="139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41"/>
      <c r="Y999" s="141"/>
      <c r="Z999" s="141"/>
      <c r="AA999" s="141"/>
      <c r="AB999" s="141"/>
      <c r="AC999" s="141"/>
      <c r="AD999" s="141"/>
      <c r="AE999" s="141"/>
      <c r="AF999" s="14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</row>
    <row r="1000" ht="12.75" customHeight="1">
      <c r="A1000" s="1"/>
      <c r="B1000" s="139"/>
      <c r="C1000" s="139"/>
      <c r="D1000" s="139"/>
      <c r="E1000" s="139"/>
      <c r="F1000" s="139"/>
      <c r="G1000" s="139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</row>
  </sheetData>
  <mergeCells count="1">
    <mergeCell ref="BA2:BK2"/>
  </mergeCells>
  <conditionalFormatting sqref="C39:R39 AF40">
    <cfRule type="cellIs" dxfId="0" priority="1" operator="lessThan">
      <formula>0</formula>
    </cfRule>
  </conditionalFormatting>
  <conditionalFormatting sqref="C40:R40">
    <cfRule type="cellIs" dxfId="0" priority="2" operator="lessThan">
      <formula>0</formula>
    </cfRule>
  </conditionalFormatting>
  <conditionalFormatting sqref="AH39">
    <cfRule type="cellIs" dxfId="0" priority="3" operator="lessThan">
      <formula>0</formula>
    </cfRule>
  </conditionalFormatting>
  <conditionalFormatting sqref="S39:T39">
    <cfRule type="cellIs" dxfId="0" priority="4" operator="lessThan">
      <formula>0</formula>
    </cfRule>
  </conditionalFormatting>
  <conditionalFormatting sqref="S40:W40 Y40:AB40">
    <cfRule type="cellIs" dxfId="0" priority="5" operator="lessThan">
      <formula>0</formula>
    </cfRule>
  </conditionalFormatting>
  <conditionalFormatting sqref="X40:AB40">
    <cfRule type="cellIs" dxfId="0" priority="6" operator="lessThan">
      <formula>0</formula>
    </cfRule>
  </conditionalFormatting>
  <conditionalFormatting sqref="AC40">
    <cfRule type="cellIs" dxfId="0" priority="7" operator="lessThan">
      <formula>0</formula>
    </cfRule>
  </conditionalFormatting>
  <conditionalFormatting sqref="AC40">
    <cfRule type="cellIs" dxfId="0" priority="8" operator="lessThan">
      <formula>0</formula>
    </cfRule>
  </conditionalFormatting>
  <conditionalFormatting sqref="AD40">
    <cfRule type="cellIs" dxfId="0" priority="9" operator="lessThan">
      <formula>0</formula>
    </cfRule>
  </conditionalFormatting>
  <conditionalFormatting sqref="AD40">
    <cfRule type="cellIs" dxfId="0" priority="10" operator="lessThan">
      <formula>0</formula>
    </cfRule>
  </conditionalFormatting>
  <conditionalFormatting sqref="AE40">
    <cfRule type="cellIs" dxfId="0" priority="11" operator="lessThan">
      <formula>0</formula>
    </cfRule>
  </conditionalFormatting>
  <conditionalFormatting sqref="AE40">
    <cfRule type="cellIs" dxfId="0" priority="12" operator="lessThan">
      <formula>0</formula>
    </cfRule>
  </conditionalFormatting>
  <conditionalFormatting sqref="T39:AE39">
    <cfRule type="cellIs" dxfId="0" priority="13" operator="lessThan">
      <formula>0</formula>
    </cfRule>
  </conditionalFormatting>
  <conditionalFormatting sqref="AI39">
    <cfRule type="cellIs" dxfId="0" priority="14" operator="lessThan">
      <formula>0</formula>
    </cfRule>
  </conditionalFormatting>
  <conditionalFormatting sqref="T39:AF39">
    <cfRule type="cellIs" dxfId="0" priority="15" operator="lessThan">
      <formula>0</formula>
    </cfRule>
  </conditionalFormatting>
  <conditionalFormatting sqref="AL40:AW40">
    <cfRule type="cellIs" dxfId="0" priority="16" operator="lessThan">
      <formula>0</formula>
    </cfRule>
  </conditionalFormatting>
  <conditionalFormatting sqref="AL40:AW40">
    <cfRule type="cellIs" dxfId="0" priority="17" operator="lessThan">
      <formula>0</formula>
    </cfRule>
  </conditionalFormatting>
  <conditionalFormatting sqref="AL39:AW39">
    <cfRule type="cellIs" dxfId="0" priority="18" operator="lessThan">
      <formula>0</formula>
    </cfRule>
  </conditionalFormatting>
  <conditionalFormatting sqref="AY39">
    <cfRule type="cellIs" dxfId="0" priority="19" operator="lessThan">
      <formula>0</formula>
    </cfRule>
  </conditionalFormatting>
  <conditionalFormatting sqref="BA40">
    <cfRule type="cellIs" dxfId="0" priority="20" operator="lessThan">
      <formula>0</formula>
    </cfRule>
  </conditionalFormatting>
  <conditionalFormatting sqref="BA40">
    <cfRule type="cellIs" dxfId="0" priority="21" operator="lessThan">
      <formula>0</formula>
    </cfRule>
  </conditionalFormatting>
  <conditionalFormatting sqref="BA39">
    <cfRule type="cellIs" dxfId="0" priority="22" operator="lessThan">
      <formula>0</formula>
    </cfRule>
  </conditionalFormatting>
  <conditionalFormatting sqref="BB40:BL40">
    <cfRule type="cellIs" dxfId="0" priority="23" operator="lessThan">
      <formula>0</formula>
    </cfRule>
  </conditionalFormatting>
  <conditionalFormatting sqref="BB40:BL40">
    <cfRule type="cellIs" dxfId="0" priority="24" operator="lessThan">
      <formula>0</formula>
    </cfRule>
  </conditionalFormatting>
  <conditionalFormatting sqref="BB39:BL39">
    <cfRule type="cellIs" dxfId="0" priority="25" operator="lessThan">
      <formula>0</formula>
    </cfRule>
  </conditionalFormatting>
  <conditionalFormatting sqref="BC40">
    <cfRule type="cellIs" dxfId="0" priority="26" operator="lessThan">
      <formula>0</formula>
    </cfRule>
  </conditionalFormatting>
  <conditionalFormatting sqref="BC40">
    <cfRule type="cellIs" dxfId="0" priority="27" operator="lessThan">
      <formula>0</formula>
    </cfRule>
  </conditionalFormatting>
  <conditionalFormatting sqref="BC39">
    <cfRule type="cellIs" dxfId="0" priority="28" operator="lessThan">
      <formula>0</formula>
    </cfRule>
  </conditionalFormatting>
  <printOptions horizontalCentered="1"/>
  <pageMargins bottom="0.15748031496062992" footer="0.0" header="0.0" left="0.31496062992125984" right="0.11811023622047245" top="0.15748031496062992"/>
  <pageSetup paperSize="9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2021-03-08T16:05:51Z</dcterms:created>
  <dc:creator>Miguel Rey Lería</dc:creator>
</cp:coreProperties>
</file>