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 Radice\Desktop\"/>
    </mc:Choice>
  </mc:AlternateContent>
  <xr:revisionPtr revIDLastSave="0" documentId="13_ncr:1_{C6B5D495-6A56-4A9F-A79B-13A01C3390F0}" xr6:coauthVersionLast="47" xr6:coauthVersionMax="47" xr10:uidLastSave="{00000000-0000-0000-0000-000000000000}"/>
  <bookViews>
    <workbookView xWindow="-110" yWindow="-110" windowWidth="19420" windowHeight="10300" xr2:uid="{58BF136E-B6D3-E245-87B1-3AE132C1A0C6}"/>
  </bookViews>
  <sheets>
    <sheet name="Dati" sheetId="30" r:id="rId1"/>
    <sheet name="Iterazione (0)" sheetId="41" r:id="rId2"/>
    <sheet name="Iterazione (1)" sheetId="43" r:id="rId3"/>
    <sheet name="Iterazione (2)" sheetId="44" r:id="rId4"/>
    <sheet name="Iterazione (3)" sheetId="45" r:id="rId5"/>
    <sheet name="Iterazione (4)" sheetId="46" r:id="rId6"/>
    <sheet name="Iterazione (5)" sheetId="47" r:id="rId7"/>
    <sheet name="Iterazione (6)" sheetId="48" r:id="rId8"/>
  </sheets>
  <definedNames>
    <definedName name="_xlnm._FilterDatabase" localSheetId="0" hidden="1">Dati!$A$1:$E$46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48" l="1"/>
  <c r="B46" i="48"/>
  <c r="B45" i="48"/>
  <c r="B44" i="48"/>
  <c r="B43" i="48"/>
  <c r="B42" i="48"/>
  <c r="B41" i="48"/>
  <c r="B40" i="48"/>
  <c r="B39" i="48"/>
  <c r="B38" i="48"/>
  <c r="B37" i="48"/>
  <c r="B36" i="48"/>
  <c r="B35" i="48"/>
  <c r="B34" i="48"/>
  <c r="B33" i="48"/>
  <c r="B32" i="48"/>
  <c r="B31" i="48"/>
  <c r="B30" i="48"/>
  <c r="B29" i="48"/>
  <c r="B28" i="48"/>
  <c r="B27" i="48"/>
  <c r="B26" i="48"/>
  <c r="B25" i="48"/>
  <c r="B24" i="48"/>
  <c r="B23" i="48"/>
  <c r="B22" i="48"/>
  <c r="B21" i="48"/>
  <c r="B20" i="48"/>
  <c r="B19" i="48"/>
  <c r="B18" i="48"/>
  <c r="B17" i="48"/>
  <c r="B16" i="48"/>
  <c r="B15" i="48"/>
  <c r="B14" i="48"/>
  <c r="B13" i="48"/>
  <c r="B12" i="48"/>
  <c r="B11" i="48"/>
  <c r="B10" i="48"/>
  <c r="B9" i="48"/>
  <c r="B8" i="48"/>
  <c r="B7" i="48"/>
  <c r="B6" i="48"/>
  <c r="B5" i="48"/>
  <c r="B4" i="48"/>
  <c r="B3" i="48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B21" i="47"/>
  <c r="B20" i="47"/>
  <c r="B19" i="47"/>
  <c r="B18" i="47"/>
  <c r="B17" i="47"/>
  <c r="B16" i="47"/>
  <c r="B15" i="47"/>
  <c r="B14" i="47"/>
  <c r="B13" i="47"/>
  <c r="B12" i="47"/>
  <c r="B11" i="47"/>
  <c r="B10" i="47"/>
  <c r="B9" i="47"/>
  <c r="B8" i="47"/>
  <c r="B7" i="47"/>
  <c r="B6" i="47"/>
  <c r="B5" i="47"/>
  <c r="B4" i="47"/>
  <c r="B3" i="47"/>
  <c r="B47" i="46"/>
  <c r="B46" i="46"/>
  <c r="B45" i="46"/>
  <c r="B44" i="46"/>
  <c r="B43" i="46"/>
  <c r="B42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13" i="46"/>
  <c r="B12" i="46"/>
  <c r="B11" i="46"/>
  <c r="B10" i="46"/>
  <c r="B9" i="46"/>
  <c r="B8" i="46"/>
  <c r="B7" i="46"/>
  <c r="B6" i="46"/>
  <c r="B5" i="46"/>
  <c r="B4" i="46"/>
  <c r="B3" i="46"/>
  <c r="B47" i="45"/>
  <c r="B46" i="45"/>
  <c r="B45" i="45"/>
  <c r="B44" i="45"/>
  <c r="B43" i="45"/>
  <c r="B42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15" i="45"/>
  <c r="B14" i="45"/>
  <c r="B13" i="45"/>
  <c r="B12" i="45"/>
  <c r="B11" i="45"/>
  <c r="B10" i="45"/>
  <c r="B9" i="45"/>
  <c r="B8" i="45"/>
  <c r="B7" i="45"/>
  <c r="B6" i="45"/>
  <c r="B5" i="45"/>
  <c r="B4" i="45"/>
  <c r="B3" i="45"/>
  <c r="B47" i="44"/>
  <c r="B46" i="44"/>
  <c r="B45" i="44"/>
  <c r="B44" i="44"/>
  <c r="B43" i="44"/>
  <c r="B42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14" i="44"/>
  <c r="B13" i="44"/>
  <c r="B12" i="44"/>
  <c r="B11" i="44"/>
  <c r="B10" i="44"/>
  <c r="B9" i="44"/>
  <c r="B8" i="44"/>
  <c r="B7" i="44"/>
  <c r="B6" i="44"/>
  <c r="B5" i="44"/>
  <c r="B4" i="44"/>
  <c r="B3" i="44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A6" i="41"/>
  <c r="A4" i="41"/>
  <c r="B41" i="41" l="1"/>
  <c r="D41" i="41" s="1"/>
  <c r="E41" i="41" s="1"/>
  <c r="B42" i="41"/>
  <c r="D42" i="41" s="1"/>
  <c r="E42" i="41" s="1"/>
  <c r="B43" i="41"/>
  <c r="D43" i="41" s="1"/>
  <c r="E43" i="41" s="1"/>
  <c r="B44" i="41"/>
  <c r="D44" i="41" s="1"/>
  <c r="E44" i="41" s="1"/>
  <c r="B45" i="41"/>
  <c r="D45" i="41" s="1"/>
  <c r="E45" i="41" s="1"/>
  <c r="B46" i="41"/>
  <c r="D46" i="41" s="1"/>
  <c r="E46" i="41" s="1"/>
  <c r="B47" i="41"/>
  <c r="D47" i="41" s="1"/>
  <c r="E47" i="41" s="1"/>
  <c r="B4" i="41"/>
  <c r="D4" i="41" s="1"/>
  <c r="E4" i="41" s="1"/>
  <c r="B5" i="41"/>
  <c r="D5" i="41" s="1"/>
  <c r="E5" i="41" s="1"/>
  <c r="B6" i="41"/>
  <c r="D6" i="41" s="1"/>
  <c r="E6" i="41" s="1"/>
  <c r="B7" i="41"/>
  <c r="D7" i="41" s="1"/>
  <c r="E7" i="41" s="1"/>
  <c r="B8" i="41"/>
  <c r="D8" i="41" s="1"/>
  <c r="E8" i="41" s="1"/>
  <c r="B9" i="41"/>
  <c r="D9" i="41" s="1"/>
  <c r="E9" i="41" s="1"/>
  <c r="B10" i="41"/>
  <c r="D10" i="41" s="1"/>
  <c r="E10" i="41" s="1"/>
  <c r="B11" i="41"/>
  <c r="D11" i="41" s="1"/>
  <c r="E11" i="41" s="1"/>
  <c r="B12" i="41"/>
  <c r="D12" i="41" s="1"/>
  <c r="E12" i="41" s="1"/>
  <c r="B13" i="41"/>
  <c r="D13" i="41" s="1"/>
  <c r="E13" i="41" s="1"/>
  <c r="B14" i="41"/>
  <c r="D14" i="41" s="1"/>
  <c r="E14" i="41" s="1"/>
  <c r="B15" i="41"/>
  <c r="D15" i="41" s="1"/>
  <c r="E15" i="41" s="1"/>
  <c r="B16" i="41"/>
  <c r="D16" i="41" s="1"/>
  <c r="E16" i="41" s="1"/>
  <c r="B17" i="41"/>
  <c r="D17" i="41" s="1"/>
  <c r="E17" i="41" s="1"/>
  <c r="B18" i="41"/>
  <c r="D18" i="41" s="1"/>
  <c r="E18" i="41" s="1"/>
  <c r="B19" i="41"/>
  <c r="D19" i="41" s="1"/>
  <c r="E19" i="41" s="1"/>
  <c r="B20" i="41"/>
  <c r="D20" i="41" s="1"/>
  <c r="E20" i="41" s="1"/>
  <c r="B21" i="41"/>
  <c r="D21" i="41" s="1"/>
  <c r="E21" i="41" s="1"/>
  <c r="B22" i="41"/>
  <c r="D22" i="41" s="1"/>
  <c r="E22" i="41" s="1"/>
  <c r="B23" i="41"/>
  <c r="D23" i="41" s="1"/>
  <c r="E23" i="41" s="1"/>
  <c r="B24" i="41"/>
  <c r="D24" i="41" s="1"/>
  <c r="E24" i="41" s="1"/>
  <c r="B25" i="41"/>
  <c r="D25" i="41" s="1"/>
  <c r="E25" i="41" s="1"/>
  <c r="B26" i="41"/>
  <c r="D26" i="41" s="1"/>
  <c r="E26" i="41" s="1"/>
  <c r="B27" i="41"/>
  <c r="D27" i="41" s="1"/>
  <c r="E27" i="41" s="1"/>
  <c r="B28" i="41"/>
  <c r="D28" i="41" s="1"/>
  <c r="E28" i="41" s="1"/>
  <c r="B29" i="41"/>
  <c r="D29" i="41" s="1"/>
  <c r="E29" i="41" s="1"/>
  <c r="B30" i="41"/>
  <c r="D30" i="41" s="1"/>
  <c r="E30" i="41" s="1"/>
  <c r="B31" i="41"/>
  <c r="D31" i="41" s="1"/>
  <c r="E31" i="41" s="1"/>
  <c r="B32" i="41"/>
  <c r="D32" i="41" s="1"/>
  <c r="E32" i="41" s="1"/>
  <c r="B33" i="41"/>
  <c r="D33" i="41" s="1"/>
  <c r="E33" i="41" s="1"/>
  <c r="B34" i="41"/>
  <c r="D34" i="41" s="1"/>
  <c r="E34" i="41" s="1"/>
  <c r="B35" i="41"/>
  <c r="D35" i="41" s="1"/>
  <c r="E35" i="41" s="1"/>
  <c r="B36" i="41"/>
  <c r="D36" i="41" s="1"/>
  <c r="E36" i="41" s="1"/>
  <c r="B37" i="41"/>
  <c r="D37" i="41" s="1"/>
  <c r="E37" i="41" s="1"/>
  <c r="B38" i="41"/>
  <c r="D38" i="41" s="1"/>
  <c r="E38" i="41" s="1"/>
  <c r="B39" i="41"/>
  <c r="D39" i="41" s="1"/>
  <c r="E39" i="41" s="1"/>
  <c r="B40" i="41"/>
  <c r="D40" i="41" s="1"/>
  <c r="E40" i="41" s="1"/>
  <c r="B3" i="41"/>
  <c r="D3" i="41" s="1"/>
  <c r="E3" i="41" l="1"/>
  <c r="E8" i="30" l="1"/>
  <c r="E14" i="30"/>
  <c r="E19" i="30"/>
  <c r="E26" i="30"/>
  <c r="E37" i="30"/>
  <c r="E39" i="30"/>
  <c r="E42" i="30"/>
  <c r="E3" i="30"/>
  <c r="E4" i="30"/>
  <c r="E5" i="30"/>
  <c r="E6" i="30"/>
  <c r="E7" i="30"/>
  <c r="E9" i="30"/>
  <c r="E10" i="30"/>
  <c r="E11" i="30"/>
  <c r="E12" i="30"/>
  <c r="E13" i="30"/>
  <c r="E15" i="30"/>
  <c r="E16" i="30"/>
  <c r="E17" i="30"/>
  <c r="E18" i="30"/>
  <c r="E20" i="30"/>
  <c r="E21" i="30"/>
  <c r="E22" i="30"/>
  <c r="E23" i="30"/>
  <c r="E24" i="30"/>
  <c r="E25" i="30"/>
  <c r="E27" i="30"/>
  <c r="E28" i="30"/>
  <c r="E29" i="30"/>
  <c r="E30" i="30"/>
  <c r="E31" i="30"/>
  <c r="E32" i="30"/>
  <c r="E33" i="30"/>
  <c r="E34" i="30"/>
  <c r="E35" i="30"/>
  <c r="E36" i="30"/>
  <c r="E38" i="30"/>
  <c r="E40" i="30"/>
  <c r="E41" i="30"/>
  <c r="E43" i="30"/>
  <c r="E44" i="30"/>
  <c r="E45" i="30"/>
  <c r="E46" i="30"/>
  <c r="E2" i="30"/>
  <c r="C10" i="41" l="1"/>
  <c r="C10" i="45"/>
  <c r="C10" i="48"/>
  <c r="C10" i="44"/>
  <c r="C10" i="46"/>
  <c r="C10" i="47"/>
  <c r="C10" i="43"/>
  <c r="C28" i="41"/>
  <c r="C28" i="47"/>
  <c r="C28" i="43"/>
  <c r="C28" i="46"/>
  <c r="C28" i="45"/>
  <c r="C28" i="48"/>
  <c r="C28" i="44"/>
  <c r="C27" i="41"/>
  <c r="C27" i="48"/>
  <c r="C27" i="44"/>
  <c r="C27" i="45"/>
  <c r="C27" i="47"/>
  <c r="C27" i="43"/>
  <c r="C27" i="46"/>
  <c r="C17" i="41"/>
  <c r="C17" i="46"/>
  <c r="C17" i="47"/>
  <c r="C17" i="45"/>
  <c r="C17" i="48"/>
  <c r="C17" i="44"/>
  <c r="C17" i="43"/>
  <c r="C34" i="41"/>
  <c r="C34" i="45"/>
  <c r="C34" i="48"/>
  <c r="C34" i="44"/>
  <c r="C34" i="46"/>
  <c r="C34" i="47"/>
  <c r="C34" i="43"/>
  <c r="C25" i="41"/>
  <c r="C25" i="46"/>
  <c r="C25" i="45"/>
  <c r="C25" i="47"/>
  <c r="C25" i="48"/>
  <c r="C25" i="44"/>
  <c r="C25" i="43"/>
  <c r="C16" i="41"/>
  <c r="C16" i="47"/>
  <c r="C16" i="43"/>
  <c r="C16" i="48"/>
  <c r="C16" i="46"/>
  <c r="C16" i="45"/>
  <c r="C16" i="44"/>
  <c r="C6" i="41"/>
  <c r="C6" i="45"/>
  <c r="C6" i="46"/>
  <c r="C6" i="48"/>
  <c r="C6" i="44"/>
  <c r="C6" i="47"/>
  <c r="C6" i="43"/>
  <c r="C15" i="41"/>
  <c r="C15" i="48"/>
  <c r="C15" i="44"/>
  <c r="C15" i="45"/>
  <c r="C15" i="47"/>
  <c r="C15" i="43"/>
  <c r="C15" i="46"/>
  <c r="C31" i="41"/>
  <c r="C31" i="48"/>
  <c r="C31" i="44"/>
  <c r="C31" i="47"/>
  <c r="C31" i="43"/>
  <c r="C31" i="46"/>
  <c r="C31" i="45"/>
  <c r="C12" i="41"/>
  <c r="C12" i="47"/>
  <c r="C12" i="43"/>
  <c r="C12" i="46"/>
  <c r="C12" i="48"/>
  <c r="C12" i="45"/>
  <c r="C12" i="44"/>
  <c r="C39" i="41"/>
  <c r="C39" i="48"/>
  <c r="C39" i="44"/>
  <c r="C39" i="47"/>
  <c r="C39" i="43"/>
  <c r="C39" i="45"/>
  <c r="C39" i="46"/>
  <c r="C21" i="41"/>
  <c r="C21" i="46"/>
  <c r="C21" i="47"/>
  <c r="C21" i="45"/>
  <c r="C21" i="48"/>
  <c r="C21" i="44"/>
  <c r="C21" i="43"/>
  <c r="C40" i="41"/>
  <c r="C40" i="47"/>
  <c r="C40" i="43"/>
  <c r="C40" i="46"/>
  <c r="C40" i="48"/>
  <c r="C40" i="45"/>
  <c r="C40" i="44"/>
  <c r="C37" i="41"/>
  <c r="C37" i="46"/>
  <c r="C37" i="47"/>
  <c r="C37" i="45"/>
  <c r="C37" i="48"/>
  <c r="C37" i="44"/>
  <c r="C37" i="43"/>
  <c r="C19" i="41"/>
  <c r="C19" i="48"/>
  <c r="C19" i="44"/>
  <c r="C19" i="45"/>
  <c r="C19" i="47"/>
  <c r="C19" i="43"/>
  <c r="C19" i="46"/>
  <c r="C47" i="41"/>
  <c r="C47" i="48"/>
  <c r="C47" i="44"/>
  <c r="C47" i="45"/>
  <c r="C47" i="47"/>
  <c r="C47" i="43"/>
  <c r="C47" i="46"/>
  <c r="C18" i="41"/>
  <c r="C18" i="45"/>
  <c r="C18" i="46"/>
  <c r="C18" i="48"/>
  <c r="C18" i="44"/>
  <c r="C18" i="47"/>
  <c r="C18" i="43"/>
  <c r="C46" i="41"/>
  <c r="C46" i="45"/>
  <c r="C46" i="48"/>
  <c r="C46" i="44"/>
  <c r="C46" i="46"/>
  <c r="C46" i="47"/>
  <c r="C46" i="43"/>
  <c r="C26" i="41"/>
  <c r="C26" i="45"/>
  <c r="C26" i="48"/>
  <c r="C26" i="44"/>
  <c r="C26" i="47"/>
  <c r="C26" i="43"/>
  <c r="C26" i="46"/>
  <c r="C20" i="41"/>
  <c r="C20" i="47"/>
  <c r="C20" i="43"/>
  <c r="C20" i="48"/>
  <c r="C20" i="46"/>
  <c r="C20" i="45"/>
  <c r="C20" i="44"/>
  <c r="C5" i="41"/>
  <c r="C5" i="46"/>
  <c r="C5" i="47"/>
  <c r="C5" i="45"/>
  <c r="C5" i="48"/>
  <c r="C5" i="44"/>
  <c r="C5" i="43"/>
  <c r="C41" i="41"/>
  <c r="C41" i="46"/>
  <c r="C41" i="45"/>
  <c r="C41" i="48"/>
  <c r="C41" i="44"/>
  <c r="C41" i="47"/>
  <c r="C41" i="43"/>
  <c r="C22" i="41"/>
  <c r="C22" i="45"/>
  <c r="C22" i="46"/>
  <c r="C22" i="48"/>
  <c r="C22" i="44"/>
  <c r="C22" i="47"/>
  <c r="C22" i="43"/>
  <c r="C43" i="41"/>
  <c r="C43" i="48"/>
  <c r="C43" i="44"/>
  <c r="C43" i="45"/>
  <c r="C43" i="47"/>
  <c r="C43" i="43"/>
  <c r="C43" i="46"/>
  <c r="C30" i="41"/>
  <c r="C30" i="45"/>
  <c r="C30" i="46"/>
  <c r="C30" i="48"/>
  <c r="C30" i="44"/>
  <c r="C30" i="47"/>
  <c r="C30" i="43"/>
  <c r="C11" i="41"/>
  <c r="C11" i="48"/>
  <c r="C11" i="44"/>
  <c r="C11" i="45"/>
  <c r="C11" i="47"/>
  <c r="C11" i="43"/>
  <c r="C11" i="46"/>
  <c r="C3" i="41"/>
  <c r="F3" i="41" s="1"/>
  <c r="C3" i="48"/>
  <c r="C3" i="44"/>
  <c r="C3" i="47"/>
  <c r="C3" i="43"/>
  <c r="C3" i="45"/>
  <c r="C3" i="46"/>
  <c r="C29" i="41"/>
  <c r="C29" i="46"/>
  <c r="C29" i="47"/>
  <c r="C29" i="45"/>
  <c r="C29" i="48"/>
  <c r="C29" i="44"/>
  <c r="C29" i="43"/>
  <c r="C38" i="41"/>
  <c r="C38" i="45"/>
  <c r="C38" i="46"/>
  <c r="C38" i="48"/>
  <c r="C38" i="44"/>
  <c r="C38" i="47"/>
  <c r="C38" i="43"/>
  <c r="C36" i="41"/>
  <c r="C36" i="47"/>
  <c r="C36" i="43"/>
  <c r="C36" i="48"/>
  <c r="C36" i="46"/>
  <c r="C36" i="45"/>
  <c r="C36" i="44"/>
  <c r="C8" i="41"/>
  <c r="C8" i="47"/>
  <c r="C8" i="43"/>
  <c r="C8" i="48"/>
  <c r="C8" i="46"/>
  <c r="C8" i="45"/>
  <c r="C8" i="44"/>
  <c r="C35" i="41"/>
  <c r="C35" i="48"/>
  <c r="C35" i="44"/>
  <c r="C35" i="47"/>
  <c r="C35" i="43"/>
  <c r="C35" i="45"/>
  <c r="C35" i="46"/>
  <c r="C7" i="41"/>
  <c r="C7" i="48"/>
  <c r="C7" i="44"/>
  <c r="C7" i="43"/>
  <c r="C7" i="47"/>
  <c r="C7" i="46"/>
  <c r="C7" i="45"/>
  <c r="C45" i="41"/>
  <c r="C45" i="46"/>
  <c r="C45" i="47"/>
  <c r="C45" i="45"/>
  <c r="C45" i="48"/>
  <c r="C45" i="44"/>
  <c r="C45" i="43"/>
  <c r="C44" i="41"/>
  <c r="C44" i="47"/>
  <c r="C44" i="43"/>
  <c r="C44" i="48"/>
  <c r="C44" i="44"/>
  <c r="C44" i="46"/>
  <c r="C44" i="45"/>
  <c r="C33" i="41"/>
  <c r="C33" i="46"/>
  <c r="C33" i="45"/>
  <c r="C33" i="47"/>
  <c r="C33" i="48"/>
  <c r="C33" i="44"/>
  <c r="C33" i="43"/>
  <c r="C24" i="41"/>
  <c r="C24" i="47"/>
  <c r="C24" i="43"/>
  <c r="C24" i="48"/>
  <c r="C24" i="46"/>
  <c r="C24" i="45"/>
  <c r="C24" i="44"/>
  <c r="C14" i="41"/>
  <c r="C14" i="45"/>
  <c r="C14" i="46"/>
  <c r="C14" i="48"/>
  <c r="C14" i="44"/>
  <c r="C14" i="47"/>
  <c r="C14" i="43"/>
  <c r="C9" i="41"/>
  <c r="C9" i="46"/>
  <c r="C9" i="47"/>
  <c r="C9" i="45"/>
  <c r="C9" i="48"/>
  <c r="C9" i="44"/>
  <c r="C9" i="43"/>
  <c r="C42" i="41"/>
  <c r="C42" i="45"/>
  <c r="C42" i="46"/>
  <c r="C42" i="48"/>
  <c r="C42" i="44"/>
  <c r="C42" i="47"/>
  <c r="C42" i="43"/>
  <c r="C32" i="41"/>
  <c r="C32" i="47"/>
  <c r="C32" i="43"/>
  <c r="C32" i="46"/>
  <c r="C32" i="48"/>
  <c r="C32" i="45"/>
  <c r="C32" i="44"/>
  <c r="C23" i="41"/>
  <c r="C23" i="48"/>
  <c r="C23" i="44"/>
  <c r="C23" i="45"/>
  <c r="C23" i="47"/>
  <c r="C23" i="43"/>
  <c r="C23" i="46"/>
  <c r="C13" i="41"/>
  <c r="C13" i="46"/>
  <c r="C13" i="47"/>
  <c r="C13" i="45"/>
  <c r="C13" i="48"/>
  <c r="C13" i="44"/>
  <c r="C13" i="43"/>
  <c r="C4" i="41"/>
  <c r="C4" i="47"/>
  <c r="C4" i="43"/>
  <c r="C4" i="46"/>
  <c r="C4" i="45"/>
  <c r="C4" i="48"/>
  <c r="C4" i="44"/>
  <c r="G3" i="41"/>
  <c r="G32" i="41" l="1"/>
  <c r="H32" i="41" s="1"/>
  <c r="F32" i="41"/>
  <c r="F23" i="41"/>
  <c r="G23" i="41"/>
  <c r="H23" i="41" s="1"/>
  <c r="F45" i="41"/>
  <c r="G45" i="41"/>
  <c r="H45" i="41" s="1"/>
  <c r="F11" i="41"/>
  <c r="G11" i="41"/>
  <c r="H11" i="41" s="1"/>
  <c r="F46" i="41"/>
  <c r="G46" i="41"/>
  <c r="H46" i="41" s="1"/>
  <c r="F12" i="41"/>
  <c r="G12" i="41"/>
  <c r="H12" i="41" s="1"/>
  <c r="F27" i="41"/>
  <c r="G27" i="41"/>
  <c r="H27" i="41" s="1"/>
  <c r="F13" i="41"/>
  <c r="G13" i="41"/>
  <c r="H13" i="41" s="1"/>
  <c r="F44" i="41"/>
  <c r="G44" i="41"/>
  <c r="H44" i="41" s="1"/>
  <c r="F26" i="41"/>
  <c r="G26" i="41"/>
  <c r="H26" i="41" s="1"/>
  <c r="F39" i="41"/>
  <c r="G39" i="41"/>
  <c r="H39" i="41" s="1"/>
  <c r="F17" i="41"/>
  <c r="G17" i="41"/>
  <c r="H17" i="41" s="1"/>
  <c r="F36" i="41"/>
  <c r="G36" i="41"/>
  <c r="H36" i="41" s="1"/>
  <c r="F7" i="41"/>
  <c r="G7" i="41"/>
  <c r="H7" i="41" s="1"/>
  <c r="F30" i="41"/>
  <c r="G30" i="41"/>
  <c r="H30" i="41" s="1"/>
  <c r="F31" i="41"/>
  <c r="G31" i="41"/>
  <c r="H31" i="41" s="1"/>
  <c r="F28" i="41"/>
  <c r="G28" i="41"/>
  <c r="H28" i="41" s="1"/>
  <c r="G4" i="41"/>
  <c r="H4" i="41" s="1"/>
  <c r="F4" i="41"/>
  <c r="F33" i="41"/>
  <c r="G33" i="41"/>
  <c r="H33" i="41" s="1"/>
  <c r="F29" i="41"/>
  <c r="G29" i="41"/>
  <c r="H29" i="41" s="1"/>
  <c r="F20" i="41"/>
  <c r="G20" i="41"/>
  <c r="H20" i="41" s="1"/>
  <c r="F21" i="41"/>
  <c r="G21" i="41"/>
  <c r="H21" i="41" s="1"/>
  <c r="F34" i="41"/>
  <c r="G34" i="41"/>
  <c r="H34" i="41" s="1"/>
  <c r="F18" i="41"/>
  <c r="G18" i="41"/>
  <c r="H18" i="41" s="1"/>
  <c r="F24" i="41"/>
  <c r="G24" i="41"/>
  <c r="H24" i="41" s="1"/>
  <c r="F38" i="41"/>
  <c r="G38" i="41"/>
  <c r="H38" i="41" s="1"/>
  <c r="F5" i="41"/>
  <c r="G5" i="41"/>
  <c r="H5" i="41" s="1"/>
  <c r="F40" i="41"/>
  <c r="G40" i="41"/>
  <c r="H40" i="41" s="1"/>
  <c r="F25" i="41"/>
  <c r="G25" i="41"/>
  <c r="H25" i="41" s="1"/>
  <c r="G14" i="41"/>
  <c r="H14" i="41" s="1"/>
  <c r="F14" i="41"/>
  <c r="F41" i="41"/>
  <c r="G41" i="41"/>
  <c r="H41" i="41" s="1"/>
  <c r="F37" i="41"/>
  <c r="G37" i="41"/>
  <c r="H37" i="41" s="1"/>
  <c r="F22" i="41"/>
  <c r="G22" i="41"/>
  <c r="H22" i="41" s="1"/>
  <c r="F19" i="41"/>
  <c r="G19" i="41"/>
  <c r="H19" i="41" s="1"/>
  <c r="F6" i="41"/>
  <c r="G6" i="41"/>
  <c r="H6" i="41" s="1"/>
  <c r="F16" i="41"/>
  <c r="G16" i="41"/>
  <c r="H16" i="41" s="1"/>
  <c r="F9" i="41"/>
  <c r="G9" i="41"/>
  <c r="H9" i="41" s="1"/>
  <c r="F8" i="41"/>
  <c r="G8" i="41"/>
  <c r="H8" i="41" s="1"/>
  <c r="F42" i="41"/>
  <c r="G42" i="41"/>
  <c r="H42" i="41" s="1"/>
  <c r="G35" i="41"/>
  <c r="H35" i="41" s="1"/>
  <c r="F35" i="41"/>
  <c r="F43" i="41"/>
  <c r="G43" i="41"/>
  <c r="H43" i="41" s="1"/>
  <c r="F47" i="41"/>
  <c r="G47" i="41"/>
  <c r="H47" i="41" s="1"/>
  <c r="G15" i="41"/>
  <c r="H15" i="41" s="1"/>
  <c r="F15" i="41"/>
  <c r="F10" i="41"/>
  <c r="G10" i="41"/>
  <c r="H10" i="41" s="1"/>
  <c r="H3" i="41"/>
  <c r="F2" i="41" l="1"/>
  <c r="J2" i="30" s="1"/>
  <c r="G2" i="41"/>
  <c r="H3" i="30" s="1"/>
  <c r="H9" i="30" s="1"/>
  <c r="H2" i="41"/>
  <c r="I3" i="30" s="1"/>
  <c r="I9" i="30" s="1"/>
  <c r="F2" i="30" l="1"/>
  <c r="F3" i="30"/>
  <c r="F11" i="30"/>
  <c r="F19" i="30"/>
  <c r="F27" i="30"/>
  <c r="F35" i="30"/>
  <c r="F43" i="30"/>
  <c r="F7" i="30"/>
  <c r="F23" i="30"/>
  <c r="F39" i="30"/>
  <c r="F16" i="30"/>
  <c r="F40" i="30"/>
  <c r="F4" i="30"/>
  <c r="F12" i="30"/>
  <c r="F20" i="30"/>
  <c r="F28" i="30"/>
  <c r="F36" i="30"/>
  <c r="F44" i="30"/>
  <c r="F15" i="30"/>
  <c r="F31" i="30"/>
  <c r="F24" i="30"/>
  <c r="F5" i="30"/>
  <c r="F13" i="30"/>
  <c r="F21" i="30"/>
  <c r="F29" i="30"/>
  <c r="F37" i="30"/>
  <c r="F45" i="30"/>
  <c r="F6" i="30"/>
  <c r="F14" i="30"/>
  <c r="F22" i="30"/>
  <c r="F30" i="30"/>
  <c r="F38" i="30"/>
  <c r="F46" i="30"/>
  <c r="F9" i="30"/>
  <c r="F17" i="30"/>
  <c r="F25" i="30"/>
  <c r="F33" i="30"/>
  <c r="F41" i="30"/>
  <c r="F10" i="30"/>
  <c r="F18" i="30"/>
  <c r="F26" i="30"/>
  <c r="F34" i="30"/>
  <c r="F42" i="30"/>
  <c r="F8" i="30"/>
  <c r="F32" i="30"/>
  <c r="A6" i="43"/>
  <c r="A4" i="43"/>
  <c r="D18" i="43" l="1"/>
  <c r="E18" i="43" s="1"/>
  <c r="G18" i="43" s="1"/>
  <c r="H18" i="43" s="1"/>
  <c r="D20" i="43"/>
  <c r="E20" i="43" s="1"/>
  <c r="G20" i="43" s="1"/>
  <c r="H20" i="43" s="1"/>
  <c r="D12" i="43"/>
  <c r="E12" i="43" s="1"/>
  <c r="G12" i="43" s="1"/>
  <c r="H12" i="43" s="1"/>
  <c r="D47" i="43"/>
  <c r="E47" i="43" s="1"/>
  <c r="G47" i="43" s="1"/>
  <c r="H47" i="43" s="1"/>
  <c r="D43" i="43"/>
  <c r="E43" i="43" s="1"/>
  <c r="G43" i="43" s="1"/>
  <c r="H43" i="43" s="1"/>
  <c r="D11" i="43"/>
  <c r="E11" i="43" s="1"/>
  <c r="F11" i="43" s="1"/>
  <c r="D8" i="43"/>
  <c r="E8" i="43" s="1"/>
  <c r="G8" i="43" s="1"/>
  <c r="H8" i="43" s="1"/>
  <c r="D35" i="43"/>
  <c r="E35" i="43" s="1"/>
  <c r="F35" i="43" s="1"/>
  <c r="D34" i="43"/>
  <c r="E34" i="43" s="1"/>
  <c r="G34" i="43" s="1"/>
  <c r="H34" i="43" s="1"/>
  <c r="D10" i="43"/>
  <c r="E10" i="43" s="1"/>
  <c r="G10" i="43" s="1"/>
  <c r="H10" i="43" s="1"/>
  <c r="D44" i="43"/>
  <c r="E44" i="43" s="1"/>
  <c r="G44" i="43" s="1"/>
  <c r="H44" i="43" s="1"/>
  <c r="D32" i="43"/>
  <c r="E32" i="43" s="1"/>
  <c r="G32" i="43" s="1"/>
  <c r="H32" i="43" s="1"/>
  <c r="D28" i="43"/>
  <c r="E28" i="43" s="1"/>
  <c r="F28" i="43" s="1"/>
  <c r="D21" i="43"/>
  <c r="E21" i="43" s="1"/>
  <c r="G21" i="43" s="1"/>
  <c r="H21" i="43" s="1"/>
  <c r="D14" i="43"/>
  <c r="E14" i="43" s="1"/>
  <c r="F14" i="43" s="1"/>
  <c r="D40" i="43"/>
  <c r="E40" i="43" s="1"/>
  <c r="G40" i="43" s="1"/>
  <c r="H40" i="43" s="1"/>
  <c r="D25" i="43"/>
  <c r="E25" i="43" s="1"/>
  <c r="G25" i="43" s="1"/>
  <c r="H25" i="43" s="1"/>
  <c r="D23" i="43"/>
  <c r="E23" i="43" s="1"/>
  <c r="F23" i="43" s="1"/>
  <c r="D37" i="43"/>
  <c r="E37" i="43" s="1"/>
  <c r="F37" i="43" s="1"/>
  <c r="D41" i="43"/>
  <c r="E41" i="43" s="1"/>
  <c r="G41" i="43" s="1"/>
  <c r="H41" i="43" s="1"/>
  <c r="D15" i="43"/>
  <c r="E15" i="43" s="1"/>
  <c r="G15" i="43" s="1"/>
  <c r="H15" i="43" s="1"/>
  <c r="D39" i="43"/>
  <c r="E39" i="43" s="1"/>
  <c r="F39" i="43" s="1"/>
  <c r="D36" i="43"/>
  <c r="E36" i="43" s="1"/>
  <c r="F36" i="43" s="1"/>
  <c r="D45" i="43"/>
  <c r="E45" i="43" s="1"/>
  <c r="G45" i="43" s="1"/>
  <c r="H45" i="43" s="1"/>
  <c r="D13" i="43"/>
  <c r="E13" i="43" s="1"/>
  <c r="G13" i="43" s="1"/>
  <c r="H13" i="43" s="1"/>
  <c r="D26" i="43"/>
  <c r="E26" i="43" s="1"/>
  <c r="F26" i="43" s="1"/>
  <c r="D3" i="43"/>
  <c r="E3" i="43" s="1"/>
  <c r="G3" i="43" s="1"/>
  <c r="H3" i="43" s="1"/>
  <c r="D29" i="43"/>
  <c r="E29" i="43" s="1"/>
  <c r="G29" i="43" s="1"/>
  <c r="H29" i="43" s="1"/>
  <c r="D17" i="43"/>
  <c r="E17" i="43" s="1"/>
  <c r="F17" i="43" s="1"/>
  <c r="D6" i="43"/>
  <c r="E6" i="43" s="1"/>
  <c r="G6" i="43" s="1"/>
  <c r="H6" i="43" s="1"/>
  <c r="D16" i="43"/>
  <c r="E16" i="43" s="1"/>
  <c r="G16" i="43" s="1"/>
  <c r="H16" i="43" s="1"/>
  <c r="D30" i="43"/>
  <c r="E30" i="43" s="1"/>
  <c r="G30" i="43" s="1"/>
  <c r="H30" i="43" s="1"/>
  <c r="D27" i="43"/>
  <c r="E27" i="43" s="1"/>
  <c r="G27" i="43" s="1"/>
  <c r="H27" i="43" s="1"/>
  <c r="D31" i="43"/>
  <c r="E31" i="43" s="1"/>
  <c r="G31" i="43" s="1"/>
  <c r="H31" i="43" s="1"/>
  <c r="D4" i="43"/>
  <c r="E4" i="43" s="1"/>
  <c r="G4" i="43" s="1"/>
  <c r="H4" i="43" s="1"/>
  <c r="D7" i="43"/>
  <c r="E7" i="43" s="1"/>
  <c r="F7" i="43" s="1"/>
  <c r="D9" i="43"/>
  <c r="E9" i="43" s="1"/>
  <c r="G9" i="43" s="1"/>
  <c r="H9" i="43" s="1"/>
  <c r="D42" i="43"/>
  <c r="E42" i="43" s="1"/>
  <c r="F42" i="43" s="1"/>
  <c r="D19" i="43"/>
  <c r="E19" i="43" s="1"/>
  <c r="G19" i="43" s="1"/>
  <c r="H19" i="43" s="1"/>
  <c r="D38" i="43"/>
  <c r="E38" i="43" s="1"/>
  <c r="G38" i="43" s="1"/>
  <c r="H38" i="43" s="1"/>
  <c r="D33" i="43"/>
  <c r="E33" i="43" s="1"/>
  <c r="F33" i="43" s="1"/>
  <c r="D22" i="43"/>
  <c r="E22" i="43" s="1"/>
  <c r="G22" i="43" s="1"/>
  <c r="H22" i="43" s="1"/>
  <c r="D5" i="43"/>
  <c r="E5" i="43" s="1"/>
  <c r="F5" i="43" s="1"/>
  <c r="D46" i="43"/>
  <c r="E46" i="43" s="1"/>
  <c r="G46" i="43" s="1"/>
  <c r="H46" i="43" s="1"/>
  <c r="D24" i="43"/>
  <c r="E24" i="43" s="1"/>
  <c r="G24" i="43" s="1"/>
  <c r="H24" i="43" s="1"/>
  <c r="F6" i="43"/>
  <c r="F21" i="43" l="1"/>
  <c r="G39" i="43"/>
  <c r="H39" i="43" s="1"/>
  <c r="F20" i="43"/>
  <c r="F18" i="43"/>
  <c r="G5" i="43"/>
  <c r="H5" i="43" s="1"/>
  <c r="F4" i="43"/>
  <c r="F44" i="43"/>
  <c r="G11" i="43"/>
  <c r="H11" i="43" s="1"/>
  <c r="F12" i="43"/>
  <c r="F8" i="43"/>
  <c r="F30" i="43"/>
  <c r="F25" i="43"/>
  <c r="G36" i="43"/>
  <c r="H36" i="43" s="1"/>
  <c r="F34" i="43"/>
  <c r="G35" i="43"/>
  <c r="H35" i="43" s="1"/>
  <c r="G37" i="43"/>
  <c r="H37" i="43" s="1"/>
  <c r="G17" i="43"/>
  <c r="H17" i="43" s="1"/>
  <c r="F19" i="43"/>
  <c r="G33" i="43"/>
  <c r="H33" i="43" s="1"/>
  <c r="F47" i="43"/>
  <c r="F41" i="43"/>
  <c r="F43" i="43"/>
  <c r="F16" i="43"/>
  <c r="F3" i="43"/>
  <c r="F24" i="43"/>
  <c r="F32" i="43"/>
  <c r="G14" i="43"/>
  <c r="H14" i="43" s="1"/>
  <c r="F45" i="43"/>
  <c r="G7" i="43"/>
  <c r="H7" i="43" s="1"/>
  <c r="F13" i="43"/>
  <c r="G26" i="43"/>
  <c r="H26" i="43" s="1"/>
  <c r="F29" i="43"/>
  <c r="F22" i="43"/>
  <c r="F40" i="43"/>
  <c r="G23" i="43"/>
  <c r="H23" i="43" s="1"/>
  <c r="F31" i="43"/>
  <c r="G28" i="43"/>
  <c r="H28" i="43" s="1"/>
  <c r="F10" i="43"/>
  <c r="F46" i="43"/>
  <c r="F38" i="43"/>
  <c r="F15" i="43"/>
  <c r="F27" i="43"/>
  <c r="G42" i="43"/>
  <c r="H42" i="43" s="1"/>
  <c r="F9" i="43"/>
  <c r="H4" i="30"/>
  <c r="F2" i="43" l="1"/>
  <c r="J3" i="30" s="1"/>
  <c r="H2" i="43"/>
  <c r="G2" i="43"/>
  <c r="A4" i="44"/>
  <c r="I4" i="30"/>
  <c r="A6" i="44" l="1"/>
  <c r="D10" i="44" s="1"/>
  <c r="E10" i="44" s="1"/>
  <c r="G10" i="44" s="1"/>
  <c r="H10" i="44" s="1"/>
  <c r="D44" i="44" l="1"/>
  <c r="E44" i="44" s="1"/>
  <c r="F44" i="44" s="1"/>
  <c r="D12" i="44"/>
  <c r="E12" i="44" s="1"/>
  <c r="F12" i="44" s="1"/>
  <c r="D43" i="44"/>
  <c r="E43" i="44" s="1"/>
  <c r="F43" i="44" s="1"/>
  <c r="D24" i="44"/>
  <c r="E24" i="44" s="1"/>
  <c r="G24" i="44" s="1"/>
  <c r="H24" i="44" s="1"/>
  <c r="D22" i="44"/>
  <c r="E22" i="44" s="1"/>
  <c r="F22" i="44" s="1"/>
  <c r="D33" i="44"/>
  <c r="E33" i="44" s="1"/>
  <c r="G33" i="44" s="1"/>
  <c r="H33" i="44" s="1"/>
  <c r="D14" i="44"/>
  <c r="E14" i="44" s="1"/>
  <c r="F14" i="44" s="1"/>
  <c r="D17" i="44"/>
  <c r="E17" i="44" s="1"/>
  <c r="G17" i="44" s="1"/>
  <c r="H17" i="44" s="1"/>
  <c r="D32" i="44"/>
  <c r="E32" i="44" s="1"/>
  <c r="G32" i="44" s="1"/>
  <c r="H32" i="44" s="1"/>
  <c r="D38" i="44"/>
  <c r="E38" i="44" s="1"/>
  <c r="G38" i="44" s="1"/>
  <c r="H38" i="44" s="1"/>
  <c r="D47" i="44"/>
  <c r="E47" i="44" s="1"/>
  <c r="F47" i="44" s="1"/>
  <c r="D39" i="44"/>
  <c r="E39" i="44" s="1"/>
  <c r="G39" i="44" s="1"/>
  <c r="H39" i="44" s="1"/>
  <c r="D45" i="44"/>
  <c r="E45" i="44" s="1"/>
  <c r="G45" i="44" s="1"/>
  <c r="H45" i="44" s="1"/>
  <c r="D46" i="44"/>
  <c r="E46" i="44" s="1"/>
  <c r="F46" i="44" s="1"/>
  <c r="D7" i="44"/>
  <c r="E7" i="44" s="1"/>
  <c r="F7" i="44" s="1"/>
  <c r="F10" i="44"/>
  <c r="D27" i="44"/>
  <c r="E27" i="44" s="1"/>
  <c r="G27" i="44" s="1"/>
  <c r="H27" i="44" s="1"/>
  <c r="D5" i="44"/>
  <c r="E5" i="44" s="1"/>
  <c r="F5" i="44" s="1"/>
  <c r="D30" i="44"/>
  <c r="E30" i="44" s="1"/>
  <c r="G30" i="44" s="1"/>
  <c r="H30" i="44" s="1"/>
  <c r="D18" i="44"/>
  <c r="E18" i="44" s="1"/>
  <c r="G18" i="44" s="1"/>
  <c r="H18" i="44" s="1"/>
  <c r="D25" i="44"/>
  <c r="E25" i="44" s="1"/>
  <c r="F25" i="44" s="1"/>
  <c r="D4" i="44"/>
  <c r="E4" i="44" s="1"/>
  <c r="G4" i="44" s="1"/>
  <c r="D21" i="44"/>
  <c r="E21" i="44" s="1"/>
  <c r="F21" i="44" s="1"/>
  <c r="D6" i="44"/>
  <c r="E6" i="44" s="1"/>
  <c r="F6" i="44" s="1"/>
  <c r="D42" i="44"/>
  <c r="E42" i="44" s="1"/>
  <c r="F42" i="44" s="1"/>
  <c r="D11" i="44"/>
  <c r="E11" i="44" s="1"/>
  <c r="G11" i="44" s="1"/>
  <c r="H11" i="44" s="1"/>
  <c r="D20" i="44"/>
  <c r="E20" i="44" s="1"/>
  <c r="F20" i="44" s="1"/>
  <c r="D36" i="44"/>
  <c r="E36" i="44" s="1"/>
  <c r="F36" i="44" s="1"/>
  <c r="D37" i="44"/>
  <c r="E37" i="44" s="1"/>
  <c r="G37" i="44" s="1"/>
  <c r="H37" i="44" s="1"/>
  <c r="D13" i="44"/>
  <c r="E13" i="44" s="1"/>
  <c r="F13" i="44" s="1"/>
  <c r="D8" i="44"/>
  <c r="E8" i="44" s="1"/>
  <c r="G8" i="44" s="1"/>
  <c r="H8" i="44" s="1"/>
  <c r="D29" i="44"/>
  <c r="E29" i="44" s="1"/>
  <c r="F29" i="44" s="1"/>
  <c r="D35" i="44"/>
  <c r="E35" i="44" s="1"/>
  <c r="G35" i="44" s="1"/>
  <c r="H35" i="44" s="1"/>
  <c r="D31" i="44"/>
  <c r="E31" i="44" s="1"/>
  <c r="F31" i="44" s="1"/>
  <c r="D3" i="44"/>
  <c r="E3" i="44" s="1"/>
  <c r="F3" i="44" s="1"/>
  <c r="D23" i="44"/>
  <c r="E23" i="44" s="1"/>
  <c r="F23" i="44" s="1"/>
  <c r="D40" i="44"/>
  <c r="E40" i="44" s="1"/>
  <c r="G40" i="44" s="1"/>
  <c r="H40" i="44" s="1"/>
  <c r="D16" i="44"/>
  <c r="E16" i="44" s="1"/>
  <c r="G16" i="44" s="1"/>
  <c r="H16" i="44" s="1"/>
  <c r="D15" i="44"/>
  <c r="E15" i="44" s="1"/>
  <c r="G15" i="44" s="1"/>
  <c r="H15" i="44" s="1"/>
  <c r="D19" i="44"/>
  <c r="E19" i="44" s="1"/>
  <c r="G19" i="44" s="1"/>
  <c r="H19" i="44" s="1"/>
  <c r="D26" i="44"/>
  <c r="E26" i="44" s="1"/>
  <c r="F26" i="44" s="1"/>
  <c r="D34" i="44"/>
  <c r="E34" i="44" s="1"/>
  <c r="G34" i="44" s="1"/>
  <c r="H34" i="44" s="1"/>
  <c r="D9" i="44"/>
  <c r="E9" i="44" s="1"/>
  <c r="F9" i="44" s="1"/>
  <c r="D41" i="44"/>
  <c r="E41" i="44" s="1"/>
  <c r="G41" i="44" s="1"/>
  <c r="H41" i="44" s="1"/>
  <c r="D28" i="44"/>
  <c r="E28" i="44" s="1"/>
  <c r="F28" i="44" s="1"/>
  <c r="G12" i="44" l="1"/>
  <c r="H12" i="44" s="1"/>
  <c r="H4" i="44"/>
  <c r="I5" i="30" s="1"/>
  <c r="H5" i="30"/>
  <c r="G21" i="44"/>
  <c r="H21" i="44" s="1"/>
  <c r="F8" i="44"/>
  <c r="F35" i="44"/>
  <c r="G25" i="44"/>
  <c r="H25" i="44" s="1"/>
  <c r="G42" i="44"/>
  <c r="H42" i="44" s="1"/>
  <c r="F27" i="44"/>
  <c r="G31" i="44"/>
  <c r="H31" i="44" s="1"/>
  <c r="G29" i="44"/>
  <c r="H29" i="44" s="1"/>
  <c r="G6" i="44"/>
  <c r="H6" i="44" s="1"/>
  <c r="F34" i="44"/>
  <c r="F38" i="44"/>
  <c r="F19" i="44"/>
  <c r="G3" i="44"/>
  <c r="H3" i="44" s="1"/>
  <c r="F4" i="44"/>
  <c r="G44" i="44"/>
  <c r="H44" i="44" s="1"/>
  <c r="F16" i="44"/>
  <c r="G13" i="44"/>
  <c r="H13" i="44" s="1"/>
  <c r="F17" i="44"/>
  <c r="G9" i="44"/>
  <c r="H9" i="44" s="1"/>
  <c r="G26" i="44"/>
  <c r="H26" i="44" s="1"/>
  <c r="G43" i="44"/>
  <c r="H43" i="44" s="1"/>
  <c r="F11" i="44"/>
  <c r="F18" i="44"/>
  <c r="F30" i="44"/>
  <c r="G5" i="44"/>
  <c r="H5" i="44" s="1"/>
  <c r="F32" i="44"/>
  <c r="F39" i="44"/>
  <c r="G23" i="44"/>
  <c r="H23" i="44" s="1"/>
  <c r="G14" i="44"/>
  <c r="H14" i="44" s="1"/>
  <c r="G7" i="44"/>
  <c r="H7" i="44" s="1"/>
  <c r="F15" i="44"/>
  <c r="F24" i="44"/>
  <c r="G20" i="44"/>
  <c r="H20" i="44" s="1"/>
  <c r="F40" i="44"/>
  <c r="G46" i="44"/>
  <c r="H46" i="44" s="1"/>
  <c r="G28" i="44"/>
  <c r="H28" i="44" s="1"/>
  <c r="F45" i="44"/>
  <c r="F41" i="44"/>
  <c r="F37" i="44"/>
  <c r="G22" i="44"/>
  <c r="H22" i="44" s="1"/>
  <c r="G36" i="44"/>
  <c r="H36" i="44" s="1"/>
  <c r="G47" i="44"/>
  <c r="H47" i="44" s="1"/>
  <c r="F33" i="44"/>
  <c r="A6" i="45" l="1"/>
  <c r="A4" i="45"/>
  <c r="F2" i="44"/>
  <c r="J4" i="30" s="1"/>
  <c r="G2" i="44"/>
  <c r="H2" i="44"/>
  <c r="D9" i="45" l="1"/>
  <c r="E9" i="45" s="1"/>
  <c r="D35" i="45"/>
  <c r="E35" i="45" s="1"/>
  <c r="D36" i="45"/>
  <c r="E36" i="45" s="1"/>
  <c r="D16" i="45"/>
  <c r="E16" i="45" s="1"/>
  <c r="D15" i="45"/>
  <c r="E15" i="45" s="1"/>
  <c r="D17" i="45"/>
  <c r="E17" i="45" s="1"/>
  <c r="D40" i="45"/>
  <c r="E40" i="45" s="1"/>
  <c r="D10" i="45"/>
  <c r="E10" i="45" s="1"/>
  <c r="D23" i="45"/>
  <c r="E23" i="45" s="1"/>
  <c r="D31" i="45"/>
  <c r="E31" i="45" s="1"/>
  <c r="D39" i="45"/>
  <c r="E39" i="45" s="1"/>
  <c r="D24" i="45"/>
  <c r="E24" i="45" s="1"/>
  <c r="D4" i="45"/>
  <c r="E4" i="45" s="1"/>
  <c r="D13" i="45"/>
  <c r="E13" i="45" s="1"/>
  <c r="D45" i="45"/>
  <c r="E45" i="45" s="1"/>
  <c r="D8" i="45"/>
  <c r="E8" i="45" s="1"/>
  <c r="D44" i="45"/>
  <c r="E44" i="45" s="1"/>
  <c r="D5" i="45"/>
  <c r="E5" i="45" s="1"/>
  <c r="D34" i="45"/>
  <c r="E34" i="45" s="1"/>
  <c r="D22" i="45"/>
  <c r="E22" i="45" s="1"/>
  <c r="D30" i="45"/>
  <c r="E30" i="45" s="1"/>
  <c r="D38" i="45"/>
  <c r="E38" i="45" s="1"/>
  <c r="D47" i="45"/>
  <c r="E47" i="45" s="1"/>
  <c r="D6" i="45"/>
  <c r="E6" i="45" s="1"/>
  <c r="D29" i="45"/>
  <c r="E29" i="45" s="1"/>
  <c r="D25" i="45"/>
  <c r="E25" i="45" s="1"/>
  <c r="D3" i="45"/>
  <c r="E3" i="45" s="1"/>
  <c r="D32" i="45"/>
  <c r="E32" i="45" s="1"/>
  <c r="D28" i="45"/>
  <c r="E28" i="45" s="1"/>
  <c r="D26" i="45"/>
  <c r="E26" i="45" s="1"/>
  <c r="D33" i="45"/>
  <c r="E33" i="45" s="1"/>
  <c r="D12" i="45"/>
  <c r="E12" i="45" s="1"/>
  <c r="D20" i="45"/>
  <c r="E20" i="45" s="1"/>
  <c r="D46" i="45"/>
  <c r="E46" i="45" s="1"/>
  <c r="D42" i="45"/>
  <c r="E42" i="45" s="1"/>
  <c r="D14" i="45"/>
  <c r="E14" i="45" s="1"/>
  <c r="D37" i="45"/>
  <c r="E37" i="45" s="1"/>
  <c r="D7" i="45"/>
  <c r="E7" i="45" s="1"/>
  <c r="D11" i="45"/>
  <c r="E11" i="45" s="1"/>
  <c r="D19" i="45"/>
  <c r="E19" i="45" s="1"/>
  <c r="D27" i="45"/>
  <c r="E27" i="45" s="1"/>
  <c r="D21" i="45"/>
  <c r="E21" i="45" s="1"/>
  <c r="D18" i="45"/>
  <c r="E18" i="45" s="1"/>
  <c r="D41" i="45"/>
  <c r="E41" i="45" s="1"/>
  <c r="D43" i="45"/>
  <c r="E43" i="45" s="1"/>
  <c r="F6" i="45" l="1"/>
  <c r="G6" i="45"/>
  <c r="H6" i="45" s="1"/>
  <c r="G40" i="45"/>
  <c r="H40" i="45" s="1"/>
  <c r="F40" i="45"/>
  <c r="F19" i="45"/>
  <c r="G19" i="45"/>
  <c r="H19" i="45" s="1"/>
  <c r="G26" i="45"/>
  <c r="H26" i="45" s="1"/>
  <c r="F26" i="45"/>
  <c r="G37" i="45"/>
  <c r="H37" i="45" s="1"/>
  <c r="F37" i="45"/>
  <c r="F15" i="45"/>
  <c r="G15" i="45"/>
  <c r="H15" i="45" s="1"/>
  <c r="G8" i="45"/>
  <c r="H8" i="45" s="1"/>
  <c r="F8" i="45"/>
  <c r="G33" i="45"/>
  <c r="H33" i="45" s="1"/>
  <c r="F33" i="45"/>
  <c r="G16" i="45"/>
  <c r="H16" i="45" s="1"/>
  <c r="F16" i="45"/>
  <c r="G10" i="45"/>
  <c r="H10" i="45" s="1"/>
  <c r="F10" i="45"/>
  <c r="F47" i="45"/>
  <c r="G47" i="45"/>
  <c r="H47" i="45" s="1"/>
  <c r="G13" i="45"/>
  <c r="H13" i="45" s="1"/>
  <c r="F13" i="45"/>
  <c r="G4" i="45"/>
  <c r="H4" i="45" s="1"/>
  <c r="F4" i="45"/>
  <c r="F36" i="45"/>
  <c r="G36" i="45"/>
  <c r="H36" i="45" s="1"/>
  <c r="G7" i="45"/>
  <c r="H7" i="45" s="1"/>
  <c r="F7" i="45"/>
  <c r="F17" i="45"/>
  <c r="G17" i="45"/>
  <c r="H17" i="45" s="1"/>
  <c r="F28" i="45"/>
  <c r="G28" i="45"/>
  <c r="H28" i="45" s="1"/>
  <c r="F41" i="45"/>
  <c r="G41" i="45"/>
  <c r="H41" i="45" s="1"/>
  <c r="G32" i="45"/>
  <c r="H32" i="45" s="1"/>
  <c r="F32" i="45"/>
  <c r="G24" i="45"/>
  <c r="H24" i="45" s="1"/>
  <c r="F24" i="45"/>
  <c r="G42" i="45"/>
  <c r="H42" i="45" s="1"/>
  <c r="F42" i="45"/>
  <c r="F34" i="45"/>
  <c r="G34" i="45"/>
  <c r="H34" i="45" s="1"/>
  <c r="G39" i="45"/>
  <c r="H39" i="45" s="1"/>
  <c r="F39" i="45"/>
  <c r="F21" i="45"/>
  <c r="G21" i="45"/>
  <c r="H21" i="45" s="1"/>
  <c r="G46" i="45"/>
  <c r="H46" i="45" s="1"/>
  <c r="F46" i="45"/>
  <c r="G25" i="45"/>
  <c r="H25" i="45" s="1"/>
  <c r="F25" i="45"/>
  <c r="F5" i="45"/>
  <c r="G5" i="45"/>
  <c r="F31" i="45"/>
  <c r="G31" i="45"/>
  <c r="H31" i="45" s="1"/>
  <c r="G35" i="45"/>
  <c r="H35" i="45" s="1"/>
  <c r="F35" i="45"/>
  <c r="G12" i="45"/>
  <c r="H12" i="45" s="1"/>
  <c r="F12" i="45"/>
  <c r="F11" i="45"/>
  <c r="G11" i="45"/>
  <c r="H11" i="45" s="1"/>
  <c r="F45" i="45"/>
  <c r="G45" i="45"/>
  <c r="H45" i="45" s="1"/>
  <c r="F38" i="45"/>
  <c r="G38" i="45"/>
  <c r="H38" i="45" s="1"/>
  <c r="F43" i="45"/>
  <c r="G43" i="45"/>
  <c r="H43" i="45" s="1"/>
  <c r="F30" i="45"/>
  <c r="G30" i="45"/>
  <c r="H30" i="45" s="1"/>
  <c r="G14" i="45"/>
  <c r="H14" i="45" s="1"/>
  <c r="F14" i="45"/>
  <c r="G22" i="45"/>
  <c r="H22" i="45" s="1"/>
  <c r="F22" i="45"/>
  <c r="G18" i="45"/>
  <c r="H18" i="45" s="1"/>
  <c r="F18" i="45"/>
  <c r="G3" i="45"/>
  <c r="F3" i="45"/>
  <c r="G27" i="45"/>
  <c r="H27" i="45" s="1"/>
  <c r="F27" i="45"/>
  <c r="F20" i="45"/>
  <c r="G20" i="45"/>
  <c r="H20" i="45" s="1"/>
  <c r="F29" i="45"/>
  <c r="G29" i="45"/>
  <c r="H29" i="45" s="1"/>
  <c r="G44" i="45"/>
  <c r="H44" i="45" s="1"/>
  <c r="F44" i="45"/>
  <c r="G23" i="45"/>
  <c r="H23" i="45" s="1"/>
  <c r="F23" i="45"/>
  <c r="F9" i="45"/>
  <c r="G9" i="45"/>
  <c r="H9" i="45" s="1"/>
  <c r="H5" i="45" l="1"/>
  <c r="I6" i="30" s="1"/>
  <c r="H6" i="30"/>
  <c r="F2" i="45"/>
  <c r="J5" i="30" s="1"/>
  <c r="H3" i="45"/>
  <c r="G2" i="45"/>
  <c r="A6" i="46" l="1"/>
  <c r="H2" i="45"/>
  <c r="A4" i="46"/>
  <c r="D45" i="46" l="1"/>
  <c r="E45" i="46" s="1"/>
  <c r="D26" i="46"/>
  <c r="E26" i="46" s="1"/>
  <c r="D15" i="46"/>
  <c r="E15" i="46" s="1"/>
  <c r="D35" i="46"/>
  <c r="E35" i="46" s="1"/>
  <c r="D47" i="46"/>
  <c r="E47" i="46" s="1"/>
  <c r="D9" i="46"/>
  <c r="E9" i="46" s="1"/>
  <c r="D29" i="46"/>
  <c r="E29" i="46" s="1"/>
  <c r="D4" i="46"/>
  <c r="E4" i="46" s="1"/>
  <c r="D25" i="46"/>
  <c r="E25" i="46" s="1"/>
  <c r="D19" i="46"/>
  <c r="E19" i="46" s="1"/>
  <c r="D33" i="46"/>
  <c r="E33" i="46" s="1"/>
  <c r="D30" i="46"/>
  <c r="E30" i="46" s="1"/>
  <c r="D37" i="46"/>
  <c r="E37" i="46" s="1"/>
  <c r="D40" i="46"/>
  <c r="E40" i="46" s="1"/>
  <c r="D12" i="46"/>
  <c r="E12" i="46" s="1"/>
  <c r="D46" i="46"/>
  <c r="E46" i="46" s="1"/>
  <c r="D41" i="46"/>
  <c r="E41" i="46" s="1"/>
  <c r="D39" i="46"/>
  <c r="E39" i="46" s="1"/>
  <c r="D22" i="46"/>
  <c r="E22" i="46" s="1"/>
  <c r="D43" i="46"/>
  <c r="E43" i="46" s="1"/>
  <c r="D11" i="46"/>
  <c r="E11" i="46" s="1"/>
  <c r="D36" i="46"/>
  <c r="E36" i="46" s="1"/>
  <c r="D44" i="46"/>
  <c r="E44" i="46" s="1"/>
  <c r="D27" i="46"/>
  <c r="E27" i="46" s="1"/>
  <c r="D23" i="46"/>
  <c r="E23" i="46" s="1"/>
  <c r="D3" i="46"/>
  <c r="E3" i="46" s="1"/>
  <c r="D18" i="46"/>
  <c r="E18" i="46" s="1"/>
  <c r="D16" i="46"/>
  <c r="E16" i="46" s="1"/>
  <c r="D28" i="46"/>
  <c r="E28" i="46" s="1"/>
  <c r="D42" i="46"/>
  <c r="E42" i="46" s="1"/>
  <c r="D14" i="46"/>
  <c r="E14" i="46" s="1"/>
  <c r="D8" i="46"/>
  <c r="E8" i="46" s="1"/>
  <c r="D31" i="46"/>
  <c r="E31" i="46" s="1"/>
  <c r="D10" i="46"/>
  <c r="E10" i="46" s="1"/>
  <c r="D6" i="46"/>
  <c r="E6" i="46" s="1"/>
  <c r="D38" i="46"/>
  <c r="E38" i="46" s="1"/>
  <c r="D32" i="46"/>
  <c r="E32" i="46" s="1"/>
  <c r="D17" i="46"/>
  <c r="E17" i="46" s="1"/>
  <c r="D24" i="46"/>
  <c r="E24" i="46" s="1"/>
  <c r="D21" i="46"/>
  <c r="E21" i="46" s="1"/>
  <c r="D5" i="46"/>
  <c r="E5" i="46" s="1"/>
  <c r="D20" i="46"/>
  <c r="E20" i="46" s="1"/>
  <c r="D13" i="46"/>
  <c r="E13" i="46" s="1"/>
  <c r="D34" i="46"/>
  <c r="E34" i="46" s="1"/>
  <c r="D7" i="46"/>
  <c r="E7" i="46" s="1"/>
  <c r="G17" i="46" l="1"/>
  <c r="H17" i="46" s="1"/>
  <c r="F17" i="46"/>
  <c r="F42" i="46"/>
  <c r="G42" i="46"/>
  <c r="H42" i="46" s="1"/>
  <c r="F36" i="46"/>
  <c r="G36" i="46"/>
  <c r="H36" i="46" s="1"/>
  <c r="G40" i="46"/>
  <c r="H40" i="46" s="1"/>
  <c r="F40" i="46"/>
  <c r="G9" i="46"/>
  <c r="H9" i="46" s="1"/>
  <c r="F9" i="46"/>
  <c r="F34" i="46"/>
  <c r="G34" i="46"/>
  <c r="H34" i="46" s="1"/>
  <c r="G43" i="46"/>
  <c r="H43" i="46" s="1"/>
  <c r="F43" i="46"/>
  <c r="F7" i="46"/>
  <c r="G7" i="46"/>
  <c r="H7" i="46" s="1"/>
  <c r="F32" i="46"/>
  <c r="G32" i="46"/>
  <c r="H32" i="46" s="1"/>
  <c r="F28" i="46"/>
  <c r="G28" i="46"/>
  <c r="H28" i="46" s="1"/>
  <c r="G11" i="46"/>
  <c r="H11" i="46" s="1"/>
  <c r="F11" i="46"/>
  <c r="F37" i="46"/>
  <c r="G37" i="46"/>
  <c r="H37" i="46" s="1"/>
  <c r="G47" i="46"/>
  <c r="H47" i="46" s="1"/>
  <c r="F47" i="46"/>
  <c r="G22" i="46"/>
  <c r="H22" i="46" s="1"/>
  <c r="F22" i="46"/>
  <c r="F35" i="46"/>
  <c r="G35" i="46"/>
  <c r="H35" i="46" s="1"/>
  <c r="F26" i="46"/>
  <c r="G26" i="46"/>
  <c r="H26" i="46" s="1"/>
  <c r="F16" i="46"/>
  <c r="G16" i="46"/>
  <c r="H16" i="46" s="1"/>
  <c r="G6" i="46"/>
  <c r="F6" i="46"/>
  <c r="F20" i="46"/>
  <c r="G20" i="46"/>
  <c r="H20" i="46" s="1"/>
  <c r="F10" i="46"/>
  <c r="G10" i="46"/>
  <c r="H10" i="46" s="1"/>
  <c r="F3" i="46"/>
  <c r="G3" i="46"/>
  <c r="G39" i="46"/>
  <c r="H39" i="46" s="1"/>
  <c r="F39" i="46"/>
  <c r="G19" i="46"/>
  <c r="H19" i="46" s="1"/>
  <c r="F19" i="46"/>
  <c r="G5" i="46"/>
  <c r="H5" i="46" s="1"/>
  <c r="F5" i="46"/>
  <c r="F31" i="46"/>
  <c r="G31" i="46"/>
  <c r="H31" i="46" s="1"/>
  <c r="F23" i="46"/>
  <c r="G23" i="46"/>
  <c r="H23" i="46" s="1"/>
  <c r="G41" i="46"/>
  <c r="H41" i="46" s="1"/>
  <c r="F41" i="46"/>
  <c r="F25" i="46"/>
  <c r="G25" i="46"/>
  <c r="H25" i="46" s="1"/>
  <c r="G45" i="46"/>
  <c r="H45" i="46" s="1"/>
  <c r="F45" i="46"/>
  <c r="F18" i="46"/>
  <c r="G18" i="46"/>
  <c r="H18" i="46" s="1"/>
  <c r="G15" i="46"/>
  <c r="H15" i="46" s="1"/>
  <c r="F15" i="46"/>
  <c r="F21" i="46"/>
  <c r="G21" i="46"/>
  <c r="H21" i="46" s="1"/>
  <c r="G8" i="46"/>
  <c r="H8" i="46" s="1"/>
  <c r="F8" i="46"/>
  <c r="F27" i="46"/>
  <c r="G27" i="46"/>
  <c r="H27" i="46" s="1"/>
  <c r="G46" i="46"/>
  <c r="H46" i="46" s="1"/>
  <c r="F46" i="46"/>
  <c r="F4" i="46"/>
  <c r="G4" i="46"/>
  <c r="H4" i="46" s="1"/>
  <c r="G38" i="46"/>
  <c r="H38" i="46" s="1"/>
  <c r="F38" i="46"/>
  <c r="G30" i="46"/>
  <c r="H30" i="46" s="1"/>
  <c r="F30" i="46"/>
  <c r="F13" i="46"/>
  <c r="G13" i="46"/>
  <c r="H13" i="46" s="1"/>
  <c r="F33" i="46"/>
  <c r="G33" i="46"/>
  <c r="H33" i="46" s="1"/>
  <c r="G24" i="46"/>
  <c r="H24" i="46" s="1"/>
  <c r="F24" i="46"/>
  <c r="G14" i="46"/>
  <c r="H14" i="46" s="1"/>
  <c r="F14" i="46"/>
  <c r="G44" i="46"/>
  <c r="H44" i="46" s="1"/>
  <c r="F44" i="46"/>
  <c r="G12" i="46"/>
  <c r="H12" i="46" s="1"/>
  <c r="F12" i="46"/>
  <c r="G29" i="46"/>
  <c r="H29" i="46" s="1"/>
  <c r="F29" i="46"/>
  <c r="H6" i="46" l="1"/>
  <c r="I7" i="30" s="1"/>
  <c r="H7" i="30"/>
  <c r="H3" i="46"/>
  <c r="G2" i="46"/>
  <c r="F2" i="46"/>
  <c r="J6" i="30" s="1"/>
  <c r="A6" i="47" l="1"/>
  <c r="H2" i="46"/>
  <c r="A4" i="47"/>
  <c r="D10" i="47" l="1"/>
  <c r="E10" i="47" s="1"/>
  <c r="D34" i="47"/>
  <c r="E34" i="47" s="1"/>
  <c r="D9" i="47"/>
  <c r="E9" i="47" s="1"/>
  <c r="D3" i="47"/>
  <c r="E3" i="47" s="1"/>
  <c r="D25" i="47"/>
  <c r="E25" i="47" s="1"/>
  <c r="D27" i="47"/>
  <c r="E27" i="47" s="1"/>
  <c r="D45" i="47"/>
  <c r="E45" i="47" s="1"/>
  <c r="D29" i="47"/>
  <c r="E29" i="47" s="1"/>
  <c r="D11" i="47"/>
  <c r="E11" i="47" s="1"/>
  <c r="D24" i="47"/>
  <c r="E24" i="47" s="1"/>
  <c r="D20" i="47"/>
  <c r="E20" i="47" s="1"/>
  <c r="D39" i="47"/>
  <c r="E39" i="47" s="1"/>
  <c r="D26" i="47"/>
  <c r="E26" i="47" s="1"/>
  <c r="D23" i="47"/>
  <c r="E23" i="47" s="1"/>
  <c r="D13" i="47"/>
  <c r="E13" i="47" s="1"/>
  <c r="D46" i="47"/>
  <c r="E46" i="47" s="1"/>
  <c r="D19" i="47"/>
  <c r="E19" i="47" s="1"/>
  <c r="D28" i="47"/>
  <c r="E28" i="47" s="1"/>
  <c r="D16" i="47"/>
  <c r="E16" i="47" s="1"/>
  <c r="D40" i="47"/>
  <c r="E40" i="47" s="1"/>
  <c r="D6" i="47"/>
  <c r="E6" i="47" s="1"/>
  <c r="D38" i="47"/>
  <c r="E38" i="47" s="1"/>
  <c r="D32" i="47"/>
  <c r="E32" i="47" s="1"/>
  <c r="D35" i="47"/>
  <c r="E35" i="47" s="1"/>
  <c r="D15" i="47"/>
  <c r="E15" i="47" s="1"/>
  <c r="D7" i="47"/>
  <c r="E7" i="47" s="1"/>
  <c r="D17" i="47"/>
  <c r="E17" i="47" s="1"/>
  <c r="D47" i="47"/>
  <c r="E47" i="47" s="1"/>
  <c r="D44" i="47"/>
  <c r="E44" i="47" s="1"/>
  <c r="D22" i="47"/>
  <c r="E22" i="47" s="1"/>
  <c r="D4" i="47"/>
  <c r="E4" i="47" s="1"/>
  <c r="D18" i="47"/>
  <c r="E18" i="47" s="1"/>
  <c r="D21" i="47"/>
  <c r="E21" i="47" s="1"/>
  <c r="D36" i="47"/>
  <c r="E36" i="47" s="1"/>
  <c r="D30" i="47"/>
  <c r="E30" i="47" s="1"/>
  <c r="D14" i="47"/>
  <c r="E14" i="47" s="1"/>
  <c r="D12" i="47"/>
  <c r="E12" i="47" s="1"/>
  <c r="D8" i="47"/>
  <c r="E8" i="47" s="1"/>
  <c r="D41" i="47"/>
  <c r="E41" i="47" s="1"/>
  <c r="D43" i="47"/>
  <c r="E43" i="47" s="1"/>
  <c r="D37" i="47"/>
  <c r="E37" i="47" s="1"/>
  <c r="D33" i="47"/>
  <c r="E33" i="47" s="1"/>
  <c r="D31" i="47"/>
  <c r="E31" i="47" s="1"/>
  <c r="D5" i="47"/>
  <c r="E5" i="47" s="1"/>
  <c r="D42" i="47"/>
  <c r="E42" i="47" s="1"/>
  <c r="G37" i="47" l="1"/>
  <c r="H37" i="47" s="1"/>
  <c r="F37" i="47"/>
  <c r="F43" i="47"/>
  <c r="G43" i="47"/>
  <c r="H43" i="47" s="1"/>
  <c r="G18" i="47"/>
  <c r="H18" i="47" s="1"/>
  <c r="F18" i="47"/>
  <c r="F35" i="47"/>
  <c r="G35" i="47"/>
  <c r="H35" i="47" s="1"/>
  <c r="G46" i="47"/>
  <c r="H46" i="47" s="1"/>
  <c r="F46" i="47"/>
  <c r="F29" i="47"/>
  <c r="G29" i="47"/>
  <c r="H29" i="47" s="1"/>
  <c r="F41" i="47"/>
  <c r="G41" i="47"/>
  <c r="H41" i="47" s="1"/>
  <c r="F4" i="47"/>
  <c r="G4" i="47"/>
  <c r="H4" i="47" s="1"/>
  <c r="G32" i="47"/>
  <c r="H32" i="47" s="1"/>
  <c r="F32" i="47"/>
  <c r="G13" i="47"/>
  <c r="H13" i="47" s="1"/>
  <c r="F13" i="47"/>
  <c r="F45" i="47"/>
  <c r="G45" i="47"/>
  <c r="H45" i="47" s="1"/>
  <c r="G42" i="47"/>
  <c r="H42" i="47" s="1"/>
  <c r="F42" i="47"/>
  <c r="F12" i="47"/>
  <c r="G12" i="47"/>
  <c r="H12" i="47" s="1"/>
  <c r="G6" i="47"/>
  <c r="H6" i="47" s="1"/>
  <c r="F6" i="47"/>
  <c r="G26" i="47"/>
  <c r="H26" i="47" s="1"/>
  <c r="F26" i="47"/>
  <c r="G25" i="47"/>
  <c r="H25" i="47" s="1"/>
  <c r="F25" i="47"/>
  <c r="G27" i="47"/>
  <c r="H27" i="47" s="1"/>
  <c r="F27" i="47"/>
  <c r="G3" i="47"/>
  <c r="F3" i="47"/>
  <c r="G8" i="47"/>
  <c r="H8" i="47" s="1"/>
  <c r="F8" i="47"/>
  <c r="F22" i="47"/>
  <c r="G22" i="47"/>
  <c r="H22" i="47" s="1"/>
  <c r="F38" i="47"/>
  <c r="G38" i="47"/>
  <c r="H38" i="47" s="1"/>
  <c r="G23" i="47"/>
  <c r="H23" i="47" s="1"/>
  <c r="F23" i="47"/>
  <c r="G44" i="47"/>
  <c r="H44" i="47" s="1"/>
  <c r="F44" i="47"/>
  <c r="F5" i="47"/>
  <c r="G5" i="47"/>
  <c r="H5" i="47" s="1"/>
  <c r="F14" i="47"/>
  <c r="G14" i="47"/>
  <c r="H14" i="47" s="1"/>
  <c r="F47" i="47"/>
  <c r="G47" i="47"/>
  <c r="H47" i="47" s="1"/>
  <c r="G40" i="47"/>
  <c r="H40" i="47" s="1"/>
  <c r="F40" i="47"/>
  <c r="G39" i="47"/>
  <c r="H39" i="47" s="1"/>
  <c r="F39" i="47"/>
  <c r="G31" i="47"/>
  <c r="H31" i="47" s="1"/>
  <c r="F31" i="47"/>
  <c r="G30" i="47"/>
  <c r="H30" i="47" s="1"/>
  <c r="F30" i="47"/>
  <c r="G17" i="47"/>
  <c r="H17" i="47" s="1"/>
  <c r="F17" i="47"/>
  <c r="F16" i="47"/>
  <c r="G16" i="47"/>
  <c r="H16" i="47" s="1"/>
  <c r="G20" i="47"/>
  <c r="H20" i="47" s="1"/>
  <c r="F20" i="47"/>
  <c r="F9" i="47"/>
  <c r="G9" i="47"/>
  <c r="H9" i="47" s="1"/>
  <c r="G33" i="47"/>
  <c r="H33" i="47" s="1"/>
  <c r="F33" i="47"/>
  <c r="F36" i="47"/>
  <c r="G36" i="47"/>
  <c r="H36" i="47" s="1"/>
  <c r="G7" i="47"/>
  <c r="F7" i="47"/>
  <c r="G28" i="47"/>
  <c r="H28" i="47" s="1"/>
  <c r="F28" i="47"/>
  <c r="G24" i="47"/>
  <c r="H24" i="47" s="1"/>
  <c r="F24" i="47"/>
  <c r="G34" i="47"/>
  <c r="H34" i="47" s="1"/>
  <c r="F34" i="47"/>
  <c r="F21" i="47"/>
  <c r="G21" i="47"/>
  <c r="H21" i="47" s="1"/>
  <c r="F15" i="47"/>
  <c r="G15" i="47"/>
  <c r="H15" i="47" s="1"/>
  <c r="G19" i="47"/>
  <c r="H19" i="47" s="1"/>
  <c r="F19" i="47"/>
  <c r="F11" i="47"/>
  <c r="G11" i="47"/>
  <c r="H11" i="47" s="1"/>
  <c r="G10" i="47"/>
  <c r="H10" i="47" s="1"/>
  <c r="F10" i="47"/>
  <c r="H7" i="47" l="1"/>
  <c r="I8" i="30" s="1"/>
  <c r="A6" i="48" s="1"/>
  <c r="H8" i="30"/>
  <c r="A4" i="48" s="1"/>
  <c r="F2" i="47"/>
  <c r="J7" i="30" s="1"/>
  <c r="G2" i="47"/>
  <c r="H3" i="47"/>
  <c r="H2" i="47" l="1"/>
  <c r="D5" i="48"/>
  <c r="E5" i="48" s="1"/>
  <c r="D23" i="48"/>
  <c r="E23" i="48" s="1"/>
  <c r="D32" i="48"/>
  <c r="E32" i="48" s="1"/>
  <c r="D22" i="48"/>
  <c r="E22" i="48" s="1"/>
  <c r="D39" i="48"/>
  <c r="E39" i="48" s="1"/>
  <c r="D45" i="48"/>
  <c r="E45" i="48" s="1"/>
  <c r="D34" i="48"/>
  <c r="E34" i="48" s="1"/>
  <c r="D3" i="48"/>
  <c r="E3" i="48" s="1"/>
  <c r="D29" i="48"/>
  <c r="E29" i="48" s="1"/>
  <c r="D10" i="48"/>
  <c r="E10" i="48" s="1"/>
  <c r="D6" i="48"/>
  <c r="E6" i="48" s="1"/>
  <c r="F6" i="48" s="1"/>
  <c r="D43" i="48"/>
  <c r="E43" i="48" s="1"/>
  <c r="D11" i="48"/>
  <c r="E11" i="48" s="1"/>
  <c r="D21" i="48"/>
  <c r="E21" i="48" s="1"/>
  <c r="D16" i="48"/>
  <c r="E16" i="48" s="1"/>
  <c r="D25" i="48"/>
  <c r="E25" i="48" s="1"/>
  <c r="D36" i="48"/>
  <c r="E36" i="48" s="1"/>
  <c r="D14" i="48"/>
  <c r="E14" i="48" s="1"/>
  <c r="D19" i="48"/>
  <c r="E19" i="48" s="1"/>
  <c r="D28" i="48"/>
  <c r="E28" i="48" s="1"/>
  <c r="D35" i="48"/>
  <c r="E35" i="48" s="1"/>
  <c r="D18" i="48"/>
  <c r="E18" i="48" s="1"/>
  <c r="D37" i="48"/>
  <c r="E37" i="48" s="1"/>
  <c r="D4" i="48"/>
  <c r="E4" i="48" s="1"/>
  <c r="D26" i="48"/>
  <c r="E26" i="48" s="1"/>
  <c r="D20" i="48"/>
  <c r="E20" i="48" s="1"/>
  <c r="D40" i="48"/>
  <c r="E40" i="48" s="1"/>
  <c r="D47" i="48"/>
  <c r="E47" i="48" s="1"/>
  <c r="D30" i="48"/>
  <c r="E30" i="48" s="1"/>
  <c r="D8" i="48"/>
  <c r="E8" i="48" s="1"/>
  <c r="D38" i="48"/>
  <c r="E38" i="48" s="1"/>
  <c r="D15" i="48"/>
  <c r="E15" i="48" s="1"/>
  <c r="D7" i="48"/>
  <c r="E7" i="48" s="1"/>
  <c r="D41" i="48"/>
  <c r="E41" i="48" s="1"/>
  <c r="D24" i="48"/>
  <c r="E24" i="48" s="1"/>
  <c r="D31" i="48"/>
  <c r="E31" i="48" s="1"/>
  <c r="D9" i="48"/>
  <c r="E9" i="48" s="1"/>
  <c r="D42" i="48"/>
  <c r="E42" i="48" s="1"/>
  <c r="D12" i="48"/>
  <c r="E12" i="48" s="1"/>
  <c r="D27" i="48"/>
  <c r="E27" i="48" s="1"/>
  <c r="D13" i="48"/>
  <c r="E13" i="48" s="1"/>
  <c r="D17" i="48"/>
  <c r="E17" i="48" s="1"/>
  <c r="D44" i="48"/>
  <c r="E44" i="48" s="1"/>
  <c r="D46" i="48"/>
  <c r="E46" i="48" s="1"/>
  <c r="D33" i="48"/>
  <c r="E33" i="48" s="1"/>
  <c r="F25" i="48" l="1"/>
  <c r="G25" i="48"/>
  <c r="H25" i="48" s="1"/>
  <c r="F37" i="48"/>
  <c r="G37" i="48"/>
  <c r="H37" i="48" s="1"/>
  <c r="F16" i="48"/>
  <c r="G16" i="48"/>
  <c r="H16" i="48" s="1"/>
  <c r="F34" i="48"/>
  <c r="G34" i="48"/>
  <c r="H34" i="48" s="1"/>
  <c r="G4" i="48"/>
  <c r="H4" i="48" s="1"/>
  <c r="F4" i="48"/>
  <c r="F18" i="48"/>
  <c r="G18" i="48"/>
  <c r="H18" i="48" s="1"/>
  <c r="G21" i="48"/>
  <c r="H21" i="48" s="1"/>
  <c r="F21" i="48"/>
  <c r="F45" i="48"/>
  <c r="G45" i="48"/>
  <c r="H45" i="48" s="1"/>
  <c r="G42" i="48"/>
  <c r="H42" i="48" s="1"/>
  <c r="F42" i="48"/>
  <c r="F35" i="48"/>
  <c r="G35" i="48"/>
  <c r="H35" i="48" s="1"/>
  <c r="F11" i="48"/>
  <c r="G11" i="48"/>
  <c r="H11" i="48" s="1"/>
  <c r="G39" i="48"/>
  <c r="H39" i="48" s="1"/>
  <c r="F39" i="48"/>
  <c r="G15" i="48"/>
  <c r="H15" i="48" s="1"/>
  <c r="F15" i="48"/>
  <c r="G38" i="48"/>
  <c r="H38" i="48" s="1"/>
  <c r="F38" i="48"/>
  <c r="G46" i="48"/>
  <c r="H46" i="48" s="1"/>
  <c r="F46" i="48"/>
  <c r="G43" i="48"/>
  <c r="H43" i="48" s="1"/>
  <c r="F43" i="48"/>
  <c r="F22" i="48"/>
  <c r="G22" i="48"/>
  <c r="H22" i="48" s="1"/>
  <c r="G3" i="48"/>
  <c r="F3" i="48"/>
  <c r="G33" i="48"/>
  <c r="H33" i="48" s="1"/>
  <c r="F33" i="48"/>
  <c r="F31" i="48"/>
  <c r="G31" i="48"/>
  <c r="H31" i="48" s="1"/>
  <c r="G40" i="48"/>
  <c r="H40" i="48" s="1"/>
  <c r="F40" i="48"/>
  <c r="G32" i="48"/>
  <c r="H32" i="48" s="1"/>
  <c r="F32" i="48"/>
  <c r="F12" i="48"/>
  <c r="G12" i="48"/>
  <c r="H12" i="48" s="1"/>
  <c r="F9" i="48"/>
  <c r="G9" i="48"/>
  <c r="H9" i="48" s="1"/>
  <c r="G47" i="48"/>
  <c r="H47" i="48" s="1"/>
  <c r="F47" i="48"/>
  <c r="G24" i="48"/>
  <c r="H24" i="48" s="1"/>
  <c r="F24" i="48"/>
  <c r="G6" i="48"/>
  <c r="H6" i="48" s="1"/>
  <c r="G41" i="48"/>
  <c r="H41" i="48" s="1"/>
  <c r="F41" i="48"/>
  <c r="F20" i="48"/>
  <c r="G20" i="48"/>
  <c r="H20" i="48" s="1"/>
  <c r="G14" i="48"/>
  <c r="H14" i="48" s="1"/>
  <c r="F14" i="48"/>
  <c r="G10" i="48"/>
  <c r="H10" i="48" s="1"/>
  <c r="F10" i="48"/>
  <c r="G23" i="48"/>
  <c r="H23" i="48" s="1"/>
  <c r="F23" i="48"/>
  <c r="G27" i="48"/>
  <c r="H27" i="48" s="1"/>
  <c r="F27" i="48"/>
  <c r="G8" i="48"/>
  <c r="H8" i="48" s="1"/>
  <c r="F8" i="48"/>
  <c r="G30" i="48"/>
  <c r="H30" i="48" s="1"/>
  <c r="F30" i="48"/>
  <c r="F28" i="48"/>
  <c r="G28" i="48"/>
  <c r="H28" i="48" s="1"/>
  <c r="G44" i="48"/>
  <c r="H44" i="48" s="1"/>
  <c r="F44" i="48"/>
  <c r="G19" i="48"/>
  <c r="H19" i="48" s="1"/>
  <c r="F19" i="48"/>
  <c r="F17" i="48"/>
  <c r="G17" i="48"/>
  <c r="H17" i="48" s="1"/>
  <c r="G13" i="48"/>
  <c r="H13" i="48" s="1"/>
  <c r="F13" i="48"/>
  <c r="F7" i="48"/>
  <c r="G7" i="48"/>
  <c r="H7" i="48" s="1"/>
  <c r="F26" i="48"/>
  <c r="G26" i="48"/>
  <c r="H26" i="48" s="1"/>
  <c r="G36" i="48"/>
  <c r="H36" i="48" s="1"/>
  <c r="F36" i="48"/>
  <c r="F29" i="48"/>
  <c r="G29" i="48"/>
  <c r="H29" i="48" s="1"/>
  <c r="G5" i="48"/>
  <c r="H5" i="48" s="1"/>
  <c r="F5" i="48"/>
  <c r="G2" i="48" l="1"/>
  <c r="H3" i="48"/>
  <c r="H2" i="48" s="1"/>
  <c r="F2" i="48"/>
  <c r="J8" i="30" s="1"/>
  <c r="J9" i="30" s="1"/>
</calcChain>
</file>

<file path=xl/sharedStrings.xml><?xml version="1.0" encoding="utf-8"?>
<sst xmlns="http://schemas.openxmlformats.org/spreadsheetml/2006/main" count="171" uniqueCount="21">
  <si>
    <t>M</t>
  </si>
  <si>
    <t>F</t>
  </si>
  <si>
    <t>Sesso</t>
  </si>
  <si>
    <t>Colesterolo</t>
  </si>
  <si>
    <t>Fumatore</t>
  </si>
  <si>
    <t>Si</t>
  </si>
  <si>
    <t>No</t>
  </si>
  <si>
    <t>Età (x)</t>
  </si>
  <si>
    <t>Obesità (y)</t>
  </si>
  <si>
    <t>z = beta + c * x</t>
  </si>
  <si>
    <t>y = sigmoid(z)</t>
  </si>
  <si>
    <t>L:  log_loss</t>
  </si>
  <si>
    <t>gradiente beta</t>
  </si>
  <si>
    <t>gradiente c</t>
  </si>
  <si>
    <t>Beta</t>
  </si>
  <si>
    <t>C</t>
  </si>
  <si>
    <t>Learning rate</t>
  </si>
  <si>
    <t>Log-loss</t>
  </si>
  <si>
    <t>N</t>
  </si>
  <si>
    <t>Migliore</t>
  </si>
  <si>
    <t>Predetti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</si>
</sst>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"/>
    <numFmt numFmtId="181" formatCode="0.000E+00"/>
    <numFmt numFmtId="193" formatCode="0.000000000000000E+00"/>
  </numFmts>
  <fonts count="4" x14ac:knownFonts="1">
    <font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0" applyNumberFormat="1"/>
    <xf numFmtId="164" fontId="0" fillId="0" borderId="0" xfId="0" applyNumberFormat="1"/>
    <xf numFmtId="0" fontId="3" fillId="2" borderId="3" xfId="0" applyFont="1" applyFill="1" applyBorder="1"/>
    <xf numFmtId="0" fontId="3" fillId="2" borderId="1" xfId="0" applyFont="1" applyFill="1" applyBorder="1"/>
    <xf numFmtId="0" fontId="3" fillId="2" borderId="4" xfId="0" applyFont="1" applyFill="1" applyBorder="1"/>
    <xf numFmtId="166" fontId="0" fillId="0" borderId="6" xfId="0" applyNumberFormat="1" applyBorder="1"/>
    <xf numFmtId="166" fontId="0" fillId="0" borderId="2" xfId="0" applyNumberFormat="1" applyBorder="1"/>
    <xf numFmtId="2" fontId="3" fillId="2" borderId="1" xfId="0" applyNumberFormat="1" applyFont="1" applyFill="1" applyBorder="1"/>
    <xf numFmtId="2" fontId="0" fillId="0" borderId="0" xfId="0" applyNumberFormat="1"/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2" fontId="0" fillId="0" borderId="2" xfId="0" applyNumberFormat="1" applyBorder="1"/>
    <xf numFmtId="0" fontId="0" fillId="0" borderId="2" xfId="0" applyBorder="1"/>
    <xf numFmtId="166" fontId="0" fillId="0" borderId="8" xfId="0" applyNumberFormat="1" applyBorder="1"/>
    <xf numFmtId="2" fontId="0" fillId="0" borderId="5" xfId="0" applyNumberFormat="1" applyBorder="1"/>
    <xf numFmtId="0" fontId="3" fillId="2" borderId="7" xfId="0" applyFont="1" applyFill="1" applyBorder="1"/>
    <xf numFmtId="0" fontId="3" fillId="2" borderId="8" xfId="0" applyFont="1" applyFill="1" applyBorder="1"/>
    <xf numFmtId="2" fontId="3" fillId="2" borderId="2" xfId="0" applyNumberFormat="1" applyFont="1" applyFill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166" fontId="3" fillId="2" borderId="8" xfId="0" applyNumberFormat="1" applyFont="1" applyFill="1" applyBorder="1"/>
    <xf numFmtId="11" fontId="3" fillId="2" borderId="1" xfId="0" applyNumberFormat="1" applyFont="1" applyFill="1" applyBorder="1"/>
    <xf numFmtId="11" fontId="3" fillId="2" borderId="2" xfId="0" applyNumberFormat="1" applyFont="1" applyFill="1" applyBorder="1"/>
    <xf numFmtId="11" fontId="0" fillId="0" borderId="0" xfId="0" applyNumberFormat="1" applyBorder="1"/>
    <xf numFmtId="11" fontId="0" fillId="0" borderId="2" xfId="0" applyNumberFormat="1" applyBorder="1"/>
    <xf numFmtId="11" fontId="0" fillId="0" borderId="0" xfId="0" applyNumberFormat="1"/>
    <xf numFmtId="181" fontId="0" fillId="0" borderId="0" xfId="0" applyNumberFormat="1"/>
    <xf numFmtId="193" fontId="3" fillId="2" borderId="1" xfId="0" applyNumberFormat="1" applyFont="1" applyFill="1" applyBorder="1"/>
    <xf numFmtId="193" fontId="3" fillId="2" borderId="2" xfId="0" applyNumberFormat="1" applyFont="1" applyFill="1" applyBorder="1"/>
    <xf numFmtId="193" fontId="0" fillId="0" borderId="0" xfId="0" applyNumberFormat="1" applyBorder="1"/>
    <xf numFmtId="193" fontId="0" fillId="0" borderId="2" xfId="0" applyNumberFormat="1" applyBorder="1"/>
    <xf numFmtId="193" fontId="0" fillId="0" borderId="0" xfId="0" applyNumberFormat="1"/>
    <xf numFmtId="181" fontId="3" fillId="2" borderId="4" xfId="0" applyNumberFormat="1" applyFont="1" applyFill="1" applyBorder="1"/>
    <xf numFmtId="181" fontId="3" fillId="2" borderId="8" xfId="0" applyNumberFormat="1" applyFont="1" applyFill="1" applyBorder="1"/>
    <xf numFmtId="181" fontId="0" fillId="0" borderId="6" xfId="0" applyNumberFormat="1" applyBorder="1"/>
    <xf numFmtId="181" fontId="0" fillId="0" borderId="8" xfId="0" applyNumberFormat="1" applyBorder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ACF00"/>
      <color rgb="FFEA9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Età VS Obesità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Dati!$E$1</c:f>
              <c:strCache>
                <c:ptCount val="1"/>
                <c:pt idx="0">
                  <c:v>Obesità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Dati!$A$2:$A$46</c:f>
              <c:numCache>
                <c:formatCode>General</c:formatCode>
                <c:ptCount val="45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25</c:v>
                </c:pt>
                <c:pt idx="4">
                  <c:v>65</c:v>
                </c:pt>
                <c:pt idx="5">
                  <c:v>80</c:v>
                </c:pt>
                <c:pt idx="6">
                  <c:v>48</c:v>
                </c:pt>
                <c:pt idx="7">
                  <c:v>82</c:v>
                </c:pt>
                <c:pt idx="8">
                  <c:v>81</c:v>
                </c:pt>
                <c:pt idx="9">
                  <c:v>73</c:v>
                </c:pt>
                <c:pt idx="10">
                  <c:v>84</c:v>
                </c:pt>
                <c:pt idx="11">
                  <c:v>62</c:v>
                </c:pt>
                <c:pt idx="12">
                  <c:v>53</c:v>
                </c:pt>
                <c:pt idx="13">
                  <c:v>76</c:v>
                </c:pt>
                <c:pt idx="14">
                  <c:v>51</c:v>
                </c:pt>
                <c:pt idx="15">
                  <c:v>80</c:v>
                </c:pt>
                <c:pt idx="16">
                  <c:v>56</c:v>
                </c:pt>
                <c:pt idx="17">
                  <c:v>49</c:v>
                </c:pt>
                <c:pt idx="18">
                  <c:v>53</c:v>
                </c:pt>
                <c:pt idx="19">
                  <c:v>63</c:v>
                </c:pt>
                <c:pt idx="20">
                  <c:v>76</c:v>
                </c:pt>
                <c:pt idx="21">
                  <c:v>34</c:v>
                </c:pt>
                <c:pt idx="22">
                  <c:v>53</c:v>
                </c:pt>
                <c:pt idx="23">
                  <c:v>39</c:v>
                </c:pt>
                <c:pt idx="24">
                  <c:v>41</c:v>
                </c:pt>
                <c:pt idx="25">
                  <c:v>64</c:v>
                </c:pt>
                <c:pt idx="26">
                  <c:v>66</c:v>
                </c:pt>
                <c:pt idx="27">
                  <c:v>79</c:v>
                </c:pt>
                <c:pt idx="28">
                  <c:v>78</c:v>
                </c:pt>
                <c:pt idx="29">
                  <c:v>74</c:v>
                </c:pt>
                <c:pt idx="30">
                  <c:v>75</c:v>
                </c:pt>
                <c:pt idx="31">
                  <c:v>83</c:v>
                </c:pt>
                <c:pt idx="32">
                  <c:v>72</c:v>
                </c:pt>
                <c:pt idx="33">
                  <c:v>51</c:v>
                </c:pt>
                <c:pt idx="34">
                  <c:v>32</c:v>
                </c:pt>
                <c:pt idx="35">
                  <c:v>34</c:v>
                </c:pt>
                <c:pt idx="36">
                  <c:v>68</c:v>
                </c:pt>
                <c:pt idx="37">
                  <c:v>51</c:v>
                </c:pt>
                <c:pt idx="38">
                  <c:v>76</c:v>
                </c:pt>
                <c:pt idx="39">
                  <c:v>72</c:v>
                </c:pt>
                <c:pt idx="40">
                  <c:v>46</c:v>
                </c:pt>
                <c:pt idx="41">
                  <c:v>75</c:v>
                </c:pt>
                <c:pt idx="42">
                  <c:v>60</c:v>
                </c:pt>
                <c:pt idx="43">
                  <c:v>39</c:v>
                </c:pt>
                <c:pt idx="44">
                  <c:v>61</c:v>
                </c:pt>
              </c:numCache>
            </c:numRef>
          </c:xVal>
          <c:yVal>
            <c:numRef>
              <c:f>Dati!$E$2:$E$46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2-477D-B47B-8D66E1C1919C}"/>
            </c:ext>
          </c:extLst>
        </c:ser>
        <c:ser>
          <c:idx val="1"/>
          <c:order val="1"/>
          <c:tx>
            <c:strRef>
              <c:f>Dati!$F$1</c:f>
              <c:strCache>
                <c:ptCount val="1"/>
                <c:pt idx="0">
                  <c:v>Predetti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Dati!$A$2:$A$46</c:f>
              <c:numCache>
                <c:formatCode>General</c:formatCode>
                <c:ptCount val="45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25</c:v>
                </c:pt>
                <c:pt idx="4">
                  <c:v>65</c:v>
                </c:pt>
                <c:pt idx="5">
                  <c:v>80</c:v>
                </c:pt>
                <c:pt idx="6">
                  <c:v>48</c:v>
                </c:pt>
                <c:pt idx="7">
                  <c:v>82</c:v>
                </c:pt>
                <c:pt idx="8">
                  <c:v>81</c:v>
                </c:pt>
                <c:pt idx="9">
                  <c:v>73</c:v>
                </c:pt>
                <c:pt idx="10">
                  <c:v>84</c:v>
                </c:pt>
                <c:pt idx="11">
                  <c:v>62</c:v>
                </c:pt>
                <c:pt idx="12">
                  <c:v>53</c:v>
                </c:pt>
                <c:pt idx="13">
                  <c:v>76</c:v>
                </c:pt>
                <c:pt idx="14">
                  <c:v>51</c:v>
                </c:pt>
                <c:pt idx="15">
                  <c:v>80</c:v>
                </c:pt>
                <c:pt idx="16">
                  <c:v>56</c:v>
                </c:pt>
                <c:pt idx="17">
                  <c:v>49</c:v>
                </c:pt>
                <c:pt idx="18">
                  <c:v>53</c:v>
                </c:pt>
                <c:pt idx="19">
                  <c:v>63</c:v>
                </c:pt>
                <c:pt idx="20">
                  <c:v>76</c:v>
                </c:pt>
                <c:pt idx="21">
                  <c:v>34</c:v>
                </c:pt>
                <c:pt idx="22">
                  <c:v>53</c:v>
                </c:pt>
                <c:pt idx="23">
                  <c:v>39</c:v>
                </c:pt>
                <c:pt idx="24">
                  <c:v>41</c:v>
                </c:pt>
                <c:pt idx="25">
                  <c:v>64</c:v>
                </c:pt>
                <c:pt idx="26">
                  <c:v>66</c:v>
                </c:pt>
                <c:pt idx="27">
                  <c:v>79</c:v>
                </c:pt>
                <c:pt idx="28">
                  <c:v>78</c:v>
                </c:pt>
                <c:pt idx="29">
                  <c:v>74</c:v>
                </c:pt>
                <c:pt idx="30">
                  <c:v>75</c:v>
                </c:pt>
                <c:pt idx="31">
                  <c:v>83</c:v>
                </c:pt>
                <c:pt idx="32">
                  <c:v>72</c:v>
                </c:pt>
                <c:pt idx="33">
                  <c:v>51</c:v>
                </c:pt>
                <c:pt idx="34">
                  <c:v>32</c:v>
                </c:pt>
                <c:pt idx="35">
                  <c:v>34</c:v>
                </c:pt>
                <c:pt idx="36">
                  <c:v>68</c:v>
                </c:pt>
                <c:pt idx="37">
                  <c:v>51</c:v>
                </c:pt>
                <c:pt idx="38">
                  <c:v>76</c:v>
                </c:pt>
                <c:pt idx="39">
                  <c:v>72</c:v>
                </c:pt>
                <c:pt idx="40">
                  <c:v>46</c:v>
                </c:pt>
                <c:pt idx="41">
                  <c:v>75</c:v>
                </c:pt>
                <c:pt idx="42">
                  <c:v>60</c:v>
                </c:pt>
                <c:pt idx="43">
                  <c:v>39</c:v>
                </c:pt>
                <c:pt idx="44">
                  <c:v>61</c:v>
                </c:pt>
              </c:numCache>
            </c:numRef>
          </c:xVal>
          <c:yVal>
            <c:numRef>
              <c:f>Dati!$F$2:$F$46</c:f>
              <c:numCache>
                <c:formatCode>0.0000</c:formatCode>
                <c:ptCount val="45"/>
                <c:pt idx="0">
                  <c:v>0.33943476150400648</c:v>
                </c:pt>
                <c:pt idx="1">
                  <c:v>0.29817131275255676</c:v>
                </c:pt>
                <c:pt idx="2">
                  <c:v>0.25995005459766679</c:v>
                </c:pt>
                <c:pt idx="3">
                  <c:v>0.38328997923046909</c:v>
                </c:pt>
                <c:pt idx="4">
                  <c:v>0.22505710320705752</c:v>
                </c:pt>
                <c:pt idx="5">
                  <c:v>0.17920459807528302</c:v>
                </c:pt>
                <c:pt idx="6">
                  <c:v>0.28636932377343505</c:v>
                </c:pt>
                <c:pt idx="7">
                  <c:v>0.17367719641075308</c:v>
                </c:pt>
                <c:pt idx="8">
                  <c:v>0.17642388815885324</c:v>
                </c:pt>
                <c:pt idx="9">
                  <c:v>0.19963122523683582</c:v>
                </c:pt>
                <c:pt idx="10">
                  <c:v>0.16828532779493324</c:v>
                </c:pt>
                <c:pt idx="11">
                  <c:v>0.23516493738547234</c:v>
                </c:pt>
                <c:pt idx="12">
                  <c:v>0.2673348548817725</c:v>
                </c:pt>
                <c:pt idx="13">
                  <c:v>0.19066994669135925</c:v>
                </c:pt>
                <c:pt idx="14">
                  <c:v>0.27485153086996217</c:v>
                </c:pt>
                <c:pt idx="15">
                  <c:v>0.17920459807528302</c:v>
                </c:pt>
                <c:pt idx="16">
                  <c:v>0.25630766822748263</c:v>
                </c:pt>
                <c:pt idx="17">
                  <c:v>0.28249806353282098</c:v>
                </c:pt>
                <c:pt idx="18">
                  <c:v>0.2673348548817725</c:v>
                </c:pt>
                <c:pt idx="19">
                  <c:v>0.23176107751966263</c:v>
                </c:pt>
                <c:pt idx="20">
                  <c:v>0.19066994669135925</c:v>
                </c:pt>
                <c:pt idx="21">
                  <c:v>0.34371249607061521</c:v>
                </c:pt>
                <c:pt idx="22">
                  <c:v>0.2673348548817725</c:v>
                </c:pt>
                <c:pt idx="23">
                  <c:v>0.32258947663169413</c:v>
                </c:pt>
                <c:pt idx="24">
                  <c:v>0.31433317652632875</c:v>
                </c:pt>
                <c:pt idx="25">
                  <c:v>0.22839177391932339</c:v>
                </c:pt>
                <c:pt idx="26">
                  <c:v>0.22175712803872299</c:v>
                </c:pt>
                <c:pt idx="27">
                  <c:v>0.1820194497010027</c:v>
                </c:pt>
                <c:pt idx="28">
                  <c:v>0.18486855712639036</c:v>
                </c:pt>
                <c:pt idx="29">
                  <c:v>0.19660947913043134</c:v>
                </c:pt>
                <c:pt idx="30">
                  <c:v>0.19362240706980921</c:v>
                </c:pt>
                <c:pt idx="31">
                  <c:v>0.17096439013821743</c:v>
                </c:pt>
                <c:pt idx="32">
                  <c:v>0.2026876965196252</c:v>
                </c:pt>
                <c:pt idx="33">
                  <c:v>0.27485153086996217</c:v>
                </c:pt>
                <c:pt idx="34">
                  <c:v>0.3523439323854618</c:v>
                </c:pt>
                <c:pt idx="35">
                  <c:v>0.34371249607061521</c:v>
                </c:pt>
                <c:pt idx="36">
                  <c:v>0.21526144662544475</c:v>
                </c:pt>
                <c:pt idx="37">
                  <c:v>0.27485153086996217</c:v>
                </c:pt>
                <c:pt idx="38">
                  <c:v>0.19066994669135925</c:v>
                </c:pt>
                <c:pt idx="39">
                  <c:v>0.2026876965196252</c:v>
                </c:pt>
                <c:pt idx="40">
                  <c:v>0.29420628308705177</c:v>
                </c:pt>
                <c:pt idx="41">
                  <c:v>0.19362240706980921</c:v>
                </c:pt>
                <c:pt idx="42">
                  <c:v>0.24207594814575284</c:v>
                </c:pt>
                <c:pt idx="43">
                  <c:v>0.32258947663169413</c:v>
                </c:pt>
                <c:pt idx="44">
                  <c:v>0.23860326268549814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2-477D-B47B-8D66E1C1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72928"/>
        <c:axId val="813666448"/>
      </c:scatterChart>
      <c:valAx>
        <c:axId val="8136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666448"/>
        <c:crosses val="autoZero"/>
        <c:crossBetween val="midCat"/>
      </c:valAx>
      <c:valAx>
        <c:axId val="8136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Obesità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67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79374</xdr:colOff>
      <xdr:row>9</xdr:row>
      <xdr:rowOff>80962</xdr:rowOff>
    </xdr:from>
    <xdr:to>
      <xdr:col>11</xdr:col>
      <xdr:colOff>722312</xdr:colOff>
      <xdr:row>23</xdr:row>
      <xdr:rowOff>46037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FCABAAA-16B5-6C00-12D8-E40B5AE6A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6B65-FC56-624E-AE4F-2CA83F86160B}">
  <dimension ref="A1:J46"/>
  <sheetViews>
    <sheetView tabSelected="1" zoomScale="80" zoomScaleNormal="80" workbookViewId="0">
      <selection activeCell="K6" sqref="K6"/>
    </sheetView>
  </sheetViews>
  <sheetFormatPr defaultColWidth="11" defaultRowHeight="15.5" x14ac:dyDescent="0.35"/>
  <cols>
    <col min="1" max="1" width="10.08203125" style="1" bestFit="1" customWidth="1"/>
    <col min="2" max="2" width="9.9140625" style="1" bestFit="1" customWidth="1"/>
    <col min="3" max="3" width="13.83203125" style="1" bestFit="1" customWidth="1"/>
    <col min="4" max="4" width="12.33203125" style="1" bestFit="1" customWidth="1"/>
    <col min="5" max="5" width="13.58203125" style="1" bestFit="1" customWidth="1"/>
    <col min="6" max="6" width="6.83203125" style="47" bestFit="1" customWidth="1"/>
    <col min="7" max="7" width="11.08203125" style="1" bestFit="1" customWidth="1"/>
    <col min="10" max="10" width="7.4140625" bestFit="1" customWidth="1"/>
  </cols>
  <sheetData>
    <row r="1" spans="1:10" x14ac:dyDescent="0.35">
      <c r="A1" s="6" t="s">
        <v>7</v>
      </c>
      <c r="B1" s="6" t="s">
        <v>2</v>
      </c>
      <c r="C1" s="6" t="s">
        <v>3</v>
      </c>
      <c r="D1" s="6" t="s">
        <v>4</v>
      </c>
      <c r="E1" s="6" t="s">
        <v>8</v>
      </c>
      <c r="F1" s="45" t="s">
        <v>20</v>
      </c>
      <c r="G1" s="6" t="s">
        <v>16</v>
      </c>
      <c r="H1" s="6" t="s">
        <v>14</v>
      </c>
      <c r="I1" s="6" t="s">
        <v>15</v>
      </c>
      <c r="J1" s="6" t="s">
        <v>17</v>
      </c>
    </row>
    <row r="2" spans="1:10" x14ac:dyDescent="0.35">
      <c r="A2" s="7">
        <v>35</v>
      </c>
      <c r="B2" s="7" t="s">
        <v>0</v>
      </c>
      <c r="C2" s="7">
        <v>200</v>
      </c>
      <c r="D2" s="7" t="s">
        <v>5</v>
      </c>
      <c r="E2" s="7">
        <f>IF(AND(C2&gt;240,A2&gt;55),1,0)</f>
        <v>0</v>
      </c>
      <c r="F2" s="46">
        <f ca="1">1/(1+EXP(-($H$9+$I$9*A2)))</f>
        <v>0.33943476150400648</v>
      </c>
      <c r="G2" s="7">
        <v>1E-3</v>
      </c>
      <c r="H2" s="8">
        <v>0</v>
      </c>
      <c r="I2" s="45">
        <v>-1.7000000000000001E-2</v>
      </c>
      <c r="J2" s="2">
        <f ca="1">'Iterazione (0)'!$F$2</f>
        <v>0.53869936991885603</v>
      </c>
    </row>
    <row r="3" spans="1:10" x14ac:dyDescent="0.35">
      <c r="A3" s="7">
        <v>45</v>
      </c>
      <c r="B3" s="7" t="s">
        <v>1</v>
      </c>
      <c r="C3" s="7">
        <v>150</v>
      </c>
      <c r="D3" s="7" t="s">
        <v>6</v>
      </c>
      <c r="E3" s="7">
        <f t="shared" ref="E3:E46" si="0">IF(AND(C3&gt;240,A3&gt;55),1,0)</f>
        <v>0</v>
      </c>
      <c r="F3" s="46">
        <f t="shared" ref="F3:F46" ca="1" si="1">1/(1+EXP(-($H$9+$I$9*A3)))</f>
        <v>0.29817131275255676</v>
      </c>
      <c r="G3" s="7">
        <v>1</v>
      </c>
      <c r="H3" s="8">
        <f ca="1">H2-($G$2*'Iterazione (0)'!G2)</f>
        <v>-8.955175320836796E-5</v>
      </c>
      <c r="I3" s="9">
        <f ca="1">I2-($G$2*'Iterazione (0)'!H2)</f>
        <v>-1.9020702019876747E-2</v>
      </c>
      <c r="J3" s="2">
        <f ca="1">'Iterazione (1)'!$F$2</f>
        <v>0.53602029061691858</v>
      </c>
    </row>
    <row r="4" spans="1:10" x14ac:dyDescent="0.35">
      <c r="A4" s="7">
        <v>55</v>
      </c>
      <c r="B4" s="7" t="s">
        <v>0</v>
      </c>
      <c r="C4" s="7">
        <v>220</v>
      </c>
      <c r="D4" s="7" t="s">
        <v>5</v>
      </c>
      <c r="E4" s="7">
        <f t="shared" si="0"/>
        <v>0</v>
      </c>
      <c r="F4" s="46">
        <f t="shared" ca="1" si="1"/>
        <v>0.25995005459766679</v>
      </c>
      <c r="G4" s="7">
        <v>2</v>
      </c>
      <c r="H4" s="8">
        <f ca="1">H3-($G$2*'Iterazione (1)'!G3)</f>
        <v>-4.2898651471237446E-4</v>
      </c>
      <c r="I4" s="9">
        <f ca="1">I3-($G$2*'Iterazione (1)'!H3)</f>
        <v>-3.0900918672516972E-2</v>
      </c>
      <c r="J4" s="2">
        <f ca="1">'Iterazione (2)'!$F$2</f>
        <v>0.56807304545967952</v>
      </c>
    </row>
    <row r="5" spans="1:10" x14ac:dyDescent="0.35">
      <c r="A5" s="7">
        <v>25</v>
      </c>
      <c r="B5" s="7" t="s">
        <v>1</v>
      </c>
      <c r="C5" s="7">
        <v>120</v>
      </c>
      <c r="D5" s="7" t="s">
        <v>6</v>
      </c>
      <c r="E5" s="7">
        <f t="shared" si="0"/>
        <v>0</v>
      </c>
      <c r="F5" s="46">
        <f t="shared" ca="1" si="1"/>
        <v>0.38328997923046909</v>
      </c>
      <c r="G5" s="7">
        <v>3</v>
      </c>
      <c r="H5" s="8">
        <f ca="1">H4-($G$2*'Iterazione (2)'!G4)</f>
        <v>-6.2823940959970154E-4</v>
      </c>
      <c r="I5" s="9">
        <f ca="1">I4-($G$2*'Iterazione (2)'!H4)</f>
        <v>-3.9867298942446686E-2</v>
      </c>
      <c r="J5" s="2">
        <f ca="1">'Iterazione (3)'!$F$2</f>
        <v>0.63101292056595581</v>
      </c>
    </row>
    <row r="6" spans="1:10" x14ac:dyDescent="0.35">
      <c r="A6" s="7">
        <v>65</v>
      </c>
      <c r="B6" s="7" t="s">
        <v>0</v>
      </c>
      <c r="C6" s="7">
        <v>250</v>
      </c>
      <c r="D6" s="7" t="s">
        <v>5</v>
      </c>
      <c r="E6" s="7">
        <f t="shared" si="0"/>
        <v>1</v>
      </c>
      <c r="F6" s="46">
        <f t="shared" ca="1" si="1"/>
        <v>0.22505710320705752</v>
      </c>
      <c r="G6" s="7">
        <v>4</v>
      </c>
      <c r="H6" s="8">
        <f ca="1">H5-($G$2*'Iterazione (3)'!G5)</f>
        <v>-7.285904967833872E-4</v>
      </c>
      <c r="I6" s="9">
        <f ca="1">I5-($G$2*'Iterazione (3)'!H5)</f>
        <v>-4.5386608737549398E-2</v>
      </c>
      <c r="J6" s="2">
        <f ca="1">'Iterazione (4)'!$F$2</f>
        <v>0.68038399985732634</v>
      </c>
    </row>
    <row r="7" spans="1:10" x14ac:dyDescent="0.35">
      <c r="A7" s="1">
        <v>80</v>
      </c>
      <c r="B7" s="7" t="s">
        <v>0</v>
      </c>
      <c r="C7" s="1">
        <v>102</v>
      </c>
      <c r="D7" s="7" t="s">
        <v>5</v>
      </c>
      <c r="E7" s="7">
        <f t="shared" si="0"/>
        <v>0</v>
      </c>
      <c r="F7" s="46">
        <f t="shared" ca="1" si="1"/>
        <v>0.17920459807528302</v>
      </c>
      <c r="G7" s="7">
        <v>5</v>
      </c>
      <c r="H7" s="8">
        <f ca="1">H6-($G$2*'Iterazione (4)'!G6)</f>
        <v>-9.71757563479612E-4</v>
      </c>
      <c r="I7" s="9">
        <f ca="1">I6-($G$2*'Iterazione (4)'!H6)</f>
        <v>-5.1465785404955021E-2</v>
      </c>
      <c r="J7" s="2">
        <f ca="1">'Iterazione (5)'!$F$2</f>
        <v>0.7413200278232045</v>
      </c>
    </row>
    <row r="8" spans="1:10" x14ac:dyDescent="0.35">
      <c r="A8" s="1">
        <v>48</v>
      </c>
      <c r="B8" s="7" t="s">
        <v>1</v>
      </c>
      <c r="C8" s="1">
        <v>230</v>
      </c>
      <c r="D8" s="7" t="s">
        <v>6</v>
      </c>
      <c r="E8" s="7">
        <f t="shared" si="0"/>
        <v>0</v>
      </c>
      <c r="F8" s="46">
        <f t="shared" ca="1" si="1"/>
        <v>0.28636932377343505</v>
      </c>
      <c r="G8" s="7">
        <v>6</v>
      </c>
      <c r="H8" s="8">
        <f ca="1">H7-($G$2*'Iterazione (5)'!G7)</f>
        <v>-5.7758130686376636E-6</v>
      </c>
      <c r="I8" s="9">
        <f ca="1">I7-($G$2*'Iterazione (5)'!H7)</f>
        <v>1.1323028371758311E-2</v>
      </c>
      <c r="J8" s="2">
        <f ca="1">'Iterazione (6)'!$F$2</f>
        <v>0.94603539972298312</v>
      </c>
    </row>
    <row r="9" spans="1:10" x14ac:dyDescent="0.35">
      <c r="A9" s="1">
        <v>82</v>
      </c>
      <c r="B9" s="7" t="s">
        <v>0</v>
      </c>
      <c r="C9" s="1">
        <v>173</v>
      </c>
      <c r="D9" s="7" t="s">
        <v>5</v>
      </c>
      <c r="E9" s="7">
        <f t="shared" si="0"/>
        <v>0</v>
      </c>
      <c r="F9" s="46">
        <f t="shared" ca="1" si="1"/>
        <v>0.17367719641075308</v>
      </c>
      <c r="G9" s="6" t="s">
        <v>19</v>
      </c>
      <c r="H9" s="8">
        <f ca="1">H3</f>
        <v>-8.955175320836796E-5</v>
      </c>
      <c r="I9" s="9">
        <f ca="1">I3</f>
        <v>-1.9020702019876747E-2</v>
      </c>
      <c r="J9" s="2">
        <f ca="1">MIN(J2:J8)</f>
        <v>0.53602029061691858</v>
      </c>
    </row>
    <row r="10" spans="1:10" x14ac:dyDescent="0.35">
      <c r="A10" s="1">
        <v>81</v>
      </c>
      <c r="B10" s="7" t="s">
        <v>1</v>
      </c>
      <c r="C10" s="1">
        <v>238</v>
      </c>
      <c r="D10" s="7" t="s">
        <v>6</v>
      </c>
      <c r="E10" s="7">
        <f t="shared" si="0"/>
        <v>0</v>
      </c>
      <c r="F10" s="46">
        <f t="shared" ca="1" si="1"/>
        <v>0.17642388815885324</v>
      </c>
      <c r="G10" s="7"/>
    </row>
    <row r="11" spans="1:10" x14ac:dyDescent="0.35">
      <c r="A11" s="1">
        <v>73</v>
      </c>
      <c r="B11" s="7" t="s">
        <v>0</v>
      </c>
      <c r="C11" s="1">
        <v>207</v>
      </c>
      <c r="D11" s="7" t="s">
        <v>5</v>
      </c>
      <c r="E11" s="7">
        <f t="shared" si="0"/>
        <v>0</v>
      </c>
      <c r="F11" s="46">
        <f t="shared" ca="1" si="1"/>
        <v>0.19963122523683582</v>
      </c>
      <c r="G11" s="7"/>
    </row>
    <row r="12" spans="1:10" x14ac:dyDescent="0.35">
      <c r="A12" s="1">
        <v>84</v>
      </c>
      <c r="B12" s="7" t="s">
        <v>0</v>
      </c>
      <c r="C12" s="1">
        <v>256</v>
      </c>
      <c r="D12" s="7" t="s">
        <v>6</v>
      </c>
      <c r="E12" s="7">
        <f t="shared" si="0"/>
        <v>1</v>
      </c>
      <c r="F12" s="46">
        <f t="shared" ca="1" si="1"/>
        <v>0.16828532779493324</v>
      </c>
      <c r="G12" s="7"/>
    </row>
    <row r="13" spans="1:10" x14ac:dyDescent="0.35">
      <c r="A13" s="1">
        <v>62</v>
      </c>
      <c r="B13" s="7" t="s">
        <v>1</v>
      </c>
      <c r="C13" s="1">
        <v>260</v>
      </c>
      <c r="D13" s="7" t="s">
        <v>5</v>
      </c>
      <c r="E13" s="7">
        <f t="shared" si="0"/>
        <v>1</v>
      </c>
      <c r="F13" s="46">
        <f t="shared" ca="1" si="1"/>
        <v>0.23516493738547234</v>
      </c>
      <c r="G13" s="7"/>
    </row>
    <row r="14" spans="1:10" x14ac:dyDescent="0.35">
      <c r="A14" s="1">
        <v>53</v>
      </c>
      <c r="B14" s="7" t="s">
        <v>0</v>
      </c>
      <c r="C14" s="1">
        <v>230</v>
      </c>
      <c r="D14" s="7" t="s">
        <v>6</v>
      </c>
      <c r="E14" s="7">
        <f t="shared" si="0"/>
        <v>0</v>
      </c>
      <c r="F14" s="46">
        <f t="shared" ca="1" si="1"/>
        <v>0.2673348548817725</v>
      </c>
      <c r="G14" s="7"/>
    </row>
    <row r="15" spans="1:10" x14ac:dyDescent="0.35">
      <c r="A15" s="1">
        <v>76</v>
      </c>
      <c r="B15" s="7" t="s">
        <v>1</v>
      </c>
      <c r="C15" s="1">
        <v>240</v>
      </c>
      <c r="D15" s="7" t="s">
        <v>6</v>
      </c>
      <c r="E15" s="7">
        <f t="shared" si="0"/>
        <v>0</v>
      </c>
      <c r="F15" s="46">
        <f t="shared" ca="1" si="1"/>
        <v>0.19066994669135925</v>
      </c>
      <c r="G15" s="7"/>
    </row>
    <row r="16" spans="1:10" x14ac:dyDescent="0.35">
      <c r="A16" s="1">
        <v>51</v>
      </c>
      <c r="B16" s="7" t="s">
        <v>0</v>
      </c>
      <c r="C16" s="1">
        <v>229</v>
      </c>
      <c r="D16" s="7" t="s">
        <v>5</v>
      </c>
      <c r="E16" s="7">
        <f t="shared" si="0"/>
        <v>0</v>
      </c>
      <c r="F16" s="46">
        <f t="shared" ca="1" si="1"/>
        <v>0.27485153086996217</v>
      </c>
      <c r="G16" s="7"/>
    </row>
    <row r="17" spans="1:7" x14ac:dyDescent="0.35">
      <c r="A17" s="1">
        <v>80</v>
      </c>
      <c r="B17" s="7" t="s">
        <v>0</v>
      </c>
      <c r="C17" s="1">
        <v>198</v>
      </c>
      <c r="D17" s="7" t="s">
        <v>6</v>
      </c>
      <c r="E17" s="7">
        <f t="shared" si="0"/>
        <v>0</v>
      </c>
      <c r="F17" s="46">
        <f t="shared" ca="1" si="1"/>
        <v>0.17920459807528302</v>
      </c>
      <c r="G17" s="7"/>
    </row>
    <row r="18" spans="1:7" x14ac:dyDescent="0.35">
      <c r="A18" s="1">
        <v>56</v>
      </c>
      <c r="B18" s="7" t="s">
        <v>1</v>
      </c>
      <c r="C18" s="1">
        <v>159</v>
      </c>
      <c r="D18" s="7" t="s">
        <v>5</v>
      </c>
      <c r="E18" s="7">
        <f t="shared" si="0"/>
        <v>0</v>
      </c>
      <c r="F18" s="46">
        <f t="shared" ca="1" si="1"/>
        <v>0.25630766822748263</v>
      </c>
      <c r="G18" s="7"/>
    </row>
    <row r="19" spans="1:7" x14ac:dyDescent="0.35">
      <c r="A19" s="1">
        <v>49</v>
      </c>
      <c r="B19" s="7" t="s">
        <v>0</v>
      </c>
      <c r="C19" s="1">
        <v>230</v>
      </c>
      <c r="D19" s="7" t="s">
        <v>5</v>
      </c>
      <c r="E19" s="7">
        <f t="shared" si="0"/>
        <v>0</v>
      </c>
      <c r="F19" s="46">
        <f t="shared" ca="1" si="1"/>
        <v>0.28249806353282098</v>
      </c>
      <c r="G19" s="7"/>
    </row>
    <row r="20" spans="1:7" x14ac:dyDescent="0.35">
      <c r="A20" s="1">
        <v>53</v>
      </c>
      <c r="B20" s="7" t="s">
        <v>1</v>
      </c>
      <c r="C20" s="1">
        <v>118</v>
      </c>
      <c r="D20" s="7" t="s">
        <v>6</v>
      </c>
      <c r="E20" s="7">
        <f t="shared" si="0"/>
        <v>0</v>
      </c>
      <c r="F20" s="46">
        <f t="shared" ca="1" si="1"/>
        <v>0.2673348548817725</v>
      </c>
      <c r="G20" s="7"/>
    </row>
    <row r="21" spans="1:7" x14ac:dyDescent="0.35">
      <c r="A21" s="1">
        <v>63</v>
      </c>
      <c r="B21" s="7" t="s">
        <v>0</v>
      </c>
      <c r="C21" s="1">
        <v>166</v>
      </c>
      <c r="D21" s="7" t="s">
        <v>5</v>
      </c>
      <c r="E21" s="7">
        <f t="shared" si="0"/>
        <v>0</v>
      </c>
      <c r="F21" s="46">
        <f t="shared" ca="1" si="1"/>
        <v>0.23176107751966263</v>
      </c>
      <c r="G21" s="7"/>
    </row>
    <row r="22" spans="1:7" x14ac:dyDescent="0.35">
      <c r="A22" s="1">
        <v>76</v>
      </c>
      <c r="B22" s="7" t="s">
        <v>0</v>
      </c>
      <c r="C22" s="1">
        <v>141</v>
      </c>
      <c r="D22" s="7" t="s">
        <v>6</v>
      </c>
      <c r="E22" s="7">
        <f t="shared" si="0"/>
        <v>0</v>
      </c>
      <c r="F22" s="46">
        <f t="shared" ca="1" si="1"/>
        <v>0.19066994669135925</v>
      </c>
      <c r="G22" s="7"/>
    </row>
    <row r="23" spans="1:7" x14ac:dyDescent="0.35">
      <c r="A23" s="1">
        <v>34</v>
      </c>
      <c r="B23" s="7" t="s">
        <v>1</v>
      </c>
      <c r="C23" s="1">
        <v>176</v>
      </c>
      <c r="D23" s="7" t="s">
        <v>5</v>
      </c>
      <c r="E23" s="7">
        <f t="shared" si="0"/>
        <v>0</v>
      </c>
      <c r="F23" s="46">
        <f t="shared" ca="1" si="1"/>
        <v>0.34371249607061521</v>
      </c>
      <c r="G23" s="7"/>
    </row>
    <row r="24" spans="1:7" x14ac:dyDescent="0.35">
      <c r="A24" s="1">
        <v>53</v>
      </c>
      <c r="B24" s="7" t="s">
        <v>0</v>
      </c>
      <c r="C24" s="1">
        <v>108</v>
      </c>
      <c r="D24" s="7" t="s">
        <v>6</v>
      </c>
      <c r="E24" s="7">
        <f t="shared" si="0"/>
        <v>0</v>
      </c>
      <c r="F24" s="46">
        <f t="shared" ca="1" si="1"/>
        <v>0.2673348548817725</v>
      </c>
      <c r="G24" s="7"/>
    </row>
    <row r="25" spans="1:7" x14ac:dyDescent="0.35">
      <c r="A25" s="1">
        <v>39</v>
      </c>
      <c r="B25" s="7" t="s">
        <v>1</v>
      </c>
      <c r="C25" s="1">
        <v>159</v>
      </c>
      <c r="D25" s="7" t="s">
        <v>5</v>
      </c>
      <c r="E25" s="7">
        <f t="shared" si="0"/>
        <v>0</v>
      </c>
      <c r="F25" s="46">
        <f t="shared" ca="1" si="1"/>
        <v>0.32258947663169413</v>
      </c>
      <c r="G25" s="7"/>
    </row>
    <row r="26" spans="1:7" x14ac:dyDescent="0.35">
      <c r="A26" s="1">
        <v>41</v>
      </c>
      <c r="B26" s="7" t="s">
        <v>0</v>
      </c>
      <c r="C26" s="1">
        <v>230</v>
      </c>
      <c r="D26" s="7" t="s">
        <v>6</v>
      </c>
      <c r="E26" s="7">
        <f t="shared" si="0"/>
        <v>0</v>
      </c>
      <c r="F26" s="46">
        <f t="shared" ca="1" si="1"/>
        <v>0.31433317652632875</v>
      </c>
      <c r="G26" s="7"/>
    </row>
    <row r="27" spans="1:7" x14ac:dyDescent="0.35">
      <c r="A27" s="1">
        <v>64</v>
      </c>
      <c r="B27" s="7" t="s">
        <v>0</v>
      </c>
      <c r="C27" s="1">
        <v>160</v>
      </c>
      <c r="D27" s="7" t="s">
        <v>5</v>
      </c>
      <c r="E27" s="7">
        <f t="shared" si="0"/>
        <v>0</v>
      </c>
      <c r="F27" s="46">
        <f t="shared" ca="1" si="1"/>
        <v>0.22839177391932339</v>
      </c>
      <c r="G27" s="7"/>
    </row>
    <row r="28" spans="1:7" x14ac:dyDescent="0.35">
      <c r="A28" s="1">
        <v>66</v>
      </c>
      <c r="B28" s="7" t="s">
        <v>1</v>
      </c>
      <c r="C28" s="1">
        <v>220</v>
      </c>
      <c r="D28" s="7" t="s">
        <v>6</v>
      </c>
      <c r="E28" s="7">
        <f t="shared" si="0"/>
        <v>0</v>
      </c>
      <c r="F28" s="46">
        <f t="shared" ca="1" si="1"/>
        <v>0.22175712803872299</v>
      </c>
      <c r="G28" s="7"/>
    </row>
    <row r="29" spans="1:7" x14ac:dyDescent="0.35">
      <c r="A29" s="1">
        <v>79</v>
      </c>
      <c r="B29" s="7" t="s">
        <v>0</v>
      </c>
      <c r="C29" s="1">
        <v>278</v>
      </c>
      <c r="D29" s="7" t="s">
        <v>5</v>
      </c>
      <c r="E29" s="7">
        <f t="shared" si="0"/>
        <v>1</v>
      </c>
      <c r="F29" s="46">
        <f t="shared" ca="1" si="1"/>
        <v>0.1820194497010027</v>
      </c>
      <c r="G29" s="7"/>
    </row>
    <row r="30" spans="1:7" x14ac:dyDescent="0.35">
      <c r="A30" s="1">
        <v>78</v>
      </c>
      <c r="B30" s="7" t="s">
        <v>1</v>
      </c>
      <c r="C30" s="1">
        <v>214</v>
      </c>
      <c r="D30" s="7" t="s">
        <v>6</v>
      </c>
      <c r="E30" s="7">
        <f t="shared" si="0"/>
        <v>0</v>
      </c>
      <c r="F30" s="46">
        <f t="shared" ca="1" si="1"/>
        <v>0.18486855712639036</v>
      </c>
      <c r="G30" s="7"/>
    </row>
    <row r="31" spans="1:7" x14ac:dyDescent="0.35">
      <c r="A31" s="1">
        <v>74</v>
      </c>
      <c r="B31" s="7" t="s">
        <v>0</v>
      </c>
      <c r="C31" s="1">
        <v>242</v>
      </c>
      <c r="D31" s="7" t="s">
        <v>6</v>
      </c>
      <c r="E31" s="7">
        <f t="shared" si="0"/>
        <v>1</v>
      </c>
      <c r="F31" s="46">
        <f t="shared" ca="1" si="1"/>
        <v>0.19660947913043134</v>
      </c>
      <c r="G31" s="7"/>
    </row>
    <row r="32" spans="1:7" x14ac:dyDescent="0.35">
      <c r="A32" s="1">
        <v>75</v>
      </c>
      <c r="B32" s="7" t="s">
        <v>0</v>
      </c>
      <c r="C32" s="1">
        <v>226</v>
      </c>
      <c r="D32" s="7" t="s">
        <v>5</v>
      </c>
      <c r="E32" s="7">
        <f t="shared" si="0"/>
        <v>0</v>
      </c>
      <c r="F32" s="46">
        <f t="shared" ca="1" si="1"/>
        <v>0.19362240706980921</v>
      </c>
      <c r="G32" s="7"/>
    </row>
    <row r="33" spans="1:7" x14ac:dyDescent="0.35">
      <c r="A33" s="1">
        <v>83</v>
      </c>
      <c r="B33" s="7" t="s">
        <v>1</v>
      </c>
      <c r="C33" s="1">
        <v>273</v>
      </c>
      <c r="D33" s="7" t="s">
        <v>6</v>
      </c>
      <c r="E33" s="7">
        <f t="shared" si="0"/>
        <v>1</v>
      </c>
      <c r="F33" s="46">
        <f t="shared" ca="1" si="1"/>
        <v>0.17096439013821743</v>
      </c>
      <c r="G33" s="7"/>
    </row>
    <row r="34" spans="1:7" x14ac:dyDescent="0.35">
      <c r="A34" s="1">
        <v>72</v>
      </c>
      <c r="B34" s="7" t="s">
        <v>0</v>
      </c>
      <c r="C34" s="1">
        <v>146</v>
      </c>
      <c r="D34" s="7" t="s">
        <v>5</v>
      </c>
      <c r="E34" s="7">
        <f t="shared" si="0"/>
        <v>0</v>
      </c>
      <c r="F34" s="46">
        <f t="shared" ca="1" si="1"/>
        <v>0.2026876965196252</v>
      </c>
      <c r="G34" s="7"/>
    </row>
    <row r="35" spans="1:7" x14ac:dyDescent="0.35">
      <c r="A35" s="1">
        <v>51</v>
      </c>
      <c r="B35" s="7" t="s">
        <v>1</v>
      </c>
      <c r="C35" s="1">
        <v>170</v>
      </c>
      <c r="D35" s="7" t="s">
        <v>5</v>
      </c>
      <c r="E35" s="7">
        <f t="shared" si="0"/>
        <v>0</v>
      </c>
      <c r="F35" s="46">
        <f t="shared" ca="1" si="1"/>
        <v>0.27485153086996217</v>
      </c>
      <c r="G35" s="7"/>
    </row>
    <row r="36" spans="1:7" x14ac:dyDescent="0.35">
      <c r="A36" s="1">
        <v>32</v>
      </c>
      <c r="B36" s="7" t="s">
        <v>0</v>
      </c>
      <c r="C36" s="1">
        <v>214</v>
      </c>
      <c r="D36" s="7" t="s">
        <v>5</v>
      </c>
      <c r="E36" s="7">
        <f t="shared" si="0"/>
        <v>0</v>
      </c>
      <c r="F36" s="46">
        <f t="shared" ca="1" si="1"/>
        <v>0.3523439323854618</v>
      </c>
      <c r="G36" s="7"/>
    </row>
    <row r="37" spans="1:7" x14ac:dyDescent="0.35">
      <c r="A37" s="1">
        <v>34</v>
      </c>
      <c r="B37" s="7" t="s">
        <v>0</v>
      </c>
      <c r="C37" s="1">
        <v>230</v>
      </c>
      <c r="D37" s="7" t="s">
        <v>6</v>
      </c>
      <c r="E37" s="7">
        <f t="shared" si="0"/>
        <v>0</v>
      </c>
      <c r="F37" s="46">
        <f t="shared" ca="1" si="1"/>
        <v>0.34371249607061521</v>
      </c>
      <c r="G37" s="7"/>
    </row>
    <row r="38" spans="1:7" x14ac:dyDescent="0.35">
      <c r="A38" s="1">
        <v>68</v>
      </c>
      <c r="B38" s="7" t="s">
        <v>1</v>
      </c>
      <c r="C38" s="1">
        <v>179</v>
      </c>
      <c r="D38" s="7" t="s">
        <v>5</v>
      </c>
      <c r="E38" s="7">
        <f t="shared" si="0"/>
        <v>0</v>
      </c>
      <c r="F38" s="46">
        <f t="shared" ca="1" si="1"/>
        <v>0.21526144662544475</v>
      </c>
      <c r="G38" s="7"/>
    </row>
    <row r="39" spans="1:7" x14ac:dyDescent="0.35">
      <c r="A39" s="1">
        <v>51</v>
      </c>
      <c r="B39" s="7" t="s">
        <v>0</v>
      </c>
      <c r="C39" s="1">
        <v>235</v>
      </c>
      <c r="D39" s="7" t="s">
        <v>6</v>
      </c>
      <c r="E39" s="7">
        <f t="shared" si="0"/>
        <v>0</v>
      </c>
      <c r="F39" s="46">
        <f t="shared" ca="1" si="1"/>
        <v>0.27485153086996217</v>
      </c>
      <c r="G39" s="7"/>
    </row>
    <row r="40" spans="1:7" x14ac:dyDescent="0.35">
      <c r="A40" s="1">
        <v>76</v>
      </c>
      <c r="B40" s="7" t="s">
        <v>1</v>
      </c>
      <c r="C40" s="1">
        <v>263</v>
      </c>
      <c r="D40" s="7" t="s">
        <v>5</v>
      </c>
      <c r="E40" s="7">
        <f t="shared" si="0"/>
        <v>1</v>
      </c>
      <c r="F40" s="46">
        <f t="shared" ca="1" si="1"/>
        <v>0.19066994669135925</v>
      </c>
      <c r="G40" s="7"/>
    </row>
    <row r="41" spans="1:7" x14ac:dyDescent="0.35">
      <c r="A41" s="1">
        <v>72</v>
      </c>
      <c r="B41" s="7" t="s">
        <v>0</v>
      </c>
      <c r="C41" s="1">
        <v>261</v>
      </c>
      <c r="D41" s="7" t="s">
        <v>6</v>
      </c>
      <c r="E41" s="7">
        <f t="shared" si="0"/>
        <v>1</v>
      </c>
      <c r="F41" s="46">
        <f t="shared" ca="1" si="1"/>
        <v>0.2026876965196252</v>
      </c>
      <c r="G41" s="7"/>
    </row>
    <row r="42" spans="1:7" x14ac:dyDescent="0.35">
      <c r="A42" s="1">
        <v>46</v>
      </c>
      <c r="B42" s="7" t="s">
        <v>0</v>
      </c>
      <c r="C42" s="1">
        <v>235</v>
      </c>
      <c r="D42" s="7" t="s">
        <v>6</v>
      </c>
      <c r="E42" s="7">
        <f t="shared" si="0"/>
        <v>0</v>
      </c>
      <c r="F42" s="46">
        <f t="shared" ca="1" si="1"/>
        <v>0.29420628308705177</v>
      </c>
      <c r="G42" s="7"/>
    </row>
    <row r="43" spans="1:7" x14ac:dyDescent="0.35">
      <c r="A43" s="1">
        <v>75</v>
      </c>
      <c r="B43" s="7" t="s">
        <v>1</v>
      </c>
      <c r="C43" s="1">
        <v>128</v>
      </c>
      <c r="D43" s="7" t="s">
        <v>5</v>
      </c>
      <c r="E43" s="7">
        <f t="shared" si="0"/>
        <v>0</v>
      </c>
      <c r="F43" s="46">
        <f t="shared" ca="1" si="1"/>
        <v>0.19362240706980921</v>
      </c>
      <c r="G43" s="7"/>
    </row>
    <row r="44" spans="1:7" x14ac:dyDescent="0.35">
      <c r="A44" s="1">
        <v>60</v>
      </c>
      <c r="B44" s="7" t="s">
        <v>0</v>
      </c>
      <c r="C44" s="1">
        <v>202</v>
      </c>
      <c r="D44" s="7" t="s">
        <v>6</v>
      </c>
      <c r="E44" s="7">
        <f t="shared" si="0"/>
        <v>0</v>
      </c>
      <c r="F44" s="46">
        <f t="shared" ca="1" si="1"/>
        <v>0.24207594814575284</v>
      </c>
      <c r="G44" s="7"/>
    </row>
    <row r="45" spans="1:7" x14ac:dyDescent="0.35">
      <c r="A45" s="1">
        <v>39</v>
      </c>
      <c r="B45" s="7" t="s">
        <v>1</v>
      </c>
      <c r="C45" s="1">
        <v>108</v>
      </c>
      <c r="D45" s="7" t="s">
        <v>5</v>
      </c>
      <c r="E45" s="7">
        <f t="shared" si="0"/>
        <v>0</v>
      </c>
      <c r="F45" s="46">
        <f t="shared" ca="1" si="1"/>
        <v>0.32258947663169413</v>
      </c>
      <c r="G45" s="7"/>
    </row>
    <row r="46" spans="1:7" x14ac:dyDescent="0.35">
      <c r="A46" s="1">
        <v>61</v>
      </c>
      <c r="B46" s="7" t="s">
        <v>0</v>
      </c>
      <c r="C46" s="1">
        <v>218</v>
      </c>
      <c r="D46" s="7" t="s">
        <v>5</v>
      </c>
      <c r="E46" s="7">
        <f t="shared" si="0"/>
        <v>0</v>
      </c>
      <c r="F46" s="46">
        <f t="shared" ca="1" si="1"/>
        <v>0.23860326268549814</v>
      </c>
      <c r="G46" s="7"/>
    </row>
  </sheetData>
  <autoFilter ref="A1:E46" xr:uid="{3CEC6B65-FC56-624E-AE4F-2CA83F86160B}"/>
  <conditionalFormatting sqref="J2:J8">
    <cfRule type="colorScale" priority="1">
      <colorScale>
        <cfvo type="min"/>
        <cfvo type="percentile" val="50"/>
        <cfvo type="max"/>
        <color rgb="FF00B050"/>
        <color rgb="FFFFC000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E59C-347A-5949-A7AC-18F7C8D37512}">
  <dimension ref="A1:J47"/>
  <sheetViews>
    <sheetView zoomScaleNormal="100" workbookViewId="0"/>
  </sheetViews>
  <sheetFormatPr defaultColWidth="11.1640625" defaultRowHeight="15.5" x14ac:dyDescent="0.35"/>
  <cols>
    <col min="1" max="1" width="4.75" bestFit="1" customWidth="1"/>
    <col min="2" max="2" width="5.6640625" bestFit="1" customWidth="1"/>
    <col min="3" max="3" width="9.08203125" bestFit="1" customWidth="1"/>
    <col min="4" max="4" width="11.83203125" style="16" bestFit="1" customWidth="1"/>
    <col min="5" max="5" width="11.1640625" bestFit="1" customWidth="1"/>
    <col min="6" max="6" width="10.83203125" bestFit="1" customWidth="1"/>
    <col min="7" max="7" width="12" bestFit="1" customWidth="1"/>
    <col min="8" max="8" width="9.5" bestFit="1" customWidth="1"/>
    <col min="9" max="9" width="3" customWidth="1"/>
    <col min="11" max="11" width="21.83203125" customWidth="1"/>
  </cols>
  <sheetData>
    <row r="1" spans="1:10" x14ac:dyDescent="0.35">
      <c r="A1" t="s">
        <v>18</v>
      </c>
      <c r="B1" s="10" t="s">
        <v>7</v>
      </c>
      <c r="C1" s="12" t="s">
        <v>8</v>
      </c>
      <c r="D1" s="15" t="s">
        <v>9</v>
      </c>
      <c r="E1" s="11" t="s">
        <v>10</v>
      </c>
      <c r="F1" s="11" t="s">
        <v>11</v>
      </c>
      <c r="G1" s="11" t="s">
        <v>12</v>
      </c>
      <c r="H1" s="12" t="s">
        <v>13</v>
      </c>
    </row>
    <row r="2" spans="1:10" ht="16" thickBot="1" x14ac:dyDescent="0.4">
      <c r="A2">
        <v>0</v>
      </c>
      <c r="B2" s="24"/>
      <c r="C2" s="25"/>
      <c r="D2" s="26"/>
      <c r="E2" s="27"/>
      <c r="F2" s="27">
        <f ca="1">-(1/COUNT(B3:B47))*(SUM(F3:F47))</f>
        <v>0.53869936991885603</v>
      </c>
      <c r="G2" s="28">
        <f ca="1">AVERAGE(G3:G47)</f>
        <v>8.955175320836796E-2</v>
      </c>
      <c r="H2" s="29">
        <f ca="1">AVERAGE(H3:H47)</f>
        <v>2.0207020198767447</v>
      </c>
    </row>
    <row r="3" spans="1:10" x14ac:dyDescent="0.35">
      <c r="A3" s="3" t="s">
        <v>14</v>
      </c>
      <c r="B3" s="4">
        <f>Dati!A2</f>
        <v>35</v>
      </c>
      <c r="C3" s="19">
        <f>Dati!E2</f>
        <v>0</v>
      </c>
      <c r="D3" s="17">
        <f ca="1">$A$4 + $A$6*B3</f>
        <v>-0.59500000000000008</v>
      </c>
      <c r="E3" s="18">
        <f ca="1">1/(1+EXP(-D3))</f>
        <v>0.35548844629370541</v>
      </c>
      <c r="F3" s="18">
        <f ca="1">C3*LN(E3) + (1-C3)*LN(1-E3)</f>
        <v>-0.43926253014403316</v>
      </c>
      <c r="G3" s="18">
        <f ca="1">E3-C3</f>
        <v>0.35548844629370541</v>
      </c>
      <c r="H3" s="13">
        <f ca="1">G3*B3</f>
        <v>12.442095620279689</v>
      </c>
    </row>
    <row r="4" spans="1:10" x14ac:dyDescent="0.35">
      <c r="A4" s="23">
        <f ca="1">OFFSET(Dati!$H$2,$A$2,0)</f>
        <v>0</v>
      </c>
      <c r="B4" s="4">
        <f>Dati!A3</f>
        <v>45</v>
      </c>
      <c r="C4" s="19">
        <f>Dati!E3</f>
        <v>0</v>
      </c>
      <c r="D4" s="17">
        <f ca="1">$A$4 + $A$6*B4</f>
        <v>-0.76500000000000001</v>
      </c>
      <c r="E4" s="18">
        <f t="shared" ref="E4:E47" ca="1" si="0">1/(1+EXP(-D4))</f>
        <v>0.31756169780693522</v>
      </c>
      <c r="F4" s="18">
        <f t="shared" ref="F4:F47" ca="1" si="1">C4*LN(E4) + (1-C4)*LN(1-E4)</f>
        <v>-0.38208315572644413</v>
      </c>
      <c r="G4" s="18">
        <f t="shared" ref="G4:G47" ca="1" si="2">E4-C4</f>
        <v>0.31756169780693522</v>
      </c>
      <c r="H4" s="13">
        <f t="shared" ref="H4:H47" ca="1" si="3">G4*B4</f>
        <v>14.290276401312084</v>
      </c>
    </row>
    <row r="5" spans="1:10" x14ac:dyDescent="0.35">
      <c r="A5" s="4" t="s">
        <v>15</v>
      </c>
      <c r="B5" s="4">
        <f>Dati!A4</f>
        <v>55</v>
      </c>
      <c r="C5" s="19">
        <f>Dati!E4</f>
        <v>0</v>
      </c>
      <c r="D5" s="17">
        <f ca="1">$A$4 + $A$6*B5</f>
        <v>-0.93500000000000005</v>
      </c>
      <c r="E5" s="18">
        <f t="shared" ca="1" si="0"/>
        <v>0.28191142481665016</v>
      </c>
      <c r="F5" s="18">
        <f t="shared" ca="1" si="1"/>
        <v>-0.3311623537774851</v>
      </c>
      <c r="G5" s="18">
        <f t="shared" ca="1" si="2"/>
        <v>0.28191142481665016</v>
      </c>
      <c r="H5" s="13">
        <f t="shared" ca="1" si="3"/>
        <v>15.505128364915759</v>
      </c>
    </row>
    <row r="6" spans="1:10" x14ac:dyDescent="0.35">
      <c r="A6" s="23">
        <f ca="1">OFFSET(Dati!$I$2,$A$2,0)</f>
        <v>-1.7000000000000001E-2</v>
      </c>
      <c r="B6" s="4">
        <f>Dati!A5</f>
        <v>25</v>
      </c>
      <c r="C6" s="19">
        <f>Dati!E5</f>
        <v>0</v>
      </c>
      <c r="D6" s="17">
        <f ca="1">$A$4 + $A$6*B6</f>
        <v>-0.42500000000000004</v>
      </c>
      <c r="E6" s="18">
        <f t="shared" ca="1" si="0"/>
        <v>0.39532091528599067</v>
      </c>
      <c r="F6" s="18">
        <f t="shared" ca="1" si="1"/>
        <v>-0.50305740017280054</v>
      </c>
      <c r="G6" s="18">
        <f t="shared" ca="1" si="2"/>
        <v>0.39532091528599067</v>
      </c>
      <c r="H6" s="13">
        <f t="shared" ca="1" si="3"/>
        <v>9.883022882149767</v>
      </c>
    </row>
    <row r="7" spans="1:10" x14ac:dyDescent="0.35">
      <c r="A7" s="4"/>
      <c r="B7" s="4">
        <f>Dati!A6</f>
        <v>65</v>
      </c>
      <c r="C7" s="19">
        <f>Dati!E6</f>
        <v>1</v>
      </c>
      <c r="D7" s="17">
        <f ca="1">$A$4 + $A$6*B7</f>
        <v>-1.105</v>
      </c>
      <c r="E7" s="18">
        <f t="shared" ca="1" si="0"/>
        <v>0.24880421776913866</v>
      </c>
      <c r="F7" s="18">
        <f t="shared" ca="1" si="1"/>
        <v>-1.3910889658124972</v>
      </c>
      <c r="G7" s="18">
        <f t="shared" ca="1" si="2"/>
        <v>-0.75119578223086136</v>
      </c>
      <c r="H7" s="13">
        <f t="shared" ca="1" si="3"/>
        <v>-48.827725845005986</v>
      </c>
    </row>
    <row r="8" spans="1:10" x14ac:dyDescent="0.35">
      <c r="A8" s="4"/>
      <c r="B8" s="4">
        <f>Dati!A7</f>
        <v>80</v>
      </c>
      <c r="C8" s="19">
        <f>Dati!E7</f>
        <v>0</v>
      </c>
      <c r="D8" s="17">
        <f ca="1">$A$4 + $A$6*B8</f>
        <v>-1.36</v>
      </c>
      <c r="E8" s="18">
        <f t="shared" ca="1" si="0"/>
        <v>0.20424030228409176</v>
      </c>
      <c r="F8" s="18">
        <f t="shared" ca="1" si="1"/>
        <v>-0.22845802600646797</v>
      </c>
      <c r="G8" s="18">
        <f t="shared" ca="1" si="2"/>
        <v>0.20424030228409176</v>
      </c>
      <c r="H8" s="13">
        <f t="shared" ca="1" si="3"/>
        <v>16.339224182727342</v>
      </c>
    </row>
    <row r="9" spans="1:10" x14ac:dyDescent="0.35">
      <c r="A9" s="4"/>
      <c r="B9" s="4">
        <f>Dati!A8</f>
        <v>48</v>
      </c>
      <c r="C9" s="19">
        <f>Dati!E8</f>
        <v>0</v>
      </c>
      <c r="D9" s="17">
        <f ca="1">$A$4 + $A$6*B9</f>
        <v>-0.81600000000000006</v>
      </c>
      <c r="E9" s="18">
        <f t="shared" ca="1" si="0"/>
        <v>0.30661340794350428</v>
      </c>
      <c r="F9" s="18">
        <f t="shared" ca="1" si="1"/>
        <v>-0.36616758243894043</v>
      </c>
      <c r="G9" s="18">
        <f t="shared" ca="1" si="2"/>
        <v>0.30661340794350428</v>
      </c>
      <c r="H9" s="13">
        <f t="shared" ca="1" si="3"/>
        <v>14.717443581288205</v>
      </c>
    </row>
    <row r="10" spans="1:10" x14ac:dyDescent="0.35">
      <c r="A10" s="4"/>
      <c r="B10" s="4">
        <f>Dati!A9</f>
        <v>82</v>
      </c>
      <c r="C10" s="19">
        <f>Dati!E9</f>
        <v>0</v>
      </c>
      <c r="D10" s="17">
        <f ca="1">$A$4 + $A$6*B10</f>
        <v>-1.3940000000000001</v>
      </c>
      <c r="E10" s="18">
        <f t="shared" ca="1" si="0"/>
        <v>0.1987699473679819</v>
      </c>
      <c r="F10" s="18">
        <f t="shared" ca="1" si="1"/>
        <v>-0.22160716636820454</v>
      </c>
      <c r="G10" s="18">
        <f t="shared" ca="1" si="2"/>
        <v>0.1987699473679819</v>
      </c>
      <c r="H10" s="13">
        <f t="shared" ca="1" si="3"/>
        <v>16.299135684174516</v>
      </c>
      <c r="I10" s="8"/>
      <c r="J10" s="8"/>
    </row>
    <row r="11" spans="1:10" x14ac:dyDescent="0.35">
      <c r="A11" s="4"/>
      <c r="B11" s="4">
        <f>Dati!A10</f>
        <v>81</v>
      </c>
      <c r="C11" s="19">
        <f>Dati!E10</f>
        <v>0</v>
      </c>
      <c r="D11" s="17">
        <f ca="1">$A$4 + $A$6*B11</f>
        <v>-1.377</v>
      </c>
      <c r="E11" s="18">
        <f t="shared" ca="1" si="0"/>
        <v>0.2014912450952088</v>
      </c>
      <c r="F11" s="18">
        <f t="shared" ca="1" si="1"/>
        <v>-0.2250093471983331</v>
      </c>
      <c r="G11" s="18">
        <f t="shared" ca="1" si="2"/>
        <v>0.2014912450952088</v>
      </c>
      <c r="H11" s="13">
        <f t="shared" ca="1" si="3"/>
        <v>16.320790852711912</v>
      </c>
      <c r="J11" s="8"/>
    </row>
    <row r="12" spans="1:10" x14ac:dyDescent="0.35">
      <c r="A12" s="4"/>
      <c r="B12" s="4">
        <f>Dati!A11</f>
        <v>73</v>
      </c>
      <c r="C12" s="19">
        <f>Dati!E11</f>
        <v>0</v>
      </c>
      <c r="D12" s="17">
        <f ca="1">$A$4 + $A$6*B12</f>
        <v>-1.2410000000000001</v>
      </c>
      <c r="E12" s="18">
        <f t="shared" ca="1" si="0"/>
        <v>0.22426196922407513</v>
      </c>
      <c r="F12" s="18">
        <f t="shared" ca="1" si="1"/>
        <v>-0.25394040500126469</v>
      </c>
      <c r="G12" s="18">
        <f t="shared" ca="1" si="2"/>
        <v>0.22426196922407513</v>
      </c>
      <c r="H12" s="13">
        <f t="shared" ca="1" si="3"/>
        <v>16.371123753357484</v>
      </c>
    </row>
    <row r="13" spans="1:10" x14ac:dyDescent="0.35">
      <c r="A13" s="4"/>
      <c r="B13" s="4">
        <f>Dati!A12</f>
        <v>84</v>
      </c>
      <c r="C13" s="19">
        <f>Dati!E12</f>
        <v>1</v>
      </c>
      <c r="D13" s="17">
        <f ca="1">$A$4 + $A$6*B13</f>
        <v>-1.4280000000000002</v>
      </c>
      <c r="E13" s="18">
        <f t="shared" ca="1" si="0"/>
        <v>0.19341049868657151</v>
      </c>
      <c r="F13" s="18">
        <f t="shared" ca="1" si="1"/>
        <v>-1.642940412603987</v>
      </c>
      <c r="G13" s="18">
        <f t="shared" ca="1" si="2"/>
        <v>-0.80658950131342855</v>
      </c>
      <c r="H13" s="13">
        <f t="shared" ca="1" si="3"/>
        <v>-67.753518110328002</v>
      </c>
    </row>
    <row r="14" spans="1:10" x14ac:dyDescent="0.35">
      <c r="A14" s="4"/>
      <c r="B14" s="4">
        <f>Dati!A13</f>
        <v>62</v>
      </c>
      <c r="C14" s="19">
        <f>Dati!E13</f>
        <v>1</v>
      </c>
      <c r="D14" s="17">
        <f ca="1">$A$4 + $A$6*B14</f>
        <v>-1.054</v>
      </c>
      <c r="E14" s="18">
        <f t="shared" ca="1" si="0"/>
        <v>0.25845773110277315</v>
      </c>
      <c r="F14" s="18">
        <f t="shared" ca="1" si="1"/>
        <v>-1.3530231144472897</v>
      </c>
      <c r="G14" s="18">
        <f t="shared" ca="1" si="2"/>
        <v>-0.74154226889722685</v>
      </c>
      <c r="H14" s="13">
        <f t="shared" ca="1" si="3"/>
        <v>-45.975620671628064</v>
      </c>
    </row>
    <row r="15" spans="1:10" x14ac:dyDescent="0.35">
      <c r="A15" s="4"/>
      <c r="B15" s="4">
        <f>Dati!A14</f>
        <v>53</v>
      </c>
      <c r="C15" s="19">
        <f>Dati!E14</f>
        <v>0</v>
      </c>
      <c r="D15" s="17">
        <f ca="1">$A$4 + $A$6*B15</f>
        <v>-0.90100000000000002</v>
      </c>
      <c r="E15" s="18">
        <f t="shared" ca="1" si="0"/>
        <v>0.28884504042581644</v>
      </c>
      <c r="F15" s="18">
        <f t="shared" ca="1" si="1"/>
        <v>-0.34086492697041454</v>
      </c>
      <c r="G15" s="18">
        <f t="shared" ca="1" si="2"/>
        <v>0.28884504042581644</v>
      </c>
      <c r="H15" s="13">
        <f t="shared" ca="1" si="3"/>
        <v>15.308787142568271</v>
      </c>
    </row>
    <row r="16" spans="1:10" x14ac:dyDescent="0.35">
      <c r="A16" s="4"/>
      <c r="B16" s="4">
        <f>Dati!A15</f>
        <v>76</v>
      </c>
      <c r="C16" s="19">
        <f>Dati!E15</f>
        <v>0</v>
      </c>
      <c r="D16" s="17">
        <f ca="1">$A$4 + $A$6*B16</f>
        <v>-1.292</v>
      </c>
      <c r="E16" s="18">
        <f t="shared" ca="1" si="0"/>
        <v>0.21551448245563457</v>
      </c>
      <c r="F16" s="18">
        <f t="shared" ca="1" si="1"/>
        <v>-0.24272716772595818</v>
      </c>
      <c r="G16" s="18">
        <f t="shared" ca="1" si="2"/>
        <v>0.21551448245563457</v>
      </c>
      <c r="H16" s="13">
        <f t="shared" ca="1" si="3"/>
        <v>16.379100666628226</v>
      </c>
    </row>
    <row r="17" spans="1:8" x14ac:dyDescent="0.35">
      <c r="A17" s="4"/>
      <c r="B17" s="4">
        <f>Dati!A16</f>
        <v>51</v>
      </c>
      <c r="C17" s="19">
        <f>Dati!E16</f>
        <v>0</v>
      </c>
      <c r="D17" s="17">
        <f ca="1">$A$4 + $A$6*B17</f>
        <v>-0.8670000000000001</v>
      </c>
      <c r="E17" s="18">
        <f t="shared" ca="1" si="0"/>
        <v>0.29587892279615874</v>
      </c>
      <c r="F17" s="18">
        <f t="shared" ca="1" si="1"/>
        <v>-0.35080495294721425</v>
      </c>
      <c r="G17" s="18">
        <f t="shared" ca="1" si="2"/>
        <v>0.29587892279615874</v>
      </c>
      <c r="H17" s="13">
        <f t="shared" ca="1" si="3"/>
        <v>15.089825062604096</v>
      </c>
    </row>
    <row r="18" spans="1:8" x14ac:dyDescent="0.35">
      <c r="A18" s="4"/>
      <c r="B18" s="4">
        <f>Dati!A17</f>
        <v>80</v>
      </c>
      <c r="C18" s="19">
        <f>Dati!E17</f>
        <v>0</v>
      </c>
      <c r="D18" s="17">
        <f ca="1">$A$4 + $A$6*B18</f>
        <v>-1.36</v>
      </c>
      <c r="E18" s="18">
        <f t="shared" ca="1" si="0"/>
        <v>0.20424030228409176</v>
      </c>
      <c r="F18" s="18">
        <f t="shared" ca="1" si="1"/>
        <v>-0.22845802600646797</v>
      </c>
      <c r="G18" s="18">
        <f t="shared" ca="1" si="2"/>
        <v>0.20424030228409176</v>
      </c>
      <c r="H18" s="13">
        <f t="shared" ca="1" si="3"/>
        <v>16.339224182727342</v>
      </c>
    </row>
    <row r="19" spans="1:8" x14ac:dyDescent="0.35">
      <c r="A19" s="4"/>
      <c r="B19" s="4">
        <f>Dati!A18</f>
        <v>56</v>
      </c>
      <c r="C19" s="19">
        <f>Dati!E18</f>
        <v>0</v>
      </c>
      <c r="D19" s="17">
        <f ca="1">$A$4 + $A$6*B19</f>
        <v>-0.95200000000000007</v>
      </c>
      <c r="E19" s="18">
        <f t="shared" ca="1" si="0"/>
        <v>0.27848278374856272</v>
      </c>
      <c r="F19" s="18">
        <f t="shared" ca="1" si="1"/>
        <v>-0.32639903930454467</v>
      </c>
      <c r="G19" s="18">
        <f t="shared" ca="1" si="2"/>
        <v>0.27848278374856272</v>
      </c>
      <c r="H19" s="13">
        <f t="shared" ca="1" si="3"/>
        <v>15.595035889919512</v>
      </c>
    </row>
    <row r="20" spans="1:8" x14ac:dyDescent="0.35">
      <c r="A20" s="4"/>
      <c r="B20" s="4">
        <f>Dati!A19</f>
        <v>49</v>
      </c>
      <c r="C20" s="19">
        <f>Dati!E19</f>
        <v>0</v>
      </c>
      <c r="D20" s="17">
        <f ca="1">$A$4 + $A$6*B20</f>
        <v>-0.83300000000000007</v>
      </c>
      <c r="E20" s="18">
        <f t="shared" ca="1" si="0"/>
        <v>0.30301110987072827</v>
      </c>
      <c r="F20" s="18">
        <f t="shared" ca="1" si="1"/>
        <v>-0.36098580790493073</v>
      </c>
      <c r="G20" s="18">
        <f t="shared" ca="1" si="2"/>
        <v>0.30301110987072827</v>
      </c>
      <c r="H20" s="13">
        <f t="shared" ca="1" si="3"/>
        <v>14.847544383665685</v>
      </c>
    </row>
    <row r="21" spans="1:8" x14ac:dyDescent="0.35">
      <c r="A21" s="4"/>
      <c r="B21" s="4">
        <f>Dati!A20</f>
        <v>53</v>
      </c>
      <c r="C21" s="19">
        <f>Dati!E20</f>
        <v>0</v>
      </c>
      <c r="D21" s="17">
        <f ca="1">$A$4 + $A$6*B21</f>
        <v>-0.90100000000000002</v>
      </c>
      <c r="E21" s="18">
        <f t="shared" ca="1" si="0"/>
        <v>0.28884504042581644</v>
      </c>
      <c r="F21" s="18">
        <f t="shared" ca="1" si="1"/>
        <v>-0.34086492697041454</v>
      </c>
      <c r="G21" s="18">
        <f t="shared" ca="1" si="2"/>
        <v>0.28884504042581644</v>
      </c>
      <c r="H21" s="13">
        <f t="shared" ca="1" si="3"/>
        <v>15.308787142568271</v>
      </c>
    </row>
    <row r="22" spans="1:8" x14ac:dyDescent="0.35">
      <c r="A22" s="4"/>
      <c r="B22" s="4">
        <f>Dati!A21</f>
        <v>63</v>
      </c>
      <c r="C22" s="19">
        <f>Dati!E21</f>
        <v>0</v>
      </c>
      <c r="D22" s="17">
        <f ca="1">$A$4 + $A$6*B22</f>
        <v>-1.0710000000000002</v>
      </c>
      <c r="E22" s="18">
        <f t="shared" ca="1" si="0"/>
        <v>0.25521295834379149</v>
      </c>
      <c r="F22" s="18">
        <f t="shared" ca="1" si="1"/>
        <v>-0.29465695159140659</v>
      </c>
      <c r="G22" s="18">
        <f t="shared" ca="1" si="2"/>
        <v>0.25521295834379149</v>
      </c>
      <c r="H22" s="13">
        <f t="shared" ca="1" si="3"/>
        <v>16.078416375658865</v>
      </c>
    </row>
    <row r="23" spans="1:8" x14ac:dyDescent="0.35">
      <c r="A23" s="4"/>
      <c r="B23" s="4">
        <f>Dati!A22</f>
        <v>76</v>
      </c>
      <c r="C23" s="19">
        <f>Dati!E22</f>
        <v>0</v>
      </c>
      <c r="D23" s="17">
        <f ca="1">$A$4 + $A$6*B23</f>
        <v>-1.292</v>
      </c>
      <c r="E23" s="18">
        <f t="shared" ca="1" si="0"/>
        <v>0.21551448245563457</v>
      </c>
      <c r="F23" s="18">
        <f t="shared" ca="1" si="1"/>
        <v>-0.24272716772595818</v>
      </c>
      <c r="G23" s="18">
        <f t="shared" ca="1" si="2"/>
        <v>0.21551448245563457</v>
      </c>
      <c r="H23" s="13">
        <f t="shared" ca="1" si="3"/>
        <v>16.379100666628226</v>
      </c>
    </row>
    <row r="24" spans="1:8" x14ac:dyDescent="0.35">
      <c r="A24" s="4"/>
      <c r="B24" s="4">
        <f>Dati!A23</f>
        <v>34</v>
      </c>
      <c r="C24" s="19">
        <f>Dati!E23</f>
        <v>0</v>
      </c>
      <c r="D24" s="17">
        <f ca="1">$A$4 + $A$6*B24</f>
        <v>-0.57800000000000007</v>
      </c>
      <c r="E24" s="18">
        <f t="shared" ca="1" si="0"/>
        <v>0.35939292336051198</v>
      </c>
      <c r="F24" s="18">
        <f t="shared" ca="1" si="1"/>
        <v>-0.44533899497535767</v>
      </c>
      <c r="G24" s="18">
        <f t="shared" ca="1" si="2"/>
        <v>0.35939292336051198</v>
      </c>
      <c r="H24" s="13">
        <f t="shared" ca="1" si="3"/>
        <v>12.219359394257408</v>
      </c>
    </row>
    <row r="25" spans="1:8" x14ac:dyDescent="0.35">
      <c r="A25" s="4"/>
      <c r="B25" s="4">
        <f>Dati!A24</f>
        <v>53</v>
      </c>
      <c r="C25" s="19">
        <f>Dati!E24</f>
        <v>0</v>
      </c>
      <c r="D25" s="17">
        <f ca="1">$A$4 + $A$6*B25</f>
        <v>-0.90100000000000002</v>
      </c>
      <c r="E25" s="18">
        <f t="shared" ca="1" si="0"/>
        <v>0.28884504042581644</v>
      </c>
      <c r="F25" s="18">
        <f t="shared" ca="1" si="1"/>
        <v>-0.34086492697041454</v>
      </c>
      <c r="G25" s="18">
        <f t="shared" ca="1" si="2"/>
        <v>0.28884504042581644</v>
      </c>
      <c r="H25" s="13">
        <f t="shared" ca="1" si="3"/>
        <v>15.308787142568271</v>
      </c>
    </row>
    <row r="26" spans="1:8" x14ac:dyDescent="0.35">
      <c r="A26" s="4"/>
      <c r="B26" s="4">
        <f>Dati!A25</f>
        <v>39</v>
      </c>
      <c r="C26" s="19">
        <f>Dati!E25</f>
        <v>0</v>
      </c>
      <c r="D26" s="17">
        <f ca="1">$A$4 + $A$6*B26</f>
        <v>-0.66300000000000003</v>
      </c>
      <c r="E26" s="18">
        <f t="shared" ca="1" si="0"/>
        <v>0.34006602549452297</v>
      </c>
      <c r="F26" s="18">
        <f t="shared" ca="1" si="1"/>
        <v>-0.41561548759392813</v>
      </c>
      <c r="G26" s="18">
        <f t="shared" ca="1" si="2"/>
        <v>0.34006602549452297</v>
      </c>
      <c r="H26" s="13">
        <f t="shared" ca="1" si="3"/>
        <v>13.262574994286396</v>
      </c>
    </row>
    <row r="27" spans="1:8" x14ac:dyDescent="0.35">
      <c r="A27" s="4"/>
      <c r="B27" s="4">
        <f>Dati!A26</f>
        <v>41</v>
      </c>
      <c r="C27" s="19">
        <f>Dati!E26</f>
        <v>0</v>
      </c>
      <c r="D27" s="17">
        <f ca="1">$A$4 + $A$6*B27</f>
        <v>-0.69700000000000006</v>
      </c>
      <c r="E27" s="18">
        <f t="shared" ca="1" si="0"/>
        <v>0.33247770172632313</v>
      </c>
      <c r="F27" s="18">
        <f t="shared" ca="1" si="1"/>
        <v>-0.40418248361224046</v>
      </c>
      <c r="G27" s="18">
        <f t="shared" ca="1" si="2"/>
        <v>0.33247770172632313</v>
      </c>
      <c r="H27" s="13">
        <f t="shared" ca="1" si="3"/>
        <v>13.631585770779248</v>
      </c>
    </row>
    <row r="28" spans="1:8" x14ac:dyDescent="0.35">
      <c r="A28" s="4"/>
      <c r="B28" s="4">
        <f>Dati!A27</f>
        <v>64</v>
      </c>
      <c r="C28" s="19">
        <f>Dati!E27</f>
        <v>0</v>
      </c>
      <c r="D28" s="17">
        <f ca="1">$A$4 + $A$6*B28</f>
        <v>-1.0880000000000001</v>
      </c>
      <c r="E28" s="18">
        <f t="shared" ca="1" si="0"/>
        <v>0.25199507848859171</v>
      </c>
      <c r="F28" s="18">
        <f t="shared" ca="1" si="1"/>
        <v>-0.29034572146859877</v>
      </c>
      <c r="G28" s="18">
        <f t="shared" ca="1" si="2"/>
        <v>0.25199507848859171</v>
      </c>
      <c r="H28" s="13">
        <f t="shared" ca="1" si="3"/>
        <v>16.127685023269869</v>
      </c>
    </row>
    <row r="29" spans="1:8" x14ac:dyDescent="0.35">
      <c r="A29" s="4"/>
      <c r="B29" s="4">
        <f>Dati!A28</f>
        <v>66</v>
      </c>
      <c r="C29" s="19">
        <f>Dati!E28</f>
        <v>0</v>
      </c>
      <c r="D29" s="17">
        <f ca="1">$A$4 + $A$6*B29</f>
        <v>-1.1220000000000001</v>
      </c>
      <c r="E29" s="18">
        <f t="shared" ca="1" si="0"/>
        <v>0.24564049256426926</v>
      </c>
      <c r="F29" s="18">
        <f t="shared" ca="1" si="1"/>
        <v>-0.28188622429469101</v>
      </c>
      <c r="G29" s="18">
        <f t="shared" ca="1" si="2"/>
        <v>0.24564049256426926</v>
      </c>
      <c r="H29" s="13">
        <f t="shared" ca="1" si="3"/>
        <v>16.212272509241771</v>
      </c>
    </row>
    <row r="30" spans="1:8" x14ac:dyDescent="0.35">
      <c r="A30" s="4"/>
      <c r="B30" s="4">
        <f>Dati!A29</f>
        <v>79</v>
      </c>
      <c r="C30" s="19">
        <f>Dati!E29</f>
        <v>1</v>
      </c>
      <c r="D30" s="17">
        <f ca="1">$A$4 + $A$6*B30</f>
        <v>-1.3430000000000002</v>
      </c>
      <c r="E30" s="18">
        <f t="shared" ca="1" si="0"/>
        <v>0.20701714254578196</v>
      </c>
      <c r="F30" s="18">
        <f t="shared" ca="1" si="1"/>
        <v>-1.5749536749148463</v>
      </c>
      <c r="G30" s="18">
        <f t="shared" ca="1" si="2"/>
        <v>-0.79298285745421804</v>
      </c>
      <c r="H30" s="13">
        <f t="shared" ca="1" si="3"/>
        <v>-62.645645738883225</v>
      </c>
    </row>
    <row r="31" spans="1:8" x14ac:dyDescent="0.35">
      <c r="A31" s="4"/>
      <c r="B31" s="4">
        <f>Dati!A30</f>
        <v>78</v>
      </c>
      <c r="C31" s="19">
        <f>Dati!E30</f>
        <v>0</v>
      </c>
      <c r="D31" s="17">
        <f ca="1">$A$4 + $A$6*B31</f>
        <v>-1.3260000000000001</v>
      </c>
      <c r="E31" s="18">
        <f t="shared" ca="1" si="0"/>
        <v>0.20982178186118197</v>
      </c>
      <c r="F31" s="18">
        <f t="shared" ca="1" si="1"/>
        <v>-0.23549676638246747</v>
      </c>
      <c r="G31" s="18">
        <f t="shared" ca="1" si="2"/>
        <v>0.20982178186118197</v>
      </c>
      <c r="H31" s="13">
        <f t="shared" ca="1" si="3"/>
        <v>16.366098985172194</v>
      </c>
    </row>
    <row r="32" spans="1:8" x14ac:dyDescent="0.35">
      <c r="A32" s="4"/>
      <c r="B32" s="4">
        <f>Dati!A31</f>
        <v>74</v>
      </c>
      <c r="C32" s="19">
        <f>Dati!E31</f>
        <v>1</v>
      </c>
      <c r="D32" s="17">
        <f ca="1">$A$4 + $A$6*B32</f>
        <v>-1.258</v>
      </c>
      <c r="E32" s="18">
        <f t="shared" ca="1" si="0"/>
        <v>0.22131837320609277</v>
      </c>
      <c r="F32" s="18">
        <f t="shared" ca="1" si="1"/>
        <v>-1.508153011394511</v>
      </c>
      <c r="G32" s="18">
        <f t="shared" ca="1" si="2"/>
        <v>-0.77868162679390718</v>
      </c>
      <c r="H32" s="13">
        <f t="shared" ca="1" si="3"/>
        <v>-57.622440382749133</v>
      </c>
    </row>
    <row r="33" spans="1:8" x14ac:dyDescent="0.35">
      <c r="A33" s="4"/>
      <c r="B33" s="4">
        <f>Dati!A32</f>
        <v>75</v>
      </c>
      <c r="C33" s="19">
        <f>Dati!E32</f>
        <v>0</v>
      </c>
      <c r="D33" s="17">
        <f ca="1">$A$4 + $A$6*B33</f>
        <v>-1.2750000000000001</v>
      </c>
      <c r="E33" s="18">
        <f t="shared" ca="1" si="0"/>
        <v>0.21840253609763444</v>
      </c>
      <c r="F33" s="18">
        <f t="shared" ca="1" si="1"/>
        <v>-0.24641542301015185</v>
      </c>
      <c r="G33" s="18">
        <f t="shared" ca="1" si="2"/>
        <v>0.21840253609763444</v>
      </c>
      <c r="H33" s="13">
        <f t="shared" ca="1" si="3"/>
        <v>16.380190207322581</v>
      </c>
    </row>
    <row r="34" spans="1:8" x14ac:dyDescent="0.35">
      <c r="A34" s="4"/>
      <c r="B34" s="4">
        <f>Dati!A33</f>
        <v>83</v>
      </c>
      <c r="C34" s="19">
        <f>Dati!E33</f>
        <v>1</v>
      </c>
      <c r="D34" s="17">
        <f ca="1">$A$4 + $A$6*B34</f>
        <v>-1.411</v>
      </c>
      <c r="E34" s="18">
        <f t="shared" ca="1" si="0"/>
        <v>0.19607637802474104</v>
      </c>
      <c r="F34" s="18">
        <f t="shared" ca="1" si="1"/>
        <v>-1.6292510118589334</v>
      </c>
      <c r="G34" s="18">
        <f t="shared" ca="1" si="2"/>
        <v>-0.80392362197525902</v>
      </c>
      <c r="H34" s="13">
        <f t="shared" ca="1" si="3"/>
        <v>-66.725660623946496</v>
      </c>
    </row>
    <row r="35" spans="1:8" x14ac:dyDescent="0.35">
      <c r="A35" s="4"/>
      <c r="B35" s="4">
        <f>Dati!A34</f>
        <v>72</v>
      </c>
      <c r="C35" s="19">
        <f>Dati!E34</f>
        <v>0</v>
      </c>
      <c r="D35" s="17">
        <f ca="1">$A$4 + $A$6*B35</f>
        <v>-1.2240000000000002</v>
      </c>
      <c r="E35" s="18">
        <f t="shared" ca="1" si="0"/>
        <v>0.22723329102679687</v>
      </c>
      <c r="F35" s="18">
        <f t="shared" ca="1" si="1"/>
        <v>-0.25777807546255604</v>
      </c>
      <c r="G35" s="18">
        <f t="shared" ca="1" si="2"/>
        <v>0.22723329102679687</v>
      </c>
      <c r="H35" s="13">
        <f t="shared" ca="1" si="3"/>
        <v>16.360796953929373</v>
      </c>
    </row>
    <row r="36" spans="1:8" x14ac:dyDescent="0.35">
      <c r="A36" s="4"/>
      <c r="B36" s="4">
        <f>Dati!A35</f>
        <v>51</v>
      </c>
      <c r="C36" s="19">
        <f>Dati!E35</f>
        <v>0</v>
      </c>
      <c r="D36" s="17">
        <f ca="1">$A$4 + $A$6*B36</f>
        <v>-0.8670000000000001</v>
      </c>
      <c r="E36" s="18">
        <f t="shared" ca="1" si="0"/>
        <v>0.29587892279615874</v>
      </c>
      <c r="F36" s="18">
        <f t="shared" ca="1" si="1"/>
        <v>-0.35080495294721425</v>
      </c>
      <c r="G36" s="18">
        <f t="shared" ca="1" si="2"/>
        <v>0.29587892279615874</v>
      </c>
      <c r="H36" s="13">
        <f t="shared" ca="1" si="3"/>
        <v>15.089825062604096</v>
      </c>
    </row>
    <row r="37" spans="1:8" x14ac:dyDescent="0.35">
      <c r="A37" s="4"/>
      <c r="B37" s="4">
        <f>Dati!A36</f>
        <v>32</v>
      </c>
      <c r="C37" s="19">
        <f>Dati!E36</f>
        <v>0</v>
      </c>
      <c r="D37" s="17">
        <f ca="1">$A$4 + $A$6*B37</f>
        <v>-0.54400000000000004</v>
      </c>
      <c r="E37" s="18">
        <f t="shared" ca="1" si="0"/>
        <v>0.36725757190544506</v>
      </c>
      <c r="F37" s="18">
        <f t="shared" ca="1" si="1"/>
        <v>-0.45769184629060672</v>
      </c>
      <c r="G37" s="18">
        <f t="shared" ca="1" si="2"/>
        <v>0.36725757190544506</v>
      </c>
      <c r="H37" s="13">
        <f t="shared" ca="1" si="3"/>
        <v>11.752242300974242</v>
      </c>
    </row>
    <row r="38" spans="1:8" x14ac:dyDescent="0.35">
      <c r="A38" s="4"/>
      <c r="B38" s="4">
        <f>Dati!A37</f>
        <v>34</v>
      </c>
      <c r="C38" s="19">
        <f>Dati!E37</f>
        <v>0</v>
      </c>
      <c r="D38" s="17">
        <f ca="1">$A$4 + $A$6*B38</f>
        <v>-0.57800000000000007</v>
      </c>
      <c r="E38" s="18">
        <f t="shared" ca="1" si="0"/>
        <v>0.35939292336051198</v>
      </c>
      <c r="F38" s="18">
        <f t="shared" ca="1" si="1"/>
        <v>-0.44533899497535767</v>
      </c>
      <c r="G38" s="18">
        <f t="shared" ca="1" si="2"/>
        <v>0.35939292336051198</v>
      </c>
      <c r="H38" s="13">
        <f t="shared" ca="1" si="3"/>
        <v>12.219359394257408</v>
      </c>
    </row>
    <row r="39" spans="1:8" x14ac:dyDescent="0.35">
      <c r="A39" s="4"/>
      <c r="B39" s="4">
        <f>Dati!A38</f>
        <v>68</v>
      </c>
      <c r="C39" s="19">
        <f>Dati!E38</f>
        <v>0</v>
      </c>
      <c r="D39" s="17">
        <f ca="1">$A$4 + $A$6*B39</f>
        <v>-1.1560000000000001</v>
      </c>
      <c r="E39" s="18">
        <f t="shared" ca="1" si="0"/>
        <v>0.23939486559788137</v>
      </c>
      <c r="F39" s="18">
        <f t="shared" ca="1" si="1"/>
        <v>-0.27364093304781356</v>
      </c>
      <c r="G39" s="18">
        <f t="shared" ca="1" si="2"/>
        <v>0.23939486559788137</v>
      </c>
      <c r="H39" s="13">
        <f t="shared" ca="1" si="3"/>
        <v>16.278850860655933</v>
      </c>
    </row>
    <row r="40" spans="1:8" x14ac:dyDescent="0.35">
      <c r="A40" s="4"/>
      <c r="B40" s="4">
        <f>Dati!A39</f>
        <v>51</v>
      </c>
      <c r="C40" s="19">
        <f>Dati!E39</f>
        <v>0</v>
      </c>
      <c r="D40" s="17">
        <f ca="1">$A$4 + $A$6*B40</f>
        <v>-0.8670000000000001</v>
      </c>
      <c r="E40" s="18">
        <f t="shared" ca="1" si="0"/>
        <v>0.29587892279615874</v>
      </c>
      <c r="F40" s="18">
        <f t="shared" ca="1" si="1"/>
        <v>-0.35080495294721425</v>
      </c>
      <c r="G40" s="18">
        <f t="shared" ca="1" si="2"/>
        <v>0.29587892279615874</v>
      </c>
      <c r="H40" s="13">
        <f t="shared" ca="1" si="3"/>
        <v>15.089825062604096</v>
      </c>
    </row>
    <row r="41" spans="1:8" x14ac:dyDescent="0.35">
      <c r="A41" s="4"/>
      <c r="B41" s="4">
        <f>Dati!A40</f>
        <v>76</v>
      </c>
      <c r="C41" s="19">
        <f>Dati!E40</f>
        <v>1</v>
      </c>
      <c r="D41" s="17">
        <f ca="1">$A$4 + $A$6*B41</f>
        <v>-1.292</v>
      </c>
      <c r="E41" s="18">
        <f t="shared" ca="1" si="0"/>
        <v>0.21551448245563457</v>
      </c>
      <c r="F41" s="18">
        <f t="shared" ca="1" si="1"/>
        <v>-1.5347271677259582</v>
      </c>
      <c r="G41" s="18">
        <f t="shared" ca="1" si="2"/>
        <v>-0.78448551754436546</v>
      </c>
      <c r="H41" s="13">
        <f t="shared" ca="1" si="3"/>
        <v>-59.620899333371774</v>
      </c>
    </row>
    <row r="42" spans="1:8" x14ac:dyDescent="0.35">
      <c r="A42" s="4"/>
      <c r="B42" s="4">
        <f>Dati!A41</f>
        <v>72</v>
      </c>
      <c r="C42" s="19">
        <f>Dati!E41</f>
        <v>1</v>
      </c>
      <c r="D42" s="17">
        <f ca="1">$A$4 + $A$6*B42</f>
        <v>-1.2240000000000002</v>
      </c>
      <c r="E42" s="18">
        <f t="shared" ca="1" si="0"/>
        <v>0.22723329102679687</v>
      </c>
      <c r="F42" s="18">
        <f t="shared" ca="1" si="1"/>
        <v>-1.4817780754625562</v>
      </c>
      <c r="G42" s="18">
        <f t="shared" ca="1" si="2"/>
        <v>-0.7727667089732031</v>
      </c>
      <c r="H42" s="13">
        <f t="shared" ca="1" si="3"/>
        <v>-55.63920304607062</v>
      </c>
    </row>
    <row r="43" spans="1:8" x14ac:dyDescent="0.35">
      <c r="A43" s="4"/>
      <c r="B43" s="4">
        <f>Dati!A42</f>
        <v>46</v>
      </c>
      <c r="C43" s="19">
        <f>Dati!E42</f>
        <v>0</v>
      </c>
      <c r="D43" s="17">
        <f ca="1">$A$4 + $A$6*B43</f>
        <v>-0.78200000000000003</v>
      </c>
      <c r="E43" s="18">
        <f t="shared" ca="1" si="0"/>
        <v>0.31388900042858586</v>
      </c>
      <c r="F43" s="18">
        <f t="shared" ca="1" si="1"/>
        <v>-0.37671585739017116</v>
      </c>
      <c r="G43" s="18">
        <f t="shared" ca="1" si="2"/>
        <v>0.31388900042858586</v>
      </c>
      <c r="H43" s="13">
        <f t="shared" ca="1" si="3"/>
        <v>14.438894019714949</v>
      </c>
    </row>
    <row r="44" spans="1:8" x14ac:dyDescent="0.35">
      <c r="A44" s="4"/>
      <c r="B44" s="4">
        <f>Dati!A43</f>
        <v>75</v>
      </c>
      <c r="C44" s="19">
        <f>Dati!E43</f>
        <v>0</v>
      </c>
      <c r="D44" s="17">
        <f ca="1">$A$4 + $A$6*B44</f>
        <v>-1.2750000000000001</v>
      </c>
      <c r="E44" s="18">
        <f t="shared" ca="1" si="0"/>
        <v>0.21840253609763444</v>
      </c>
      <c r="F44" s="18">
        <f t="shared" ca="1" si="1"/>
        <v>-0.24641542301015185</v>
      </c>
      <c r="G44" s="18">
        <f t="shared" ca="1" si="2"/>
        <v>0.21840253609763444</v>
      </c>
      <c r="H44" s="13">
        <f t="shared" ca="1" si="3"/>
        <v>16.380190207322581</v>
      </c>
    </row>
    <row r="45" spans="1:8" x14ac:dyDescent="0.35">
      <c r="A45" s="4"/>
      <c r="B45" s="4">
        <f>Dati!A44</f>
        <v>60</v>
      </c>
      <c r="C45" s="19">
        <f>Dati!E44</f>
        <v>0</v>
      </c>
      <c r="D45" s="17">
        <f ca="1">$A$4 + $A$6*B45</f>
        <v>-1.02</v>
      </c>
      <c r="E45" s="18">
        <f t="shared" ca="1" si="0"/>
        <v>0.26502740053348123</v>
      </c>
      <c r="F45" s="18">
        <f t="shared" ca="1" si="1"/>
        <v>-0.30792206010159268</v>
      </c>
      <c r="G45" s="18">
        <f t="shared" ca="1" si="2"/>
        <v>0.26502740053348123</v>
      </c>
      <c r="H45" s="13">
        <f t="shared" ca="1" si="3"/>
        <v>15.901644032008873</v>
      </c>
    </row>
    <row r="46" spans="1:8" x14ac:dyDescent="0.35">
      <c r="A46" s="4"/>
      <c r="B46" s="4">
        <f>Dati!A45</f>
        <v>39</v>
      </c>
      <c r="C46" s="19">
        <f>Dati!E45</f>
        <v>0</v>
      </c>
      <c r="D46" s="17">
        <f ca="1">$A$4 + $A$6*B46</f>
        <v>-0.66300000000000003</v>
      </c>
      <c r="E46" s="18">
        <f t="shared" ca="1" si="0"/>
        <v>0.34006602549452297</v>
      </c>
      <c r="F46" s="18">
        <f t="shared" ca="1" si="1"/>
        <v>-0.41561548759392813</v>
      </c>
      <c r="G46" s="18">
        <f t="shared" ca="1" si="2"/>
        <v>0.34006602549452297</v>
      </c>
      <c r="H46" s="13">
        <f t="shared" ca="1" si="3"/>
        <v>13.262574994286396</v>
      </c>
    </row>
    <row r="47" spans="1:8" ht="16" thickBot="1" x14ac:dyDescent="0.4">
      <c r="A47" s="5"/>
      <c r="B47" s="5">
        <f>Dati!A46</f>
        <v>61</v>
      </c>
      <c r="C47" s="21">
        <f>Dati!E46</f>
        <v>0</v>
      </c>
      <c r="D47" s="20">
        <f ca="1">$A$4 + $A$6*B47</f>
        <v>-1.0370000000000001</v>
      </c>
      <c r="E47" s="14">
        <f t="shared" ca="1" si="0"/>
        <v>0.26172926057861956</v>
      </c>
      <c r="F47" s="14">
        <f t="shared" ca="1" si="1"/>
        <v>-0.30344466607219517</v>
      </c>
      <c r="G47" s="14">
        <f t="shared" ca="1" si="2"/>
        <v>0.26172926057861956</v>
      </c>
      <c r="H47" s="22">
        <f t="shared" ca="1" si="3"/>
        <v>15.965484895295793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B990-4918-4F34-9976-4D34BE3AD214}">
  <dimension ref="A1:J47"/>
  <sheetViews>
    <sheetView zoomScaleNormal="100" workbookViewId="0"/>
  </sheetViews>
  <sheetFormatPr defaultColWidth="11.1640625" defaultRowHeight="15.5" x14ac:dyDescent="0.35"/>
  <cols>
    <col min="1" max="1" width="4.75" bestFit="1" customWidth="1"/>
    <col min="2" max="2" width="5.6640625" bestFit="1" customWidth="1"/>
    <col min="3" max="3" width="9.08203125" bestFit="1" customWidth="1"/>
    <col min="4" max="4" width="11.83203125" style="16" bestFit="1" customWidth="1"/>
    <col min="5" max="5" width="11.1640625" bestFit="1" customWidth="1"/>
    <col min="6" max="6" width="10.83203125" bestFit="1" customWidth="1"/>
    <col min="7" max="7" width="12" bestFit="1" customWidth="1"/>
    <col min="8" max="8" width="9.5" bestFit="1" customWidth="1"/>
    <col min="9" max="9" width="3" customWidth="1"/>
    <col min="11" max="11" width="21.83203125" customWidth="1"/>
  </cols>
  <sheetData>
    <row r="1" spans="1:10" x14ac:dyDescent="0.35">
      <c r="A1" t="s">
        <v>18</v>
      </c>
      <c r="B1" s="10" t="s">
        <v>7</v>
      </c>
      <c r="C1" s="12" t="s">
        <v>8</v>
      </c>
      <c r="D1" s="15" t="s">
        <v>9</v>
      </c>
      <c r="E1" s="11" t="s">
        <v>10</v>
      </c>
      <c r="F1" s="11" t="s">
        <v>11</v>
      </c>
      <c r="G1" s="11" t="s">
        <v>12</v>
      </c>
      <c r="H1" s="12" t="s">
        <v>13</v>
      </c>
    </row>
    <row r="2" spans="1:10" ht="16" thickBot="1" x14ac:dyDescent="0.4">
      <c r="A2">
        <v>1</v>
      </c>
      <c r="B2" s="24"/>
      <c r="C2" s="25"/>
      <c r="D2" s="26"/>
      <c r="E2" s="27"/>
      <c r="F2" s="27">
        <f ca="1">-(1/COUNT(B3:B47))*(SUM(F3:F47))</f>
        <v>0.53602029061691858</v>
      </c>
      <c r="G2" s="28">
        <f ca="1">AVERAGE(G3:G47)</f>
        <v>6.7547979842332601E-2</v>
      </c>
      <c r="H2" s="29">
        <f ca="1">AVERAGE(H3:H47)</f>
        <v>0.64095953677635464</v>
      </c>
    </row>
    <row r="3" spans="1:10" x14ac:dyDescent="0.35">
      <c r="A3" s="3" t="s">
        <v>14</v>
      </c>
      <c r="B3" s="4">
        <f>Dati!A2</f>
        <v>35</v>
      </c>
      <c r="C3" s="19">
        <f>Dati!E2</f>
        <v>0</v>
      </c>
      <c r="D3" s="17">
        <f ca="1">$A$4 + $A$6*B3</f>
        <v>-0.66581412244889449</v>
      </c>
      <c r="E3" s="18">
        <f ca="1">1/(1+EXP(-D3))</f>
        <v>0.33943476150400648</v>
      </c>
      <c r="F3" s="18">
        <f ca="1">C3*LN(E3) + (1-C3)*LN(1-E3)</f>
        <v>-0.41465938851808032</v>
      </c>
      <c r="G3" s="18">
        <f ca="1">E3-C3</f>
        <v>0.33943476150400648</v>
      </c>
      <c r="H3" s="13">
        <f ca="1">G3*B3</f>
        <v>11.880216652640227</v>
      </c>
    </row>
    <row r="4" spans="1:10" x14ac:dyDescent="0.35">
      <c r="A4" s="23">
        <f ca="1">OFFSET(Dati!$H$2,$A$2,0)</f>
        <v>-8.955175320836796E-5</v>
      </c>
      <c r="B4" s="4">
        <f>Dati!A3</f>
        <v>45</v>
      </c>
      <c r="C4" s="19">
        <f>Dati!E3</f>
        <v>0</v>
      </c>
      <c r="D4" s="17">
        <f ca="1">$A$4 + $A$6*B4</f>
        <v>-0.85602114264766194</v>
      </c>
      <c r="E4" s="18">
        <f t="shared" ref="E4:E47" ca="1" si="0">1/(1+EXP(-D4))</f>
        <v>0.29817131275255676</v>
      </c>
      <c r="F4" s="18">
        <f t="shared" ref="F4:F47" ca="1" si="1">C4*LN(E4) + (1-C4)*LN(1-E4)</f>
        <v>-0.35406593999782754</v>
      </c>
      <c r="G4" s="18">
        <f t="shared" ref="G4:G47" ca="1" si="2">E4-C4</f>
        <v>0.29817131275255676</v>
      </c>
      <c r="H4" s="13">
        <f t="shared" ref="H4:H47" ca="1" si="3">G4*B4</f>
        <v>13.417709073865055</v>
      </c>
    </row>
    <row r="5" spans="1:10" x14ac:dyDescent="0.35">
      <c r="A5" s="4" t="s">
        <v>15</v>
      </c>
      <c r="B5" s="4">
        <f>Dati!A4</f>
        <v>55</v>
      </c>
      <c r="C5" s="19">
        <f>Dati!E4</f>
        <v>0</v>
      </c>
      <c r="D5" s="17">
        <f ca="1">$A$4 + $A$6*B5</f>
        <v>-1.0462281628464296</v>
      </c>
      <c r="E5" s="18">
        <f t="shared" ca="1" si="0"/>
        <v>0.25995005459766679</v>
      </c>
      <c r="F5" s="18">
        <f t="shared" ca="1" si="1"/>
        <v>-0.30103760127458795</v>
      </c>
      <c r="G5" s="18">
        <f t="shared" ca="1" si="2"/>
        <v>0.25995005459766679</v>
      </c>
      <c r="H5" s="13">
        <f t="shared" ca="1" si="3"/>
        <v>14.297253002871674</v>
      </c>
    </row>
    <row r="6" spans="1:10" x14ac:dyDescent="0.35">
      <c r="A6" s="23">
        <f ca="1">OFFSET(Dati!$I$2,$A$2,0)</f>
        <v>-1.9020702019876747E-2</v>
      </c>
      <c r="B6" s="4">
        <f>Dati!A5</f>
        <v>25</v>
      </c>
      <c r="C6" s="19">
        <f>Dati!E5</f>
        <v>0</v>
      </c>
      <c r="D6" s="17">
        <f ca="1">$A$4 + $A$6*B6</f>
        <v>-0.47560710225012703</v>
      </c>
      <c r="E6" s="18">
        <f t="shared" ca="1" si="0"/>
        <v>0.38328997923046909</v>
      </c>
      <c r="F6" s="18">
        <f t="shared" ca="1" si="1"/>
        <v>-0.48335634809849259</v>
      </c>
      <c r="G6" s="18">
        <f t="shared" ca="1" si="2"/>
        <v>0.38328997923046909</v>
      </c>
      <c r="H6" s="13">
        <f t="shared" ca="1" si="3"/>
        <v>9.5822494807617264</v>
      </c>
    </row>
    <row r="7" spans="1:10" x14ac:dyDescent="0.35">
      <c r="A7" s="4"/>
      <c r="B7" s="4">
        <f>Dati!A6</f>
        <v>65</v>
      </c>
      <c r="C7" s="19">
        <f>Dati!E6</f>
        <v>1</v>
      </c>
      <c r="D7" s="17">
        <f ca="1">$A$4 + $A$6*B7</f>
        <v>-1.236435183045197</v>
      </c>
      <c r="E7" s="18">
        <f t="shared" ca="1" si="0"/>
        <v>0.22505710320705752</v>
      </c>
      <c r="F7" s="18">
        <f t="shared" ca="1" si="1"/>
        <v>-1.4914011169460999</v>
      </c>
      <c r="G7" s="18">
        <f t="shared" ca="1" si="2"/>
        <v>-0.77494289679294248</v>
      </c>
      <c r="H7" s="13">
        <f t="shared" ca="1" si="3"/>
        <v>-50.371288291541262</v>
      </c>
    </row>
    <row r="8" spans="1:10" x14ac:dyDescent="0.35">
      <c r="A8" s="4"/>
      <c r="B8" s="4">
        <f>Dati!A7</f>
        <v>80</v>
      </c>
      <c r="C8" s="19">
        <f>Dati!E7</f>
        <v>0</v>
      </c>
      <c r="D8" s="17">
        <f ca="1">$A$4 + $A$6*B8</f>
        <v>-1.5217457133433481</v>
      </c>
      <c r="E8" s="18">
        <f t="shared" ca="1" si="0"/>
        <v>0.17920459807528302</v>
      </c>
      <c r="F8" s="18">
        <f t="shared" ca="1" si="1"/>
        <v>-0.19748140652489382</v>
      </c>
      <c r="G8" s="18">
        <f t="shared" ca="1" si="2"/>
        <v>0.17920459807528302</v>
      </c>
      <c r="H8" s="13">
        <f t="shared" ca="1" si="3"/>
        <v>14.336367846022641</v>
      </c>
    </row>
    <row r="9" spans="1:10" x14ac:dyDescent="0.35">
      <c r="A9" s="4"/>
      <c r="B9" s="4">
        <f>Dati!A8</f>
        <v>48</v>
      </c>
      <c r="C9" s="19">
        <f>Dati!E8</f>
        <v>0</v>
      </c>
      <c r="D9" s="17">
        <f ca="1">$A$4 + $A$6*B9</f>
        <v>-0.91308324870729218</v>
      </c>
      <c r="E9" s="18">
        <f t="shared" ca="1" si="0"/>
        <v>0.28636932377343505</v>
      </c>
      <c r="F9" s="18">
        <f t="shared" ca="1" si="1"/>
        <v>-0.33738971065463724</v>
      </c>
      <c r="G9" s="18">
        <f t="shared" ca="1" si="2"/>
        <v>0.28636932377343505</v>
      </c>
      <c r="H9" s="13">
        <f t="shared" ca="1" si="3"/>
        <v>13.745727541124882</v>
      </c>
    </row>
    <row r="10" spans="1:10" x14ac:dyDescent="0.35">
      <c r="A10" s="4"/>
      <c r="B10" s="4">
        <f>Dati!A9</f>
        <v>82</v>
      </c>
      <c r="C10" s="19">
        <f>Dati!E9</f>
        <v>0</v>
      </c>
      <c r="D10" s="17">
        <f ca="1">$A$4 + $A$6*B10</f>
        <v>-1.5597871173831017</v>
      </c>
      <c r="E10" s="18">
        <f t="shared" ca="1" si="0"/>
        <v>0.17367719641075308</v>
      </c>
      <c r="F10" s="18">
        <f t="shared" ca="1" si="1"/>
        <v>-0.19076977842809678</v>
      </c>
      <c r="G10" s="18">
        <f t="shared" ca="1" si="2"/>
        <v>0.17367719641075308</v>
      </c>
      <c r="H10" s="13">
        <f t="shared" ca="1" si="3"/>
        <v>14.241530105681752</v>
      </c>
      <c r="I10" s="8"/>
      <c r="J10" s="8"/>
    </row>
    <row r="11" spans="1:10" x14ac:dyDescent="0.35">
      <c r="A11" s="4"/>
      <c r="B11" s="4">
        <f>Dati!A10</f>
        <v>81</v>
      </c>
      <c r="C11" s="19">
        <f>Dati!E10</f>
        <v>0</v>
      </c>
      <c r="D11" s="17">
        <f ca="1">$A$4 + $A$6*B11</f>
        <v>-1.540766415363225</v>
      </c>
      <c r="E11" s="18">
        <f t="shared" ca="1" si="0"/>
        <v>0.17642388815885324</v>
      </c>
      <c r="F11" s="18">
        <f t="shared" ca="1" si="1"/>
        <v>-0.19409930881307377</v>
      </c>
      <c r="G11" s="18">
        <f t="shared" ca="1" si="2"/>
        <v>0.17642388815885324</v>
      </c>
      <c r="H11" s="13">
        <f t="shared" ca="1" si="3"/>
        <v>14.290334940867112</v>
      </c>
      <c r="J11" s="8"/>
    </row>
    <row r="12" spans="1:10" x14ac:dyDescent="0.35">
      <c r="A12" s="4"/>
      <c r="B12" s="4">
        <f>Dati!A11</f>
        <v>73</v>
      </c>
      <c r="C12" s="19">
        <f>Dati!E11</f>
        <v>0</v>
      </c>
      <c r="D12" s="17">
        <f ca="1">$A$4 + $A$6*B12</f>
        <v>-1.3886007992042109</v>
      </c>
      <c r="E12" s="18">
        <f t="shared" ca="1" si="0"/>
        <v>0.19963122523683582</v>
      </c>
      <c r="F12" s="18">
        <f t="shared" ca="1" si="1"/>
        <v>-0.22268268907357294</v>
      </c>
      <c r="G12" s="18">
        <f t="shared" ca="1" si="2"/>
        <v>0.19963122523683582</v>
      </c>
      <c r="H12" s="13">
        <f t="shared" ca="1" si="3"/>
        <v>14.573079442289016</v>
      </c>
    </row>
    <row r="13" spans="1:10" x14ac:dyDescent="0.35">
      <c r="A13" s="4"/>
      <c r="B13" s="4">
        <f>Dati!A12</f>
        <v>84</v>
      </c>
      <c r="C13" s="19">
        <f>Dati!E12</f>
        <v>1</v>
      </c>
      <c r="D13" s="17">
        <f ca="1">$A$4 + $A$6*B13</f>
        <v>-1.5978285214228551</v>
      </c>
      <c r="E13" s="18">
        <f t="shared" ca="1" si="0"/>
        <v>0.16828532779493324</v>
      </c>
      <c r="F13" s="18">
        <f t="shared" ca="1" si="1"/>
        <v>-1.7820943604630779</v>
      </c>
      <c r="G13" s="18">
        <f t="shared" ca="1" si="2"/>
        <v>-0.83171467220506679</v>
      </c>
      <c r="H13" s="13">
        <f t="shared" ca="1" si="3"/>
        <v>-69.864032465225606</v>
      </c>
    </row>
    <row r="14" spans="1:10" x14ac:dyDescent="0.35">
      <c r="A14" s="4"/>
      <c r="B14" s="4">
        <f>Dati!A13</f>
        <v>62</v>
      </c>
      <c r="C14" s="19">
        <f>Dati!E13</f>
        <v>1</v>
      </c>
      <c r="D14" s="17">
        <f ca="1">$A$4 + $A$6*B14</f>
        <v>-1.1793730769855668</v>
      </c>
      <c r="E14" s="18">
        <f t="shared" ca="1" si="0"/>
        <v>0.23516493738547234</v>
      </c>
      <c r="F14" s="18">
        <f t="shared" ca="1" si="1"/>
        <v>-1.4474681498125974</v>
      </c>
      <c r="G14" s="18">
        <f t="shared" ca="1" si="2"/>
        <v>-0.76483506261452772</v>
      </c>
      <c r="H14" s="13">
        <f t="shared" ca="1" si="3"/>
        <v>-47.419773882100721</v>
      </c>
    </row>
    <row r="15" spans="1:10" x14ac:dyDescent="0.35">
      <c r="A15" s="4"/>
      <c r="B15" s="4">
        <f>Dati!A14</f>
        <v>53</v>
      </c>
      <c r="C15" s="19">
        <f>Dati!E14</f>
        <v>0</v>
      </c>
      <c r="D15" s="17">
        <f ca="1">$A$4 + $A$6*B15</f>
        <v>-1.008186758806676</v>
      </c>
      <c r="E15" s="18">
        <f t="shared" ca="1" si="0"/>
        <v>0.2673348548817725</v>
      </c>
      <c r="F15" s="18">
        <f t="shared" ca="1" si="1"/>
        <v>-0.31106650941555047</v>
      </c>
      <c r="G15" s="18">
        <f t="shared" ca="1" si="2"/>
        <v>0.2673348548817725</v>
      </c>
      <c r="H15" s="13">
        <f t="shared" ca="1" si="3"/>
        <v>14.168747308733943</v>
      </c>
    </row>
    <row r="16" spans="1:10" x14ac:dyDescent="0.35">
      <c r="A16" s="4"/>
      <c r="B16" s="4">
        <f>Dati!A15</f>
        <v>76</v>
      </c>
      <c r="C16" s="19">
        <f>Dati!E15</f>
        <v>0</v>
      </c>
      <c r="D16" s="17">
        <f ca="1">$A$4 + $A$6*B16</f>
        <v>-1.4456629052638412</v>
      </c>
      <c r="E16" s="18">
        <f t="shared" ca="1" si="0"/>
        <v>0.19066994669135925</v>
      </c>
      <c r="F16" s="18">
        <f t="shared" ca="1" si="1"/>
        <v>-0.21154846822786674</v>
      </c>
      <c r="G16" s="18">
        <f t="shared" ca="1" si="2"/>
        <v>0.19066994669135925</v>
      </c>
      <c r="H16" s="13">
        <f t="shared" ca="1" si="3"/>
        <v>14.490915948543304</v>
      </c>
    </row>
    <row r="17" spans="1:8" x14ac:dyDescent="0.35">
      <c r="A17" s="4"/>
      <c r="B17" s="4">
        <f>Dati!A16</f>
        <v>51</v>
      </c>
      <c r="C17" s="19">
        <f>Dati!E16</f>
        <v>0</v>
      </c>
      <c r="D17" s="17">
        <f ca="1">$A$4 + $A$6*B17</f>
        <v>-0.97014535476692243</v>
      </c>
      <c r="E17" s="18">
        <f t="shared" ca="1" si="0"/>
        <v>0.27485153086996217</v>
      </c>
      <c r="F17" s="18">
        <f t="shared" ca="1" si="1"/>
        <v>-0.32137886008610084</v>
      </c>
      <c r="G17" s="18">
        <f t="shared" ca="1" si="2"/>
        <v>0.27485153086996217</v>
      </c>
      <c r="H17" s="13">
        <f t="shared" ca="1" si="3"/>
        <v>14.01742807436807</v>
      </c>
    </row>
    <row r="18" spans="1:8" x14ac:dyDescent="0.35">
      <c r="A18" s="4"/>
      <c r="B18" s="4">
        <f>Dati!A17</f>
        <v>80</v>
      </c>
      <c r="C18" s="19">
        <f>Dati!E17</f>
        <v>0</v>
      </c>
      <c r="D18" s="17">
        <f ca="1">$A$4 + $A$6*B18</f>
        <v>-1.5217457133433481</v>
      </c>
      <c r="E18" s="18">
        <f t="shared" ca="1" si="0"/>
        <v>0.17920459807528302</v>
      </c>
      <c r="F18" s="18">
        <f t="shared" ca="1" si="1"/>
        <v>-0.19748140652489382</v>
      </c>
      <c r="G18" s="18">
        <f t="shared" ca="1" si="2"/>
        <v>0.17920459807528302</v>
      </c>
      <c r="H18" s="13">
        <f t="shared" ca="1" si="3"/>
        <v>14.336367846022641</v>
      </c>
    </row>
    <row r="19" spans="1:8" x14ac:dyDescent="0.35">
      <c r="A19" s="4"/>
      <c r="B19" s="4">
        <f>Dati!A18</f>
        <v>56</v>
      </c>
      <c r="C19" s="19">
        <f>Dati!E18</f>
        <v>0</v>
      </c>
      <c r="D19" s="17">
        <f ca="1">$A$4 + $A$6*B19</f>
        <v>-1.0652488648663063</v>
      </c>
      <c r="E19" s="18">
        <f t="shared" ca="1" si="0"/>
        <v>0.25630766822748263</v>
      </c>
      <c r="F19" s="18">
        <f t="shared" ca="1" si="1"/>
        <v>-0.29612786224103654</v>
      </c>
      <c r="G19" s="18">
        <f t="shared" ca="1" si="2"/>
        <v>0.25630766822748263</v>
      </c>
      <c r="H19" s="13">
        <f t="shared" ca="1" si="3"/>
        <v>14.353229420739027</v>
      </c>
    </row>
    <row r="20" spans="1:8" x14ac:dyDescent="0.35">
      <c r="A20" s="4"/>
      <c r="B20" s="4">
        <f>Dati!A19</f>
        <v>49</v>
      </c>
      <c r="C20" s="19">
        <f>Dati!E19</f>
        <v>0</v>
      </c>
      <c r="D20" s="17">
        <f ca="1">$A$4 + $A$6*B20</f>
        <v>-0.9321039507271689</v>
      </c>
      <c r="E20" s="18">
        <f t="shared" ca="1" si="0"/>
        <v>0.28249806353282098</v>
      </c>
      <c r="F20" s="18">
        <f t="shared" ca="1" si="1"/>
        <v>-0.33197963244304252</v>
      </c>
      <c r="G20" s="18">
        <f t="shared" ca="1" si="2"/>
        <v>0.28249806353282098</v>
      </c>
      <c r="H20" s="13">
        <f t="shared" ca="1" si="3"/>
        <v>13.842405113108228</v>
      </c>
    </row>
    <row r="21" spans="1:8" x14ac:dyDescent="0.35">
      <c r="A21" s="4"/>
      <c r="B21" s="4">
        <f>Dati!A20</f>
        <v>53</v>
      </c>
      <c r="C21" s="19">
        <f>Dati!E20</f>
        <v>0</v>
      </c>
      <c r="D21" s="17">
        <f ca="1">$A$4 + $A$6*B21</f>
        <v>-1.008186758806676</v>
      </c>
      <c r="E21" s="18">
        <f t="shared" ca="1" si="0"/>
        <v>0.2673348548817725</v>
      </c>
      <c r="F21" s="18">
        <f t="shared" ca="1" si="1"/>
        <v>-0.31106650941555047</v>
      </c>
      <c r="G21" s="18">
        <f t="shared" ca="1" si="2"/>
        <v>0.2673348548817725</v>
      </c>
      <c r="H21" s="13">
        <f t="shared" ca="1" si="3"/>
        <v>14.168747308733943</v>
      </c>
    </row>
    <row r="22" spans="1:8" x14ac:dyDescent="0.35">
      <c r="A22" s="4"/>
      <c r="B22" s="4">
        <f>Dati!A21</f>
        <v>63</v>
      </c>
      <c r="C22" s="19">
        <f>Dati!E21</f>
        <v>0</v>
      </c>
      <c r="D22" s="17">
        <f ca="1">$A$4 + $A$6*B22</f>
        <v>-1.1983937790054435</v>
      </c>
      <c r="E22" s="18">
        <f t="shared" ca="1" si="0"/>
        <v>0.23176107751966263</v>
      </c>
      <c r="F22" s="18">
        <f t="shared" ca="1" si="1"/>
        <v>-0.26365449723549045</v>
      </c>
      <c r="G22" s="18">
        <f t="shared" ca="1" si="2"/>
        <v>0.23176107751966263</v>
      </c>
      <c r="H22" s="13">
        <f t="shared" ca="1" si="3"/>
        <v>14.600947883738746</v>
      </c>
    </row>
    <row r="23" spans="1:8" x14ac:dyDescent="0.35">
      <c r="A23" s="4"/>
      <c r="B23" s="4">
        <f>Dati!A22</f>
        <v>76</v>
      </c>
      <c r="C23" s="19">
        <f>Dati!E22</f>
        <v>0</v>
      </c>
      <c r="D23" s="17">
        <f ca="1">$A$4 + $A$6*B23</f>
        <v>-1.4456629052638412</v>
      </c>
      <c r="E23" s="18">
        <f t="shared" ca="1" si="0"/>
        <v>0.19066994669135925</v>
      </c>
      <c r="F23" s="18">
        <f t="shared" ca="1" si="1"/>
        <v>-0.21154846822786674</v>
      </c>
      <c r="G23" s="18">
        <f t="shared" ca="1" si="2"/>
        <v>0.19066994669135925</v>
      </c>
      <c r="H23" s="13">
        <f t="shared" ca="1" si="3"/>
        <v>14.490915948543304</v>
      </c>
    </row>
    <row r="24" spans="1:8" x14ac:dyDescent="0.35">
      <c r="A24" s="4"/>
      <c r="B24" s="4">
        <f>Dati!A23</f>
        <v>34</v>
      </c>
      <c r="C24" s="19">
        <f>Dati!E23</f>
        <v>0</v>
      </c>
      <c r="D24" s="17">
        <f ca="1">$A$4 + $A$6*B24</f>
        <v>-0.64679342042901777</v>
      </c>
      <c r="E24" s="18">
        <f t="shared" ca="1" si="0"/>
        <v>0.34371249607061521</v>
      </c>
      <c r="F24" s="18">
        <f t="shared" ca="1" si="1"/>
        <v>-0.42115631786445984</v>
      </c>
      <c r="G24" s="18">
        <f t="shared" ca="1" si="2"/>
        <v>0.34371249607061521</v>
      </c>
      <c r="H24" s="13">
        <f t="shared" ca="1" si="3"/>
        <v>11.686224866400917</v>
      </c>
    </row>
    <row r="25" spans="1:8" x14ac:dyDescent="0.35">
      <c r="A25" s="4"/>
      <c r="B25" s="4">
        <f>Dati!A24</f>
        <v>53</v>
      </c>
      <c r="C25" s="19">
        <f>Dati!E24</f>
        <v>0</v>
      </c>
      <c r="D25" s="17">
        <f ca="1">$A$4 + $A$6*B25</f>
        <v>-1.008186758806676</v>
      </c>
      <c r="E25" s="18">
        <f t="shared" ca="1" si="0"/>
        <v>0.2673348548817725</v>
      </c>
      <c r="F25" s="18">
        <f t="shared" ca="1" si="1"/>
        <v>-0.31106650941555047</v>
      </c>
      <c r="G25" s="18">
        <f t="shared" ca="1" si="2"/>
        <v>0.2673348548817725</v>
      </c>
      <c r="H25" s="13">
        <f t="shared" ca="1" si="3"/>
        <v>14.168747308733943</v>
      </c>
    </row>
    <row r="26" spans="1:8" x14ac:dyDescent="0.35">
      <c r="A26" s="4"/>
      <c r="B26" s="4">
        <f>Dati!A25</f>
        <v>39</v>
      </c>
      <c r="C26" s="19">
        <f>Dati!E25</f>
        <v>0</v>
      </c>
      <c r="D26" s="17">
        <f ca="1">$A$4 + $A$6*B26</f>
        <v>-0.74189693052840144</v>
      </c>
      <c r="E26" s="18">
        <f t="shared" ca="1" si="0"/>
        <v>0.32258947663169413</v>
      </c>
      <c r="F26" s="18">
        <f t="shared" ca="1" si="1"/>
        <v>-0.38947780377920566</v>
      </c>
      <c r="G26" s="18">
        <f t="shared" ca="1" si="2"/>
        <v>0.32258947663169413</v>
      </c>
      <c r="H26" s="13">
        <f t="shared" ca="1" si="3"/>
        <v>12.58098958863607</v>
      </c>
    </row>
    <row r="27" spans="1:8" x14ac:dyDescent="0.35">
      <c r="A27" s="4"/>
      <c r="B27" s="4">
        <f>Dati!A26</f>
        <v>41</v>
      </c>
      <c r="C27" s="19">
        <f>Dati!E26</f>
        <v>0</v>
      </c>
      <c r="D27" s="17">
        <f ca="1">$A$4 + $A$6*B27</f>
        <v>-0.77993833456815498</v>
      </c>
      <c r="E27" s="18">
        <f t="shared" ca="1" si="0"/>
        <v>0.31433317652632875</v>
      </c>
      <c r="F27" s="18">
        <f t="shared" ca="1" si="1"/>
        <v>-0.37736344930455262</v>
      </c>
      <c r="G27" s="18">
        <f t="shared" ca="1" si="2"/>
        <v>0.31433317652632875</v>
      </c>
      <c r="H27" s="13">
        <f t="shared" ca="1" si="3"/>
        <v>12.887660237579478</v>
      </c>
    </row>
    <row r="28" spans="1:8" x14ac:dyDescent="0.35">
      <c r="A28" s="4"/>
      <c r="B28" s="4">
        <f>Dati!A27</f>
        <v>64</v>
      </c>
      <c r="C28" s="19">
        <f>Dati!E27</f>
        <v>0</v>
      </c>
      <c r="D28" s="17">
        <f ca="1">$A$4 + $A$6*B28</f>
        <v>-1.2174144810253202</v>
      </c>
      <c r="E28" s="18">
        <f t="shared" ca="1" si="0"/>
        <v>0.22839177391932339</v>
      </c>
      <c r="F28" s="18">
        <f t="shared" ca="1" si="1"/>
        <v>-0.25927833693860414</v>
      </c>
      <c r="G28" s="18">
        <f t="shared" ca="1" si="2"/>
        <v>0.22839177391932339</v>
      </c>
      <c r="H28" s="13">
        <f t="shared" ca="1" si="3"/>
        <v>14.617073530836697</v>
      </c>
    </row>
    <row r="29" spans="1:8" x14ac:dyDescent="0.35">
      <c r="A29" s="4"/>
      <c r="B29" s="4">
        <f>Dati!A28</f>
        <v>66</v>
      </c>
      <c r="C29" s="19">
        <f>Dati!E28</f>
        <v>0</v>
      </c>
      <c r="D29" s="17">
        <f ca="1">$A$4 + $A$6*B29</f>
        <v>-1.2554558850650737</v>
      </c>
      <c r="E29" s="18">
        <f t="shared" ca="1" si="0"/>
        <v>0.22175712803872299</v>
      </c>
      <c r="F29" s="18">
        <f t="shared" ca="1" si="1"/>
        <v>-0.25071662876272111</v>
      </c>
      <c r="G29" s="18">
        <f t="shared" ca="1" si="2"/>
        <v>0.22175712803872299</v>
      </c>
      <c r="H29" s="13">
        <f t="shared" ca="1" si="3"/>
        <v>14.635970450555718</v>
      </c>
    </row>
    <row r="30" spans="1:8" x14ac:dyDescent="0.35">
      <c r="A30" s="4"/>
      <c r="B30" s="4">
        <f>Dati!A29</f>
        <v>79</v>
      </c>
      <c r="C30" s="19">
        <f>Dati!E29</f>
        <v>1</v>
      </c>
      <c r="D30" s="17">
        <f ca="1">$A$4 + $A$6*B30</f>
        <v>-1.5027250113234714</v>
      </c>
      <c r="E30" s="18">
        <f t="shared" ca="1" si="0"/>
        <v>0.1820194497010027</v>
      </c>
      <c r="F30" s="18">
        <f t="shared" ca="1" si="1"/>
        <v>-1.7036417311261323</v>
      </c>
      <c r="G30" s="18">
        <f t="shared" ca="1" si="2"/>
        <v>-0.8179805502989973</v>
      </c>
      <c r="H30" s="13">
        <f t="shared" ca="1" si="3"/>
        <v>-64.620463473620788</v>
      </c>
    </row>
    <row r="31" spans="1:8" x14ac:dyDescent="0.35">
      <c r="A31" s="4"/>
      <c r="B31" s="4">
        <f>Dati!A30</f>
        <v>78</v>
      </c>
      <c r="C31" s="19">
        <f>Dati!E30</f>
        <v>0</v>
      </c>
      <c r="D31" s="17">
        <f ca="1">$A$4 + $A$6*B31</f>
        <v>-1.4837043093035946</v>
      </c>
      <c r="E31" s="18">
        <f t="shared" ca="1" si="0"/>
        <v>0.18486855712639036</v>
      </c>
      <c r="F31" s="18">
        <f t="shared" ca="1" si="1"/>
        <v>-0.20440589914590976</v>
      </c>
      <c r="G31" s="18">
        <f t="shared" ca="1" si="2"/>
        <v>0.18486855712639036</v>
      </c>
      <c r="H31" s="13">
        <f t="shared" ca="1" si="3"/>
        <v>14.419747455858449</v>
      </c>
    </row>
    <row r="32" spans="1:8" x14ac:dyDescent="0.35">
      <c r="A32" s="4"/>
      <c r="B32" s="4">
        <f>Dati!A31</f>
        <v>74</v>
      </c>
      <c r="C32" s="19">
        <f>Dati!E31</f>
        <v>1</v>
      </c>
      <c r="D32" s="17">
        <f ca="1">$A$4 + $A$6*B32</f>
        <v>-1.4076215012240878</v>
      </c>
      <c r="E32" s="18">
        <f t="shared" ca="1" si="0"/>
        <v>0.19660947913043134</v>
      </c>
      <c r="F32" s="18">
        <f t="shared" ca="1" si="1"/>
        <v>-1.626535857118923</v>
      </c>
      <c r="G32" s="18">
        <f t="shared" ca="1" si="2"/>
        <v>-0.80339052086956864</v>
      </c>
      <c r="H32" s="13">
        <f t="shared" ca="1" si="3"/>
        <v>-59.450898544348078</v>
      </c>
    </row>
    <row r="33" spans="1:8" x14ac:dyDescent="0.35">
      <c r="A33" s="4"/>
      <c r="B33" s="4">
        <f>Dati!A32</f>
        <v>75</v>
      </c>
      <c r="C33" s="19">
        <f>Dati!E32</f>
        <v>0</v>
      </c>
      <c r="D33" s="17">
        <f ca="1">$A$4 + $A$6*B33</f>
        <v>-1.4266422032439645</v>
      </c>
      <c r="E33" s="18">
        <f t="shared" ca="1" si="0"/>
        <v>0.19362240706980921</v>
      </c>
      <c r="F33" s="18">
        <f t="shared" ca="1" si="1"/>
        <v>-0.21520316859598829</v>
      </c>
      <c r="G33" s="18">
        <f t="shared" ca="1" si="2"/>
        <v>0.19362240706980921</v>
      </c>
      <c r="H33" s="13">
        <f t="shared" ca="1" si="3"/>
        <v>14.52168053023569</v>
      </c>
    </row>
    <row r="34" spans="1:8" x14ac:dyDescent="0.35">
      <c r="A34" s="4"/>
      <c r="B34" s="4">
        <f>Dati!A33</f>
        <v>83</v>
      </c>
      <c r="C34" s="19">
        <f>Dati!E33</f>
        <v>1</v>
      </c>
      <c r="D34" s="17">
        <f ca="1">$A$4 + $A$6*B34</f>
        <v>-1.5788078194029784</v>
      </c>
      <c r="E34" s="18">
        <f t="shared" ca="1" si="0"/>
        <v>0.17096439013821743</v>
      </c>
      <c r="F34" s="18">
        <f t="shared" ca="1" si="1"/>
        <v>-1.7662999889711835</v>
      </c>
      <c r="G34" s="18">
        <f t="shared" ca="1" si="2"/>
        <v>-0.8290356098617826</v>
      </c>
      <c r="H34" s="13">
        <f t="shared" ca="1" si="3"/>
        <v>-68.809955618527951</v>
      </c>
    </row>
    <row r="35" spans="1:8" x14ac:dyDescent="0.35">
      <c r="A35" s="4"/>
      <c r="B35" s="4">
        <f>Dati!A34</f>
        <v>72</v>
      </c>
      <c r="C35" s="19">
        <f>Dati!E34</f>
        <v>0</v>
      </c>
      <c r="D35" s="17">
        <f ca="1">$A$4 + $A$6*B35</f>
        <v>-1.3695800971843342</v>
      </c>
      <c r="E35" s="18">
        <f t="shared" ca="1" si="0"/>
        <v>0.2026876965196252</v>
      </c>
      <c r="F35" s="18">
        <f t="shared" ca="1" si="1"/>
        <v>-0.22650882816120055</v>
      </c>
      <c r="G35" s="18">
        <f t="shared" ca="1" si="2"/>
        <v>0.2026876965196252</v>
      </c>
      <c r="H35" s="13">
        <f t="shared" ca="1" si="3"/>
        <v>14.593514149413014</v>
      </c>
    </row>
    <row r="36" spans="1:8" x14ac:dyDescent="0.35">
      <c r="A36" s="4"/>
      <c r="B36" s="4">
        <f>Dati!A35</f>
        <v>51</v>
      </c>
      <c r="C36" s="19">
        <f>Dati!E35</f>
        <v>0</v>
      </c>
      <c r="D36" s="17">
        <f ca="1">$A$4 + $A$6*B36</f>
        <v>-0.97014535476692243</v>
      </c>
      <c r="E36" s="18">
        <f t="shared" ca="1" si="0"/>
        <v>0.27485153086996217</v>
      </c>
      <c r="F36" s="18">
        <f t="shared" ca="1" si="1"/>
        <v>-0.32137886008610084</v>
      </c>
      <c r="G36" s="18">
        <f t="shared" ca="1" si="2"/>
        <v>0.27485153086996217</v>
      </c>
      <c r="H36" s="13">
        <f t="shared" ca="1" si="3"/>
        <v>14.01742807436807</v>
      </c>
    </row>
    <row r="37" spans="1:8" x14ac:dyDescent="0.35">
      <c r="A37" s="4"/>
      <c r="B37" s="4">
        <f>Dati!A36</f>
        <v>32</v>
      </c>
      <c r="C37" s="19">
        <f>Dati!E36</f>
        <v>0</v>
      </c>
      <c r="D37" s="17">
        <f ca="1">$A$4 + $A$6*B37</f>
        <v>-0.60875201638926424</v>
      </c>
      <c r="E37" s="18">
        <f t="shared" ca="1" si="0"/>
        <v>0.3523439323854618</v>
      </c>
      <c r="F37" s="18">
        <f t="shared" ca="1" si="1"/>
        <v>-0.4343954833868407</v>
      </c>
      <c r="G37" s="18">
        <f t="shared" ca="1" si="2"/>
        <v>0.3523439323854618</v>
      </c>
      <c r="H37" s="13">
        <f t="shared" ca="1" si="3"/>
        <v>11.275005836334778</v>
      </c>
    </row>
    <row r="38" spans="1:8" x14ac:dyDescent="0.35">
      <c r="A38" s="4"/>
      <c r="B38" s="4">
        <f>Dati!A37</f>
        <v>34</v>
      </c>
      <c r="C38" s="19">
        <f>Dati!E37</f>
        <v>0</v>
      </c>
      <c r="D38" s="17">
        <f ca="1">$A$4 + $A$6*B38</f>
        <v>-0.64679342042901777</v>
      </c>
      <c r="E38" s="18">
        <f t="shared" ca="1" si="0"/>
        <v>0.34371249607061521</v>
      </c>
      <c r="F38" s="18">
        <f t="shared" ca="1" si="1"/>
        <v>-0.42115631786445984</v>
      </c>
      <c r="G38" s="18">
        <f t="shared" ca="1" si="2"/>
        <v>0.34371249607061521</v>
      </c>
      <c r="H38" s="13">
        <f t="shared" ca="1" si="3"/>
        <v>11.686224866400917</v>
      </c>
    </row>
    <row r="39" spans="1:8" x14ac:dyDescent="0.35">
      <c r="A39" s="4"/>
      <c r="B39" s="4">
        <f>Dati!A38</f>
        <v>68</v>
      </c>
      <c r="C39" s="19">
        <f>Dati!E38</f>
        <v>0</v>
      </c>
      <c r="D39" s="17">
        <f ca="1">$A$4 + $A$6*B39</f>
        <v>-1.2934972891048273</v>
      </c>
      <c r="E39" s="18">
        <f t="shared" ca="1" si="0"/>
        <v>0.21526144662544475</v>
      </c>
      <c r="F39" s="18">
        <f t="shared" ca="1" si="1"/>
        <v>-0.24240466970024963</v>
      </c>
      <c r="G39" s="18">
        <f t="shared" ca="1" si="2"/>
        <v>0.21526144662544475</v>
      </c>
      <c r="H39" s="13">
        <f t="shared" ca="1" si="3"/>
        <v>14.637778370530242</v>
      </c>
    </row>
    <row r="40" spans="1:8" x14ac:dyDescent="0.35">
      <c r="A40" s="4"/>
      <c r="B40" s="4">
        <f>Dati!A39</f>
        <v>51</v>
      </c>
      <c r="C40" s="19">
        <f>Dati!E39</f>
        <v>0</v>
      </c>
      <c r="D40" s="17">
        <f ca="1">$A$4 + $A$6*B40</f>
        <v>-0.97014535476692243</v>
      </c>
      <c r="E40" s="18">
        <f t="shared" ca="1" si="0"/>
        <v>0.27485153086996217</v>
      </c>
      <c r="F40" s="18">
        <f t="shared" ca="1" si="1"/>
        <v>-0.32137886008610084</v>
      </c>
      <c r="G40" s="18">
        <f t="shared" ca="1" si="2"/>
        <v>0.27485153086996217</v>
      </c>
      <c r="H40" s="13">
        <f t="shared" ca="1" si="3"/>
        <v>14.01742807436807</v>
      </c>
    </row>
    <row r="41" spans="1:8" x14ac:dyDescent="0.35">
      <c r="A41" s="4"/>
      <c r="B41" s="4">
        <f>Dati!A40</f>
        <v>76</v>
      </c>
      <c r="C41" s="19">
        <f>Dati!E40</f>
        <v>1</v>
      </c>
      <c r="D41" s="17">
        <f ca="1">$A$4 + $A$6*B41</f>
        <v>-1.4456629052638412</v>
      </c>
      <c r="E41" s="18">
        <f t="shared" ca="1" si="0"/>
        <v>0.19066994669135925</v>
      </c>
      <c r="F41" s="18">
        <f t="shared" ca="1" si="1"/>
        <v>-1.6572113734917082</v>
      </c>
      <c r="G41" s="18">
        <f t="shared" ca="1" si="2"/>
        <v>-0.80933005330864072</v>
      </c>
      <c r="H41" s="13">
        <f t="shared" ca="1" si="3"/>
        <v>-61.509084051456696</v>
      </c>
    </row>
    <row r="42" spans="1:8" x14ac:dyDescent="0.35">
      <c r="A42" s="4"/>
      <c r="B42" s="4">
        <f>Dati!A41</f>
        <v>72</v>
      </c>
      <c r="C42" s="19">
        <f>Dati!E41</f>
        <v>1</v>
      </c>
      <c r="D42" s="17">
        <f ca="1">$A$4 + $A$6*B42</f>
        <v>-1.3695800971843342</v>
      </c>
      <c r="E42" s="18">
        <f t="shared" ca="1" si="0"/>
        <v>0.2026876965196252</v>
      </c>
      <c r="F42" s="18">
        <f t="shared" ca="1" si="1"/>
        <v>-1.596088925345535</v>
      </c>
      <c r="G42" s="18">
        <f t="shared" ca="1" si="2"/>
        <v>-0.79731230348037485</v>
      </c>
      <c r="H42" s="13">
        <f t="shared" ca="1" si="3"/>
        <v>-57.406485850586989</v>
      </c>
    </row>
    <row r="43" spans="1:8" x14ac:dyDescent="0.35">
      <c r="A43" s="4"/>
      <c r="B43" s="4">
        <f>Dati!A42</f>
        <v>46</v>
      </c>
      <c r="C43" s="19">
        <f>Dati!E42</f>
        <v>0</v>
      </c>
      <c r="D43" s="17">
        <f ca="1">$A$4 + $A$6*B43</f>
        <v>-0.87504184466753865</v>
      </c>
      <c r="E43" s="18">
        <f t="shared" ca="1" si="0"/>
        <v>0.29420628308705177</v>
      </c>
      <c r="F43" s="18">
        <f t="shared" ca="1" si="1"/>
        <v>-0.34843226985915693</v>
      </c>
      <c r="G43" s="18">
        <f t="shared" ca="1" si="2"/>
        <v>0.29420628308705177</v>
      </c>
      <c r="H43" s="13">
        <f t="shared" ca="1" si="3"/>
        <v>13.533489022004382</v>
      </c>
    </row>
    <row r="44" spans="1:8" x14ac:dyDescent="0.35">
      <c r="A44" s="4"/>
      <c r="B44" s="4">
        <f>Dati!A43</f>
        <v>75</v>
      </c>
      <c r="C44" s="19">
        <f>Dati!E43</f>
        <v>0</v>
      </c>
      <c r="D44" s="17">
        <f ca="1">$A$4 + $A$6*B44</f>
        <v>-1.4266422032439645</v>
      </c>
      <c r="E44" s="18">
        <f t="shared" ca="1" si="0"/>
        <v>0.19362240706980921</v>
      </c>
      <c r="F44" s="18">
        <f t="shared" ca="1" si="1"/>
        <v>-0.21520316859598829</v>
      </c>
      <c r="G44" s="18">
        <f t="shared" ca="1" si="2"/>
        <v>0.19362240706980921</v>
      </c>
      <c r="H44" s="13">
        <f t="shared" ca="1" si="3"/>
        <v>14.52168053023569</v>
      </c>
    </row>
    <row r="45" spans="1:8" x14ac:dyDescent="0.35">
      <c r="A45" s="4"/>
      <c r="B45" s="4">
        <f>Dati!A44</f>
        <v>60</v>
      </c>
      <c r="C45" s="19">
        <f>Dati!E44</f>
        <v>0</v>
      </c>
      <c r="D45" s="17">
        <f ca="1">$A$4 + $A$6*B45</f>
        <v>-1.1413316729458132</v>
      </c>
      <c r="E45" s="18">
        <f t="shared" ca="1" si="0"/>
        <v>0.24207594814575284</v>
      </c>
      <c r="F45" s="18">
        <f t="shared" ca="1" si="1"/>
        <v>-0.27717209380260982</v>
      </c>
      <c r="G45" s="18">
        <f t="shared" ca="1" si="2"/>
        <v>0.24207594814575284</v>
      </c>
      <c r="H45" s="13">
        <f t="shared" ca="1" si="3"/>
        <v>14.52455688874517</v>
      </c>
    </row>
    <row r="46" spans="1:8" x14ac:dyDescent="0.35">
      <c r="A46" s="4"/>
      <c r="B46" s="4">
        <f>Dati!A45</f>
        <v>39</v>
      </c>
      <c r="C46" s="19">
        <f>Dati!E45</f>
        <v>0</v>
      </c>
      <c r="D46" s="17">
        <f ca="1">$A$4 + $A$6*B46</f>
        <v>-0.74189693052840144</v>
      </c>
      <c r="E46" s="18">
        <f t="shared" ca="1" si="0"/>
        <v>0.32258947663169413</v>
      </c>
      <c r="F46" s="18">
        <f t="shared" ca="1" si="1"/>
        <v>-0.38947780377920566</v>
      </c>
      <c r="G46" s="18">
        <f t="shared" ca="1" si="2"/>
        <v>0.32258947663169413</v>
      </c>
      <c r="H46" s="13">
        <f t="shared" ca="1" si="3"/>
        <v>12.58098958863607</v>
      </c>
    </row>
    <row r="47" spans="1:8" ht="16" thickBot="1" x14ac:dyDescent="0.4">
      <c r="A47" s="5"/>
      <c r="B47" s="5">
        <f>Dati!A46</f>
        <v>61</v>
      </c>
      <c r="C47" s="21">
        <f>Dati!E46</f>
        <v>0</v>
      </c>
      <c r="D47" s="20">
        <f ca="1">$A$4 + $A$6*B47</f>
        <v>-1.1603523749656901</v>
      </c>
      <c r="E47" s="14">
        <f t="shared" ca="1" si="0"/>
        <v>0.23860326268549814</v>
      </c>
      <c r="F47" s="14">
        <f t="shared" ca="1" si="1"/>
        <v>-0.27260072015652526</v>
      </c>
      <c r="G47" s="14">
        <f t="shared" ca="1" si="2"/>
        <v>0.23860326268549814</v>
      </c>
      <c r="H47" s="22">
        <f t="shared" ca="1" si="3"/>
        <v>14.554799023815386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74CA-5C3B-438D-AB98-244F2D63F338}">
  <dimension ref="A1:J47"/>
  <sheetViews>
    <sheetView zoomScaleNormal="100" workbookViewId="0"/>
  </sheetViews>
  <sheetFormatPr defaultColWidth="11.1640625" defaultRowHeight="15.5" x14ac:dyDescent="0.35"/>
  <cols>
    <col min="1" max="1" width="4.75" bestFit="1" customWidth="1"/>
    <col min="2" max="2" width="5.6640625" bestFit="1" customWidth="1"/>
    <col min="3" max="3" width="9.08203125" bestFit="1" customWidth="1"/>
    <col min="4" max="4" width="11.83203125" style="16" bestFit="1" customWidth="1"/>
    <col min="5" max="5" width="11.1640625" bestFit="1" customWidth="1"/>
    <col min="6" max="6" width="10.83203125" bestFit="1" customWidth="1"/>
    <col min="7" max="7" width="12" bestFit="1" customWidth="1"/>
    <col min="8" max="8" width="9.5" bestFit="1" customWidth="1"/>
    <col min="9" max="9" width="3" customWidth="1"/>
    <col min="11" max="11" width="21.83203125" customWidth="1"/>
  </cols>
  <sheetData>
    <row r="1" spans="1:10" x14ac:dyDescent="0.35">
      <c r="A1" t="s">
        <v>18</v>
      </c>
      <c r="B1" s="10" t="s">
        <v>7</v>
      </c>
      <c r="C1" s="12" t="s">
        <v>8</v>
      </c>
      <c r="D1" s="15" t="s">
        <v>9</v>
      </c>
      <c r="E1" s="11" t="s">
        <v>10</v>
      </c>
      <c r="F1" s="11" t="s">
        <v>11</v>
      </c>
      <c r="G1" s="11" t="s">
        <v>12</v>
      </c>
      <c r="H1" s="12" t="s">
        <v>13</v>
      </c>
    </row>
    <row r="2" spans="1:10" ht="16" thickBot="1" x14ac:dyDescent="0.4">
      <c r="A2">
        <v>2</v>
      </c>
      <c r="B2" s="24"/>
      <c r="C2" s="25"/>
      <c r="D2" s="26"/>
      <c r="E2" s="27"/>
      <c r="F2" s="27">
        <f ca="1">-(1/COUNT(B3:B47))*(SUM(F3:F47))</f>
        <v>0.56807304545967952</v>
      </c>
      <c r="G2" s="28">
        <f ca="1">AVERAGE(G3:G47)</f>
        <v>-3.2904821742873583E-2</v>
      </c>
      <c r="H2" s="29">
        <f ca="1">AVERAGE(H3:H47)</f>
        <v>-5.5044581912417687</v>
      </c>
    </row>
    <row r="3" spans="1:10" x14ac:dyDescent="0.35">
      <c r="A3" s="3" t="s">
        <v>14</v>
      </c>
      <c r="B3" s="4">
        <f>Dati!A2</f>
        <v>35</v>
      </c>
      <c r="C3" s="19">
        <f>Dati!E2</f>
        <v>0</v>
      </c>
      <c r="D3" s="17">
        <f ca="1">$A$4 + $A$6*B3</f>
        <v>-1.0819611400528064</v>
      </c>
      <c r="E3" s="18">
        <f ca="1">1/(1+EXP(-D3))</f>
        <v>0.25313506855284734</v>
      </c>
      <c r="F3" s="18">
        <f ca="1">C3*LN(E3) + (1-C3)*LN(1-E3)</f>
        <v>-0.29187092486070776</v>
      </c>
      <c r="G3" s="18">
        <f ca="1">E3-C3</f>
        <v>0.25313506855284734</v>
      </c>
      <c r="H3" s="13">
        <f ca="1">G3*B3</f>
        <v>8.8597273993496568</v>
      </c>
    </row>
    <row r="4" spans="1:10" x14ac:dyDescent="0.35">
      <c r="A4" s="23">
        <f ca="1">OFFSET(Dati!$H$2,$A$2,0)</f>
        <v>-4.2898651471237446E-4</v>
      </c>
      <c r="B4" s="4">
        <f>Dati!A3</f>
        <v>45</v>
      </c>
      <c r="C4" s="19">
        <f>Dati!E3</f>
        <v>0</v>
      </c>
      <c r="D4" s="17">
        <f ca="1">$A$4 + $A$6*B4</f>
        <v>-1.3909703267779763</v>
      </c>
      <c r="E4" s="18">
        <f t="shared" ref="E4:E47" ca="1" si="0">1/(1+EXP(-D4))</f>
        <v>0.19925289488732706</v>
      </c>
      <c r="F4" s="18">
        <f t="shared" ref="F4:F47" ca="1" si="1">C4*LN(E4) + (1-C4)*LN(1-E4)</f>
        <v>-0.2222101057192947</v>
      </c>
      <c r="G4" s="18">
        <f t="shared" ref="G4:G47" ca="1" si="2">E4-C4</f>
        <v>0.19925289488732706</v>
      </c>
      <c r="H4" s="13">
        <f t="shared" ref="H4:H47" ca="1" si="3">G4*B4</f>
        <v>8.9663802699297168</v>
      </c>
    </row>
    <row r="5" spans="1:10" x14ac:dyDescent="0.35">
      <c r="A5" s="4" t="s">
        <v>15</v>
      </c>
      <c r="B5" s="4">
        <f>Dati!A4</f>
        <v>55</v>
      </c>
      <c r="C5" s="19">
        <f>Dati!E4</f>
        <v>0</v>
      </c>
      <c r="D5" s="17">
        <f ca="1">$A$4 + $A$6*B5</f>
        <v>-1.6999795135031459</v>
      </c>
      <c r="E5" s="18">
        <f t="shared" ca="1" si="0"/>
        <v>0.15446794075669951</v>
      </c>
      <c r="F5" s="18">
        <f t="shared" ca="1" si="1"/>
        <v>-0.16778919386584071</v>
      </c>
      <c r="G5" s="18">
        <f t="shared" ca="1" si="2"/>
        <v>0.15446794075669951</v>
      </c>
      <c r="H5" s="13">
        <f t="shared" ca="1" si="3"/>
        <v>8.4957367416184724</v>
      </c>
    </row>
    <row r="6" spans="1:10" x14ac:dyDescent="0.35">
      <c r="A6" s="23">
        <f ca="1">OFFSET(Dati!$I$2,$A$2,0)</f>
        <v>-3.0900918672516972E-2</v>
      </c>
      <c r="B6" s="4">
        <f>Dati!A5</f>
        <v>25</v>
      </c>
      <c r="C6" s="19">
        <f>Dati!E5</f>
        <v>0</v>
      </c>
      <c r="D6" s="17">
        <f ca="1">$A$4 + $A$6*B6</f>
        <v>-0.77295195332763666</v>
      </c>
      <c r="E6" s="18">
        <f t="shared" ca="1" si="0"/>
        <v>0.31584088569541191</v>
      </c>
      <c r="F6" s="18">
        <f t="shared" ca="1" si="1"/>
        <v>-0.37956476515985826</v>
      </c>
      <c r="G6" s="18">
        <f t="shared" ca="1" si="2"/>
        <v>0.31584088569541191</v>
      </c>
      <c r="H6" s="13">
        <f t="shared" ca="1" si="3"/>
        <v>7.8960221423852976</v>
      </c>
    </row>
    <row r="7" spans="1:10" x14ac:dyDescent="0.35">
      <c r="A7" s="4"/>
      <c r="B7" s="4">
        <f>Dati!A6</f>
        <v>65</v>
      </c>
      <c r="C7" s="19">
        <f>Dati!E6</f>
        <v>1</v>
      </c>
      <c r="D7" s="17">
        <f ca="1">$A$4 + $A$6*B7</f>
        <v>-2.0089887002283158</v>
      </c>
      <c r="E7" s="18">
        <f t="shared" ca="1" si="0"/>
        <v>0.11826239180307428</v>
      </c>
      <c r="F7" s="18">
        <f t="shared" ca="1" si="1"/>
        <v>-2.1348494638398545</v>
      </c>
      <c r="G7" s="18">
        <f t="shared" ca="1" si="2"/>
        <v>-0.8817376081969257</v>
      </c>
      <c r="H7" s="13">
        <f t="shared" ca="1" si="3"/>
        <v>-57.312944532800174</v>
      </c>
    </row>
    <row r="8" spans="1:10" x14ac:dyDescent="0.35">
      <c r="A8" s="4"/>
      <c r="B8" s="4">
        <f>Dati!A7</f>
        <v>80</v>
      </c>
      <c r="C8" s="19">
        <f>Dati!E7</f>
        <v>0</v>
      </c>
      <c r="D8" s="17">
        <f ca="1">$A$4 + $A$6*B8</f>
        <v>-2.4725024803160705</v>
      </c>
      <c r="E8" s="18">
        <f t="shared" ca="1" si="0"/>
        <v>7.7808481531100468E-2</v>
      </c>
      <c r="F8" s="18">
        <f t="shared" ca="1" si="1"/>
        <v>-8.1002356314393342E-2</v>
      </c>
      <c r="G8" s="18">
        <f t="shared" ca="1" si="2"/>
        <v>7.7808481531100468E-2</v>
      </c>
      <c r="H8" s="13">
        <f t="shared" ca="1" si="3"/>
        <v>6.2246785224880377</v>
      </c>
    </row>
    <row r="9" spans="1:10" x14ac:dyDescent="0.35">
      <c r="A9" s="4"/>
      <c r="B9" s="4">
        <f>Dati!A8</f>
        <v>48</v>
      </c>
      <c r="C9" s="19">
        <f>Dati!E8</f>
        <v>0</v>
      </c>
      <c r="D9" s="17">
        <f ca="1">$A$4 + $A$6*B9</f>
        <v>-1.4836730827955271</v>
      </c>
      <c r="E9" s="18">
        <f t="shared" ca="1" si="0"/>
        <v>0.18487326276307373</v>
      </c>
      <c r="F9" s="18">
        <f t="shared" ca="1" si="1"/>
        <v>-0.20441167201887031</v>
      </c>
      <c r="G9" s="18">
        <f t="shared" ca="1" si="2"/>
        <v>0.18487326276307373</v>
      </c>
      <c r="H9" s="13">
        <f t="shared" ca="1" si="3"/>
        <v>8.8739166126275393</v>
      </c>
    </row>
    <row r="10" spans="1:10" x14ac:dyDescent="0.35">
      <c r="A10" s="4"/>
      <c r="B10" s="4">
        <f>Dati!A9</f>
        <v>82</v>
      </c>
      <c r="C10" s="19">
        <f>Dati!E9</f>
        <v>0</v>
      </c>
      <c r="D10" s="17">
        <f ca="1">$A$4 + $A$6*B10</f>
        <v>-2.5343043176611042</v>
      </c>
      <c r="E10" s="18">
        <f t="shared" ca="1" si="0"/>
        <v>7.3488037609289319E-2</v>
      </c>
      <c r="F10" s="18">
        <f t="shared" ca="1" si="1"/>
        <v>-7.6328321963159876E-2</v>
      </c>
      <c r="G10" s="18">
        <f t="shared" ca="1" si="2"/>
        <v>7.3488037609289319E-2</v>
      </c>
      <c r="H10" s="13">
        <f t="shared" ca="1" si="3"/>
        <v>6.0260190839617245</v>
      </c>
      <c r="I10" s="8"/>
      <c r="J10" s="8"/>
    </row>
    <row r="11" spans="1:10" x14ac:dyDescent="0.35">
      <c r="A11" s="4"/>
      <c r="B11" s="4">
        <f>Dati!A10</f>
        <v>81</v>
      </c>
      <c r="C11" s="19">
        <f>Dati!E10</f>
        <v>0</v>
      </c>
      <c r="D11" s="17">
        <f ca="1">$A$4 + $A$6*B11</f>
        <v>-2.5034033989885871</v>
      </c>
      <c r="E11" s="18">
        <f t="shared" ca="1" si="0"/>
        <v>7.5619933248124938E-2</v>
      </c>
      <c r="F11" s="18">
        <f t="shared" ca="1" si="1"/>
        <v>-7.8631964258937259E-2</v>
      </c>
      <c r="G11" s="18">
        <f t="shared" ca="1" si="2"/>
        <v>7.5619933248124938E-2</v>
      </c>
      <c r="H11" s="13">
        <f t="shared" ca="1" si="3"/>
        <v>6.1252145930981197</v>
      </c>
      <c r="J11" s="8"/>
    </row>
    <row r="12" spans="1:10" x14ac:dyDescent="0.35">
      <c r="A12" s="4"/>
      <c r="B12" s="4">
        <f>Dati!A11</f>
        <v>73</v>
      </c>
      <c r="C12" s="19">
        <f>Dati!E11</f>
        <v>0</v>
      </c>
      <c r="D12" s="17">
        <f ca="1">$A$4 + $A$6*B12</f>
        <v>-2.2561960496084512</v>
      </c>
      <c r="E12" s="18">
        <f t="shared" ca="1" si="0"/>
        <v>9.4816344759167115E-2</v>
      </c>
      <c r="F12" s="18">
        <f t="shared" ca="1" si="1"/>
        <v>-9.9617421902752093E-2</v>
      </c>
      <c r="G12" s="18">
        <f t="shared" ca="1" si="2"/>
        <v>9.4816344759167115E-2</v>
      </c>
      <c r="H12" s="13">
        <f t="shared" ca="1" si="3"/>
        <v>6.9215931674191991</v>
      </c>
    </row>
    <row r="13" spans="1:10" x14ac:dyDescent="0.35">
      <c r="A13" s="4"/>
      <c r="B13" s="4">
        <f>Dati!A12</f>
        <v>84</v>
      </c>
      <c r="C13" s="19">
        <f>Dati!E12</f>
        <v>1</v>
      </c>
      <c r="D13" s="17">
        <f ca="1">$A$4 + $A$6*B13</f>
        <v>-2.5961061550061379</v>
      </c>
      <c r="E13" s="18">
        <f t="shared" ca="1" si="0"/>
        <v>6.938944240901819E-2</v>
      </c>
      <c r="F13" s="18">
        <f t="shared" ca="1" si="1"/>
        <v>-2.6680205497130216</v>
      </c>
      <c r="G13" s="18">
        <f t="shared" ca="1" si="2"/>
        <v>-0.93061055759098177</v>
      </c>
      <c r="H13" s="13">
        <f t="shared" ca="1" si="3"/>
        <v>-78.171286837642469</v>
      </c>
    </row>
    <row r="14" spans="1:10" x14ac:dyDescent="0.35">
      <c r="A14" s="4"/>
      <c r="B14" s="4">
        <f>Dati!A13</f>
        <v>62</v>
      </c>
      <c r="C14" s="19">
        <f>Dati!E13</f>
        <v>1</v>
      </c>
      <c r="D14" s="17">
        <f ca="1">$A$4 + $A$6*B14</f>
        <v>-1.9162859442107647</v>
      </c>
      <c r="E14" s="18">
        <f t="shared" ca="1" si="0"/>
        <v>0.12827630452168384</v>
      </c>
      <c r="F14" s="18">
        <f t="shared" ca="1" si="1"/>
        <v>-2.053568712479187</v>
      </c>
      <c r="G14" s="18">
        <f t="shared" ca="1" si="2"/>
        <v>-0.87172369547831619</v>
      </c>
      <c r="H14" s="13">
        <f t="shared" ca="1" si="3"/>
        <v>-54.046869119655604</v>
      </c>
    </row>
    <row r="15" spans="1:10" x14ac:dyDescent="0.35">
      <c r="A15" s="4"/>
      <c r="B15" s="4">
        <f>Dati!A14</f>
        <v>53</v>
      </c>
      <c r="C15" s="19">
        <f>Dati!E14</f>
        <v>0</v>
      </c>
      <c r="D15" s="17">
        <f ca="1">$A$4 + $A$6*B15</f>
        <v>-1.6381776761581119</v>
      </c>
      <c r="E15" s="18">
        <f t="shared" ca="1" si="0"/>
        <v>0.16271317903566931</v>
      </c>
      <c r="F15" s="18">
        <f t="shared" ca="1" si="1"/>
        <v>-0.17758858981640496</v>
      </c>
      <c r="G15" s="18">
        <f t="shared" ca="1" si="2"/>
        <v>0.16271317903566931</v>
      </c>
      <c r="H15" s="13">
        <f t="shared" ca="1" si="3"/>
        <v>8.6237984888904737</v>
      </c>
    </row>
    <row r="16" spans="1:10" x14ac:dyDescent="0.35">
      <c r="A16" s="4"/>
      <c r="B16" s="4">
        <f>Dati!A15</f>
        <v>76</v>
      </c>
      <c r="C16" s="19">
        <f>Dati!E15</f>
        <v>0</v>
      </c>
      <c r="D16" s="17">
        <f ca="1">$A$4 + $A$6*B16</f>
        <v>-2.3488988056260025</v>
      </c>
      <c r="E16" s="18">
        <f t="shared" ca="1" si="0"/>
        <v>8.7153341041975516E-2</v>
      </c>
      <c r="F16" s="18">
        <f t="shared" ca="1" si="1"/>
        <v>-9.1187365441338944E-2</v>
      </c>
      <c r="G16" s="18">
        <f t="shared" ca="1" si="2"/>
        <v>8.7153341041975516E-2</v>
      </c>
      <c r="H16" s="13">
        <f t="shared" ca="1" si="3"/>
        <v>6.6236539191901391</v>
      </c>
    </row>
    <row r="17" spans="1:8" x14ac:dyDescent="0.35">
      <c r="A17" s="4"/>
      <c r="B17" s="4">
        <f>Dati!A16</f>
        <v>51</v>
      </c>
      <c r="C17" s="19">
        <f>Dati!E16</f>
        <v>0</v>
      </c>
      <c r="D17" s="17">
        <f ca="1">$A$4 + $A$6*B17</f>
        <v>-1.576375838813078</v>
      </c>
      <c r="E17" s="18">
        <f t="shared" ca="1" si="0"/>
        <v>0.17130936416816042</v>
      </c>
      <c r="F17" s="18">
        <f t="shared" ca="1" si="1"/>
        <v>-0.18790837101982469</v>
      </c>
      <c r="G17" s="18">
        <f t="shared" ca="1" si="2"/>
        <v>0.17130936416816042</v>
      </c>
      <c r="H17" s="13">
        <f t="shared" ca="1" si="3"/>
        <v>8.736777572576182</v>
      </c>
    </row>
    <row r="18" spans="1:8" x14ac:dyDescent="0.35">
      <c r="A18" s="4"/>
      <c r="B18" s="4">
        <f>Dati!A17</f>
        <v>80</v>
      </c>
      <c r="C18" s="19">
        <f>Dati!E17</f>
        <v>0</v>
      </c>
      <c r="D18" s="17">
        <f ca="1">$A$4 + $A$6*B18</f>
        <v>-2.4725024803160705</v>
      </c>
      <c r="E18" s="18">
        <f t="shared" ca="1" si="0"/>
        <v>7.7808481531100468E-2</v>
      </c>
      <c r="F18" s="18">
        <f t="shared" ca="1" si="1"/>
        <v>-8.1002356314393342E-2</v>
      </c>
      <c r="G18" s="18">
        <f t="shared" ca="1" si="2"/>
        <v>7.7808481531100468E-2</v>
      </c>
      <c r="H18" s="13">
        <f t="shared" ca="1" si="3"/>
        <v>6.2246785224880377</v>
      </c>
    </row>
    <row r="19" spans="1:8" x14ac:dyDescent="0.35">
      <c r="A19" s="4"/>
      <c r="B19" s="4">
        <f>Dati!A18</f>
        <v>56</v>
      </c>
      <c r="C19" s="19">
        <f>Dati!E18</f>
        <v>0</v>
      </c>
      <c r="D19" s="17">
        <f ca="1">$A$4 + $A$6*B19</f>
        <v>-1.7308804321756628</v>
      </c>
      <c r="E19" s="18">
        <f t="shared" ca="1" si="0"/>
        <v>0.15047499746194001</v>
      </c>
      <c r="F19" s="18">
        <f t="shared" ca="1" si="1"/>
        <v>-0.16307790623962765</v>
      </c>
      <c r="G19" s="18">
        <f t="shared" ca="1" si="2"/>
        <v>0.15047499746194001</v>
      </c>
      <c r="H19" s="13">
        <f t="shared" ca="1" si="3"/>
        <v>8.4265998578686414</v>
      </c>
    </row>
    <row r="20" spans="1:8" x14ac:dyDescent="0.35">
      <c r="A20" s="4"/>
      <c r="B20" s="4">
        <f>Dati!A19</f>
        <v>49</v>
      </c>
      <c r="C20" s="19">
        <f>Dati!E19</f>
        <v>0</v>
      </c>
      <c r="D20" s="17">
        <f ca="1">$A$4 + $A$6*B20</f>
        <v>-1.514574001468044</v>
      </c>
      <c r="E20" s="18">
        <f t="shared" ca="1" si="0"/>
        <v>0.1802619153866033</v>
      </c>
      <c r="F20" s="18">
        <f t="shared" ca="1" si="1"/>
        <v>-0.19877039875381314</v>
      </c>
      <c r="G20" s="18">
        <f t="shared" ca="1" si="2"/>
        <v>0.1802619153866033</v>
      </c>
      <c r="H20" s="13">
        <f t="shared" ca="1" si="3"/>
        <v>8.832833853943562</v>
      </c>
    </row>
    <row r="21" spans="1:8" x14ac:dyDescent="0.35">
      <c r="A21" s="4"/>
      <c r="B21" s="4">
        <f>Dati!A20</f>
        <v>53</v>
      </c>
      <c r="C21" s="19">
        <f>Dati!E20</f>
        <v>0</v>
      </c>
      <c r="D21" s="17">
        <f ca="1">$A$4 + $A$6*B21</f>
        <v>-1.6381776761581119</v>
      </c>
      <c r="E21" s="18">
        <f t="shared" ca="1" si="0"/>
        <v>0.16271317903566931</v>
      </c>
      <c r="F21" s="18">
        <f t="shared" ca="1" si="1"/>
        <v>-0.17758858981640496</v>
      </c>
      <c r="G21" s="18">
        <f t="shared" ca="1" si="2"/>
        <v>0.16271317903566931</v>
      </c>
      <c r="H21" s="13">
        <f t="shared" ca="1" si="3"/>
        <v>8.6237984888904737</v>
      </c>
    </row>
    <row r="22" spans="1:8" x14ac:dyDescent="0.35">
      <c r="A22" s="4"/>
      <c r="B22" s="4">
        <f>Dati!A21</f>
        <v>63</v>
      </c>
      <c r="C22" s="19">
        <f>Dati!E21</f>
        <v>0</v>
      </c>
      <c r="D22" s="17">
        <f ca="1">$A$4 + $A$6*B22</f>
        <v>-1.9471868628832818</v>
      </c>
      <c r="E22" s="18">
        <f t="shared" ca="1" si="0"/>
        <v>0.12486042626741757</v>
      </c>
      <c r="F22" s="18">
        <f t="shared" ca="1" si="1"/>
        <v>-0.13337189250810544</v>
      </c>
      <c r="G22" s="18">
        <f t="shared" ca="1" si="2"/>
        <v>0.12486042626741757</v>
      </c>
      <c r="H22" s="13">
        <f t="shared" ca="1" si="3"/>
        <v>7.8662068548473068</v>
      </c>
    </row>
    <row r="23" spans="1:8" x14ac:dyDescent="0.35">
      <c r="A23" s="4"/>
      <c r="B23" s="4">
        <f>Dati!A22</f>
        <v>76</v>
      </c>
      <c r="C23" s="19">
        <f>Dati!E22</f>
        <v>0</v>
      </c>
      <c r="D23" s="17">
        <f ca="1">$A$4 + $A$6*B23</f>
        <v>-2.3488988056260025</v>
      </c>
      <c r="E23" s="18">
        <f t="shared" ca="1" si="0"/>
        <v>8.7153341041975516E-2</v>
      </c>
      <c r="F23" s="18">
        <f t="shared" ca="1" si="1"/>
        <v>-9.1187365441338944E-2</v>
      </c>
      <c r="G23" s="18">
        <f t="shared" ca="1" si="2"/>
        <v>8.7153341041975516E-2</v>
      </c>
      <c r="H23" s="13">
        <f t="shared" ca="1" si="3"/>
        <v>6.6236539191901391</v>
      </c>
    </row>
    <row r="24" spans="1:8" x14ac:dyDescent="0.35">
      <c r="A24" s="4"/>
      <c r="B24" s="4">
        <f>Dati!A23</f>
        <v>34</v>
      </c>
      <c r="C24" s="19">
        <f>Dati!E23</f>
        <v>0</v>
      </c>
      <c r="D24" s="17">
        <f ca="1">$A$4 + $A$6*B24</f>
        <v>-1.0510602213802895</v>
      </c>
      <c r="E24" s="18">
        <f t="shared" ca="1" si="0"/>
        <v>0.25902156118953751</v>
      </c>
      <c r="F24" s="18">
        <f t="shared" ca="1" si="1"/>
        <v>-0.29978375153116626</v>
      </c>
      <c r="G24" s="18">
        <f t="shared" ca="1" si="2"/>
        <v>0.25902156118953751</v>
      </c>
      <c r="H24" s="13">
        <f t="shared" ca="1" si="3"/>
        <v>8.8067330804442747</v>
      </c>
    </row>
    <row r="25" spans="1:8" x14ac:dyDescent="0.35">
      <c r="A25" s="4"/>
      <c r="B25" s="4">
        <f>Dati!A24</f>
        <v>53</v>
      </c>
      <c r="C25" s="19">
        <f>Dati!E24</f>
        <v>0</v>
      </c>
      <c r="D25" s="17">
        <f ca="1">$A$4 + $A$6*B25</f>
        <v>-1.6381776761581119</v>
      </c>
      <c r="E25" s="18">
        <f t="shared" ca="1" si="0"/>
        <v>0.16271317903566931</v>
      </c>
      <c r="F25" s="18">
        <f t="shared" ca="1" si="1"/>
        <v>-0.17758858981640496</v>
      </c>
      <c r="G25" s="18">
        <f t="shared" ca="1" si="2"/>
        <v>0.16271317903566931</v>
      </c>
      <c r="H25" s="13">
        <f t="shared" ca="1" si="3"/>
        <v>8.6237984888904737</v>
      </c>
    </row>
    <row r="26" spans="1:8" x14ac:dyDescent="0.35">
      <c r="A26" s="4"/>
      <c r="B26" s="4">
        <f>Dati!A25</f>
        <v>39</v>
      </c>
      <c r="C26" s="19">
        <f>Dati!E25</f>
        <v>0</v>
      </c>
      <c r="D26" s="17">
        <f ca="1">$A$4 + $A$6*B26</f>
        <v>-1.2055648147428744</v>
      </c>
      <c r="E26" s="18">
        <f t="shared" ca="1" si="0"/>
        <v>0.23048674650733</v>
      </c>
      <c r="F26" s="18">
        <f t="shared" ca="1" si="1"/>
        <v>-0.26199710233928447</v>
      </c>
      <c r="G26" s="18">
        <f t="shared" ca="1" si="2"/>
        <v>0.23048674650733</v>
      </c>
      <c r="H26" s="13">
        <f t="shared" ca="1" si="3"/>
        <v>8.9889831137858707</v>
      </c>
    </row>
    <row r="27" spans="1:8" x14ac:dyDescent="0.35">
      <c r="A27" s="4"/>
      <c r="B27" s="4">
        <f>Dati!A26</f>
        <v>41</v>
      </c>
      <c r="C27" s="19">
        <f>Dati!E26</f>
        <v>0</v>
      </c>
      <c r="D27" s="17">
        <f ca="1">$A$4 + $A$6*B27</f>
        <v>-1.2673666520879083</v>
      </c>
      <c r="E27" s="18">
        <f t="shared" ca="1" si="0"/>
        <v>0.21970837107374996</v>
      </c>
      <c r="F27" s="18">
        <f t="shared" ca="1" si="1"/>
        <v>-0.24808754593663898</v>
      </c>
      <c r="G27" s="18">
        <f t="shared" ca="1" si="2"/>
        <v>0.21970837107374996</v>
      </c>
      <c r="H27" s="13">
        <f t="shared" ca="1" si="3"/>
        <v>9.0080432140237487</v>
      </c>
    </row>
    <row r="28" spans="1:8" x14ac:dyDescent="0.35">
      <c r="A28" s="4"/>
      <c r="B28" s="4">
        <f>Dati!A27</f>
        <v>64</v>
      </c>
      <c r="C28" s="19">
        <f>Dati!E27</f>
        <v>0</v>
      </c>
      <c r="D28" s="17">
        <f ca="1">$A$4 + $A$6*B28</f>
        <v>-1.9780877815557987</v>
      </c>
      <c r="E28" s="18">
        <f t="shared" ca="1" si="0"/>
        <v>0.121522829134331</v>
      </c>
      <c r="F28" s="18">
        <f t="shared" ca="1" si="1"/>
        <v>-0.12956535818590231</v>
      </c>
      <c r="G28" s="18">
        <f t="shared" ca="1" si="2"/>
        <v>0.121522829134331</v>
      </c>
      <c r="H28" s="13">
        <f t="shared" ca="1" si="3"/>
        <v>7.7774610645971842</v>
      </c>
    </row>
    <row r="29" spans="1:8" x14ac:dyDescent="0.35">
      <c r="A29" s="4"/>
      <c r="B29" s="4">
        <f>Dati!A28</f>
        <v>66</v>
      </c>
      <c r="C29" s="19">
        <f>Dati!E28</f>
        <v>0</v>
      </c>
      <c r="D29" s="17">
        <f ca="1">$A$4 + $A$6*B29</f>
        <v>-2.0398896189008324</v>
      </c>
      <c r="E29" s="18">
        <f t="shared" ca="1" si="0"/>
        <v>0.11507797223078942</v>
      </c>
      <c r="F29" s="18">
        <f t="shared" ca="1" si="1"/>
        <v>-0.12225574207119318</v>
      </c>
      <c r="G29" s="18">
        <f t="shared" ca="1" si="2"/>
        <v>0.11507797223078942</v>
      </c>
      <c r="H29" s="13">
        <f t="shared" ca="1" si="3"/>
        <v>7.5951461672321017</v>
      </c>
    </row>
    <row r="30" spans="1:8" x14ac:dyDescent="0.35">
      <c r="A30" s="4"/>
      <c r="B30" s="4">
        <f>Dati!A29</f>
        <v>79</v>
      </c>
      <c r="C30" s="19">
        <f>Dati!E29</f>
        <v>1</v>
      </c>
      <c r="D30" s="17">
        <f ca="1">$A$4 + $A$6*B30</f>
        <v>-2.4416015616435534</v>
      </c>
      <c r="E30" s="18">
        <f t="shared" ca="1" si="0"/>
        <v>8.0054884047804725E-2</v>
      </c>
      <c r="F30" s="18">
        <f t="shared" ca="1" si="1"/>
        <v>-2.5250428289358293</v>
      </c>
      <c r="G30" s="18">
        <f t="shared" ca="1" si="2"/>
        <v>-0.9199451159521953</v>
      </c>
      <c r="H30" s="13">
        <f t="shared" ca="1" si="3"/>
        <v>-72.675664160223434</v>
      </c>
    </row>
    <row r="31" spans="1:8" x14ac:dyDescent="0.35">
      <c r="A31" s="4"/>
      <c r="B31" s="4">
        <f>Dati!A30</f>
        <v>78</v>
      </c>
      <c r="C31" s="19">
        <f>Dati!E30</f>
        <v>0</v>
      </c>
      <c r="D31" s="17">
        <f ca="1">$A$4 + $A$6*B31</f>
        <v>-2.4107006429710363</v>
      </c>
      <c r="E31" s="18">
        <f t="shared" ca="1" si="0"/>
        <v>8.2360350050903475E-2</v>
      </c>
      <c r="F31" s="18">
        <f t="shared" ca="1" si="1"/>
        <v>-8.5950503606738254E-2</v>
      </c>
      <c r="G31" s="18">
        <f t="shared" ca="1" si="2"/>
        <v>8.2360350050903475E-2</v>
      </c>
      <c r="H31" s="13">
        <f t="shared" ca="1" si="3"/>
        <v>6.4241073039704712</v>
      </c>
    </row>
    <row r="32" spans="1:8" x14ac:dyDescent="0.35">
      <c r="A32" s="4"/>
      <c r="B32" s="4">
        <f>Dati!A31</f>
        <v>74</v>
      </c>
      <c r="C32" s="19">
        <f>Dati!E31</f>
        <v>1</v>
      </c>
      <c r="D32" s="17">
        <f ca="1">$A$4 + $A$6*B32</f>
        <v>-2.2870969682809683</v>
      </c>
      <c r="E32" s="18">
        <f t="shared" ca="1" si="0"/>
        <v>9.2197237226586987E-2</v>
      </c>
      <c r="F32" s="18">
        <f t="shared" ca="1" si="1"/>
        <v>-2.3838251138730282</v>
      </c>
      <c r="G32" s="18">
        <f t="shared" ca="1" si="2"/>
        <v>-0.90780276277341299</v>
      </c>
      <c r="H32" s="13">
        <f t="shared" ca="1" si="3"/>
        <v>-67.177404445232554</v>
      </c>
    </row>
    <row r="33" spans="1:8" x14ac:dyDescent="0.35">
      <c r="A33" s="4"/>
      <c r="B33" s="4">
        <f>Dati!A32</f>
        <v>75</v>
      </c>
      <c r="C33" s="19">
        <f>Dati!E32</f>
        <v>0</v>
      </c>
      <c r="D33" s="17">
        <f ca="1">$A$4 + $A$6*B33</f>
        <v>-2.3179978869534854</v>
      </c>
      <c r="E33" s="18">
        <f t="shared" ca="1" si="0"/>
        <v>8.964331237156567E-2</v>
      </c>
      <c r="F33" s="18">
        <f t="shared" ca="1" si="1"/>
        <v>-9.3918791842378946E-2</v>
      </c>
      <c r="G33" s="18">
        <f t="shared" ca="1" si="2"/>
        <v>8.964331237156567E-2</v>
      </c>
      <c r="H33" s="13">
        <f t="shared" ca="1" si="3"/>
        <v>6.7232484278674249</v>
      </c>
    </row>
    <row r="34" spans="1:8" x14ac:dyDescent="0.35">
      <c r="A34" s="4"/>
      <c r="B34" s="4">
        <f>Dati!A33</f>
        <v>83</v>
      </c>
      <c r="C34" s="19">
        <f>Dati!E33</f>
        <v>1</v>
      </c>
      <c r="D34" s="17">
        <f ca="1">$A$4 + $A$6*B34</f>
        <v>-2.5652052363336213</v>
      </c>
      <c r="E34" s="18">
        <f t="shared" ca="1" si="0"/>
        <v>7.1411601731758909E-2</v>
      </c>
      <c r="F34" s="18">
        <f t="shared" ca="1" si="1"/>
        <v>-2.6392949335962244</v>
      </c>
      <c r="G34" s="18">
        <f t="shared" ca="1" si="2"/>
        <v>-0.92858839826824113</v>
      </c>
      <c r="H34" s="13">
        <f t="shared" ca="1" si="3"/>
        <v>-77.072837056264021</v>
      </c>
    </row>
    <row r="35" spans="1:8" x14ac:dyDescent="0.35">
      <c r="A35" s="4"/>
      <c r="B35" s="4">
        <f>Dati!A34</f>
        <v>72</v>
      </c>
      <c r="C35" s="19">
        <f>Dati!E34</f>
        <v>0</v>
      </c>
      <c r="D35" s="17">
        <f ca="1">$A$4 + $A$6*B35</f>
        <v>-2.2252951309359346</v>
      </c>
      <c r="E35" s="18">
        <f t="shared" ca="1" si="0"/>
        <v>9.7501863835029456E-2</v>
      </c>
      <c r="F35" s="18">
        <f t="shared" ca="1" si="1"/>
        <v>-0.10258865396840194</v>
      </c>
      <c r="G35" s="18">
        <f t="shared" ca="1" si="2"/>
        <v>9.7501863835029456E-2</v>
      </c>
      <c r="H35" s="13">
        <f t="shared" ca="1" si="3"/>
        <v>7.0201341961221209</v>
      </c>
    </row>
    <row r="36" spans="1:8" x14ac:dyDescent="0.35">
      <c r="A36" s="4"/>
      <c r="B36" s="4">
        <f>Dati!A35</f>
        <v>51</v>
      </c>
      <c r="C36" s="19">
        <f>Dati!E35</f>
        <v>0</v>
      </c>
      <c r="D36" s="17">
        <f ca="1">$A$4 + $A$6*B36</f>
        <v>-1.576375838813078</v>
      </c>
      <c r="E36" s="18">
        <f t="shared" ca="1" si="0"/>
        <v>0.17130936416816042</v>
      </c>
      <c r="F36" s="18">
        <f t="shared" ca="1" si="1"/>
        <v>-0.18790837101982469</v>
      </c>
      <c r="G36" s="18">
        <f t="shared" ca="1" si="2"/>
        <v>0.17130936416816042</v>
      </c>
      <c r="H36" s="13">
        <f t="shared" ca="1" si="3"/>
        <v>8.736777572576182</v>
      </c>
    </row>
    <row r="37" spans="1:8" x14ac:dyDescent="0.35">
      <c r="A37" s="4"/>
      <c r="B37" s="4">
        <f>Dati!A36</f>
        <v>32</v>
      </c>
      <c r="C37" s="19">
        <f>Dati!E36</f>
        <v>0</v>
      </c>
      <c r="D37" s="17">
        <f ca="1">$A$4 + $A$6*B37</f>
        <v>-0.98925838403525546</v>
      </c>
      <c r="E37" s="18">
        <f t="shared" ca="1" si="0"/>
        <v>0.27105858557391144</v>
      </c>
      <c r="F37" s="18">
        <f t="shared" ca="1" si="1"/>
        <v>-0.31616191450178044</v>
      </c>
      <c r="G37" s="18">
        <f t="shared" ca="1" si="2"/>
        <v>0.27105858557391144</v>
      </c>
      <c r="H37" s="13">
        <f t="shared" ca="1" si="3"/>
        <v>8.673874738365166</v>
      </c>
    </row>
    <row r="38" spans="1:8" x14ac:dyDescent="0.35">
      <c r="A38" s="4"/>
      <c r="B38" s="4">
        <f>Dati!A37</f>
        <v>34</v>
      </c>
      <c r="C38" s="19">
        <f>Dati!E37</f>
        <v>0</v>
      </c>
      <c r="D38" s="17">
        <f ca="1">$A$4 + $A$6*B38</f>
        <v>-1.0510602213802895</v>
      </c>
      <c r="E38" s="18">
        <f t="shared" ca="1" si="0"/>
        <v>0.25902156118953751</v>
      </c>
      <c r="F38" s="18">
        <f t="shared" ca="1" si="1"/>
        <v>-0.29978375153116626</v>
      </c>
      <c r="G38" s="18">
        <f t="shared" ca="1" si="2"/>
        <v>0.25902156118953751</v>
      </c>
      <c r="H38" s="13">
        <f t="shared" ca="1" si="3"/>
        <v>8.8067330804442747</v>
      </c>
    </row>
    <row r="39" spans="1:8" x14ac:dyDescent="0.35">
      <c r="A39" s="4"/>
      <c r="B39" s="4">
        <f>Dati!A38</f>
        <v>68</v>
      </c>
      <c r="C39" s="19">
        <f>Dati!E38</f>
        <v>0</v>
      </c>
      <c r="D39" s="17">
        <f ca="1">$A$4 + $A$6*B39</f>
        <v>-2.1016914562458666</v>
      </c>
      <c r="E39" s="18">
        <f t="shared" ca="1" si="0"/>
        <v>0.10893252927338294</v>
      </c>
      <c r="F39" s="18">
        <f t="shared" ca="1" si="1"/>
        <v>-0.11533512965706844</v>
      </c>
      <c r="G39" s="18">
        <f t="shared" ca="1" si="2"/>
        <v>0.10893252927338294</v>
      </c>
      <c r="H39" s="13">
        <f t="shared" ca="1" si="3"/>
        <v>7.40741199059004</v>
      </c>
    </row>
    <row r="40" spans="1:8" x14ac:dyDescent="0.35">
      <c r="A40" s="4"/>
      <c r="B40" s="4">
        <f>Dati!A39</f>
        <v>51</v>
      </c>
      <c r="C40" s="19">
        <f>Dati!E39</f>
        <v>0</v>
      </c>
      <c r="D40" s="17">
        <f ca="1">$A$4 + $A$6*B40</f>
        <v>-1.576375838813078</v>
      </c>
      <c r="E40" s="18">
        <f t="shared" ca="1" si="0"/>
        <v>0.17130936416816042</v>
      </c>
      <c r="F40" s="18">
        <f t="shared" ca="1" si="1"/>
        <v>-0.18790837101982469</v>
      </c>
      <c r="G40" s="18">
        <f t="shared" ca="1" si="2"/>
        <v>0.17130936416816042</v>
      </c>
      <c r="H40" s="13">
        <f t="shared" ca="1" si="3"/>
        <v>8.736777572576182</v>
      </c>
    </row>
    <row r="41" spans="1:8" x14ac:dyDescent="0.35">
      <c r="A41" s="4"/>
      <c r="B41" s="4">
        <f>Dati!A40</f>
        <v>76</v>
      </c>
      <c r="C41" s="19">
        <f>Dati!E40</f>
        <v>1</v>
      </c>
      <c r="D41" s="17">
        <f ca="1">$A$4 + $A$6*B41</f>
        <v>-2.3488988056260025</v>
      </c>
      <c r="E41" s="18">
        <f t="shared" ca="1" si="0"/>
        <v>8.7153341041975516E-2</v>
      </c>
      <c r="F41" s="18">
        <f t="shared" ca="1" si="1"/>
        <v>-2.4400861710673416</v>
      </c>
      <c r="G41" s="18">
        <f t="shared" ca="1" si="2"/>
        <v>-0.91284665895802453</v>
      </c>
      <c r="H41" s="13">
        <f t="shared" ca="1" si="3"/>
        <v>-69.376346080809867</v>
      </c>
    </row>
    <row r="42" spans="1:8" x14ac:dyDescent="0.35">
      <c r="A42" s="4"/>
      <c r="B42" s="4">
        <f>Dati!A41</f>
        <v>72</v>
      </c>
      <c r="C42" s="19">
        <f>Dati!E41</f>
        <v>1</v>
      </c>
      <c r="D42" s="17">
        <f ca="1">$A$4 + $A$6*B42</f>
        <v>-2.2252951309359346</v>
      </c>
      <c r="E42" s="18">
        <f t="shared" ca="1" si="0"/>
        <v>9.7501863835029456E-2</v>
      </c>
      <c r="F42" s="18">
        <f t="shared" ca="1" si="1"/>
        <v>-2.3278837849043366</v>
      </c>
      <c r="G42" s="18">
        <f t="shared" ca="1" si="2"/>
        <v>-0.90249813616497054</v>
      </c>
      <c r="H42" s="13">
        <f t="shared" ca="1" si="3"/>
        <v>-64.979865803877885</v>
      </c>
    </row>
    <row r="43" spans="1:8" x14ac:dyDescent="0.35">
      <c r="A43" s="4"/>
      <c r="B43" s="4">
        <f>Dati!A42</f>
        <v>46</v>
      </c>
      <c r="C43" s="19">
        <f>Dati!E42</f>
        <v>0</v>
      </c>
      <c r="D43" s="17">
        <f ca="1">$A$4 + $A$6*B43</f>
        <v>-1.4218712454504931</v>
      </c>
      <c r="E43" s="18">
        <f t="shared" ca="1" si="0"/>
        <v>0.19436839894044083</v>
      </c>
      <c r="F43" s="18">
        <f t="shared" ca="1" si="1"/>
        <v>-0.21612871160984484</v>
      </c>
      <c r="G43" s="18">
        <f t="shared" ca="1" si="2"/>
        <v>0.19436839894044083</v>
      </c>
      <c r="H43" s="13">
        <f t="shared" ca="1" si="3"/>
        <v>8.940946351260278</v>
      </c>
    </row>
    <row r="44" spans="1:8" x14ac:dyDescent="0.35">
      <c r="A44" s="4"/>
      <c r="B44" s="4">
        <f>Dati!A43</f>
        <v>75</v>
      </c>
      <c r="C44" s="19">
        <f>Dati!E43</f>
        <v>0</v>
      </c>
      <c r="D44" s="17">
        <f ca="1">$A$4 + $A$6*B44</f>
        <v>-2.3179978869534854</v>
      </c>
      <c r="E44" s="18">
        <f t="shared" ca="1" si="0"/>
        <v>8.964331237156567E-2</v>
      </c>
      <c r="F44" s="18">
        <f t="shared" ca="1" si="1"/>
        <v>-9.3918791842378946E-2</v>
      </c>
      <c r="G44" s="18">
        <f t="shared" ca="1" si="2"/>
        <v>8.964331237156567E-2</v>
      </c>
      <c r="H44" s="13">
        <f t="shared" ca="1" si="3"/>
        <v>6.7232484278674249</v>
      </c>
    </row>
    <row r="45" spans="1:8" x14ac:dyDescent="0.35">
      <c r="A45" s="4"/>
      <c r="B45" s="4">
        <f>Dati!A44</f>
        <v>60</v>
      </c>
      <c r="C45" s="19">
        <f>Dati!E44</f>
        <v>0</v>
      </c>
      <c r="D45" s="17">
        <f ca="1">$A$4 + $A$6*B45</f>
        <v>-1.8544841068657307</v>
      </c>
      <c r="E45" s="18">
        <f t="shared" ca="1" si="0"/>
        <v>0.13534727062271235</v>
      </c>
      <c r="F45" s="18">
        <f t="shared" ca="1" si="1"/>
        <v>-0.14542732158847468</v>
      </c>
      <c r="G45" s="18">
        <f t="shared" ca="1" si="2"/>
        <v>0.13534727062271235</v>
      </c>
      <c r="H45" s="13">
        <f t="shared" ca="1" si="3"/>
        <v>8.1208362373627416</v>
      </c>
    </row>
    <row r="46" spans="1:8" x14ac:dyDescent="0.35">
      <c r="A46" s="4"/>
      <c r="B46" s="4">
        <f>Dati!A45</f>
        <v>39</v>
      </c>
      <c r="C46" s="19">
        <f>Dati!E45</f>
        <v>0</v>
      </c>
      <c r="D46" s="17">
        <f ca="1">$A$4 + $A$6*B46</f>
        <v>-1.2055648147428744</v>
      </c>
      <c r="E46" s="18">
        <f t="shared" ca="1" si="0"/>
        <v>0.23048674650733</v>
      </c>
      <c r="F46" s="18">
        <f t="shared" ca="1" si="1"/>
        <v>-0.26199710233928447</v>
      </c>
      <c r="G46" s="18">
        <f t="shared" ca="1" si="2"/>
        <v>0.23048674650733</v>
      </c>
      <c r="H46" s="13">
        <f t="shared" ca="1" si="3"/>
        <v>8.9889831137858707</v>
      </c>
    </row>
    <row r="47" spans="1:8" ht="16" thickBot="1" x14ac:dyDescent="0.4">
      <c r="A47" s="5"/>
      <c r="B47" s="5">
        <f>Dati!A46</f>
        <v>61</v>
      </c>
      <c r="C47" s="21">
        <f>Dati!E46</f>
        <v>0</v>
      </c>
      <c r="D47" s="20">
        <f ca="1">$A$4 + $A$6*B47</f>
        <v>-1.8853850255382478</v>
      </c>
      <c r="E47" s="14">
        <f t="shared" ca="1" si="0"/>
        <v>0.13177156193609668</v>
      </c>
      <c r="F47" s="14">
        <f t="shared" ca="1" si="1"/>
        <v>-0.14130042145393215</v>
      </c>
      <c r="G47" s="14">
        <f t="shared" ca="1" si="2"/>
        <v>0.13177156193609668</v>
      </c>
      <c r="H47" s="22">
        <f t="shared" ca="1" si="3"/>
        <v>8.0380652781018984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8ECA-9E65-452C-BB9B-843EFD03FEBA}">
  <dimension ref="A1:J47"/>
  <sheetViews>
    <sheetView zoomScaleNormal="100" workbookViewId="0">
      <selection activeCell="A3" sqref="A3"/>
    </sheetView>
  </sheetViews>
  <sheetFormatPr defaultColWidth="11.1640625" defaultRowHeight="15.5" x14ac:dyDescent="0.35"/>
  <cols>
    <col min="1" max="1" width="4.75" bestFit="1" customWidth="1"/>
    <col min="2" max="2" width="5.6640625" bestFit="1" customWidth="1"/>
    <col min="3" max="3" width="9.08203125" bestFit="1" customWidth="1"/>
    <col min="4" max="4" width="11.83203125" style="16" bestFit="1" customWidth="1"/>
    <col min="5" max="5" width="11.1640625" bestFit="1" customWidth="1"/>
    <col min="6" max="6" width="10.83203125" bestFit="1" customWidth="1"/>
    <col min="7" max="7" width="12" bestFit="1" customWidth="1"/>
    <col min="8" max="8" width="9.5" bestFit="1" customWidth="1"/>
    <col min="9" max="9" width="3" customWidth="1"/>
    <col min="11" max="11" width="21.83203125" customWidth="1"/>
  </cols>
  <sheetData>
    <row r="1" spans="1:10" x14ac:dyDescent="0.35">
      <c r="A1" t="s">
        <v>18</v>
      </c>
      <c r="B1" s="10" t="s">
        <v>7</v>
      </c>
      <c r="C1" s="12" t="s">
        <v>8</v>
      </c>
      <c r="D1" s="15" t="s">
        <v>9</v>
      </c>
      <c r="E1" s="11" t="s">
        <v>10</v>
      </c>
      <c r="F1" s="11" t="s">
        <v>11</v>
      </c>
      <c r="G1" s="11" t="s">
        <v>12</v>
      </c>
      <c r="H1" s="12" t="s">
        <v>13</v>
      </c>
    </row>
    <row r="2" spans="1:10" ht="16" thickBot="1" x14ac:dyDescent="0.4">
      <c r="A2">
        <v>3</v>
      </c>
      <c r="B2" s="24"/>
      <c r="C2" s="25"/>
      <c r="D2" s="26"/>
      <c r="E2" s="27"/>
      <c r="F2" s="27">
        <f ca="1">-(1/COUNT(B3:B47))*(SUM(F3:F47))</f>
        <v>0.63101292056595581</v>
      </c>
      <c r="G2" s="28">
        <f ca="1">AVERAGE(G3:G47)</f>
        <v>-8.1207090085859288E-2</v>
      </c>
      <c r="H2" s="29">
        <f ca="1">AVERAGE(H3:H47)</f>
        <v>-8.3205081643245276</v>
      </c>
    </row>
    <row r="3" spans="1:10" x14ac:dyDescent="0.35">
      <c r="A3" s="3" t="s">
        <v>14</v>
      </c>
      <c r="B3" s="4">
        <f>Dati!A2</f>
        <v>35</v>
      </c>
      <c r="C3" s="19">
        <f>Dati!E2</f>
        <v>0</v>
      </c>
      <c r="D3" s="17">
        <f ca="1">$A$4 + $A$6*B3</f>
        <v>-1.3959837023952337</v>
      </c>
      <c r="E3" s="18">
        <f ca="1">1/(1+EXP(-D3))</f>
        <v>0.19845421079332887</v>
      </c>
      <c r="F3" s="18">
        <f ca="1">C3*LN(E3) + (1-C3)*LN(1-E3)</f>
        <v>-0.22121317917361968</v>
      </c>
      <c r="G3" s="18">
        <f ca="1">E3-C3</f>
        <v>0.19845421079332887</v>
      </c>
      <c r="H3" s="13">
        <f ca="1">G3*B3</f>
        <v>6.9458973777665101</v>
      </c>
    </row>
    <row r="4" spans="1:10" x14ac:dyDescent="0.35">
      <c r="A4" s="23">
        <f ca="1">OFFSET(Dati!$H$2,$A$2,0)</f>
        <v>-6.2823940959970154E-4</v>
      </c>
      <c r="B4" s="4">
        <f>Dati!A3</f>
        <v>45</v>
      </c>
      <c r="C4" s="19">
        <f>Dati!E3</f>
        <v>0</v>
      </c>
      <c r="D4" s="17">
        <f ca="1">$A$4 + $A$6*B4</f>
        <v>-1.7946566918197007</v>
      </c>
      <c r="E4" s="18">
        <f t="shared" ref="E4:E47" ca="1" si="0">1/(1+EXP(-D4))</f>
        <v>0.14250274785547212</v>
      </c>
      <c r="F4" s="18">
        <f t="shared" ref="F4:F47" ca="1" si="1">C4*LN(E4) + (1-C4)*LN(1-E4)</f>
        <v>-0.15373730444335387</v>
      </c>
      <c r="G4" s="18">
        <f t="shared" ref="G4:G47" ca="1" si="2">E4-C4</f>
        <v>0.14250274785547212</v>
      </c>
      <c r="H4" s="13">
        <f t="shared" ref="H4:H47" ca="1" si="3">G4*B4</f>
        <v>6.4126236534962455</v>
      </c>
    </row>
    <row r="5" spans="1:10" x14ac:dyDescent="0.35">
      <c r="A5" s="4" t="s">
        <v>15</v>
      </c>
      <c r="B5" s="4">
        <f>Dati!A4</f>
        <v>55</v>
      </c>
      <c r="C5" s="19">
        <f>Dati!E4</f>
        <v>0</v>
      </c>
      <c r="D5" s="17">
        <f ca="1">$A$4 + $A$6*B5</f>
        <v>-2.1933296812441672</v>
      </c>
      <c r="E5" s="18">
        <f t="shared" ca="1" si="0"/>
        <v>0.10035108718368567</v>
      </c>
      <c r="F5" s="18">
        <f t="shared" ca="1" si="1"/>
        <v>-0.10575068863616599</v>
      </c>
      <c r="G5" s="18">
        <f t="shared" ca="1" si="2"/>
        <v>0.10035108718368567</v>
      </c>
      <c r="H5" s="13">
        <f t="shared" ca="1" si="3"/>
        <v>5.5193097951027115</v>
      </c>
    </row>
    <row r="6" spans="1:10" x14ac:dyDescent="0.35">
      <c r="A6" s="23">
        <f ca="1">OFFSET(Dati!$I$2,$A$2,0)</f>
        <v>-3.9867298942446686E-2</v>
      </c>
      <c r="B6" s="4">
        <f>Dati!A5</f>
        <v>25</v>
      </c>
      <c r="C6" s="19">
        <f>Dati!E5</f>
        <v>0</v>
      </c>
      <c r="D6" s="17">
        <f ca="1">$A$4 + $A$6*B6</f>
        <v>-0.99731071297076679</v>
      </c>
      <c r="E6" s="18">
        <f t="shared" ca="1" si="0"/>
        <v>0.26947049573071485</v>
      </c>
      <c r="F6" s="18">
        <f t="shared" ca="1" si="1"/>
        <v>-0.31398565946355927</v>
      </c>
      <c r="G6" s="18">
        <f t="shared" ca="1" si="2"/>
        <v>0.26947049573071485</v>
      </c>
      <c r="H6" s="13">
        <f t="shared" ca="1" si="3"/>
        <v>6.7367623932678713</v>
      </c>
    </row>
    <row r="7" spans="1:10" x14ac:dyDescent="0.35">
      <c r="A7" s="4"/>
      <c r="B7" s="4">
        <f>Dati!A6</f>
        <v>65</v>
      </c>
      <c r="C7" s="19">
        <f>Dati!E6</f>
        <v>1</v>
      </c>
      <c r="D7" s="17">
        <f ca="1">$A$4 + $A$6*B7</f>
        <v>-2.5920026706686343</v>
      </c>
      <c r="E7" s="18">
        <f t="shared" ca="1" si="0"/>
        <v>6.9654891731517246E-2</v>
      </c>
      <c r="F7" s="18">
        <f t="shared" ca="1" si="1"/>
        <v>-2.6642023481785091</v>
      </c>
      <c r="G7" s="18">
        <f t="shared" ca="1" si="2"/>
        <v>-0.93034510826848271</v>
      </c>
      <c r="H7" s="13">
        <f t="shared" ca="1" si="3"/>
        <v>-60.472432037451377</v>
      </c>
    </row>
    <row r="8" spans="1:10" x14ac:dyDescent="0.35">
      <c r="A8" s="4"/>
      <c r="B8" s="4">
        <f>Dati!A7</f>
        <v>80</v>
      </c>
      <c r="C8" s="19">
        <f>Dati!E7</f>
        <v>0</v>
      </c>
      <c r="D8" s="17">
        <f ca="1">$A$4 + $A$6*B8</f>
        <v>-3.1900121548053342</v>
      </c>
      <c r="E8" s="18">
        <f t="shared" ca="1" si="0"/>
        <v>3.9543317913190754E-2</v>
      </c>
      <c r="F8" s="18">
        <f t="shared" ca="1" si="1"/>
        <v>-4.0346397127533754E-2</v>
      </c>
      <c r="G8" s="18">
        <f t="shared" ca="1" si="2"/>
        <v>3.9543317913190754E-2</v>
      </c>
      <c r="H8" s="13">
        <f t="shared" ca="1" si="3"/>
        <v>3.1634654330552605</v>
      </c>
    </row>
    <row r="9" spans="1:10" x14ac:dyDescent="0.35">
      <c r="A9" s="4"/>
      <c r="B9" s="4">
        <f>Dati!A8</f>
        <v>48</v>
      </c>
      <c r="C9" s="19">
        <f>Dati!E8</f>
        <v>0</v>
      </c>
      <c r="D9" s="17">
        <f ca="1">$A$4 + $A$6*B9</f>
        <v>-1.9142585886470407</v>
      </c>
      <c r="E9" s="18">
        <f t="shared" ca="1" si="0"/>
        <v>0.12850317734744207</v>
      </c>
      <c r="F9" s="18">
        <f t="shared" ca="1" si="1"/>
        <v>-0.13754305986627735</v>
      </c>
      <c r="G9" s="18">
        <f t="shared" ca="1" si="2"/>
        <v>0.12850317734744207</v>
      </c>
      <c r="H9" s="13">
        <f t="shared" ca="1" si="3"/>
        <v>6.168152512677219</v>
      </c>
    </row>
    <row r="10" spans="1:10" x14ac:dyDescent="0.35">
      <c r="A10" s="4"/>
      <c r="B10" s="4">
        <f>Dati!A9</f>
        <v>82</v>
      </c>
      <c r="C10" s="19">
        <f>Dati!E9</f>
        <v>0</v>
      </c>
      <c r="D10" s="17">
        <f ca="1">$A$4 + $A$6*B10</f>
        <v>-3.269746752690228</v>
      </c>
      <c r="E10" s="18">
        <f t="shared" ca="1" si="0"/>
        <v>3.6623762414727028E-2</v>
      </c>
      <c r="F10" s="18">
        <f t="shared" ca="1" si="1"/>
        <v>-3.7311250249773824E-2</v>
      </c>
      <c r="G10" s="18">
        <f t="shared" ca="1" si="2"/>
        <v>3.6623762414727028E-2</v>
      </c>
      <c r="H10" s="13">
        <f t="shared" ca="1" si="3"/>
        <v>3.0031485180076163</v>
      </c>
      <c r="I10" s="8"/>
      <c r="J10" s="8"/>
    </row>
    <row r="11" spans="1:10" x14ac:dyDescent="0.35">
      <c r="A11" s="4"/>
      <c r="B11" s="4">
        <f>Dati!A10</f>
        <v>81</v>
      </c>
      <c r="C11" s="19">
        <f>Dati!E10</f>
        <v>0</v>
      </c>
      <c r="D11" s="17">
        <f ca="1">$A$4 + $A$6*B11</f>
        <v>-3.2298794537477811</v>
      </c>
      <c r="E11" s="18">
        <f t="shared" ca="1" si="0"/>
        <v>3.8056659824708995E-2</v>
      </c>
      <c r="F11" s="18">
        <f t="shared" ca="1" si="1"/>
        <v>-3.8799727997665644E-2</v>
      </c>
      <c r="G11" s="18">
        <f t="shared" ca="1" si="2"/>
        <v>3.8056659824708995E-2</v>
      </c>
      <c r="H11" s="13">
        <f t="shared" ca="1" si="3"/>
        <v>3.0825894458014287</v>
      </c>
      <c r="J11" s="8"/>
    </row>
    <row r="12" spans="1:10" x14ac:dyDescent="0.35">
      <c r="A12" s="4"/>
      <c r="B12" s="4">
        <f>Dati!A11</f>
        <v>73</v>
      </c>
      <c r="C12" s="19">
        <f>Dati!E11</f>
        <v>0</v>
      </c>
      <c r="D12" s="17">
        <f ca="1">$A$4 + $A$6*B12</f>
        <v>-2.9109410622082077</v>
      </c>
      <c r="E12" s="18">
        <f t="shared" ca="1" si="0"/>
        <v>5.1615349893728527E-2</v>
      </c>
      <c r="F12" s="18">
        <f t="shared" ca="1" si="1"/>
        <v>-5.2995109963755879E-2</v>
      </c>
      <c r="G12" s="18">
        <f t="shared" ca="1" si="2"/>
        <v>5.1615349893728527E-2</v>
      </c>
      <c r="H12" s="13">
        <f t="shared" ca="1" si="3"/>
        <v>3.7679205422421824</v>
      </c>
    </row>
    <row r="13" spans="1:10" x14ac:dyDescent="0.35">
      <c r="A13" s="4"/>
      <c r="B13" s="4">
        <f>Dati!A12</f>
        <v>84</v>
      </c>
      <c r="C13" s="19">
        <f>Dati!E12</f>
        <v>1</v>
      </c>
      <c r="D13" s="17">
        <f ca="1">$A$4 + $A$6*B13</f>
        <v>-3.3494813505751213</v>
      </c>
      <c r="E13" s="18">
        <f t="shared" ca="1" si="0"/>
        <v>3.3912152105877821E-2</v>
      </c>
      <c r="F13" s="18">
        <f t="shared" ca="1" si="1"/>
        <v>-3.3839818596305302</v>
      </c>
      <c r="G13" s="18">
        <f t="shared" ca="1" si="2"/>
        <v>-0.96608784789412216</v>
      </c>
      <c r="H13" s="13">
        <f t="shared" ca="1" si="3"/>
        <v>-81.151379223106261</v>
      </c>
    </row>
    <row r="14" spans="1:10" x14ac:dyDescent="0.35">
      <c r="A14" s="4"/>
      <c r="B14" s="4">
        <f>Dati!A13</f>
        <v>62</v>
      </c>
      <c r="C14" s="19">
        <f>Dati!E13</f>
        <v>1</v>
      </c>
      <c r="D14" s="17">
        <f ca="1">$A$4 + $A$6*B14</f>
        <v>-2.4724007738412941</v>
      </c>
      <c r="E14" s="18">
        <f t="shared" ca="1" si="0"/>
        <v>7.7815779723589149E-2</v>
      </c>
      <c r="F14" s="18">
        <f t="shared" ca="1" si="1"/>
        <v>-2.553411044153183</v>
      </c>
      <c r="G14" s="18">
        <f t="shared" ca="1" si="2"/>
        <v>-0.92218422027641089</v>
      </c>
      <c r="H14" s="13">
        <f t="shared" ca="1" si="3"/>
        <v>-57.175421657137477</v>
      </c>
    </row>
    <row r="15" spans="1:10" x14ac:dyDescent="0.35">
      <c r="A15" s="4"/>
      <c r="B15" s="4">
        <f>Dati!A14</f>
        <v>53</v>
      </c>
      <c r="C15" s="19">
        <f>Dati!E14</f>
        <v>0</v>
      </c>
      <c r="D15" s="17">
        <f ca="1">$A$4 + $A$6*B15</f>
        <v>-2.1135950833592738</v>
      </c>
      <c r="E15" s="18">
        <f t="shared" ca="1" si="0"/>
        <v>0.10778245633555265</v>
      </c>
      <c r="F15" s="18">
        <f t="shared" ca="1" si="1"/>
        <v>-0.11404529310486819</v>
      </c>
      <c r="G15" s="18">
        <f t="shared" ca="1" si="2"/>
        <v>0.10778245633555265</v>
      </c>
      <c r="H15" s="13">
        <f t="shared" ca="1" si="3"/>
        <v>5.7124701857842908</v>
      </c>
    </row>
    <row r="16" spans="1:10" x14ac:dyDescent="0.35">
      <c r="A16" s="4"/>
      <c r="B16" s="4">
        <f>Dati!A15</f>
        <v>76</v>
      </c>
      <c r="C16" s="19">
        <f>Dati!E15</f>
        <v>0</v>
      </c>
      <c r="D16" s="17">
        <f ca="1">$A$4 + $A$6*B16</f>
        <v>-3.0305429590355475</v>
      </c>
      <c r="E16" s="18">
        <f t="shared" ca="1" si="0"/>
        <v>4.6064961917182567E-2</v>
      </c>
      <c r="F16" s="18">
        <f t="shared" ca="1" si="1"/>
        <v>-4.7159704105181326E-2</v>
      </c>
      <c r="G16" s="18">
        <f t="shared" ca="1" si="2"/>
        <v>4.6064961917182567E-2</v>
      </c>
      <c r="H16" s="13">
        <f t="shared" ca="1" si="3"/>
        <v>3.5009371057058751</v>
      </c>
    </row>
    <row r="17" spans="1:8" x14ac:dyDescent="0.35">
      <c r="A17" s="4"/>
      <c r="B17" s="4">
        <f>Dati!A16</f>
        <v>51</v>
      </c>
      <c r="C17" s="19">
        <f>Dati!E16</f>
        <v>0</v>
      </c>
      <c r="D17" s="17">
        <f ca="1">$A$4 + $A$6*B17</f>
        <v>-2.0338604854743805</v>
      </c>
      <c r="E17" s="18">
        <f t="shared" ca="1" si="0"/>
        <v>0.11569337556024493</v>
      </c>
      <c r="F17" s="18">
        <f t="shared" ca="1" si="1"/>
        <v>-0.12295141626062768</v>
      </c>
      <c r="G17" s="18">
        <f t="shared" ca="1" si="2"/>
        <v>0.11569337556024493</v>
      </c>
      <c r="H17" s="13">
        <f t="shared" ca="1" si="3"/>
        <v>5.9003621535724919</v>
      </c>
    </row>
    <row r="18" spans="1:8" x14ac:dyDescent="0.35">
      <c r="A18" s="4"/>
      <c r="B18" s="4">
        <f>Dati!A17</f>
        <v>80</v>
      </c>
      <c r="C18" s="19">
        <f>Dati!E17</f>
        <v>0</v>
      </c>
      <c r="D18" s="17">
        <f ca="1">$A$4 + $A$6*B18</f>
        <v>-3.1900121548053342</v>
      </c>
      <c r="E18" s="18">
        <f t="shared" ca="1" si="0"/>
        <v>3.9543317913190754E-2</v>
      </c>
      <c r="F18" s="18">
        <f t="shared" ca="1" si="1"/>
        <v>-4.0346397127533754E-2</v>
      </c>
      <c r="G18" s="18">
        <f t="shared" ca="1" si="2"/>
        <v>3.9543317913190754E-2</v>
      </c>
      <c r="H18" s="13">
        <f t="shared" ca="1" si="3"/>
        <v>3.1634654330552605</v>
      </c>
    </row>
    <row r="19" spans="1:8" x14ac:dyDescent="0.35">
      <c r="A19" s="4"/>
      <c r="B19" s="4">
        <f>Dati!A18</f>
        <v>56</v>
      </c>
      <c r="C19" s="19">
        <f>Dati!E18</f>
        <v>0</v>
      </c>
      <c r="D19" s="17">
        <f ca="1">$A$4 + $A$6*B19</f>
        <v>-2.2331969801866141</v>
      </c>
      <c r="E19" s="18">
        <f t="shared" ca="1" si="0"/>
        <v>9.6808746683151273E-2</v>
      </c>
      <c r="F19" s="18">
        <f t="shared" ca="1" si="1"/>
        <v>-0.10182095029803941</v>
      </c>
      <c r="G19" s="18">
        <f t="shared" ca="1" si="2"/>
        <v>9.6808746683151273E-2</v>
      </c>
      <c r="H19" s="13">
        <f t="shared" ca="1" si="3"/>
        <v>5.4212898142564709</v>
      </c>
    </row>
    <row r="20" spans="1:8" x14ac:dyDescent="0.35">
      <c r="A20" s="4"/>
      <c r="B20" s="4">
        <f>Dati!A19</f>
        <v>49</v>
      </c>
      <c r="C20" s="19">
        <f>Dati!E19</f>
        <v>0</v>
      </c>
      <c r="D20" s="17">
        <f ca="1">$A$4 + $A$6*B20</f>
        <v>-1.9541258875894874</v>
      </c>
      <c r="E20" s="18">
        <f t="shared" ca="1" si="0"/>
        <v>0.12410416860543887</v>
      </c>
      <c r="F20" s="18">
        <f t="shared" ca="1" si="1"/>
        <v>-0.13250810904971724</v>
      </c>
      <c r="G20" s="18">
        <f t="shared" ca="1" si="2"/>
        <v>0.12410416860543887</v>
      </c>
      <c r="H20" s="13">
        <f t="shared" ca="1" si="3"/>
        <v>6.0811042616665043</v>
      </c>
    </row>
    <row r="21" spans="1:8" x14ac:dyDescent="0.35">
      <c r="A21" s="4"/>
      <c r="B21" s="4">
        <f>Dati!A20</f>
        <v>53</v>
      </c>
      <c r="C21" s="19">
        <f>Dati!E20</f>
        <v>0</v>
      </c>
      <c r="D21" s="17">
        <f ca="1">$A$4 + $A$6*B21</f>
        <v>-2.1135950833592738</v>
      </c>
      <c r="E21" s="18">
        <f t="shared" ca="1" si="0"/>
        <v>0.10778245633555265</v>
      </c>
      <c r="F21" s="18">
        <f t="shared" ca="1" si="1"/>
        <v>-0.11404529310486819</v>
      </c>
      <c r="G21" s="18">
        <f t="shared" ca="1" si="2"/>
        <v>0.10778245633555265</v>
      </c>
      <c r="H21" s="13">
        <f t="shared" ca="1" si="3"/>
        <v>5.7124701857842908</v>
      </c>
    </row>
    <row r="22" spans="1:8" x14ac:dyDescent="0.35">
      <c r="A22" s="4"/>
      <c r="B22" s="4">
        <f>Dati!A21</f>
        <v>63</v>
      </c>
      <c r="C22" s="19">
        <f>Dati!E21</f>
        <v>0</v>
      </c>
      <c r="D22" s="17">
        <f ca="1">$A$4 + $A$6*B22</f>
        <v>-2.5122680727837405</v>
      </c>
      <c r="E22" s="18">
        <f t="shared" ca="1" si="0"/>
        <v>7.5002605155547006E-2</v>
      </c>
      <c r="F22" s="18">
        <f t="shared" ca="1" si="1"/>
        <v>-7.7964357858053029E-2</v>
      </c>
      <c r="G22" s="18">
        <f t="shared" ca="1" si="2"/>
        <v>7.5002605155547006E-2</v>
      </c>
      <c r="H22" s="13">
        <f t="shared" ca="1" si="3"/>
        <v>4.7251641247994618</v>
      </c>
    </row>
    <row r="23" spans="1:8" x14ac:dyDescent="0.35">
      <c r="A23" s="4"/>
      <c r="B23" s="4">
        <f>Dati!A22</f>
        <v>76</v>
      </c>
      <c r="C23" s="19">
        <f>Dati!E22</f>
        <v>0</v>
      </c>
      <c r="D23" s="17">
        <f ca="1">$A$4 + $A$6*B23</f>
        <v>-3.0305429590355475</v>
      </c>
      <c r="E23" s="18">
        <f t="shared" ca="1" si="0"/>
        <v>4.6064961917182567E-2</v>
      </c>
      <c r="F23" s="18">
        <f t="shared" ca="1" si="1"/>
        <v>-4.7159704105181326E-2</v>
      </c>
      <c r="G23" s="18">
        <f t="shared" ca="1" si="2"/>
        <v>4.6064961917182567E-2</v>
      </c>
      <c r="H23" s="13">
        <f t="shared" ca="1" si="3"/>
        <v>3.5009371057058751</v>
      </c>
    </row>
    <row r="24" spans="1:8" x14ac:dyDescent="0.35">
      <c r="A24" s="4"/>
      <c r="B24" s="4">
        <f>Dati!A23</f>
        <v>34</v>
      </c>
      <c r="C24" s="19">
        <f>Dati!E23</f>
        <v>0</v>
      </c>
      <c r="D24" s="17">
        <f ca="1">$A$4 + $A$6*B24</f>
        <v>-1.3561164034527871</v>
      </c>
      <c r="E24" s="18">
        <f t="shared" ca="1" si="0"/>
        <v>0.20487221350410076</v>
      </c>
      <c r="F24" s="18">
        <f t="shared" ca="1" si="1"/>
        <v>-0.2292524395140392</v>
      </c>
      <c r="G24" s="18">
        <f t="shared" ca="1" si="2"/>
        <v>0.20487221350410076</v>
      </c>
      <c r="H24" s="13">
        <f t="shared" ca="1" si="3"/>
        <v>6.9656552591394254</v>
      </c>
    </row>
    <row r="25" spans="1:8" x14ac:dyDescent="0.35">
      <c r="A25" s="4"/>
      <c r="B25" s="4">
        <f>Dati!A24</f>
        <v>53</v>
      </c>
      <c r="C25" s="19">
        <f>Dati!E24</f>
        <v>0</v>
      </c>
      <c r="D25" s="17">
        <f ca="1">$A$4 + $A$6*B25</f>
        <v>-2.1135950833592738</v>
      </c>
      <c r="E25" s="18">
        <f t="shared" ca="1" si="0"/>
        <v>0.10778245633555265</v>
      </c>
      <c r="F25" s="18">
        <f t="shared" ca="1" si="1"/>
        <v>-0.11404529310486819</v>
      </c>
      <c r="G25" s="18">
        <f t="shared" ca="1" si="2"/>
        <v>0.10778245633555265</v>
      </c>
      <c r="H25" s="13">
        <f t="shared" ca="1" si="3"/>
        <v>5.7124701857842908</v>
      </c>
    </row>
    <row r="26" spans="1:8" x14ac:dyDescent="0.35">
      <c r="A26" s="4"/>
      <c r="B26" s="4">
        <f>Dati!A25</f>
        <v>39</v>
      </c>
      <c r="C26" s="19">
        <f>Dati!E25</f>
        <v>0</v>
      </c>
      <c r="D26" s="17">
        <f ca="1">$A$4 + $A$6*B26</f>
        <v>-1.5554528981650204</v>
      </c>
      <c r="E26" s="18">
        <f t="shared" ca="1" si="0"/>
        <v>0.17430009509230188</v>
      </c>
      <c r="F26" s="18">
        <f t="shared" ca="1" si="1"/>
        <v>-0.19152388272444076</v>
      </c>
      <c r="G26" s="18">
        <f t="shared" ca="1" si="2"/>
        <v>0.17430009509230188</v>
      </c>
      <c r="H26" s="13">
        <f t="shared" ca="1" si="3"/>
        <v>6.7977037085997729</v>
      </c>
    </row>
    <row r="27" spans="1:8" x14ac:dyDescent="0.35">
      <c r="A27" s="4"/>
      <c r="B27" s="4">
        <f>Dati!A26</f>
        <v>41</v>
      </c>
      <c r="C27" s="19">
        <f>Dati!E26</f>
        <v>0</v>
      </c>
      <c r="D27" s="17">
        <f ca="1">$A$4 + $A$6*B27</f>
        <v>-1.635187496049914</v>
      </c>
      <c r="E27" s="18">
        <f t="shared" ca="1" si="0"/>
        <v>0.16312096496636944</v>
      </c>
      <c r="F27" s="18">
        <f t="shared" ca="1" si="1"/>
        <v>-0.17807574099954931</v>
      </c>
      <c r="G27" s="18">
        <f t="shared" ca="1" si="2"/>
        <v>0.16312096496636944</v>
      </c>
      <c r="H27" s="13">
        <f t="shared" ca="1" si="3"/>
        <v>6.6879595636211473</v>
      </c>
    </row>
    <row r="28" spans="1:8" x14ac:dyDescent="0.35">
      <c r="A28" s="4"/>
      <c r="B28" s="4">
        <f>Dati!A27</f>
        <v>64</v>
      </c>
      <c r="C28" s="19">
        <f>Dati!E27</f>
        <v>0</v>
      </c>
      <c r="D28" s="17">
        <f ca="1">$A$4 + $A$6*B28</f>
        <v>-2.5521353717261874</v>
      </c>
      <c r="E28" s="18">
        <f t="shared" ca="1" si="0"/>
        <v>7.2283160103860294E-2</v>
      </c>
      <c r="F28" s="18">
        <f t="shared" ca="1" si="1"/>
        <v>-7.5028722179653617E-2</v>
      </c>
      <c r="G28" s="18">
        <f t="shared" ca="1" si="2"/>
        <v>7.2283160103860294E-2</v>
      </c>
      <c r="H28" s="13">
        <f t="shared" ca="1" si="3"/>
        <v>4.6261222466470588</v>
      </c>
    </row>
    <row r="29" spans="1:8" x14ac:dyDescent="0.35">
      <c r="A29" s="4"/>
      <c r="B29" s="4">
        <f>Dati!A28</f>
        <v>66</v>
      </c>
      <c r="C29" s="19">
        <f>Dati!E28</f>
        <v>0</v>
      </c>
      <c r="D29" s="17">
        <f ca="1">$A$4 + $A$6*B29</f>
        <v>-2.6318699696110808</v>
      </c>
      <c r="E29" s="18">
        <f t="shared" ca="1" si="0"/>
        <v>6.7115275449070047E-2</v>
      </c>
      <c r="F29" s="18">
        <f t="shared" ca="1" si="1"/>
        <v>-6.9473639304140855E-2</v>
      </c>
      <c r="G29" s="18">
        <f t="shared" ca="1" si="2"/>
        <v>6.7115275449070047E-2</v>
      </c>
      <c r="H29" s="13">
        <f t="shared" ca="1" si="3"/>
        <v>4.4296081796386231</v>
      </c>
    </row>
    <row r="30" spans="1:8" x14ac:dyDescent="0.35">
      <c r="A30" s="4"/>
      <c r="B30" s="4">
        <f>Dati!A29</f>
        <v>79</v>
      </c>
      <c r="C30" s="19">
        <f>Dati!E29</f>
        <v>1</v>
      </c>
      <c r="D30" s="17">
        <f ca="1">$A$4 + $A$6*B30</f>
        <v>-3.1501448558628877</v>
      </c>
      <c r="E30" s="18">
        <f t="shared" ca="1" si="0"/>
        <v>4.1085570855444772E-2</v>
      </c>
      <c r="F30" s="18">
        <f t="shared" ca="1" si="1"/>
        <v>-3.1920982931976489</v>
      </c>
      <c r="G30" s="18">
        <f t="shared" ca="1" si="2"/>
        <v>-0.95891442914455527</v>
      </c>
      <c r="H30" s="13">
        <f t="shared" ca="1" si="3"/>
        <v>-75.754239902419869</v>
      </c>
    </row>
    <row r="31" spans="1:8" x14ac:dyDescent="0.35">
      <c r="A31" s="4"/>
      <c r="B31" s="4">
        <f>Dati!A30</f>
        <v>78</v>
      </c>
      <c r="C31" s="19">
        <f>Dati!E30</f>
        <v>0</v>
      </c>
      <c r="D31" s="17">
        <f ca="1">$A$4 + $A$6*B31</f>
        <v>-3.1102775569204408</v>
      </c>
      <c r="E31" s="18">
        <f t="shared" ca="1" si="0"/>
        <v>4.2685300896303541E-2</v>
      </c>
      <c r="F31" s="18">
        <f t="shared" ca="1" si="1"/>
        <v>-4.3623102396123173E-2</v>
      </c>
      <c r="G31" s="18">
        <f t="shared" ca="1" si="2"/>
        <v>4.2685300896303541E-2</v>
      </c>
      <c r="H31" s="13">
        <f t="shared" ca="1" si="3"/>
        <v>3.3294534699116762</v>
      </c>
    </row>
    <row r="32" spans="1:8" x14ac:dyDescent="0.35">
      <c r="A32" s="4"/>
      <c r="B32" s="4">
        <f>Dati!A31</f>
        <v>74</v>
      </c>
      <c r="C32" s="19">
        <f>Dati!E31</f>
        <v>1</v>
      </c>
      <c r="D32" s="17">
        <f ca="1">$A$4 + $A$6*B32</f>
        <v>-2.9508083611506541</v>
      </c>
      <c r="E32" s="18">
        <f t="shared" ca="1" si="0"/>
        <v>4.9698320057310688E-2</v>
      </c>
      <c r="F32" s="18">
        <f t="shared" ca="1" si="1"/>
        <v>-3.0017841481146119</v>
      </c>
      <c r="G32" s="18">
        <f t="shared" ca="1" si="2"/>
        <v>-0.95030167994268933</v>
      </c>
      <c r="H32" s="13">
        <f t="shared" ca="1" si="3"/>
        <v>-70.322324315759005</v>
      </c>
    </row>
    <row r="33" spans="1:8" x14ac:dyDescent="0.35">
      <c r="A33" s="4"/>
      <c r="B33" s="4">
        <f>Dati!A32</f>
        <v>75</v>
      </c>
      <c r="C33" s="19">
        <f>Dati!E32</f>
        <v>0</v>
      </c>
      <c r="D33" s="17">
        <f ca="1">$A$4 + $A$6*B33</f>
        <v>-2.990675660093101</v>
      </c>
      <c r="E33" s="18">
        <f t="shared" ca="1" si="0"/>
        <v>4.7848897788649501E-2</v>
      </c>
      <c r="F33" s="18">
        <f t="shared" ca="1" si="1"/>
        <v>-4.9031535975344764E-2</v>
      </c>
      <c r="G33" s="18">
        <f t="shared" ca="1" si="2"/>
        <v>4.7848897788649501E-2</v>
      </c>
      <c r="H33" s="13">
        <f t="shared" ca="1" si="3"/>
        <v>3.5886673341487128</v>
      </c>
    </row>
    <row r="34" spans="1:8" x14ac:dyDescent="0.35">
      <c r="A34" s="4"/>
      <c r="B34" s="4">
        <f>Dati!A33</f>
        <v>83</v>
      </c>
      <c r="C34" s="19">
        <f>Dati!E33</f>
        <v>1</v>
      </c>
      <c r="D34" s="17">
        <f ca="1">$A$4 + $A$6*B34</f>
        <v>-3.3096140516326744</v>
      </c>
      <c r="E34" s="18">
        <f t="shared" ca="1" si="0"/>
        <v>3.5242839398533128E-2</v>
      </c>
      <c r="F34" s="18">
        <f t="shared" ca="1" si="1"/>
        <v>-3.3454929079893683</v>
      </c>
      <c r="G34" s="18">
        <f t="shared" ca="1" si="2"/>
        <v>-0.96475716060146688</v>
      </c>
      <c r="H34" s="13">
        <f t="shared" ca="1" si="3"/>
        <v>-80.074844329921746</v>
      </c>
    </row>
    <row r="35" spans="1:8" x14ac:dyDescent="0.35">
      <c r="A35" s="4"/>
      <c r="B35" s="4">
        <f>Dati!A34</f>
        <v>72</v>
      </c>
      <c r="C35" s="19">
        <f>Dati!E34</f>
        <v>0</v>
      </c>
      <c r="D35" s="17">
        <f ca="1">$A$4 + $A$6*B35</f>
        <v>-2.8710737632657608</v>
      </c>
      <c r="E35" s="18">
        <f t="shared" ca="1" si="0"/>
        <v>5.3602154992569324E-2</v>
      </c>
      <c r="F35" s="18">
        <f t="shared" ca="1" si="1"/>
        <v>-5.5092243362574234E-2</v>
      </c>
      <c r="G35" s="18">
        <f t="shared" ca="1" si="2"/>
        <v>5.3602154992569324E-2</v>
      </c>
      <c r="H35" s="13">
        <f t="shared" ca="1" si="3"/>
        <v>3.8593551594649913</v>
      </c>
    </row>
    <row r="36" spans="1:8" x14ac:dyDescent="0.35">
      <c r="A36" s="4"/>
      <c r="B36" s="4">
        <f>Dati!A35</f>
        <v>51</v>
      </c>
      <c r="C36" s="19">
        <f>Dati!E35</f>
        <v>0</v>
      </c>
      <c r="D36" s="17">
        <f ca="1">$A$4 + $A$6*B36</f>
        <v>-2.0338604854743805</v>
      </c>
      <c r="E36" s="18">
        <f t="shared" ca="1" si="0"/>
        <v>0.11569337556024493</v>
      </c>
      <c r="F36" s="18">
        <f t="shared" ca="1" si="1"/>
        <v>-0.12295141626062768</v>
      </c>
      <c r="G36" s="18">
        <f t="shared" ca="1" si="2"/>
        <v>0.11569337556024493</v>
      </c>
      <c r="H36" s="13">
        <f t="shared" ca="1" si="3"/>
        <v>5.9003621535724919</v>
      </c>
    </row>
    <row r="37" spans="1:8" x14ac:dyDescent="0.35">
      <c r="A37" s="4"/>
      <c r="B37" s="4">
        <f>Dati!A36</f>
        <v>32</v>
      </c>
      <c r="C37" s="19">
        <f>Dati!E36</f>
        <v>0</v>
      </c>
      <c r="D37" s="17">
        <f ca="1">$A$4 + $A$6*B37</f>
        <v>-1.2763818055678937</v>
      </c>
      <c r="E37" s="18">
        <f t="shared" ca="1" si="0"/>
        <v>0.21816674970878233</v>
      </c>
      <c r="F37" s="18">
        <f t="shared" ca="1" si="1"/>
        <v>-0.24611379609634085</v>
      </c>
      <c r="G37" s="18">
        <f t="shared" ca="1" si="2"/>
        <v>0.21816674970878233</v>
      </c>
      <c r="H37" s="13">
        <f t="shared" ca="1" si="3"/>
        <v>6.9813359906810346</v>
      </c>
    </row>
    <row r="38" spans="1:8" x14ac:dyDescent="0.35">
      <c r="A38" s="4"/>
      <c r="B38" s="4">
        <f>Dati!A37</f>
        <v>34</v>
      </c>
      <c r="C38" s="19">
        <f>Dati!E37</f>
        <v>0</v>
      </c>
      <c r="D38" s="17">
        <f ca="1">$A$4 + $A$6*B38</f>
        <v>-1.3561164034527871</v>
      </c>
      <c r="E38" s="18">
        <f t="shared" ca="1" si="0"/>
        <v>0.20487221350410076</v>
      </c>
      <c r="F38" s="18">
        <f t="shared" ca="1" si="1"/>
        <v>-0.2292524395140392</v>
      </c>
      <c r="G38" s="18">
        <f t="shared" ca="1" si="2"/>
        <v>0.20487221350410076</v>
      </c>
      <c r="H38" s="13">
        <f t="shared" ca="1" si="3"/>
        <v>6.9656552591394254</v>
      </c>
    </row>
    <row r="39" spans="1:8" x14ac:dyDescent="0.35">
      <c r="A39" s="4"/>
      <c r="B39" s="4">
        <f>Dati!A38</f>
        <v>68</v>
      </c>
      <c r="C39" s="19">
        <f>Dati!E38</f>
        <v>0</v>
      </c>
      <c r="D39" s="17">
        <f ca="1">$A$4 + $A$6*B39</f>
        <v>-2.7116045674959741</v>
      </c>
      <c r="E39" s="18">
        <f t="shared" ca="1" si="0"/>
        <v>6.2292059917201749E-2</v>
      </c>
      <c r="F39" s="18">
        <f t="shared" ca="1" si="1"/>
        <v>-6.4316742977180749E-2</v>
      </c>
      <c r="G39" s="18">
        <f t="shared" ca="1" si="2"/>
        <v>6.2292059917201749E-2</v>
      </c>
      <c r="H39" s="13">
        <f t="shared" ca="1" si="3"/>
        <v>4.235860074369719</v>
      </c>
    </row>
    <row r="40" spans="1:8" x14ac:dyDescent="0.35">
      <c r="A40" s="4"/>
      <c r="B40" s="4">
        <f>Dati!A39</f>
        <v>51</v>
      </c>
      <c r="C40" s="19">
        <f>Dati!E39</f>
        <v>0</v>
      </c>
      <c r="D40" s="17">
        <f ca="1">$A$4 + $A$6*B40</f>
        <v>-2.0338604854743805</v>
      </c>
      <c r="E40" s="18">
        <f t="shared" ca="1" si="0"/>
        <v>0.11569337556024493</v>
      </c>
      <c r="F40" s="18">
        <f t="shared" ca="1" si="1"/>
        <v>-0.12295141626062768</v>
      </c>
      <c r="G40" s="18">
        <f t="shared" ca="1" si="2"/>
        <v>0.11569337556024493</v>
      </c>
      <c r="H40" s="13">
        <f t="shared" ca="1" si="3"/>
        <v>5.9003621535724919</v>
      </c>
    </row>
    <row r="41" spans="1:8" x14ac:dyDescent="0.35">
      <c r="A41" s="4"/>
      <c r="B41" s="4">
        <f>Dati!A40</f>
        <v>76</v>
      </c>
      <c r="C41" s="19">
        <f>Dati!E40</f>
        <v>1</v>
      </c>
      <c r="D41" s="17">
        <f ca="1">$A$4 + $A$6*B41</f>
        <v>-3.0305429590355475</v>
      </c>
      <c r="E41" s="18">
        <f t="shared" ca="1" si="0"/>
        <v>4.6064961917182567E-2</v>
      </c>
      <c r="F41" s="18">
        <f t="shared" ca="1" si="1"/>
        <v>-3.0777026631407289</v>
      </c>
      <c r="G41" s="18">
        <f t="shared" ca="1" si="2"/>
        <v>-0.95393503808281743</v>
      </c>
      <c r="H41" s="13">
        <f t="shared" ca="1" si="3"/>
        <v>-72.499062894294127</v>
      </c>
    </row>
    <row r="42" spans="1:8" x14ac:dyDescent="0.35">
      <c r="A42" s="4"/>
      <c r="B42" s="4">
        <f>Dati!A41</f>
        <v>72</v>
      </c>
      <c r="C42" s="19">
        <f>Dati!E41</f>
        <v>1</v>
      </c>
      <c r="D42" s="17">
        <f ca="1">$A$4 + $A$6*B42</f>
        <v>-2.8710737632657608</v>
      </c>
      <c r="E42" s="18">
        <f t="shared" ca="1" si="0"/>
        <v>5.3602154992569324E-2</v>
      </c>
      <c r="F42" s="18">
        <f t="shared" ca="1" si="1"/>
        <v>-2.926166006628335</v>
      </c>
      <c r="G42" s="18">
        <f t="shared" ca="1" si="2"/>
        <v>-0.94639784500743063</v>
      </c>
      <c r="H42" s="13">
        <f t="shared" ca="1" si="3"/>
        <v>-68.140644840535003</v>
      </c>
    </row>
    <row r="43" spans="1:8" x14ac:dyDescent="0.35">
      <c r="A43" s="4"/>
      <c r="B43" s="4">
        <f>Dati!A42</f>
        <v>46</v>
      </c>
      <c r="C43" s="19">
        <f>Dati!E42</f>
        <v>0</v>
      </c>
      <c r="D43" s="17">
        <f ca="1">$A$4 + $A$6*B43</f>
        <v>-1.8345239907621473</v>
      </c>
      <c r="E43" s="18">
        <f t="shared" ca="1" si="0"/>
        <v>0.13770021865291154</v>
      </c>
      <c r="F43" s="18">
        <f t="shared" ca="1" si="1"/>
        <v>-0.14815229459331117</v>
      </c>
      <c r="G43" s="18">
        <f t="shared" ca="1" si="2"/>
        <v>0.13770021865291154</v>
      </c>
      <c r="H43" s="13">
        <f t="shared" ca="1" si="3"/>
        <v>6.3342100580339311</v>
      </c>
    </row>
    <row r="44" spans="1:8" x14ac:dyDescent="0.35">
      <c r="A44" s="4"/>
      <c r="B44" s="4">
        <f>Dati!A43</f>
        <v>75</v>
      </c>
      <c r="C44" s="19">
        <f>Dati!E43</f>
        <v>0</v>
      </c>
      <c r="D44" s="17">
        <f ca="1">$A$4 + $A$6*B44</f>
        <v>-2.990675660093101</v>
      </c>
      <c r="E44" s="18">
        <f t="shared" ca="1" si="0"/>
        <v>4.7848897788649501E-2</v>
      </c>
      <c r="F44" s="18">
        <f t="shared" ca="1" si="1"/>
        <v>-4.9031535975344764E-2</v>
      </c>
      <c r="G44" s="18">
        <f t="shared" ca="1" si="2"/>
        <v>4.7848897788649501E-2</v>
      </c>
      <c r="H44" s="13">
        <f t="shared" ca="1" si="3"/>
        <v>3.5886673341487128</v>
      </c>
    </row>
    <row r="45" spans="1:8" x14ac:dyDescent="0.35">
      <c r="A45" s="4"/>
      <c r="B45" s="4">
        <f>Dati!A44</f>
        <v>60</v>
      </c>
      <c r="C45" s="19">
        <f>Dati!E44</f>
        <v>0</v>
      </c>
      <c r="D45" s="17">
        <f ca="1">$A$4 + $A$6*B45</f>
        <v>-2.3926661759564007</v>
      </c>
      <c r="E45" s="18">
        <f t="shared" ca="1" si="0"/>
        <v>8.3733649523868497E-2</v>
      </c>
      <c r="F45" s="18">
        <f t="shared" ca="1" si="1"/>
        <v>-8.7448180946082213E-2</v>
      </c>
      <c r="G45" s="18">
        <f t="shared" ca="1" si="2"/>
        <v>8.3733649523868497E-2</v>
      </c>
      <c r="H45" s="13">
        <f t="shared" ca="1" si="3"/>
        <v>5.0240189714321097</v>
      </c>
    </row>
    <row r="46" spans="1:8" x14ac:dyDescent="0.35">
      <c r="A46" s="4"/>
      <c r="B46" s="4">
        <f>Dati!A45</f>
        <v>39</v>
      </c>
      <c r="C46" s="19">
        <f>Dati!E45</f>
        <v>0</v>
      </c>
      <c r="D46" s="17">
        <f ca="1">$A$4 + $A$6*B46</f>
        <v>-1.5554528981650204</v>
      </c>
      <c r="E46" s="18">
        <f t="shared" ca="1" si="0"/>
        <v>0.17430009509230188</v>
      </c>
      <c r="F46" s="18">
        <f t="shared" ca="1" si="1"/>
        <v>-0.19152388272444076</v>
      </c>
      <c r="G46" s="18">
        <f t="shared" ca="1" si="2"/>
        <v>0.17430009509230188</v>
      </c>
      <c r="H46" s="13">
        <f t="shared" ca="1" si="3"/>
        <v>6.7977037085997729</v>
      </c>
    </row>
    <row r="47" spans="1:8" ht="16" thickBot="1" x14ac:dyDescent="0.4">
      <c r="A47" s="5"/>
      <c r="B47" s="5">
        <f>Dati!A46</f>
        <v>61</v>
      </c>
      <c r="C47" s="21">
        <f>Dati!E46</f>
        <v>0</v>
      </c>
      <c r="D47" s="20">
        <f ca="1">$A$4 + $A$6*B47</f>
        <v>-2.4325334748988472</v>
      </c>
      <c r="E47" s="14">
        <f t="shared" ca="1" si="0"/>
        <v>8.072526153718286E-2</v>
      </c>
      <c r="F47" s="14">
        <f t="shared" ca="1" si="1"/>
        <v>-8.4170247590586875E-2</v>
      </c>
      <c r="G47" s="14">
        <f t="shared" ca="1" si="2"/>
        <v>8.072526153718286E-2</v>
      </c>
      <c r="H47" s="22">
        <f t="shared" ca="1" si="3"/>
        <v>4.9242409537681544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33B3-69BC-497D-A778-7FA4C2B5FD48}">
  <dimension ref="A1:J47"/>
  <sheetViews>
    <sheetView zoomScaleNormal="100" workbookViewId="0">
      <selection activeCell="A3" sqref="A3"/>
    </sheetView>
  </sheetViews>
  <sheetFormatPr defaultColWidth="11.1640625" defaultRowHeight="15.5" x14ac:dyDescent="0.35"/>
  <cols>
    <col min="1" max="1" width="4.75" bestFit="1" customWidth="1"/>
    <col min="2" max="2" width="5.6640625" bestFit="1" customWidth="1"/>
    <col min="3" max="3" width="9.08203125" bestFit="1" customWidth="1"/>
    <col min="4" max="4" width="11.83203125" style="16" bestFit="1" customWidth="1"/>
    <col min="5" max="5" width="11.1640625" bestFit="1" customWidth="1"/>
    <col min="6" max="6" width="10.83203125" bestFit="1" customWidth="1"/>
    <col min="7" max="7" width="12" bestFit="1" customWidth="1"/>
    <col min="8" max="8" width="9.5" bestFit="1" customWidth="1"/>
    <col min="9" max="9" width="3" customWidth="1"/>
    <col min="11" max="11" width="21.83203125" customWidth="1"/>
  </cols>
  <sheetData>
    <row r="1" spans="1:10" x14ac:dyDescent="0.35">
      <c r="A1" t="s">
        <v>18</v>
      </c>
      <c r="B1" s="10" t="s">
        <v>7</v>
      </c>
      <c r="C1" s="12" t="s">
        <v>8</v>
      </c>
      <c r="D1" s="15" t="s">
        <v>9</v>
      </c>
      <c r="E1" s="11" t="s">
        <v>10</v>
      </c>
      <c r="F1" s="11" t="s">
        <v>11</v>
      </c>
      <c r="G1" s="11" t="s">
        <v>12</v>
      </c>
      <c r="H1" s="12" t="s">
        <v>13</v>
      </c>
    </row>
    <row r="2" spans="1:10" ht="16" thickBot="1" x14ac:dyDescent="0.4">
      <c r="A2">
        <v>4</v>
      </c>
      <c r="B2" s="24"/>
      <c r="C2" s="25"/>
      <c r="D2" s="26"/>
      <c r="E2" s="27"/>
      <c r="F2" s="27">
        <f ca="1">-(1/COUNT(B3:B47))*(SUM(F3:F47))</f>
        <v>0.68038399985732634</v>
      </c>
      <c r="G2" s="28">
        <f ca="1">AVERAGE(G3:G47)</f>
        <v>-0.10239515713268953</v>
      </c>
      <c r="H2" s="29">
        <f ca="1">AVERAGE(H3:H47)</f>
        <v>-9.5095424117104681</v>
      </c>
    </row>
    <row r="3" spans="1:10" x14ac:dyDescent="0.35">
      <c r="A3" s="3" t="s">
        <v>14</v>
      </c>
      <c r="B3" s="4">
        <f>Dati!A2</f>
        <v>35</v>
      </c>
      <c r="C3" s="19">
        <f>Dati!E2</f>
        <v>0</v>
      </c>
      <c r="D3" s="17">
        <f ca="1">$A$4 + $A$6*B3</f>
        <v>-1.5892598963110123</v>
      </c>
      <c r="E3" s="18">
        <f ca="1">1/(1+EXP(-D3))</f>
        <v>0.16948804981713919</v>
      </c>
      <c r="F3" s="18">
        <f ca="1">C3*LN(E3) + (1-C3)*LN(1-E3)</f>
        <v>-0.18571296088979264</v>
      </c>
      <c r="G3" s="18">
        <f ca="1">E3-C3</f>
        <v>0.16948804981713919</v>
      </c>
      <c r="H3" s="13">
        <f ca="1">G3*B3</f>
        <v>5.9320817435998716</v>
      </c>
    </row>
    <row r="4" spans="1:10" x14ac:dyDescent="0.35">
      <c r="A4" s="23">
        <f ca="1">OFFSET(Dati!$H$2,$A$2,0)</f>
        <v>-7.285904967833872E-4</v>
      </c>
      <c r="B4" s="4">
        <f>Dati!A3</f>
        <v>45</v>
      </c>
      <c r="C4" s="19">
        <f>Dati!E3</f>
        <v>0</v>
      </c>
      <c r="D4" s="17">
        <f ca="1">$A$4 + $A$6*B4</f>
        <v>-2.0431259836865063</v>
      </c>
      <c r="E4" s="18">
        <f t="shared" ref="E4:E47" ca="1" si="0">1/(1+EXP(-D4))</f>
        <v>0.11474880726147678</v>
      </c>
      <c r="F4" s="18">
        <f t="shared" ref="F4:F47" ca="1" si="1">C4*LN(E4) + (1-C4)*LN(1-E4)</f>
        <v>-0.12188384064449305</v>
      </c>
      <c r="G4" s="18">
        <f t="shared" ref="G4:G47" ca="1" si="2">E4-C4</f>
        <v>0.11474880726147678</v>
      </c>
      <c r="H4" s="13">
        <f t="shared" ref="H4:H47" ca="1" si="3">G4*B4</f>
        <v>5.1636963267664546</v>
      </c>
    </row>
    <row r="5" spans="1:10" x14ac:dyDescent="0.35">
      <c r="A5" s="4" t="s">
        <v>15</v>
      </c>
      <c r="B5" s="4">
        <f>Dati!A4</f>
        <v>55</v>
      </c>
      <c r="C5" s="19">
        <f>Dati!E4</f>
        <v>0</v>
      </c>
      <c r="D5" s="17">
        <f ca="1">$A$4 + $A$6*B5</f>
        <v>-2.4969920710620004</v>
      </c>
      <c r="E5" s="18">
        <f t="shared" ca="1" si="0"/>
        <v>7.6069316224841421E-2</v>
      </c>
      <c r="F5" s="18">
        <f t="shared" ca="1" si="1"/>
        <v>-7.9118227713762854E-2</v>
      </c>
      <c r="G5" s="18">
        <f t="shared" ca="1" si="2"/>
        <v>7.6069316224841421E-2</v>
      </c>
      <c r="H5" s="13">
        <f t="shared" ca="1" si="3"/>
        <v>4.1838123923662778</v>
      </c>
    </row>
    <row r="6" spans="1:10" x14ac:dyDescent="0.35">
      <c r="A6" s="23">
        <f ca="1">OFFSET(Dati!$I$2,$A$2,0)</f>
        <v>-4.5386608737549398E-2</v>
      </c>
      <c r="B6" s="4">
        <f>Dati!A5</f>
        <v>25</v>
      </c>
      <c r="C6" s="19">
        <f>Dati!E5</f>
        <v>0</v>
      </c>
      <c r="D6" s="17">
        <f ca="1">$A$4 + $A$6*B6</f>
        <v>-1.1353938089355182</v>
      </c>
      <c r="E6" s="18">
        <f t="shared" ca="1" si="0"/>
        <v>0.24316706669622482</v>
      </c>
      <c r="F6" s="18">
        <f t="shared" ca="1" si="1"/>
        <v>-0.27861274566938321</v>
      </c>
      <c r="G6" s="18">
        <f t="shared" ca="1" si="2"/>
        <v>0.24316706669622482</v>
      </c>
      <c r="H6" s="13">
        <f t="shared" ca="1" si="3"/>
        <v>6.07917666740562</v>
      </c>
    </row>
    <row r="7" spans="1:10" x14ac:dyDescent="0.35">
      <c r="A7" s="4"/>
      <c r="B7" s="4">
        <f>Dati!A6</f>
        <v>65</v>
      </c>
      <c r="C7" s="19">
        <f>Dati!E6</f>
        <v>1</v>
      </c>
      <c r="D7" s="17">
        <f ca="1">$A$4 + $A$6*B7</f>
        <v>-2.9508581584374944</v>
      </c>
      <c r="E7" s="18">
        <f t="shared" ca="1" si="0"/>
        <v>4.9695968264012874E-2</v>
      </c>
      <c r="F7" s="18">
        <f t="shared" ca="1" si="1"/>
        <v>-3.0018314706185096</v>
      </c>
      <c r="G7" s="18">
        <f t="shared" ca="1" si="2"/>
        <v>-0.9503040317359871</v>
      </c>
      <c r="H7" s="13">
        <f t="shared" ca="1" si="3"/>
        <v>-61.769762062839163</v>
      </c>
    </row>
    <row r="8" spans="1:10" x14ac:dyDescent="0.35">
      <c r="A8" s="4"/>
      <c r="B8" s="4">
        <f>Dati!A7</f>
        <v>80</v>
      </c>
      <c r="C8" s="19">
        <f>Dati!E7</f>
        <v>0</v>
      </c>
      <c r="D8" s="17">
        <f ca="1">$A$4 + $A$6*B8</f>
        <v>-3.6316572895007355</v>
      </c>
      <c r="E8" s="18">
        <f t="shared" ca="1" si="0"/>
        <v>2.5789567271727837E-2</v>
      </c>
      <c r="F8" s="18">
        <f t="shared" ca="1" si="1"/>
        <v>-2.612794864602163E-2</v>
      </c>
      <c r="G8" s="18">
        <f t="shared" ca="1" si="2"/>
        <v>2.5789567271727837E-2</v>
      </c>
      <c r="H8" s="13">
        <f t="shared" ca="1" si="3"/>
        <v>2.0631653817382269</v>
      </c>
    </row>
    <row r="9" spans="1:10" x14ac:dyDescent="0.35">
      <c r="A9" s="4"/>
      <c r="B9" s="4">
        <f>Dati!A8</f>
        <v>48</v>
      </c>
      <c r="C9" s="19">
        <f>Dati!E8</f>
        <v>0</v>
      </c>
      <c r="D9" s="17">
        <f ca="1">$A$4 + $A$6*B9</f>
        <v>-2.1792858098991545</v>
      </c>
      <c r="E9" s="18">
        <f t="shared" ca="1" si="0"/>
        <v>0.10162611365256215</v>
      </c>
      <c r="F9" s="18">
        <f t="shared" ca="1" si="1"/>
        <v>-0.10716894282425517</v>
      </c>
      <c r="G9" s="18">
        <f t="shared" ca="1" si="2"/>
        <v>0.10162611365256215</v>
      </c>
      <c r="H9" s="13">
        <f t="shared" ca="1" si="3"/>
        <v>4.8780534553229833</v>
      </c>
    </row>
    <row r="10" spans="1:10" x14ac:dyDescent="0.35">
      <c r="A10" s="4"/>
      <c r="B10" s="4">
        <f>Dati!A9</f>
        <v>82</v>
      </c>
      <c r="C10" s="19">
        <f>Dati!E9</f>
        <v>0</v>
      </c>
      <c r="D10" s="17">
        <f ca="1">$A$4 + $A$6*B10</f>
        <v>-3.7224305069758343</v>
      </c>
      <c r="E10" s="18">
        <f t="shared" ca="1" si="0"/>
        <v>2.3604496564669727E-2</v>
      </c>
      <c r="F10" s="18">
        <f t="shared" ca="1" si="1"/>
        <v>-2.3887545722471339E-2</v>
      </c>
      <c r="G10" s="18">
        <f t="shared" ca="1" si="2"/>
        <v>2.3604496564669727E-2</v>
      </c>
      <c r="H10" s="13">
        <f t="shared" ca="1" si="3"/>
        <v>1.9355687183029175</v>
      </c>
      <c r="I10" s="8"/>
      <c r="J10" s="8"/>
    </row>
    <row r="11" spans="1:10" x14ac:dyDescent="0.35">
      <c r="A11" s="4"/>
      <c r="B11" s="4">
        <f>Dati!A10</f>
        <v>81</v>
      </c>
      <c r="C11" s="19">
        <f>Dati!E10</f>
        <v>0</v>
      </c>
      <c r="D11" s="17">
        <f ca="1">$A$4 + $A$6*B11</f>
        <v>-3.6770438982382849</v>
      </c>
      <c r="E11" s="18">
        <f t="shared" ca="1" si="0"/>
        <v>2.4673466196293466E-2</v>
      </c>
      <c r="F11" s="18">
        <f t="shared" ca="1" si="1"/>
        <v>-2.4982957587601998E-2</v>
      </c>
      <c r="G11" s="18">
        <f t="shared" ca="1" si="2"/>
        <v>2.4673466196293466E-2</v>
      </c>
      <c r="H11" s="13">
        <f t="shared" ca="1" si="3"/>
        <v>1.9985507618997707</v>
      </c>
      <c r="J11" s="8"/>
    </row>
    <row r="12" spans="1:10" x14ac:dyDescent="0.35">
      <c r="A12" s="4"/>
      <c r="B12" s="4">
        <f>Dati!A11</f>
        <v>73</v>
      </c>
      <c r="C12" s="19">
        <f>Dati!E11</f>
        <v>0</v>
      </c>
      <c r="D12" s="17">
        <f ca="1">$A$4 + $A$6*B12</f>
        <v>-3.3139510283378897</v>
      </c>
      <c r="E12" s="18">
        <f t="shared" ca="1" si="0"/>
        <v>3.5095675660405223E-2</v>
      </c>
      <c r="F12" s="18">
        <f t="shared" ca="1" si="1"/>
        <v>-3.572632832049509E-2</v>
      </c>
      <c r="G12" s="18">
        <f t="shared" ca="1" si="2"/>
        <v>3.5095675660405223E-2</v>
      </c>
      <c r="H12" s="13">
        <f t="shared" ca="1" si="3"/>
        <v>2.5619843232095811</v>
      </c>
    </row>
    <row r="13" spans="1:10" x14ac:dyDescent="0.35">
      <c r="A13" s="4"/>
      <c r="B13" s="4">
        <f>Dati!A12</f>
        <v>84</v>
      </c>
      <c r="C13" s="19">
        <f>Dati!E12</f>
        <v>1</v>
      </c>
      <c r="D13" s="17">
        <f ca="1">$A$4 + $A$6*B13</f>
        <v>-3.8132037244509331</v>
      </c>
      <c r="E13" s="18">
        <f t="shared" ca="1" si="0"/>
        <v>2.160045532955903E-2</v>
      </c>
      <c r="F13" s="18">
        <f t="shared" ca="1" si="1"/>
        <v>-3.8350408844420221</v>
      </c>
      <c r="G13" s="18">
        <f t="shared" ca="1" si="2"/>
        <v>-0.97839954467044099</v>
      </c>
      <c r="H13" s="13">
        <f t="shared" ca="1" si="3"/>
        <v>-82.185561752317042</v>
      </c>
    </row>
    <row r="14" spans="1:10" x14ac:dyDescent="0.35">
      <c r="A14" s="4"/>
      <c r="B14" s="4">
        <f>Dati!A13</f>
        <v>62</v>
      </c>
      <c r="C14" s="19">
        <f>Dati!E13</f>
        <v>1</v>
      </c>
      <c r="D14" s="17">
        <f ca="1">$A$4 + $A$6*B14</f>
        <v>-2.8146983322248462</v>
      </c>
      <c r="E14" s="18">
        <f t="shared" ca="1" si="0"/>
        <v>5.6535054437012483E-2</v>
      </c>
      <c r="F14" s="18">
        <f t="shared" ca="1" si="1"/>
        <v>-2.8728944007049262</v>
      </c>
      <c r="G14" s="18">
        <f t="shared" ca="1" si="2"/>
        <v>-0.94346494556298754</v>
      </c>
      <c r="H14" s="13">
        <f t="shared" ca="1" si="3"/>
        <v>-58.49482662490523</v>
      </c>
    </row>
    <row r="15" spans="1:10" x14ac:dyDescent="0.35">
      <c r="A15" s="4"/>
      <c r="B15" s="4">
        <f>Dati!A14</f>
        <v>53</v>
      </c>
      <c r="C15" s="19">
        <f>Dati!E14</f>
        <v>0</v>
      </c>
      <c r="D15" s="17">
        <f ca="1">$A$4 + $A$6*B15</f>
        <v>-2.4062188535869016</v>
      </c>
      <c r="E15" s="18">
        <f t="shared" ca="1" si="0"/>
        <v>8.2699705425683223E-2</v>
      </c>
      <c r="F15" s="18">
        <f t="shared" ca="1" si="1"/>
        <v>-8.6320385334651639E-2</v>
      </c>
      <c r="G15" s="18">
        <f t="shared" ca="1" si="2"/>
        <v>8.2699705425683223E-2</v>
      </c>
      <c r="H15" s="13">
        <f t="shared" ca="1" si="3"/>
        <v>4.3830843875612109</v>
      </c>
    </row>
    <row r="16" spans="1:10" x14ac:dyDescent="0.35">
      <c r="A16" s="4"/>
      <c r="B16" s="4">
        <f>Dati!A15</f>
        <v>76</v>
      </c>
      <c r="C16" s="19">
        <f>Dati!E15</f>
        <v>0</v>
      </c>
      <c r="D16" s="17">
        <f ca="1">$A$4 + $A$6*B16</f>
        <v>-3.4501108545505379</v>
      </c>
      <c r="E16" s="18">
        <f t="shared" ca="1" si="0"/>
        <v>3.0765553609549984E-2</v>
      </c>
      <c r="F16" s="18">
        <f t="shared" ca="1" si="1"/>
        <v>-3.1248749616392516E-2</v>
      </c>
      <c r="G16" s="18">
        <f t="shared" ca="1" si="2"/>
        <v>3.0765553609549984E-2</v>
      </c>
      <c r="H16" s="13">
        <f t="shared" ca="1" si="3"/>
        <v>2.3381820743257986</v>
      </c>
    </row>
    <row r="17" spans="1:8" x14ac:dyDescent="0.35">
      <c r="A17" s="4"/>
      <c r="B17" s="4">
        <f>Dati!A16</f>
        <v>51</v>
      </c>
      <c r="C17" s="19">
        <f>Dati!E16</f>
        <v>0</v>
      </c>
      <c r="D17" s="17">
        <f ca="1">$A$4 + $A$6*B17</f>
        <v>-2.3154456361118028</v>
      </c>
      <c r="E17" s="18">
        <f t="shared" ca="1" si="0"/>
        <v>8.9851813155233093E-2</v>
      </c>
      <c r="F17" s="18">
        <f t="shared" ca="1" si="1"/>
        <v>-9.4147850042115289E-2</v>
      </c>
      <c r="G17" s="18">
        <f t="shared" ca="1" si="2"/>
        <v>8.9851813155233093E-2</v>
      </c>
      <c r="H17" s="13">
        <f t="shared" ca="1" si="3"/>
        <v>4.5824424709168881</v>
      </c>
    </row>
    <row r="18" spans="1:8" x14ac:dyDescent="0.35">
      <c r="A18" s="4"/>
      <c r="B18" s="4">
        <f>Dati!A17</f>
        <v>80</v>
      </c>
      <c r="C18" s="19">
        <f>Dati!E17</f>
        <v>0</v>
      </c>
      <c r="D18" s="17">
        <f ca="1">$A$4 + $A$6*B18</f>
        <v>-3.6316572895007355</v>
      </c>
      <c r="E18" s="18">
        <f t="shared" ca="1" si="0"/>
        <v>2.5789567271727837E-2</v>
      </c>
      <c r="F18" s="18">
        <f t="shared" ca="1" si="1"/>
        <v>-2.612794864602163E-2</v>
      </c>
      <c r="G18" s="18">
        <f t="shared" ca="1" si="2"/>
        <v>2.5789567271727837E-2</v>
      </c>
      <c r="H18" s="13">
        <f t="shared" ca="1" si="3"/>
        <v>2.0631653817382269</v>
      </c>
    </row>
    <row r="19" spans="1:8" x14ac:dyDescent="0.35">
      <c r="A19" s="4"/>
      <c r="B19" s="4">
        <f>Dati!A18</f>
        <v>56</v>
      </c>
      <c r="C19" s="19">
        <f>Dati!E18</f>
        <v>0</v>
      </c>
      <c r="D19" s="17">
        <f ca="1">$A$4 + $A$6*B19</f>
        <v>-2.5423786797995498</v>
      </c>
      <c r="E19" s="18">
        <f t="shared" ca="1" si="0"/>
        <v>7.294016385705962E-2</v>
      </c>
      <c r="F19" s="18">
        <f t="shared" ca="1" si="1"/>
        <v>-7.5737167340912875E-2</v>
      </c>
      <c r="G19" s="18">
        <f t="shared" ca="1" si="2"/>
        <v>7.294016385705962E-2</v>
      </c>
      <c r="H19" s="13">
        <f t="shared" ca="1" si="3"/>
        <v>4.0846491759953389</v>
      </c>
    </row>
    <row r="20" spans="1:8" x14ac:dyDescent="0.35">
      <c r="A20" s="4"/>
      <c r="B20" s="4">
        <f>Dati!A19</f>
        <v>49</v>
      </c>
      <c r="C20" s="19">
        <f>Dati!E19</f>
        <v>0</v>
      </c>
      <c r="D20" s="17">
        <f ca="1">$A$4 + $A$6*B20</f>
        <v>-2.224672418636704</v>
      </c>
      <c r="E20" s="18">
        <f t="shared" ca="1" si="0"/>
        <v>9.755667329541888E-2</v>
      </c>
      <c r="F20" s="18">
        <f t="shared" ca="1" si="1"/>
        <v>-0.10264938664204677</v>
      </c>
      <c r="G20" s="18">
        <f t="shared" ca="1" si="2"/>
        <v>9.755667329541888E-2</v>
      </c>
      <c r="H20" s="13">
        <f t="shared" ca="1" si="3"/>
        <v>4.7802769914755254</v>
      </c>
    </row>
    <row r="21" spans="1:8" x14ac:dyDescent="0.35">
      <c r="A21" s="4"/>
      <c r="B21" s="4">
        <f>Dati!A20</f>
        <v>53</v>
      </c>
      <c r="C21" s="19">
        <f>Dati!E20</f>
        <v>0</v>
      </c>
      <c r="D21" s="17">
        <f ca="1">$A$4 + $A$6*B21</f>
        <v>-2.4062188535869016</v>
      </c>
      <c r="E21" s="18">
        <f t="shared" ca="1" si="0"/>
        <v>8.2699705425683223E-2</v>
      </c>
      <c r="F21" s="18">
        <f t="shared" ca="1" si="1"/>
        <v>-8.6320385334651639E-2</v>
      </c>
      <c r="G21" s="18">
        <f t="shared" ca="1" si="2"/>
        <v>8.2699705425683223E-2</v>
      </c>
      <c r="H21" s="13">
        <f t="shared" ca="1" si="3"/>
        <v>4.3830843875612109</v>
      </c>
    </row>
    <row r="22" spans="1:8" x14ac:dyDescent="0.35">
      <c r="A22" s="4"/>
      <c r="B22" s="4">
        <f>Dati!A21</f>
        <v>63</v>
      </c>
      <c r="C22" s="19">
        <f>Dati!E21</f>
        <v>0</v>
      </c>
      <c r="D22" s="17">
        <f ca="1">$A$4 + $A$6*B22</f>
        <v>-2.8600849409623956</v>
      </c>
      <c r="E22" s="18">
        <f t="shared" ca="1" si="0"/>
        <v>5.4162348893816797E-2</v>
      </c>
      <c r="F22" s="18">
        <f t="shared" ca="1" si="1"/>
        <v>-5.5684340824823507E-2</v>
      </c>
      <c r="G22" s="18">
        <f t="shared" ca="1" si="2"/>
        <v>5.4162348893816797E-2</v>
      </c>
      <c r="H22" s="13">
        <f t="shared" ca="1" si="3"/>
        <v>3.4122279803104583</v>
      </c>
    </row>
    <row r="23" spans="1:8" x14ac:dyDescent="0.35">
      <c r="A23" s="4"/>
      <c r="B23" s="4">
        <f>Dati!A22</f>
        <v>76</v>
      </c>
      <c r="C23" s="19">
        <f>Dati!E22</f>
        <v>0</v>
      </c>
      <c r="D23" s="17">
        <f ca="1">$A$4 + $A$6*B23</f>
        <v>-3.4501108545505379</v>
      </c>
      <c r="E23" s="18">
        <f t="shared" ca="1" si="0"/>
        <v>3.0765553609549984E-2</v>
      </c>
      <c r="F23" s="18">
        <f t="shared" ca="1" si="1"/>
        <v>-3.1248749616392516E-2</v>
      </c>
      <c r="G23" s="18">
        <f t="shared" ca="1" si="2"/>
        <v>3.0765553609549984E-2</v>
      </c>
      <c r="H23" s="13">
        <f t="shared" ca="1" si="3"/>
        <v>2.3381820743257986</v>
      </c>
    </row>
    <row r="24" spans="1:8" x14ac:dyDescent="0.35">
      <c r="A24" s="4"/>
      <c r="B24" s="4">
        <f>Dati!A23</f>
        <v>34</v>
      </c>
      <c r="C24" s="19">
        <f>Dati!E23</f>
        <v>0</v>
      </c>
      <c r="D24" s="17">
        <f ca="1">$A$4 + $A$6*B24</f>
        <v>-1.5438732875734629</v>
      </c>
      <c r="E24" s="18">
        <f t="shared" ca="1" si="0"/>
        <v>0.17597291801487652</v>
      </c>
      <c r="F24" s="18">
        <f t="shared" ca="1" si="1"/>
        <v>-0.19355188312595623</v>
      </c>
      <c r="G24" s="18">
        <f t="shared" ca="1" si="2"/>
        <v>0.17597291801487652</v>
      </c>
      <c r="H24" s="13">
        <f t="shared" ca="1" si="3"/>
        <v>5.9830792125058014</v>
      </c>
    </row>
    <row r="25" spans="1:8" x14ac:dyDescent="0.35">
      <c r="A25" s="4"/>
      <c r="B25" s="4">
        <f>Dati!A24</f>
        <v>53</v>
      </c>
      <c r="C25" s="19">
        <f>Dati!E24</f>
        <v>0</v>
      </c>
      <c r="D25" s="17">
        <f ca="1">$A$4 + $A$6*B25</f>
        <v>-2.4062188535869016</v>
      </c>
      <c r="E25" s="18">
        <f t="shared" ca="1" si="0"/>
        <v>8.2699705425683223E-2</v>
      </c>
      <c r="F25" s="18">
        <f t="shared" ca="1" si="1"/>
        <v>-8.6320385334651639E-2</v>
      </c>
      <c r="G25" s="18">
        <f t="shared" ca="1" si="2"/>
        <v>8.2699705425683223E-2</v>
      </c>
      <c r="H25" s="13">
        <f t="shared" ca="1" si="3"/>
        <v>4.3830843875612109</v>
      </c>
    </row>
    <row r="26" spans="1:8" x14ac:dyDescent="0.35">
      <c r="A26" s="4"/>
      <c r="B26" s="4">
        <f>Dati!A25</f>
        <v>39</v>
      </c>
      <c r="C26" s="19">
        <f>Dati!E25</f>
        <v>0</v>
      </c>
      <c r="D26" s="17">
        <f ca="1">$A$4 + $A$6*B26</f>
        <v>-1.7708063312612099</v>
      </c>
      <c r="E26" s="18">
        <f t="shared" ca="1" si="0"/>
        <v>0.14544208243221984</v>
      </c>
      <c r="F26" s="18">
        <f t="shared" ca="1" si="1"/>
        <v>-0.15717099924093558</v>
      </c>
      <c r="G26" s="18">
        <f t="shared" ca="1" si="2"/>
        <v>0.14544208243221984</v>
      </c>
      <c r="H26" s="13">
        <f t="shared" ca="1" si="3"/>
        <v>5.672241214856574</v>
      </c>
    </row>
    <row r="27" spans="1:8" x14ac:dyDescent="0.35">
      <c r="A27" s="4"/>
      <c r="B27" s="4">
        <f>Dati!A26</f>
        <v>41</v>
      </c>
      <c r="C27" s="19">
        <f>Dati!E26</f>
        <v>0</v>
      </c>
      <c r="D27" s="17">
        <f ca="1">$A$4 + $A$6*B27</f>
        <v>-1.8615795487363087</v>
      </c>
      <c r="E27" s="18">
        <f t="shared" ca="1" si="0"/>
        <v>0.1345190488985005</v>
      </c>
      <c r="F27" s="18">
        <f t="shared" ca="1" si="1"/>
        <v>-0.14446991373401685</v>
      </c>
      <c r="G27" s="18">
        <f t="shared" ca="1" si="2"/>
        <v>0.1345190488985005</v>
      </c>
      <c r="H27" s="13">
        <f t="shared" ca="1" si="3"/>
        <v>5.5152810048385206</v>
      </c>
    </row>
    <row r="28" spans="1:8" x14ac:dyDescent="0.35">
      <c r="A28" s="4"/>
      <c r="B28" s="4">
        <f>Dati!A27</f>
        <v>64</v>
      </c>
      <c r="C28" s="19">
        <f>Dati!E27</f>
        <v>0</v>
      </c>
      <c r="D28" s="17">
        <f ca="1">$A$4 + $A$6*B28</f>
        <v>-2.905471549699945</v>
      </c>
      <c r="E28" s="18">
        <f t="shared" ca="1" si="0"/>
        <v>5.1883746684158648E-2</v>
      </c>
      <c r="F28" s="18">
        <f t="shared" ca="1" si="1"/>
        <v>-5.3278154165567408E-2</v>
      </c>
      <c r="G28" s="18">
        <f t="shared" ca="1" si="2"/>
        <v>5.1883746684158648E-2</v>
      </c>
      <c r="H28" s="13">
        <f t="shared" ca="1" si="3"/>
        <v>3.3205597877861535</v>
      </c>
    </row>
    <row r="29" spans="1:8" x14ac:dyDescent="0.35">
      <c r="A29" s="4"/>
      <c r="B29" s="4">
        <f>Dati!A28</f>
        <v>66</v>
      </c>
      <c r="C29" s="19">
        <f>Dati!E28</f>
        <v>0</v>
      </c>
      <c r="D29" s="17">
        <f ca="1">$A$4 + $A$6*B29</f>
        <v>-2.9962447671750438</v>
      </c>
      <c r="E29" s="18">
        <f t="shared" ca="1" si="0"/>
        <v>4.7595810665775298E-2</v>
      </c>
      <c r="F29" s="18">
        <f t="shared" ca="1" si="1"/>
        <v>-4.8765765666142012E-2</v>
      </c>
      <c r="G29" s="18">
        <f t="shared" ca="1" si="2"/>
        <v>4.7595810665775298E-2</v>
      </c>
      <c r="H29" s="13">
        <f t="shared" ca="1" si="3"/>
        <v>3.1413235039411695</v>
      </c>
    </row>
    <row r="30" spans="1:8" x14ac:dyDescent="0.35">
      <c r="A30" s="4"/>
      <c r="B30" s="4">
        <f>Dati!A29</f>
        <v>79</v>
      </c>
      <c r="C30" s="19">
        <f>Dati!E29</f>
        <v>1</v>
      </c>
      <c r="D30" s="17">
        <f ca="1">$A$4 + $A$6*B30</f>
        <v>-3.5862706807631861</v>
      </c>
      <c r="E30" s="18">
        <f t="shared" ca="1" si="0"/>
        <v>2.6954759752970046E-2</v>
      </c>
      <c r="F30" s="18">
        <f t="shared" ca="1" si="1"/>
        <v>-3.6135953830111931</v>
      </c>
      <c r="G30" s="18">
        <f t="shared" ca="1" si="2"/>
        <v>-0.97304524024702999</v>
      </c>
      <c r="H30" s="13">
        <f t="shared" ca="1" si="3"/>
        <v>-76.87057397951537</v>
      </c>
    </row>
    <row r="31" spans="1:8" x14ac:dyDescent="0.35">
      <c r="A31" s="4"/>
      <c r="B31" s="4">
        <f>Dati!A30</f>
        <v>78</v>
      </c>
      <c r="C31" s="19">
        <f>Dati!E30</f>
        <v>0</v>
      </c>
      <c r="D31" s="17">
        <f ca="1">$A$4 + $A$6*B31</f>
        <v>-3.5408840720256367</v>
      </c>
      <c r="E31" s="18">
        <f t="shared" ca="1" si="0"/>
        <v>2.8171074220659387E-2</v>
      </c>
      <c r="F31" s="18">
        <f t="shared" ca="1" si="1"/>
        <v>-2.8575492296546597E-2</v>
      </c>
      <c r="G31" s="18">
        <f t="shared" ca="1" si="2"/>
        <v>2.8171074220659387E-2</v>
      </c>
      <c r="H31" s="13">
        <f t="shared" ca="1" si="3"/>
        <v>2.1973437892114323</v>
      </c>
    </row>
    <row r="32" spans="1:8" x14ac:dyDescent="0.35">
      <c r="A32" s="4"/>
      <c r="B32" s="4">
        <f>Dati!A31</f>
        <v>74</v>
      </c>
      <c r="C32" s="19">
        <f>Dati!E31</f>
        <v>1</v>
      </c>
      <c r="D32" s="17">
        <f ca="1">$A$4 + $A$6*B32</f>
        <v>-3.3593376370754391</v>
      </c>
      <c r="E32" s="18">
        <f t="shared" ca="1" si="0"/>
        <v>3.3590718518503149E-2</v>
      </c>
      <c r="F32" s="18">
        <f t="shared" ca="1" si="1"/>
        <v>-3.3935054847411332</v>
      </c>
      <c r="G32" s="18">
        <f t="shared" ca="1" si="2"/>
        <v>-0.96640928148149685</v>
      </c>
      <c r="H32" s="13">
        <f t="shared" ca="1" si="3"/>
        <v>-71.514286829630763</v>
      </c>
    </row>
    <row r="33" spans="1:8" x14ac:dyDescent="0.35">
      <c r="A33" s="4"/>
      <c r="B33" s="4">
        <f>Dati!A32</f>
        <v>75</v>
      </c>
      <c r="C33" s="19">
        <f>Dati!E32</f>
        <v>0</v>
      </c>
      <c r="D33" s="17">
        <f ca="1">$A$4 + $A$6*B33</f>
        <v>-3.4047242458129885</v>
      </c>
      <c r="E33" s="18">
        <f t="shared" ca="1" si="0"/>
        <v>3.2148146140858543E-2</v>
      </c>
      <c r="F33" s="18">
        <f t="shared" ca="1" si="1"/>
        <v>-3.2676246951861519E-2</v>
      </c>
      <c r="G33" s="18">
        <f t="shared" ca="1" si="2"/>
        <v>3.2148146140858543E-2</v>
      </c>
      <c r="H33" s="13">
        <f t="shared" ca="1" si="3"/>
        <v>2.4111109605643906</v>
      </c>
    </row>
    <row r="34" spans="1:8" x14ac:dyDescent="0.35">
      <c r="A34" s="4"/>
      <c r="B34" s="4">
        <f>Dati!A33</f>
        <v>83</v>
      </c>
      <c r="C34" s="19">
        <f>Dati!E33</f>
        <v>1</v>
      </c>
      <c r="D34" s="17">
        <f ca="1">$A$4 + $A$6*B34</f>
        <v>-3.7678171157133837</v>
      </c>
      <c r="E34" s="18">
        <f t="shared" ca="1" si="0"/>
        <v>2.2580767449969331E-2</v>
      </c>
      <c r="F34" s="18">
        <f t="shared" ca="1" si="1"/>
        <v>-3.7906567327970442</v>
      </c>
      <c r="G34" s="18">
        <f t="shared" ca="1" si="2"/>
        <v>-0.97741923255003071</v>
      </c>
      <c r="H34" s="13">
        <f t="shared" ca="1" si="3"/>
        <v>-81.125796301652542</v>
      </c>
    </row>
    <row r="35" spans="1:8" x14ac:dyDescent="0.35">
      <c r="A35" s="4"/>
      <c r="B35" s="4">
        <f>Dati!A34</f>
        <v>72</v>
      </c>
      <c r="C35" s="19">
        <f>Dati!E34</f>
        <v>0</v>
      </c>
      <c r="D35" s="17">
        <f ca="1">$A$4 + $A$6*B35</f>
        <v>-3.2685644196003403</v>
      </c>
      <c r="E35" s="18">
        <f t="shared" ca="1" si="0"/>
        <v>3.6665500899759437E-2</v>
      </c>
      <c r="F35" s="18">
        <f t="shared" ca="1" si="1"/>
        <v>-3.7354576405843047E-2</v>
      </c>
      <c r="G35" s="18">
        <f t="shared" ca="1" si="2"/>
        <v>3.6665500899759437E-2</v>
      </c>
      <c r="H35" s="13">
        <f t="shared" ca="1" si="3"/>
        <v>2.6399160647826796</v>
      </c>
    </row>
    <row r="36" spans="1:8" x14ac:dyDescent="0.35">
      <c r="A36" s="4"/>
      <c r="B36" s="4">
        <f>Dati!A35</f>
        <v>51</v>
      </c>
      <c r="C36" s="19">
        <f>Dati!E35</f>
        <v>0</v>
      </c>
      <c r="D36" s="17">
        <f ca="1">$A$4 + $A$6*B36</f>
        <v>-2.3154456361118028</v>
      </c>
      <c r="E36" s="18">
        <f t="shared" ca="1" si="0"/>
        <v>8.9851813155233093E-2</v>
      </c>
      <c r="F36" s="18">
        <f t="shared" ca="1" si="1"/>
        <v>-9.4147850042115289E-2</v>
      </c>
      <c r="G36" s="18">
        <f t="shared" ca="1" si="2"/>
        <v>8.9851813155233093E-2</v>
      </c>
      <c r="H36" s="13">
        <f t="shared" ca="1" si="3"/>
        <v>4.5824424709168881</v>
      </c>
    </row>
    <row r="37" spans="1:8" x14ac:dyDescent="0.35">
      <c r="A37" s="4"/>
      <c r="B37" s="4">
        <f>Dati!A36</f>
        <v>32</v>
      </c>
      <c r="C37" s="19">
        <f>Dati!E36</f>
        <v>0</v>
      </c>
      <c r="D37" s="17">
        <f ca="1">$A$4 + $A$6*B37</f>
        <v>-1.4531000700983641</v>
      </c>
      <c r="E37" s="18">
        <f t="shared" ca="1" si="0"/>
        <v>0.18952492066319068</v>
      </c>
      <c r="F37" s="18">
        <f t="shared" ca="1" si="1"/>
        <v>-0.21013468555016906</v>
      </c>
      <c r="G37" s="18">
        <f t="shared" ca="1" si="2"/>
        <v>0.18952492066319068</v>
      </c>
      <c r="H37" s="13">
        <f t="shared" ca="1" si="3"/>
        <v>6.0647974612221018</v>
      </c>
    </row>
    <row r="38" spans="1:8" x14ac:dyDescent="0.35">
      <c r="A38" s="4"/>
      <c r="B38" s="4">
        <f>Dati!A37</f>
        <v>34</v>
      </c>
      <c r="C38" s="19">
        <f>Dati!E37</f>
        <v>0</v>
      </c>
      <c r="D38" s="17">
        <f ca="1">$A$4 + $A$6*B38</f>
        <v>-1.5438732875734629</v>
      </c>
      <c r="E38" s="18">
        <f t="shared" ca="1" si="0"/>
        <v>0.17597291801487652</v>
      </c>
      <c r="F38" s="18">
        <f t="shared" ca="1" si="1"/>
        <v>-0.19355188312595623</v>
      </c>
      <c r="G38" s="18">
        <f t="shared" ca="1" si="2"/>
        <v>0.17597291801487652</v>
      </c>
      <c r="H38" s="13">
        <f t="shared" ca="1" si="3"/>
        <v>5.9830792125058014</v>
      </c>
    </row>
    <row r="39" spans="1:8" x14ac:dyDescent="0.35">
      <c r="A39" s="4"/>
      <c r="B39" s="4">
        <f>Dati!A38</f>
        <v>68</v>
      </c>
      <c r="C39" s="19">
        <f>Dati!E38</f>
        <v>0</v>
      </c>
      <c r="D39" s="17">
        <f ca="1">$A$4 + $A$6*B39</f>
        <v>-3.0870179846501427</v>
      </c>
      <c r="E39" s="18">
        <f t="shared" ca="1" si="0"/>
        <v>4.3645937918195259E-2</v>
      </c>
      <c r="F39" s="18">
        <f t="shared" ca="1" si="1"/>
        <v>-4.4627076670111218E-2</v>
      </c>
      <c r="G39" s="18">
        <f t="shared" ca="1" si="2"/>
        <v>4.3645937918195259E-2</v>
      </c>
      <c r="H39" s="13">
        <f t="shared" ca="1" si="3"/>
        <v>2.9679237784372776</v>
      </c>
    </row>
    <row r="40" spans="1:8" x14ac:dyDescent="0.35">
      <c r="A40" s="4"/>
      <c r="B40" s="4">
        <f>Dati!A39</f>
        <v>51</v>
      </c>
      <c r="C40" s="19">
        <f>Dati!E39</f>
        <v>0</v>
      </c>
      <c r="D40" s="17">
        <f ca="1">$A$4 + $A$6*B40</f>
        <v>-2.3154456361118028</v>
      </c>
      <c r="E40" s="18">
        <f t="shared" ca="1" si="0"/>
        <v>8.9851813155233093E-2</v>
      </c>
      <c r="F40" s="18">
        <f t="shared" ca="1" si="1"/>
        <v>-9.4147850042115289E-2</v>
      </c>
      <c r="G40" s="18">
        <f t="shared" ca="1" si="2"/>
        <v>8.9851813155233093E-2</v>
      </c>
      <c r="H40" s="13">
        <f t="shared" ca="1" si="3"/>
        <v>4.5824424709168881</v>
      </c>
    </row>
    <row r="41" spans="1:8" x14ac:dyDescent="0.35">
      <c r="A41" s="4"/>
      <c r="B41" s="4">
        <f>Dati!A40</f>
        <v>76</v>
      </c>
      <c r="C41" s="19">
        <f>Dati!E40</f>
        <v>1</v>
      </c>
      <c r="D41" s="17">
        <f ca="1">$A$4 + $A$6*B41</f>
        <v>-3.4501108545505379</v>
      </c>
      <c r="E41" s="18">
        <f t="shared" ca="1" si="0"/>
        <v>3.0765553609549984E-2</v>
      </c>
      <c r="F41" s="18">
        <f t="shared" ca="1" si="1"/>
        <v>-3.4813596041669301</v>
      </c>
      <c r="G41" s="18">
        <f t="shared" ca="1" si="2"/>
        <v>-0.96923444639044998</v>
      </c>
      <c r="H41" s="13">
        <f t="shared" ca="1" si="3"/>
        <v>-73.6618179256742</v>
      </c>
    </row>
    <row r="42" spans="1:8" x14ac:dyDescent="0.35">
      <c r="A42" s="4"/>
      <c r="B42" s="4">
        <f>Dati!A41</f>
        <v>72</v>
      </c>
      <c r="C42" s="19">
        <f>Dati!E41</f>
        <v>1</v>
      </c>
      <c r="D42" s="17">
        <f ca="1">$A$4 + $A$6*B42</f>
        <v>-3.2685644196003403</v>
      </c>
      <c r="E42" s="18">
        <f t="shared" ca="1" si="0"/>
        <v>3.6665500899759437E-2</v>
      </c>
      <c r="F42" s="18">
        <f t="shared" ca="1" si="1"/>
        <v>-3.3059189960061834</v>
      </c>
      <c r="G42" s="18">
        <f t="shared" ca="1" si="2"/>
        <v>-0.9633344991002406</v>
      </c>
      <c r="H42" s="13">
        <f t="shared" ca="1" si="3"/>
        <v>-69.360083935217318</v>
      </c>
    </row>
    <row r="43" spans="1:8" x14ac:dyDescent="0.35">
      <c r="A43" s="4"/>
      <c r="B43" s="4">
        <f>Dati!A42</f>
        <v>46</v>
      </c>
      <c r="C43" s="19">
        <f>Dati!E42</f>
        <v>0</v>
      </c>
      <c r="D43" s="17">
        <f ca="1">$A$4 + $A$6*B43</f>
        <v>-2.0885125924240557</v>
      </c>
      <c r="E43" s="18">
        <f t="shared" ca="1" si="0"/>
        <v>0.11021836028171227</v>
      </c>
      <c r="F43" s="18">
        <f t="shared" ca="1" si="1"/>
        <v>-0.11677919498998823</v>
      </c>
      <c r="G43" s="18">
        <f t="shared" ca="1" si="2"/>
        <v>0.11021836028171227</v>
      </c>
      <c r="H43" s="13">
        <f t="shared" ca="1" si="3"/>
        <v>5.0700445729587642</v>
      </c>
    </row>
    <row r="44" spans="1:8" x14ac:dyDescent="0.35">
      <c r="A44" s="4"/>
      <c r="B44" s="4">
        <f>Dati!A43</f>
        <v>75</v>
      </c>
      <c r="C44" s="19">
        <f>Dati!E43</f>
        <v>0</v>
      </c>
      <c r="D44" s="17">
        <f ca="1">$A$4 + $A$6*B44</f>
        <v>-3.4047242458129885</v>
      </c>
      <c r="E44" s="18">
        <f t="shared" ca="1" si="0"/>
        <v>3.2148146140858543E-2</v>
      </c>
      <c r="F44" s="18">
        <f t="shared" ca="1" si="1"/>
        <v>-3.2676246951861519E-2</v>
      </c>
      <c r="G44" s="18">
        <f t="shared" ca="1" si="2"/>
        <v>3.2148146140858543E-2</v>
      </c>
      <c r="H44" s="13">
        <f t="shared" ca="1" si="3"/>
        <v>2.4111109605643906</v>
      </c>
    </row>
    <row r="45" spans="1:8" x14ac:dyDescent="0.35">
      <c r="A45" s="4"/>
      <c r="B45" s="4">
        <f>Dati!A44</f>
        <v>60</v>
      </c>
      <c r="C45" s="19">
        <f>Dati!E44</f>
        <v>0</v>
      </c>
      <c r="D45" s="17">
        <f ca="1">$A$4 + $A$6*B45</f>
        <v>-2.7239251147497474</v>
      </c>
      <c r="E45" s="18">
        <f t="shared" ca="1" si="0"/>
        <v>6.1576264276196301E-2</v>
      </c>
      <c r="F45" s="18">
        <f t="shared" ca="1" si="1"/>
        <v>-6.3553688139434517E-2</v>
      </c>
      <c r="G45" s="18">
        <f t="shared" ca="1" si="2"/>
        <v>6.1576264276196301E-2</v>
      </c>
      <c r="H45" s="13">
        <f t="shared" ca="1" si="3"/>
        <v>3.6945758565717779</v>
      </c>
    </row>
    <row r="46" spans="1:8" x14ac:dyDescent="0.35">
      <c r="A46" s="4"/>
      <c r="B46" s="4">
        <f>Dati!A45</f>
        <v>39</v>
      </c>
      <c r="C46" s="19">
        <f>Dati!E45</f>
        <v>0</v>
      </c>
      <c r="D46" s="17">
        <f ca="1">$A$4 + $A$6*B46</f>
        <v>-1.7708063312612099</v>
      </c>
      <c r="E46" s="18">
        <f t="shared" ca="1" si="0"/>
        <v>0.14544208243221984</v>
      </c>
      <c r="F46" s="18">
        <f t="shared" ca="1" si="1"/>
        <v>-0.15717099924093558</v>
      </c>
      <c r="G46" s="18">
        <f t="shared" ca="1" si="2"/>
        <v>0.14544208243221984</v>
      </c>
      <c r="H46" s="13">
        <f t="shared" ca="1" si="3"/>
        <v>5.672241214856574</v>
      </c>
    </row>
    <row r="47" spans="1:8" ht="16" thickBot="1" x14ac:dyDescent="0.4">
      <c r="A47" s="5"/>
      <c r="B47" s="5">
        <f>Dati!A46</f>
        <v>61</v>
      </c>
      <c r="C47" s="21">
        <f>Dati!E46</f>
        <v>0</v>
      </c>
      <c r="D47" s="20">
        <f ca="1">$A$4 + $A$6*B47</f>
        <v>-2.7693117234872968</v>
      </c>
      <c r="E47" s="14">
        <f t="shared" ca="1" si="0"/>
        <v>5.9005217458364519E-2</v>
      </c>
      <c r="F47" s="14">
        <f t="shared" ca="1" si="1"/>
        <v>-6.0817684001251461E-2</v>
      </c>
      <c r="G47" s="14">
        <f t="shared" ca="1" si="2"/>
        <v>5.9005217458364519E-2</v>
      </c>
      <c r="H47" s="22">
        <f t="shared" ca="1" si="3"/>
        <v>3.5993182649602358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E42E-6F08-4559-BBAA-47DECC570784}">
  <dimension ref="A1:J47"/>
  <sheetViews>
    <sheetView zoomScaleNormal="100" workbookViewId="0">
      <selection activeCell="A3" sqref="A3"/>
    </sheetView>
  </sheetViews>
  <sheetFormatPr defaultColWidth="11.1640625" defaultRowHeight="15.5" x14ac:dyDescent="0.35"/>
  <cols>
    <col min="1" max="1" width="4.75" bestFit="1" customWidth="1"/>
    <col min="2" max="2" width="5.6640625" bestFit="1" customWidth="1"/>
    <col min="3" max="3" width="9.08203125" bestFit="1" customWidth="1"/>
    <col min="4" max="4" width="11.83203125" style="16" bestFit="1" customWidth="1"/>
    <col min="5" max="5" width="11.1640625" bestFit="1" customWidth="1"/>
    <col min="6" max="6" width="10.83203125" bestFit="1" customWidth="1"/>
    <col min="7" max="7" width="12" bestFit="1" customWidth="1"/>
    <col min="8" max="8" width="9.5" bestFit="1" customWidth="1"/>
    <col min="9" max="9" width="3" customWidth="1"/>
    <col min="11" max="11" width="21.83203125" customWidth="1"/>
  </cols>
  <sheetData>
    <row r="1" spans="1:10" x14ac:dyDescent="0.35">
      <c r="A1" t="s">
        <v>18</v>
      </c>
      <c r="B1" s="10" t="s">
        <v>7</v>
      </c>
      <c r="C1" s="12" t="s">
        <v>8</v>
      </c>
      <c r="D1" s="15" t="s">
        <v>9</v>
      </c>
      <c r="E1" s="11" t="s">
        <v>10</v>
      </c>
      <c r="F1" s="11" t="s">
        <v>11</v>
      </c>
      <c r="G1" s="11" t="s">
        <v>12</v>
      </c>
      <c r="H1" s="12" t="s">
        <v>13</v>
      </c>
    </row>
    <row r="2" spans="1:10" ht="16" thickBot="1" x14ac:dyDescent="0.4">
      <c r="A2">
        <v>5</v>
      </c>
      <c r="B2" s="24"/>
      <c r="C2" s="25"/>
      <c r="D2" s="26"/>
      <c r="E2" s="27"/>
      <c r="F2" s="27">
        <f ca="1">-(1/COUNT(B3:B47))*(SUM(F3:F47))</f>
        <v>0.7413200278232045</v>
      </c>
      <c r="G2" s="28">
        <f ca="1">AVERAGE(G3:G47)</f>
        <v>-0.12018924417523233</v>
      </c>
      <c r="H2" s="29">
        <f ca="1">AVERAGE(H3:H47)</f>
        <v>-10.477651200770985</v>
      </c>
    </row>
    <row r="3" spans="1:10" x14ac:dyDescent="0.35">
      <c r="A3" s="3" t="s">
        <v>14</v>
      </c>
      <c r="B3" s="4">
        <f>Dati!A2</f>
        <v>35</v>
      </c>
      <c r="C3" s="19">
        <f>Dati!E2</f>
        <v>0</v>
      </c>
      <c r="D3" s="17">
        <f ca="1">$A$4 + $A$6*B3</f>
        <v>-1.8022742467369053</v>
      </c>
      <c r="E3" s="18">
        <f ca="1">1/(1+EXP(-D3))</f>
        <v>0.14157444777469846</v>
      </c>
      <c r="F3" s="18">
        <f ca="1">C3*LN(E3) + (1-C3)*LN(1-E3)</f>
        <v>-0.15265532083783029</v>
      </c>
      <c r="G3" s="18">
        <f ca="1">E3-C3</f>
        <v>0.14157444777469846</v>
      </c>
      <c r="H3" s="13">
        <f ca="1">G3*B3</f>
        <v>4.9551056721144464</v>
      </c>
    </row>
    <row r="4" spans="1:10" x14ac:dyDescent="0.35">
      <c r="A4" s="23">
        <f ca="1">OFFSET(Dati!$H$2,$A$2,0)</f>
        <v>-9.71757563479612E-4</v>
      </c>
      <c r="B4" s="4">
        <f>Dati!A3</f>
        <v>45</v>
      </c>
      <c r="C4" s="19">
        <f>Dati!E3</f>
        <v>0</v>
      </c>
      <c r="D4" s="17">
        <f ca="1">$A$4 + $A$6*B4</f>
        <v>-2.3169321007864556</v>
      </c>
      <c r="E4" s="18">
        <f t="shared" ref="E4:E47" ca="1" si="0">1/(1+EXP(-D4))</f>
        <v>8.9730326445387032E-2</v>
      </c>
      <c r="F4" s="18">
        <f t="shared" ref="F4:F47" ca="1" si="1">C4*LN(E4) + (1-C4)*LN(1-E4)</f>
        <v>-9.4014378807110249E-2</v>
      </c>
      <c r="G4" s="18">
        <f t="shared" ref="G4:G47" ca="1" si="2">E4-C4</f>
        <v>8.9730326445387032E-2</v>
      </c>
      <c r="H4" s="13">
        <f t="shared" ref="H4:H47" ca="1" si="3">G4*B4</f>
        <v>4.0378646900424169</v>
      </c>
    </row>
    <row r="5" spans="1:10" x14ac:dyDescent="0.35">
      <c r="A5" s="4" t="s">
        <v>15</v>
      </c>
      <c r="B5" s="4">
        <f>Dati!A4</f>
        <v>55</v>
      </c>
      <c r="C5" s="19">
        <f>Dati!E4</f>
        <v>0</v>
      </c>
      <c r="D5" s="17">
        <f ca="1">$A$4 + $A$6*B5</f>
        <v>-2.831589954836006</v>
      </c>
      <c r="E5" s="18">
        <f t="shared" ca="1" si="0"/>
        <v>5.5640794866993026E-2</v>
      </c>
      <c r="F5" s="18">
        <f t="shared" ca="1" si="1"/>
        <v>-5.7248671301611612E-2</v>
      </c>
      <c r="G5" s="18">
        <f t="shared" ca="1" si="2"/>
        <v>5.5640794866993026E-2</v>
      </c>
      <c r="H5" s="13">
        <f t="shared" ca="1" si="3"/>
        <v>3.0602437176846164</v>
      </c>
    </row>
    <row r="6" spans="1:10" x14ac:dyDescent="0.35">
      <c r="A6" s="23">
        <f ca="1">OFFSET(Dati!$I$2,$A$2,0)</f>
        <v>-5.1465785404955021E-2</v>
      </c>
      <c r="B6" s="4">
        <f>Dati!A5</f>
        <v>25</v>
      </c>
      <c r="C6" s="19">
        <f>Dati!E5</f>
        <v>0</v>
      </c>
      <c r="D6" s="17">
        <f ca="1">$A$4 + $A$6*B6</f>
        <v>-1.2876163926873552</v>
      </c>
      <c r="E6" s="18">
        <f t="shared" ca="1" si="0"/>
        <v>0.2162565343387238</v>
      </c>
      <c r="F6" s="18">
        <f t="shared" ca="1" si="1"/>
        <v>-0.24367352434405065</v>
      </c>
      <c r="G6" s="18">
        <f t="shared" ca="1" si="2"/>
        <v>0.2162565343387238</v>
      </c>
      <c r="H6" s="13">
        <f t="shared" ca="1" si="3"/>
        <v>5.4064133584680949</v>
      </c>
    </row>
    <row r="7" spans="1:10" x14ac:dyDescent="0.35">
      <c r="A7" s="4"/>
      <c r="B7" s="4">
        <f>Dati!A6</f>
        <v>65</v>
      </c>
      <c r="C7" s="19">
        <f>Dati!E6</f>
        <v>1</v>
      </c>
      <c r="D7" s="17">
        <f ca="1">$A$4 + $A$6*B7</f>
        <v>-3.3462478088855563</v>
      </c>
      <c r="E7" s="18">
        <f t="shared" ca="1" si="0"/>
        <v>3.4018249589025648E-2</v>
      </c>
      <c r="F7" s="18">
        <f t="shared" ca="1" si="1"/>
        <v>-3.3808581457477351</v>
      </c>
      <c r="G7" s="18">
        <f t="shared" ca="1" si="2"/>
        <v>-0.96598175041097434</v>
      </c>
      <c r="H7" s="13">
        <f t="shared" ca="1" si="3"/>
        <v>-62.788813776713333</v>
      </c>
    </row>
    <row r="8" spans="1:10" x14ac:dyDescent="0.35">
      <c r="A8" s="4"/>
      <c r="B8" s="4">
        <f>Dati!A7</f>
        <v>80</v>
      </c>
      <c r="C8" s="19">
        <f>Dati!E7</f>
        <v>0</v>
      </c>
      <c r="D8" s="17">
        <f ca="1">$A$4 + $A$6*B8</f>
        <v>-4.1182345899598811</v>
      </c>
      <c r="E8" s="18">
        <f t="shared" ca="1" si="0"/>
        <v>1.6012640805575087E-2</v>
      </c>
      <c r="F8" s="18">
        <f t="shared" ca="1" si="1"/>
        <v>-1.6142228359527791E-2</v>
      </c>
      <c r="G8" s="18">
        <f t="shared" ca="1" si="2"/>
        <v>1.6012640805575087E-2</v>
      </c>
      <c r="H8" s="13">
        <f t="shared" ca="1" si="3"/>
        <v>1.281011264446007</v>
      </c>
    </row>
    <row r="9" spans="1:10" x14ac:dyDescent="0.35">
      <c r="A9" s="4"/>
      <c r="B9" s="4">
        <f>Dati!A8</f>
        <v>48</v>
      </c>
      <c r="C9" s="19">
        <f>Dati!E8</f>
        <v>0</v>
      </c>
      <c r="D9" s="17">
        <f ca="1">$A$4 + $A$6*B9</f>
        <v>-2.4713294570013207</v>
      </c>
      <c r="E9" s="18">
        <f t="shared" ca="1" si="0"/>
        <v>7.7892692718561252E-2</v>
      </c>
      <c r="F9" s="18">
        <f t="shared" ca="1" si="1"/>
        <v>-8.109367686000514E-2</v>
      </c>
      <c r="G9" s="18">
        <f t="shared" ca="1" si="2"/>
        <v>7.7892692718561252E-2</v>
      </c>
      <c r="H9" s="13">
        <f t="shared" ca="1" si="3"/>
        <v>3.7388492504909401</v>
      </c>
    </row>
    <row r="10" spans="1:10" x14ac:dyDescent="0.35">
      <c r="A10" s="4"/>
      <c r="B10" s="4">
        <f>Dati!A9</f>
        <v>82</v>
      </c>
      <c r="C10" s="19">
        <f>Dati!E9</f>
        <v>0</v>
      </c>
      <c r="D10" s="17">
        <f ca="1">$A$4 + $A$6*B10</f>
        <v>-4.2211661607697915</v>
      </c>
      <c r="E10" s="18">
        <f t="shared" ca="1" si="0"/>
        <v>1.4469085439595677E-2</v>
      </c>
      <c r="F10" s="18">
        <f t="shared" ca="1" si="1"/>
        <v>-1.4574783464421938E-2</v>
      </c>
      <c r="G10" s="18">
        <f t="shared" ca="1" si="2"/>
        <v>1.4469085439595677E-2</v>
      </c>
      <c r="H10" s="13">
        <f t="shared" ca="1" si="3"/>
        <v>1.1864650060468456</v>
      </c>
      <c r="I10" s="8"/>
      <c r="J10" s="8"/>
    </row>
    <row r="11" spans="1:10" x14ac:dyDescent="0.35">
      <c r="A11" s="4"/>
      <c r="B11" s="4">
        <f>Dati!A10</f>
        <v>81</v>
      </c>
      <c r="C11" s="19">
        <f>Dati!E10</f>
        <v>0</v>
      </c>
      <c r="D11" s="17">
        <f ca="1">$A$4 + $A$6*B11</f>
        <v>-4.1697003753648358</v>
      </c>
      <c r="E11" s="18">
        <f t="shared" ca="1" si="0"/>
        <v>1.5221611903985991E-2</v>
      </c>
      <c r="F11" s="18">
        <f t="shared" ca="1" si="1"/>
        <v>-1.5338649827907907E-2</v>
      </c>
      <c r="G11" s="18">
        <f t="shared" ca="1" si="2"/>
        <v>1.5221611903985991E-2</v>
      </c>
      <c r="H11" s="13">
        <f t="shared" ca="1" si="3"/>
        <v>1.2329505642228653</v>
      </c>
      <c r="J11" s="8"/>
    </row>
    <row r="12" spans="1:10" x14ac:dyDescent="0.35">
      <c r="A12" s="4"/>
      <c r="B12" s="4">
        <f>Dati!A11</f>
        <v>73</v>
      </c>
      <c r="C12" s="19">
        <f>Dati!E11</f>
        <v>0</v>
      </c>
      <c r="D12" s="17">
        <f ca="1">$A$4 + $A$6*B12</f>
        <v>-3.7579740921251963</v>
      </c>
      <c r="E12" s="18">
        <f t="shared" ca="1" si="0"/>
        <v>2.2799035540716456E-2</v>
      </c>
      <c r="F12" s="18">
        <f t="shared" ca="1" si="1"/>
        <v>-2.306295263702119E-2</v>
      </c>
      <c r="G12" s="18">
        <f t="shared" ca="1" si="2"/>
        <v>2.2799035540716456E-2</v>
      </c>
      <c r="H12" s="13">
        <f t="shared" ca="1" si="3"/>
        <v>1.6643295944723013</v>
      </c>
    </row>
    <row r="13" spans="1:10" x14ac:dyDescent="0.35">
      <c r="A13" s="4"/>
      <c r="B13" s="4">
        <f>Dati!A12</f>
        <v>84</v>
      </c>
      <c r="C13" s="19">
        <f>Dati!E12</f>
        <v>1</v>
      </c>
      <c r="D13" s="17">
        <f ca="1">$A$4 + $A$6*B13</f>
        <v>-4.3240977315797009</v>
      </c>
      <c r="E13" s="18">
        <f t="shared" ca="1" si="0"/>
        <v>1.3072345996467193E-2</v>
      </c>
      <c r="F13" s="18">
        <f t="shared" ca="1" si="1"/>
        <v>-4.3372562726967834</v>
      </c>
      <c r="G13" s="18">
        <f t="shared" ca="1" si="2"/>
        <v>-0.98692765400353277</v>
      </c>
      <c r="H13" s="13">
        <f t="shared" ca="1" si="3"/>
        <v>-82.901922936296756</v>
      </c>
    </row>
    <row r="14" spans="1:10" x14ac:dyDescent="0.35">
      <c r="A14" s="4"/>
      <c r="B14" s="4">
        <f>Dati!A13</f>
        <v>62</v>
      </c>
      <c r="C14" s="19">
        <f>Dati!E13</f>
        <v>1</v>
      </c>
      <c r="D14" s="17">
        <f ca="1">$A$4 + $A$6*B14</f>
        <v>-3.1918504526706912</v>
      </c>
      <c r="E14" s="18">
        <f t="shared" ca="1" si="0"/>
        <v>3.9473559082305869E-2</v>
      </c>
      <c r="F14" s="18">
        <f t="shared" ca="1" si="1"/>
        <v>-3.2321242215381636</v>
      </c>
      <c r="G14" s="18">
        <f t="shared" ca="1" si="2"/>
        <v>-0.96052644091769412</v>
      </c>
      <c r="H14" s="13">
        <f t="shared" ca="1" si="3"/>
        <v>-59.552639336897037</v>
      </c>
    </row>
    <row r="15" spans="1:10" x14ac:dyDescent="0.35">
      <c r="A15" s="4"/>
      <c r="B15" s="4">
        <f>Dati!A14</f>
        <v>53</v>
      </c>
      <c r="C15" s="19">
        <f>Dati!E14</f>
        <v>0</v>
      </c>
      <c r="D15" s="17">
        <f ca="1">$A$4 + $A$6*B15</f>
        <v>-2.7286583840260961</v>
      </c>
      <c r="E15" s="18">
        <f t="shared" ca="1" si="0"/>
        <v>6.1303320987436162E-2</v>
      </c>
      <c r="F15" s="18">
        <f t="shared" ca="1" si="1"/>
        <v>-6.3262877503589318E-2</v>
      </c>
      <c r="G15" s="18">
        <f t="shared" ca="1" si="2"/>
        <v>6.1303320987436162E-2</v>
      </c>
      <c r="H15" s="13">
        <f t="shared" ca="1" si="3"/>
        <v>3.2490760123341165</v>
      </c>
    </row>
    <row r="16" spans="1:10" x14ac:dyDescent="0.35">
      <c r="A16" s="4"/>
      <c r="B16" s="4">
        <f>Dati!A15</f>
        <v>76</v>
      </c>
      <c r="C16" s="19">
        <f>Dati!E15</f>
        <v>0</v>
      </c>
      <c r="D16" s="17">
        <f ca="1">$A$4 + $A$6*B16</f>
        <v>-3.9123714483400613</v>
      </c>
      <c r="E16" s="18">
        <f t="shared" ca="1" si="0"/>
        <v>1.9601146009370289E-2</v>
      </c>
      <c r="F16" s="18">
        <f t="shared" ca="1" si="1"/>
        <v>-1.9795796249069013E-2</v>
      </c>
      <c r="G16" s="18">
        <f t="shared" ca="1" si="2"/>
        <v>1.9601146009370289E-2</v>
      </c>
      <c r="H16" s="13">
        <f t="shared" ca="1" si="3"/>
        <v>1.4896870967121421</v>
      </c>
    </row>
    <row r="17" spans="1:8" x14ac:dyDescent="0.35">
      <c r="A17" s="4"/>
      <c r="B17" s="4">
        <f>Dati!A16</f>
        <v>51</v>
      </c>
      <c r="C17" s="19">
        <f>Dati!E16</f>
        <v>0</v>
      </c>
      <c r="D17" s="17">
        <f ca="1">$A$4 + $A$6*B17</f>
        <v>-2.6257268132161857</v>
      </c>
      <c r="E17" s="18">
        <f t="shared" ca="1" si="0"/>
        <v>6.7500927823434212E-2</v>
      </c>
      <c r="F17" s="18">
        <f t="shared" ca="1" si="1"/>
        <v>-6.9887122449577468E-2</v>
      </c>
      <c r="G17" s="18">
        <f t="shared" ca="1" si="2"/>
        <v>6.7500927823434212E-2</v>
      </c>
      <c r="H17" s="13">
        <f t="shared" ca="1" si="3"/>
        <v>3.4425473189951448</v>
      </c>
    </row>
    <row r="18" spans="1:8" x14ac:dyDescent="0.35">
      <c r="A18" s="4"/>
      <c r="B18" s="4">
        <f>Dati!A17</f>
        <v>80</v>
      </c>
      <c r="C18" s="19">
        <f>Dati!E17</f>
        <v>0</v>
      </c>
      <c r="D18" s="17">
        <f ca="1">$A$4 + $A$6*B18</f>
        <v>-4.1182345899598811</v>
      </c>
      <c r="E18" s="18">
        <f t="shared" ca="1" si="0"/>
        <v>1.6012640805575087E-2</v>
      </c>
      <c r="F18" s="18">
        <f t="shared" ca="1" si="1"/>
        <v>-1.6142228359527791E-2</v>
      </c>
      <c r="G18" s="18">
        <f t="shared" ca="1" si="2"/>
        <v>1.6012640805575087E-2</v>
      </c>
      <c r="H18" s="13">
        <f t="shared" ca="1" si="3"/>
        <v>1.281011264446007</v>
      </c>
    </row>
    <row r="19" spans="1:8" x14ac:dyDescent="0.35">
      <c r="A19" s="4"/>
      <c r="B19" s="4">
        <f>Dati!A18</f>
        <v>56</v>
      </c>
      <c r="C19" s="19">
        <f>Dati!E18</f>
        <v>0</v>
      </c>
      <c r="D19" s="17">
        <f ca="1">$A$4 + $A$6*B19</f>
        <v>-2.8830557402409611</v>
      </c>
      <c r="E19" s="18">
        <f t="shared" ca="1" si="0"/>
        <v>5.2997562747478751E-2</v>
      </c>
      <c r="F19" s="18">
        <f t="shared" ca="1" si="1"/>
        <v>-5.4453612143065266E-2</v>
      </c>
      <c r="G19" s="18">
        <f t="shared" ca="1" si="2"/>
        <v>5.2997562747478751E-2</v>
      </c>
      <c r="H19" s="13">
        <f t="shared" ca="1" si="3"/>
        <v>2.9678635138588101</v>
      </c>
    </row>
    <row r="20" spans="1:8" x14ac:dyDescent="0.35">
      <c r="A20" s="4"/>
      <c r="B20" s="4">
        <f>Dati!A19</f>
        <v>49</v>
      </c>
      <c r="C20" s="19">
        <f>Dati!E19</f>
        <v>0</v>
      </c>
      <c r="D20" s="17">
        <f ca="1">$A$4 + $A$6*B20</f>
        <v>-2.5227952424062758</v>
      </c>
      <c r="E20" s="18">
        <f t="shared" ca="1" si="0"/>
        <v>7.4275519163609222E-2</v>
      </c>
      <c r="F20" s="18">
        <f t="shared" ca="1" si="1"/>
        <v>-7.7178625502587764E-2</v>
      </c>
      <c r="G20" s="18">
        <f t="shared" ca="1" si="2"/>
        <v>7.4275519163609222E-2</v>
      </c>
      <c r="H20" s="13">
        <f t="shared" ca="1" si="3"/>
        <v>3.6395004390168517</v>
      </c>
    </row>
    <row r="21" spans="1:8" x14ac:dyDescent="0.35">
      <c r="A21" s="4"/>
      <c r="B21" s="4">
        <f>Dati!A20</f>
        <v>53</v>
      </c>
      <c r="C21" s="19">
        <f>Dati!E20</f>
        <v>0</v>
      </c>
      <c r="D21" s="17">
        <f ca="1">$A$4 + $A$6*B21</f>
        <v>-2.7286583840260961</v>
      </c>
      <c r="E21" s="18">
        <f t="shared" ca="1" si="0"/>
        <v>6.1303320987436162E-2</v>
      </c>
      <c r="F21" s="18">
        <f t="shared" ca="1" si="1"/>
        <v>-6.3262877503589318E-2</v>
      </c>
      <c r="G21" s="18">
        <f t="shared" ca="1" si="2"/>
        <v>6.1303320987436162E-2</v>
      </c>
      <c r="H21" s="13">
        <f t="shared" ca="1" si="3"/>
        <v>3.2490760123341165</v>
      </c>
    </row>
    <row r="22" spans="1:8" x14ac:dyDescent="0.35">
      <c r="A22" s="4"/>
      <c r="B22" s="4">
        <f>Dati!A21</f>
        <v>63</v>
      </c>
      <c r="C22" s="19">
        <f>Dati!E21</f>
        <v>0</v>
      </c>
      <c r="D22" s="17">
        <f ca="1">$A$4 + $A$6*B22</f>
        <v>-3.243316238075646</v>
      </c>
      <c r="E22" s="18">
        <f t="shared" ca="1" si="0"/>
        <v>3.756780302032988E-2</v>
      </c>
      <c r="F22" s="18">
        <f t="shared" ca="1" si="1"/>
        <v>-3.8291659997988586E-2</v>
      </c>
      <c r="G22" s="18">
        <f t="shared" ca="1" si="2"/>
        <v>3.756780302032988E-2</v>
      </c>
      <c r="H22" s="13">
        <f t="shared" ca="1" si="3"/>
        <v>2.3667715902807824</v>
      </c>
    </row>
    <row r="23" spans="1:8" x14ac:dyDescent="0.35">
      <c r="A23" s="4"/>
      <c r="B23" s="4">
        <f>Dati!A22</f>
        <v>76</v>
      </c>
      <c r="C23" s="19">
        <f>Dati!E22</f>
        <v>0</v>
      </c>
      <c r="D23" s="17">
        <f ca="1">$A$4 + $A$6*B23</f>
        <v>-3.9123714483400613</v>
      </c>
      <c r="E23" s="18">
        <f t="shared" ca="1" si="0"/>
        <v>1.9601146009370289E-2</v>
      </c>
      <c r="F23" s="18">
        <f t="shared" ca="1" si="1"/>
        <v>-1.9795796249069013E-2</v>
      </c>
      <c r="G23" s="18">
        <f t="shared" ca="1" si="2"/>
        <v>1.9601146009370289E-2</v>
      </c>
      <c r="H23" s="13">
        <f t="shared" ca="1" si="3"/>
        <v>1.4896870967121421</v>
      </c>
    </row>
    <row r="24" spans="1:8" x14ac:dyDescent="0.35">
      <c r="A24" s="4"/>
      <c r="B24" s="4">
        <f>Dati!A23</f>
        <v>34</v>
      </c>
      <c r="C24" s="19">
        <f>Dati!E23</f>
        <v>0</v>
      </c>
      <c r="D24" s="17">
        <f ca="1">$A$4 + $A$6*B24</f>
        <v>-1.7508084613319503</v>
      </c>
      <c r="E24" s="18">
        <f t="shared" ca="1" si="0"/>
        <v>0.14794525644233311</v>
      </c>
      <c r="F24" s="18">
        <f t="shared" ca="1" si="1"/>
        <v>-0.16010450121500061</v>
      </c>
      <c r="G24" s="18">
        <f t="shared" ca="1" si="2"/>
        <v>0.14794525644233311</v>
      </c>
      <c r="H24" s="13">
        <f t="shared" ca="1" si="3"/>
        <v>5.0301387190393259</v>
      </c>
    </row>
    <row r="25" spans="1:8" x14ac:dyDescent="0.35">
      <c r="A25" s="4"/>
      <c r="B25" s="4">
        <f>Dati!A24</f>
        <v>53</v>
      </c>
      <c r="C25" s="19">
        <f>Dati!E24</f>
        <v>0</v>
      </c>
      <c r="D25" s="17">
        <f ca="1">$A$4 + $A$6*B25</f>
        <v>-2.7286583840260961</v>
      </c>
      <c r="E25" s="18">
        <f t="shared" ca="1" si="0"/>
        <v>6.1303320987436162E-2</v>
      </c>
      <c r="F25" s="18">
        <f t="shared" ca="1" si="1"/>
        <v>-6.3262877503589318E-2</v>
      </c>
      <c r="G25" s="18">
        <f t="shared" ca="1" si="2"/>
        <v>6.1303320987436162E-2</v>
      </c>
      <c r="H25" s="13">
        <f t="shared" ca="1" si="3"/>
        <v>3.2490760123341165</v>
      </c>
    </row>
    <row r="26" spans="1:8" x14ac:dyDescent="0.35">
      <c r="A26" s="4"/>
      <c r="B26" s="4">
        <f>Dati!A25</f>
        <v>39</v>
      </c>
      <c r="C26" s="19">
        <f>Dati!E25</f>
        <v>0</v>
      </c>
      <c r="D26" s="17">
        <f ca="1">$A$4 + $A$6*B26</f>
        <v>-2.0081373883567255</v>
      </c>
      <c r="E26" s="18">
        <f t="shared" ca="1" si="0"/>
        <v>0.11835119239188706</v>
      </c>
      <c r="F26" s="18">
        <f t="shared" ca="1" si="1"/>
        <v>-0.12596147958404688</v>
      </c>
      <c r="G26" s="18">
        <f t="shared" ca="1" si="2"/>
        <v>0.11835119239188706</v>
      </c>
      <c r="H26" s="13">
        <f t="shared" ca="1" si="3"/>
        <v>4.615696503283595</v>
      </c>
    </row>
    <row r="27" spans="1:8" x14ac:dyDescent="0.35">
      <c r="A27" s="4"/>
      <c r="B27" s="4">
        <f>Dati!A26</f>
        <v>41</v>
      </c>
      <c r="C27" s="19">
        <f>Dati!E26</f>
        <v>0</v>
      </c>
      <c r="D27" s="17">
        <f ca="1">$A$4 + $A$6*B27</f>
        <v>-2.1110689591666358</v>
      </c>
      <c r="E27" s="18">
        <f t="shared" ca="1" si="0"/>
        <v>0.10802562287276961</v>
      </c>
      <c r="F27" s="18">
        <f t="shared" ca="1" si="1"/>
        <v>-0.11431787200839187</v>
      </c>
      <c r="G27" s="18">
        <f t="shared" ca="1" si="2"/>
        <v>0.10802562287276961</v>
      </c>
      <c r="H27" s="13">
        <f t="shared" ca="1" si="3"/>
        <v>4.4290505377835538</v>
      </c>
    </row>
    <row r="28" spans="1:8" x14ac:dyDescent="0.35">
      <c r="A28" s="4"/>
      <c r="B28" s="4">
        <f>Dati!A27</f>
        <v>64</v>
      </c>
      <c r="C28" s="19">
        <f>Dati!E27</f>
        <v>0</v>
      </c>
      <c r="D28" s="17">
        <f ca="1">$A$4 + $A$6*B28</f>
        <v>-3.2947820234806011</v>
      </c>
      <c r="E28" s="18">
        <f t="shared" ca="1" si="0"/>
        <v>3.5750630995829286E-2</v>
      </c>
      <c r="F28" s="18">
        <f t="shared" ca="1" si="1"/>
        <v>-3.6405336284295882E-2</v>
      </c>
      <c r="G28" s="18">
        <f t="shared" ca="1" si="2"/>
        <v>3.5750630995829286E-2</v>
      </c>
      <c r="H28" s="13">
        <f t="shared" ca="1" si="3"/>
        <v>2.2880403837330743</v>
      </c>
    </row>
    <row r="29" spans="1:8" x14ac:dyDescent="0.35">
      <c r="A29" s="4"/>
      <c r="B29" s="4">
        <f>Dati!A28</f>
        <v>66</v>
      </c>
      <c r="C29" s="19">
        <f>Dati!E28</f>
        <v>0</v>
      </c>
      <c r="D29" s="17">
        <f ca="1">$A$4 + $A$6*B29</f>
        <v>-3.397713594290511</v>
      </c>
      <c r="E29" s="18">
        <f t="shared" ca="1" si="0"/>
        <v>3.2366996981706427E-2</v>
      </c>
      <c r="F29" s="18">
        <f t="shared" ca="1" si="1"/>
        <v>-3.2902392706505766E-2</v>
      </c>
      <c r="G29" s="18">
        <f t="shared" ca="1" si="2"/>
        <v>3.2366996981706427E-2</v>
      </c>
      <c r="H29" s="13">
        <f t="shared" ca="1" si="3"/>
        <v>2.1362218007926241</v>
      </c>
    </row>
    <row r="30" spans="1:8" x14ac:dyDescent="0.35">
      <c r="A30" s="4"/>
      <c r="B30" s="4">
        <f>Dati!A29</f>
        <v>79</v>
      </c>
      <c r="C30" s="19">
        <f>Dati!E29</f>
        <v>1</v>
      </c>
      <c r="D30" s="17">
        <f ca="1">$A$4 + $A$6*B30</f>
        <v>-4.0667688045549264</v>
      </c>
      <c r="E30" s="18">
        <f t="shared" ca="1" si="0"/>
        <v>1.6844074365174714E-2</v>
      </c>
      <c r="F30" s="18">
        <f t="shared" ca="1" si="1"/>
        <v>-4.083756353756633</v>
      </c>
      <c r="G30" s="18">
        <f t="shared" ca="1" si="2"/>
        <v>-0.98315592563482523</v>
      </c>
      <c r="H30" s="13">
        <f t="shared" ca="1" si="3"/>
        <v>-77.669318125151193</v>
      </c>
    </row>
    <row r="31" spans="1:8" x14ac:dyDescent="0.35">
      <c r="A31" s="4"/>
      <c r="B31" s="4">
        <f>Dati!A30</f>
        <v>78</v>
      </c>
      <c r="C31" s="19">
        <f>Dati!E30</f>
        <v>0</v>
      </c>
      <c r="D31" s="17">
        <f ca="1">$A$4 + $A$6*B31</f>
        <v>-4.0153030191499708</v>
      </c>
      <c r="E31" s="18">
        <f t="shared" ca="1" si="0"/>
        <v>1.7717901580800492E-2</v>
      </c>
      <c r="F31" s="18">
        <f t="shared" ca="1" si="1"/>
        <v>-1.7876742615598962E-2</v>
      </c>
      <c r="G31" s="18">
        <f t="shared" ca="1" si="2"/>
        <v>1.7717901580800492E-2</v>
      </c>
      <c r="H31" s="13">
        <f t="shared" ca="1" si="3"/>
        <v>1.3819963233024384</v>
      </c>
    </row>
    <row r="32" spans="1:8" x14ac:dyDescent="0.35">
      <c r="A32" s="4"/>
      <c r="B32" s="4">
        <f>Dati!A31</f>
        <v>74</v>
      </c>
      <c r="C32" s="19">
        <f>Dati!E31</f>
        <v>1</v>
      </c>
      <c r="D32" s="17">
        <f ca="1">$A$4 + $A$6*B32</f>
        <v>-3.8094398775301515</v>
      </c>
      <c r="E32" s="18">
        <f t="shared" ca="1" si="0"/>
        <v>2.168014339644584E-2</v>
      </c>
      <c r="F32" s="18">
        <f t="shared" ca="1" si="1"/>
        <v>-3.8313584882053586</v>
      </c>
      <c r="G32" s="18">
        <f t="shared" ca="1" si="2"/>
        <v>-0.97831985660355414</v>
      </c>
      <c r="H32" s="13">
        <f t="shared" ca="1" si="3"/>
        <v>-72.395669388663009</v>
      </c>
    </row>
    <row r="33" spans="1:8" x14ac:dyDescent="0.35">
      <c r="A33" s="4"/>
      <c r="B33" s="4">
        <f>Dati!A32</f>
        <v>75</v>
      </c>
      <c r="C33" s="19">
        <f>Dati!E32</f>
        <v>0</v>
      </c>
      <c r="D33" s="17">
        <f ca="1">$A$4 + $A$6*B33</f>
        <v>-3.8609056629351062</v>
      </c>
      <c r="E33" s="18">
        <f t="shared" ca="1" si="0"/>
        <v>2.0615003928124136E-2</v>
      </c>
      <c r="F33" s="18">
        <f t="shared" ca="1" si="1"/>
        <v>-2.0830459341295675E-2</v>
      </c>
      <c r="G33" s="18">
        <f t="shared" ca="1" si="2"/>
        <v>2.0615003928124136E-2</v>
      </c>
      <c r="H33" s="13">
        <f t="shared" ca="1" si="3"/>
        <v>1.5461252946093103</v>
      </c>
    </row>
    <row r="34" spans="1:8" x14ac:dyDescent="0.35">
      <c r="A34" s="4"/>
      <c r="B34" s="4">
        <f>Dati!A33</f>
        <v>83</v>
      </c>
      <c r="C34" s="19">
        <f>Dati!E33</f>
        <v>1</v>
      </c>
      <c r="D34" s="17">
        <f ca="1">$A$4 + $A$6*B34</f>
        <v>-4.2726319461747462</v>
      </c>
      <c r="E34" s="18">
        <f t="shared" ca="1" si="0"/>
        <v>1.3753242822558352E-2</v>
      </c>
      <c r="F34" s="18">
        <f t="shared" ca="1" si="1"/>
        <v>-4.286480641035217</v>
      </c>
      <c r="G34" s="18">
        <f t="shared" ca="1" si="2"/>
        <v>-0.9862467571774417</v>
      </c>
      <c r="H34" s="13">
        <f t="shared" ca="1" si="3"/>
        <v>-81.858480845727655</v>
      </c>
    </row>
    <row r="35" spans="1:8" x14ac:dyDescent="0.35">
      <c r="A35" s="4"/>
      <c r="B35" s="4">
        <f>Dati!A34</f>
        <v>72</v>
      </c>
      <c r="C35" s="19">
        <f>Dati!E34</f>
        <v>0</v>
      </c>
      <c r="D35" s="17">
        <f ca="1">$A$4 + $A$6*B35</f>
        <v>-3.7065083067202411</v>
      </c>
      <c r="E35" s="18">
        <f t="shared" ca="1" si="0"/>
        <v>2.3974257601262629E-2</v>
      </c>
      <c r="F35" s="18">
        <f t="shared" ca="1" si="1"/>
        <v>-2.4266317508327112E-2</v>
      </c>
      <c r="G35" s="18">
        <f t="shared" ca="1" si="2"/>
        <v>2.3974257601262629E-2</v>
      </c>
      <c r="H35" s="13">
        <f t="shared" ca="1" si="3"/>
        <v>1.7261465472909092</v>
      </c>
    </row>
    <row r="36" spans="1:8" x14ac:dyDescent="0.35">
      <c r="A36" s="4"/>
      <c r="B36" s="4">
        <f>Dati!A35</f>
        <v>51</v>
      </c>
      <c r="C36" s="19">
        <f>Dati!E35</f>
        <v>0</v>
      </c>
      <c r="D36" s="17">
        <f ca="1">$A$4 + $A$6*B36</f>
        <v>-2.6257268132161857</v>
      </c>
      <c r="E36" s="18">
        <f t="shared" ca="1" si="0"/>
        <v>6.7500927823434212E-2</v>
      </c>
      <c r="F36" s="18">
        <f t="shared" ca="1" si="1"/>
        <v>-6.9887122449577468E-2</v>
      </c>
      <c r="G36" s="18">
        <f t="shared" ca="1" si="2"/>
        <v>6.7500927823434212E-2</v>
      </c>
      <c r="H36" s="13">
        <f t="shared" ca="1" si="3"/>
        <v>3.4425473189951448</v>
      </c>
    </row>
    <row r="37" spans="1:8" x14ac:dyDescent="0.35">
      <c r="A37" s="4"/>
      <c r="B37" s="4">
        <f>Dati!A36</f>
        <v>32</v>
      </c>
      <c r="C37" s="19">
        <f>Dati!E36</f>
        <v>0</v>
      </c>
      <c r="D37" s="17">
        <f ca="1">$A$4 + $A$6*B37</f>
        <v>-1.6478768905220402</v>
      </c>
      <c r="E37" s="18">
        <f t="shared" ca="1" si="0"/>
        <v>0.16139610038395796</v>
      </c>
      <c r="F37" s="18">
        <f t="shared" ca="1" si="1"/>
        <v>-0.17601679410598609</v>
      </c>
      <c r="G37" s="18">
        <f t="shared" ca="1" si="2"/>
        <v>0.16139610038395796</v>
      </c>
      <c r="H37" s="13">
        <f t="shared" ca="1" si="3"/>
        <v>5.1646752122866548</v>
      </c>
    </row>
    <row r="38" spans="1:8" x14ac:dyDescent="0.35">
      <c r="A38" s="4"/>
      <c r="B38" s="4">
        <f>Dati!A37</f>
        <v>34</v>
      </c>
      <c r="C38" s="19">
        <f>Dati!E37</f>
        <v>0</v>
      </c>
      <c r="D38" s="17">
        <f ca="1">$A$4 + $A$6*B38</f>
        <v>-1.7508084613319503</v>
      </c>
      <c r="E38" s="18">
        <f t="shared" ca="1" si="0"/>
        <v>0.14794525644233311</v>
      </c>
      <c r="F38" s="18">
        <f t="shared" ca="1" si="1"/>
        <v>-0.16010450121500061</v>
      </c>
      <c r="G38" s="18">
        <f t="shared" ca="1" si="2"/>
        <v>0.14794525644233311</v>
      </c>
      <c r="H38" s="13">
        <f t="shared" ca="1" si="3"/>
        <v>5.0301387190393259</v>
      </c>
    </row>
    <row r="39" spans="1:8" x14ac:dyDescent="0.35">
      <c r="A39" s="4"/>
      <c r="B39" s="4">
        <f>Dati!A38</f>
        <v>68</v>
      </c>
      <c r="C39" s="19">
        <f>Dati!E38</f>
        <v>0</v>
      </c>
      <c r="D39" s="17">
        <f ca="1">$A$4 + $A$6*B39</f>
        <v>-3.5006451651004213</v>
      </c>
      <c r="E39" s="18">
        <f t="shared" ca="1" si="0"/>
        <v>2.9293879426755199E-2</v>
      </c>
      <c r="F39" s="18">
        <f t="shared" ca="1" si="1"/>
        <v>-2.9731512964740629E-2</v>
      </c>
      <c r="G39" s="18">
        <f t="shared" ca="1" si="2"/>
        <v>2.9293879426755199E-2</v>
      </c>
      <c r="H39" s="13">
        <f t="shared" ca="1" si="3"/>
        <v>1.9919838010193536</v>
      </c>
    </row>
    <row r="40" spans="1:8" x14ac:dyDescent="0.35">
      <c r="A40" s="4"/>
      <c r="B40" s="4">
        <f>Dati!A39</f>
        <v>51</v>
      </c>
      <c r="C40" s="19">
        <f>Dati!E39</f>
        <v>0</v>
      </c>
      <c r="D40" s="17">
        <f ca="1">$A$4 + $A$6*B40</f>
        <v>-2.6257268132161857</v>
      </c>
      <c r="E40" s="18">
        <f t="shared" ca="1" si="0"/>
        <v>6.7500927823434212E-2</v>
      </c>
      <c r="F40" s="18">
        <f t="shared" ca="1" si="1"/>
        <v>-6.9887122449577468E-2</v>
      </c>
      <c r="G40" s="18">
        <f t="shared" ca="1" si="2"/>
        <v>6.7500927823434212E-2</v>
      </c>
      <c r="H40" s="13">
        <f t="shared" ca="1" si="3"/>
        <v>3.4425473189951448</v>
      </c>
    </row>
    <row r="41" spans="1:8" x14ac:dyDescent="0.35">
      <c r="A41" s="4"/>
      <c r="B41" s="4">
        <f>Dati!A40</f>
        <v>76</v>
      </c>
      <c r="C41" s="19">
        <f>Dati!E40</f>
        <v>1</v>
      </c>
      <c r="D41" s="17">
        <f ca="1">$A$4 + $A$6*B41</f>
        <v>-3.9123714483400613</v>
      </c>
      <c r="E41" s="18">
        <f t="shared" ca="1" si="0"/>
        <v>1.9601146009370289E-2</v>
      </c>
      <c r="F41" s="18">
        <f t="shared" ca="1" si="1"/>
        <v>-3.9321672445891305</v>
      </c>
      <c r="G41" s="18">
        <f t="shared" ca="1" si="2"/>
        <v>-0.98039885399062976</v>
      </c>
      <c r="H41" s="13">
        <f t="shared" ca="1" si="3"/>
        <v>-74.510312903287868</v>
      </c>
    </row>
    <row r="42" spans="1:8" x14ac:dyDescent="0.35">
      <c r="A42" s="4"/>
      <c r="B42" s="4">
        <f>Dati!A41</f>
        <v>72</v>
      </c>
      <c r="C42" s="19">
        <f>Dati!E41</f>
        <v>1</v>
      </c>
      <c r="D42" s="17">
        <f ca="1">$A$4 + $A$6*B42</f>
        <v>-3.7065083067202411</v>
      </c>
      <c r="E42" s="18">
        <f t="shared" ca="1" si="0"/>
        <v>2.3974257601262629E-2</v>
      </c>
      <c r="F42" s="18">
        <f t="shared" ca="1" si="1"/>
        <v>-3.7307746242285682</v>
      </c>
      <c r="G42" s="18">
        <f t="shared" ca="1" si="2"/>
        <v>-0.97602574239873741</v>
      </c>
      <c r="H42" s="13">
        <f t="shared" ca="1" si="3"/>
        <v>-70.273853452709091</v>
      </c>
    </row>
    <row r="43" spans="1:8" x14ac:dyDescent="0.35">
      <c r="A43" s="4"/>
      <c r="B43" s="4">
        <f>Dati!A42</f>
        <v>46</v>
      </c>
      <c r="C43" s="19">
        <f>Dati!E42</f>
        <v>0</v>
      </c>
      <c r="D43" s="17">
        <f ca="1">$A$4 + $A$6*B43</f>
        <v>-2.3683978861914108</v>
      </c>
      <c r="E43" s="18">
        <f t="shared" ca="1" si="0"/>
        <v>8.5614477097424424E-2</v>
      </c>
      <c r="F43" s="18">
        <f t="shared" ca="1" si="1"/>
        <v>-8.9502998973133754E-2</v>
      </c>
      <c r="G43" s="18">
        <f t="shared" ca="1" si="2"/>
        <v>8.5614477097424424E-2</v>
      </c>
      <c r="H43" s="13">
        <f t="shared" ca="1" si="3"/>
        <v>3.9382659464815237</v>
      </c>
    </row>
    <row r="44" spans="1:8" x14ac:dyDescent="0.35">
      <c r="A44" s="4"/>
      <c r="B44" s="4">
        <f>Dati!A43</f>
        <v>75</v>
      </c>
      <c r="C44" s="19">
        <f>Dati!E43</f>
        <v>0</v>
      </c>
      <c r="D44" s="17">
        <f ca="1">$A$4 + $A$6*B44</f>
        <v>-3.8609056629351062</v>
      </c>
      <c r="E44" s="18">
        <f t="shared" ca="1" si="0"/>
        <v>2.0615003928124136E-2</v>
      </c>
      <c r="F44" s="18">
        <f t="shared" ca="1" si="1"/>
        <v>-2.0830459341295675E-2</v>
      </c>
      <c r="G44" s="18">
        <f t="shared" ca="1" si="2"/>
        <v>2.0615003928124136E-2</v>
      </c>
      <c r="H44" s="13">
        <f t="shared" ca="1" si="3"/>
        <v>1.5461252946093103</v>
      </c>
    </row>
    <row r="45" spans="1:8" x14ac:dyDescent="0.35">
      <c r="A45" s="4"/>
      <c r="B45" s="4">
        <f>Dati!A44</f>
        <v>60</v>
      </c>
      <c r="C45" s="19">
        <f>Dati!E44</f>
        <v>0</v>
      </c>
      <c r="D45" s="17">
        <f ca="1">$A$4 + $A$6*B45</f>
        <v>-3.0889188818607809</v>
      </c>
      <c r="E45" s="18">
        <f t="shared" ca="1" si="0"/>
        <v>4.3566661419532311E-2</v>
      </c>
      <c r="F45" s="18">
        <f t="shared" ca="1" si="1"/>
        <v>-4.4544185598494115E-2</v>
      </c>
      <c r="G45" s="18">
        <f t="shared" ca="1" si="2"/>
        <v>4.3566661419532311E-2</v>
      </c>
      <c r="H45" s="13">
        <f t="shared" ca="1" si="3"/>
        <v>2.6139996851719385</v>
      </c>
    </row>
    <row r="46" spans="1:8" x14ac:dyDescent="0.35">
      <c r="A46" s="4"/>
      <c r="B46" s="4">
        <f>Dati!A45</f>
        <v>39</v>
      </c>
      <c r="C46" s="19">
        <f>Dati!E45</f>
        <v>0</v>
      </c>
      <c r="D46" s="17">
        <f ca="1">$A$4 + $A$6*B46</f>
        <v>-2.0081373883567255</v>
      </c>
      <c r="E46" s="18">
        <f t="shared" ca="1" si="0"/>
        <v>0.11835119239188706</v>
      </c>
      <c r="F46" s="18">
        <f t="shared" ca="1" si="1"/>
        <v>-0.12596147958404688</v>
      </c>
      <c r="G46" s="18">
        <f t="shared" ca="1" si="2"/>
        <v>0.11835119239188706</v>
      </c>
      <c r="H46" s="13">
        <f t="shared" ca="1" si="3"/>
        <v>4.615696503283595</v>
      </c>
    </row>
    <row r="47" spans="1:8" ht="16" thickBot="1" x14ac:dyDescent="0.4">
      <c r="A47" s="5"/>
      <c r="B47" s="5">
        <f>Dati!A46</f>
        <v>61</v>
      </c>
      <c r="C47" s="21">
        <f>Dati!E46</f>
        <v>0</v>
      </c>
      <c r="D47" s="20">
        <f ca="1">$A$4 + $A$6*B47</f>
        <v>-3.1403846672657361</v>
      </c>
      <c r="E47" s="14">
        <f t="shared" ca="1" si="0"/>
        <v>4.1471825344624721E-2</v>
      </c>
      <c r="F47" s="14">
        <f t="shared" ca="1" si="1"/>
        <v>-4.2356322400148784E-2</v>
      </c>
      <c r="G47" s="14">
        <f t="shared" ca="1" si="2"/>
        <v>4.1471825344624721E-2</v>
      </c>
      <c r="H47" s="22">
        <f t="shared" ca="1" si="3"/>
        <v>2.5297813460221081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494D-C368-46CF-B74F-05582941AB1D}">
  <dimension ref="A1:J47"/>
  <sheetViews>
    <sheetView topLeftCell="B1" zoomScaleNormal="100" workbookViewId="0">
      <selection activeCell="F7" sqref="F7"/>
    </sheetView>
  </sheetViews>
  <sheetFormatPr defaultColWidth="11.1640625" defaultRowHeight="15.5" x14ac:dyDescent="0.35"/>
  <cols>
    <col min="1" max="1" width="4.75" bestFit="1" customWidth="1"/>
    <col min="2" max="2" width="5.6640625" bestFit="1" customWidth="1"/>
    <col min="3" max="3" width="9.08203125" bestFit="1" customWidth="1"/>
    <col min="4" max="4" width="11.83203125" style="16" bestFit="1" customWidth="1"/>
    <col min="5" max="5" width="11.1640625" style="34" bestFit="1" customWidth="1"/>
    <col min="6" max="6" width="8.9140625" style="16" bestFit="1" customWidth="1"/>
    <col min="7" max="7" width="21.6640625" style="40" bestFit="1" customWidth="1"/>
    <col min="8" max="8" width="9.5" style="35" bestFit="1" customWidth="1"/>
    <col min="9" max="9" width="3" customWidth="1"/>
    <col min="11" max="11" width="21.83203125" customWidth="1"/>
  </cols>
  <sheetData>
    <row r="1" spans="1:10" x14ac:dyDescent="0.35">
      <c r="A1" t="s">
        <v>18</v>
      </c>
      <c r="B1" s="10" t="s">
        <v>7</v>
      </c>
      <c r="C1" s="12" t="s">
        <v>8</v>
      </c>
      <c r="D1" s="15" t="s">
        <v>9</v>
      </c>
      <c r="E1" s="30" t="s">
        <v>10</v>
      </c>
      <c r="F1" s="15" t="s">
        <v>11</v>
      </c>
      <c r="G1" s="36" t="s">
        <v>12</v>
      </c>
      <c r="H1" s="41" t="s">
        <v>13</v>
      </c>
    </row>
    <row r="2" spans="1:10" ht="16" thickBot="1" x14ac:dyDescent="0.4">
      <c r="A2">
        <v>6</v>
      </c>
      <c r="B2" s="24"/>
      <c r="C2" s="25"/>
      <c r="D2" s="26"/>
      <c r="E2" s="31"/>
      <c r="F2" s="26">
        <f ca="1">-(1/COUNT(B3:B47))*(SUM(F3:F47))</f>
        <v>0.94603539972298312</v>
      </c>
      <c r="G2" s="37">
        <f ca="1">AVERAGE(G3:G47)</f>
        <v>0.48545901747726627</v>
      </c>
      <c r="H2" s="42">
        <f ca="1">AVERAGE(H3:H47)</f>
        <v>27.463541029521913</v>
      </c>
    </row>
    <row r="3" spans="1:10" x14ac:dyDescent="0.35">
      <c r="A3" s="3" t="s">
        <v>14</v>
      </c>
      <c r="B3" s="4">
        <f>Dati!A2</f>
        <v>35</v>
      </c>
      <c r="C3" s="19">
        <f>Dati!E2</f>
        <v>0</v>
      </c>
      <c r="D3" s="17">
        <f ca="1">$A$4 + $A$6*B3</f>
        <v>0.39630021719847219</v>
      </c>
      <c r="E3" s="32">
        <f ca="1">1/(1+EXP(-D3))</f>
        <v>0.59779842387130433</v>
      </c>
      <c r="F3" s="17">
        <f ca="1">C3*LN(E3) + (1-C3)*LN(1-E3)</f>
        <v>-0.91080188288275132</v>
      </c>
      <c r="G3" s="38">
        <f ca="1">E3-C3</f>
        <v>0.59779842387130433</v>
      </c>
      <c r="H3" s="43">
        <f ca="1">G3*B3</f>
        <v>20.922944835495652</v>
      </c>
    </row>
    <row r="4" spans="1:10" x14ac:dyDescent="0.35">
      <c r="A4" s="23">
        <f ca="1">OFFSET(Dati!$H$2,$A$2,0)</f>
        <v>-5.7758130686376636E-6</v>
      </c>
      <c r="B4" s="4">
        <f>Dati!A3</f>
        <v>45</v>
      </c>
      <c r="C4" s="19">
        <f>Dati!E3</f>
        <v>0</v>
      </c>
      <c r="D4" s="17">
        <f ca="1">$A$4 + $A$6*B4</f>
        <v>0.50953050091605534</v>
      </c>
      <c r="E4" s="32">
        <f t="shared" ref="E4:E47" ca="1" si="0">1/(1+EXP(-D4))</f>
        <v>0.62469640647561842</v>
      </c>
      <c r="F4" s="17">
        <f t="shared" ref="F4:F47" ca="1" si="1">C4*LN(E4) + (1-C4)*LN(1-E4)</f>
        <v>-0.98001999781537563</v>
      </c>
      <c r="G4" s="38">
        <f t="shared" ref="G4:G47" ca="1" si="2">E4-C4</f>
        <v>0.62469640647561842</v>
      </c>
      <c r="H4" s="43">
        <f t="shared" ref="H4:H47" ca="1" si="3">G4*B4</f>
        <v>28.111338291402827</v>
      </c>
    </row>
    <row r="5" spans="1:10" x14ac:dyDescent="0.35">
      <c r="A5" s="4" t="s">
        <v>15</v>
      </c>
      <c r="B5" s="4">
        <f>Dati!A4</f>
        <v>55</v>
      </c>
      <c r="C5" s="19">
        <f>Dati!E4</f>
        <v>0</v>
      </c>
      <c r="D5" s="17">
        <f ca="1">$A$4 + $A$6*B5</f>
        <v>0.62276078463363849</v>
      </c>
      <c r="E5" s="32">
        <f t="shared" ca="1" si="0"/>
        <v>0.65084618524365623</v>
      </c>
      <c r="F5" s="17">
        <f t="shared" ca="1" si="1"/>
        <v>-1.052242723911762</v>
      </c>
      <c r="G5" s="38">
        <f t="shared" ca="1" si="2"/>
        <v>0.65084618524365623</v>
      </c>
      <c r="H5" s="43">
        <f t="shared" ca="1" si="3"/>
        <v>35.796540188401096</v>
      </c>
    </row>
    <row r="6" spans="1:10" x14ac:dyDescent="0.35">
      <c r="A6" s="23">
        <f ca="1">OFFSET(Dati!$I$2,$A$2,0)</f>
        <v>1.1323028371758311E-2</v>
      </c>
      <c r="B6" s="4">
        <f>Dati!A5</f>
        <v>25</v>
      </c>
      <c r="C6" s="19">
        <f>Dati!E5</f>
        <v>0</v>
      </c>
      <c r="D6" s="17">
        <f ca="1">$A$4 + $A$6*B6</f>
        <v>0.2830699334808891</v>
      </c>
      <c r="E6" s="32">
        <f t="shared" ca="1" si="0"/>
        <v>0.57029869778612519</v>
      </c>
      <c r="F6" s="17">
        <f ca="1">C6*LN(E6) + (1-C6)*LN(1-E6)</f>
        <v>-0.84466495768710426</v>
      </c>
      <c r="G6" s="38">
        <f t="shared" ca="1" si="2"/>
        <v>0.57029869778612519</v>
      </c>
      <c r="H6" s="43">
        <f t="shared" ca="1" si="3"/>
        <v>14.25746744465313</v>
      </c>
    </row>
    <row r="7" spans="1:10" x14ac:dyDescent="0.35">
      <c r="A7" s="4"/>
      <c r="B7" s="4">
        <f>Dati!A6</f>
        <v>65</v>
      </c>
      <c r="C7" s="19">
        <f>Dati!E6</f>
        <v>1</v>
      </c>
      <c r="D7" s="17">
        <f ca="1">$A$4 + $A$6*B7</f>
        <v>0.73599106835122163</v>
      </c>
      <c r="E7" s="32">
        <f t="shared" ca="1" si="0"/>
        <v>0.67611859196486734</v>
      </c>
      <c r="F7" s="17">
        <f t="shared" ca="1" si="1"/>
        <v>-0.39138678642485802</v>
      </c>
      <c r="G7" s="38">
        <f t="shared" ca="1" si="2"/>
        <v>-0.32388140803513266</v>
      </c>
      <c r="H7" s="43">
        <f t="shared" ca="1" si="3"/>
        <v>-21.052291522283621</v>
      </c>
    </row>
    <row r="8" spans="1:10" x14ac:dyDescent="0.35">
      <c r="A8" s="4"/>
      <c r="B8" s="4">
        <f>Dati!A7</f>
        <v>80</v>
      </c>
      <c r="C8" s="19">
        <f>Dati!E7</f>
        <v>0</v>
      </c>
      <c r="D8" s="17">
        <f ca="1">$A$4 + $A$6*B8</f>
        <v>0.90583649392759624</v>
      </c>
      <c r="E8" s="32">
        <f t="shared" ca="1" si="0"/>
        <v>0.71214742563097522</v>
      </c>
      <c r="F8" s="17">
        <f t="shared" ca="1" si="1"/>
        <v>-1.2453068244609333</v>
      </c>
      <c r="G8" s="38">
        <f t="shared" ca="1" si="2"/>
        <v>0.71214742563097522</v>
      </c>
      <c r="H8" s="43">
        <f t="shared" ca="1" si="3"/>
        <v>56.971794050478017</v>
      </c>
    </row>
    <row r="9" spans="1:10" x14ac:dyDescent="0.35">
      <c r="A9" s="4"/>
      <c r="B9" s="4">
        <f>Dati!A8</f>
        <v>48</v>
      </c>
      <c r="C9" s="19">
        <f>Dati!E8</f>
        <v>0</v>
      </c>
      <c r="D9" s="17">
        <f ca="1">$A$4 + $A$6*B9</f>
        <v>0.54349958603133031</v>
      </c>
      <c r="E9" s="32">
        <f t="shared" ca="1" si="0"/>
        <v>0.63262613445033833</v>
      </c>
      <c r="F9" s="17">
        <f t="shared" ca="1" si="1"/>
        <v>-1.0013752422378563</v>
      </c>
      <c r="G9" s="38">
        <f t="shared" ca="1" si="2"/>
        <v>0.63262613445033833</v>
      </c>
      <c r="H9" s="43">
        <f t="shared" ca="1" si="3"/>
        <v>30.36605445361624</v>
      </c>
    </row>
    <row r="10" spans="1:10" x14ac:dyDescent="0.35">
      <c r="A10" s="4"/>
      <c r="B10" s="4">
        <f>Dati!A9</f>
        <v>82</v>
      </c>
      <c r="C10" s="19">
        <f>Dati!E9</f>
        <v>0</v>
      </c>
      <c r="D10" s="17">
        <f ca="1">$A$4 + $A$6*B10</f>
        <v>0.92848255067111285</v>
      </c>
      <c r="E10" s="32">
        <f t="shared" ca="1" si="0"/>
        <v>0.71676732653897723</v>
      </c>
      <c r="F10" s="17">
        <f t="shared" ca="1" si="1"/>
        <v>-1.2614865514268376</v>
      </c>
      <c r="G10" s="38">
        <f t="shared" ca="1" si="2"/>
        <v>0.71676732653897723</v>
      </c>
      <c r="H10" s="43">
        <f t="shared" ca="1" si="3"/>
        <v>58.774920776196133</v>
      </c>
      <c r="I10" s="8"/>
      <c r="J10" s="8"/>
    </row>
    <row r="11" spans="1:10" x14ac:dyDescent="0.35">
      <c r="A11" s="4"/>
      <c r="B11" s="4">
        <f>Dati!A10</f>
        <v>81</v>
      </c>
      <c r="C11" s="19">
        <f>Dati!E10</f>
        <v>0</v>
      </c>
      <c r="D11" s="17">
        <f ca="1">$A$4 + $A$6*B11</f>
        <v>0.9171595222993546</v>
      </c>
      <c r="E11" s="32">
        <f t="shared" ca="1" si="0"/>
        <v>0.71446298544051168</v>
      </c>
      <c r="F11" s="17">
        <f t="shared" ca="1" si="1"/>
        <v>-1.253383610095318</v>
      </c>
      <c r="G11" s="38">
        <f t="shared" ca="1" si="2"/>
        <v>0.71446298544051168</v>
      </c>
      <c r="H11" s="43">
        <f t="shared" ca="1" si="3"/>
        <v>57.871501820681445</v>
      </c>
      <c r="J11" s="8"/>
    </row>
    <row r="12" spans="1:10" x14ac:dyDescent="0.35">
      <c r="A12" s="4"/>
      <c r="B12" s="4">
        <f>Dati!A11</f>
        <v>73</v>
      </c>
      <c r="C12" s="19">
        <f>Dati!E11</f>
        <v>0</v>
      </c>
      <c r="D12" s="17">
        <f ca="1">$A$4 + $A$6*B12</f>
        <v>0.82657529532528806</v>
      </c>
      <c r="E12" s="32">
        <f t="shared" ca="1" si="0"/>
        <v>0.69563030745944421</v>
      </c>
      <c r="F12" s="17">
        <f t="shared" ca="1" si="1"/>
        <v>-1.1895122225357335</v>
      </c>
      <c r="G12" s="38">
        <f t="shared" ca="1" si="2"/>
        <v>0.69563030745944421</v>
      </c>
      <c r="H12" s="43">
        <f t="shared" ca="1" si="3"/>
        <v>50.781012444539428</v>
      </c>
    </row>
    <row r="13" spans="1:10" x14ac:dyDescent="0.35">
      <c r="A13" s="4"/>
      <c r="B13" s="4">
        <f>Dati!A12</f>
        <v>84</v>
      </c>
      <c r="C13" s="19">
        <f>Dati!E12</f>
        <v>1</v>
      </c>
      <c r="D13" s="17">
        <f ca="1">$A$4 + $A$6*B13</f>
        <v>0.95112860741462946</v>
      </c>
      <c r="E13" s="32">
        <f t="shared" ca="1" si="0"/>
        <v>0.72134209343955547</v>
      </c>
      <c r="F13" s="17">
        <f t="shared" ca="1" si="1"/>
        <v>-0.32664178343290912</v>
      </c>
      <c r="G13" s="38">
        <f t="shared" ca="1" si="2"/>
        <v>-0.27865790656044453</v>
      </c>
      <c r="H13" s="43">
        <f t="shared" ca="1" si="3"/>
        <v>-23.407264151077342</v>
      </c>
    </row>
    <row r="14" spans="1:10" x14ac:dyDescent="0.35">
      <c r="A14" s="4"/>
      <c r="B14" s="4">
        <f>Dati!A13</f>
        <v>62</v>
      </c>
      <c r="C14" s="19">
        <f>Dati!E13</f>
        <v>1</v>
      </c>
      <c r="D14" s="17">
        <f ca="1">$A$4 + $A$6*B14</f>
        <v>0.70202198323594667</v>
      </c>
      <c r="E14" s="32">
        <f t="shared" ca="1" si="0"/>
        <v>0.66863591932579025</v>
      </c>
      <c r="F14" s="17">
        <f t="shared" ca="1" si="1"/>
        <v>-0.40251558324774755</v>
      </c>
      <c r="G14" s="38">
        <f t="shared" ca="1" si="2"/>
        <v>-0.33136408067420975</v>
      </c>
      <c r="H14" s="43">
        <f t="shared" ca="1" si="3"/>
        <v>-20.544573001801005</v>
      </c>
    </row>
    <row r="15" spans="1:10" x14ac:dyDescent="0.35">
      <c r="A15" s="4"/>
      <c r="B15" s="4">
        <f>Dati!A14</f>
        <v>53</v>
      </c>
      <c r="C15" s="19">
        <f>Dati!E14</f>
        <v>0</v>
      </c>
      <c r="D15" s="17">
        <f ca="1">$A$4 + $A$6*B15</f>
        <v>0.60011472789012188</v>
      </c>
      <c r="E15" s="32">
        <f t="shared" ca="1" si="0"/>
        <v>0.64568255372034966</v>
      </c>
      <c r="F15" s="17">
        <f t="shared" ca="1" si="1"/>
        <v>-1.0375620267773109</v>
      </c>
      <c r="G15" s="38">
        <f t="shared" ca="1" si="2"/>
        <v>0.64568255372034966</v>
      </c>
      <c r="H15" s="43">
        <f t="shared" ca="1" si="3"/>
        <v>34.22117534717853</v>
      </c>
    </row>
    <row r="16" spans="1:10" x14ac:dyDescent="0.35">
      <c r="A16" s="4"/>
      <c r="B16" s="4">
        <f>Dati!A15</f>
        <v>76</v>
      </c>
      <c r="C16" s="19">
        <f>Dati!E15</f>
        <v>0</v>
      </c>
      <c r="D16" s="17">
        <f ca="1">$A$4 + $A$6*B16</f>
        <v>0.86054438044056303</v>
      </c>
      <c r="E16" s="32">
        <f t="shared" ca="1" si="0"/>
        <v>0.70277437847089697</v>
      </c>
      <c r="F16" s="17">
        <f t="shared" ca="1" si="1"/>
        <v>-1.2132637601333038</v>
      </c>
      <c r="G16" s="38">
        <f t="shared" ca="1" si="2"/>
        <v>0.70277437847089697</v>
      </c>
      <c r="H16" s="43">
        <f t="shared" ca="1" si="3"/>
        <v>53.410852763788171</v>
      </c>
    </row>
    <row r="17" spans="1:8" x14ac:dyDescent="0.35">
      <c r="A17" s="4"/>
      <c r="B17" s="4">
        <f>Dati!A16</f>
        <v>51</v>
      </c>
      <c r="C17" s="19">
        <f>Dati!E16</f>
        <v>0</v>
      </c>
      <c r="D17" s="17">
        <f ca="1">$A$4 + $A$6*B17</f>
        <v>0.57746867114660527</v>
      </c>
      <c r="E17" s="32">
        <f t="shared" ca="1" si="0"/>
        <v>0.64048473984680454</v>
      </c>
      <c r="F17" s="17">
        <f t="shared" ca="1" si="1"/>
        <v>-1.022998654451575</v>
      </c>
      <c r="G17" s="38">
        <f t="shared" ca="1" si="2"/>
        <v>0.64048473984680454</v>
      </c>
      <c r="H17" s="43">
        <f t="shared" ca="1" si="3"/>
        <v>32.664721732187033</v>
      </c>
    </row>
    <row r="18" spans="1:8" x14ac:dyDescent="0.35">
      <c r="A18" s="4"/>
      <c r="B18" s="4">
        <f>Dati!A17</f>
        <v>80</v>
      </c>
      <c r="C18" s="19">
        <f>Dati!E17</f>
        <v>0</v>
      </c>
      <c r="D18" s="17">
        <f ca="1">$A$4 + $A$6*B18</f>
        <v>0.90583649392759624</v>
      </c>
      <c r="E18" s="32">
        <f t="shared" ca="1" si="0"/>
        <v>0.71214742563097522</v>
      </c>
      <c r="F18" s="17">
        <f t="shared" ca="1" si="1"/>
        <v>-1.2453068244609333</v>
      </c>
      <c r="G18" s="38">
        <f t="shared" ca="1" si="2"/>
        <v>0.71214742563097522</v>
      </c>
      <c r="H18" s="43">
        <f t="shared" ca="1" si="3"/>
        <v>56.971794050478017</v>
      </c>
    </row>
    <row r="19" spans="1:8" x14ac:dyDescent="0.35">
      <c r="A19" s="4"/>
      <c r="B19" s="4">
        <f>Dati!A18</f>
        <v>56</v>
      </c>
      <c r="C19" s="19">
        <f>Dati!E18</f>
        <v>0</v>
      </c>
      <c r="D19" s="17">
        <f ca="1">$A$4 + $A$6*B19</f>
        <v>0.63408381300539685</v>
      </c>
      <c r="E19" s="32">
        <f t="shared" ca="1" si="0"/>
        <v>0.65341487681553378</v>
      </c>
      <c r="F19" s="17">
        <f t="shared" ca="1" si="1"/>
        <v>-1.0596268247670346</v>
      </c>
      <c r="G19" s="38">
        <f t="shared" ca="1" si="2"/>
        <v>0.65341487681553378</v>
      </c>
      <c r="H19" s="43">
        <f t="shared" ca="1" si="3"/>
        <v>36.591233101669893</v>
      </c>
    </row>
    <row r="20" spans="1:8" x14ac:dyDescent="0.35">
      <c r="A20" s="4"/>
      <c r="B20" s="4">
        <f>Dati!A19</f>
        <v>49</v>
      </c>
      <c r="C20" s="19">
        <f>Dati!E19</f>
        <v>0</v>
      </c>
      <c r="D20" s="17">
        <f ca="1">$A$4 + $A$6*B20</f>
        <v>0.55482261440308867</v>
      </c>
      <c r="E20" s="32">
        <f t="shared" ca="1" si="0"/>
        <v>0.635253748926775</v>
      </c>
      <c r="F20" s="17">
        <f t="shared" ca="1" si="1"/>
        <v>-1.0085533697040974</v>
      </c>
      <c r="G20" s="38">
        <f t="shared" ca="1" si="2"/>
        <v>0.635253748926775</v>
      </c>
      <c r="H20" s="43">
        <f t="shared" ca="1" si="3"/>
        <v>31.127433697411973</v>
      </c>
    </row>
    <row r="21" spans="1:8" x14ac:dyDescent="0.35">
      <c r="A21" s="4"/>
      <c r="B21" s="4">
        <f>Dati!A20</f>
        <v>53</v>
      </c>
      <c r="C21" s="19">
        <f>Dati!E20</f>
        <v>0</v>
      </c>
      <c r="D21" s="17">
        <f ca="1">$A$4 + $A$6*B21</f>
        <v>0.60011472789012188</v>
      </c>
      <c r="E21" s="32">
        <f t="shared" ca="1" si="0"/>
        <v>0.64568255372034966</v>
      </c>
      <c r="F21" s="17">
        <f t="shared" ca="1" si="1"/>
        <v>-1.0375620267773109</v>
      </c>
      <c r="G21" s="38">
        <f t="shared" ca="1" si="2"/>
        <v>0.64568255372034966</v>
      </c>
      <c r="H21" s="43">
        <f t="shared" ca="1" si="3"/>
        <v>34.22117534717853</v>
      </c>
    </row>
    <row r="22" spans="1:8" x14ac:dyDescent="0.35">
      <c r="A22" s="4"/>
      <c r="B22" s="4">
        <f>Dati!A21</f>
        <v>63</v>
      </c>
      <c r="C22" s="19">
        <f>Dati!E21</f>
        <v>0</v>
      </c>
      <c r="D22" s="17">
        <f ca="1">$A$4 + $A$6*B22</f>
        <v>0.71334501160770492</v>
      </c>
      <c r="E22" s="32">
        <f t="shared" ca="1" si="0"/>
        <v>0.67113986335112097</v>
      </c>
      <c r="F22" s="17">
        <f t="shared" ca="1" si="1"/>
        <v>-1.1121227351731882</v>
      </c>
      <c r="G22" s="38">
        <f t="shared" ca="1" si="2"/>
        <v>0.67113986335112097</v>
      </c>
      <c r="H22" s="43">
        <f t="shared" ca="1" si="3"/>
        <v>42.28181139112062</v>
      </c>
    </row>
    <row r="23" spans="1:8" x14ac:dyDescent="0.35">
      <c r="A23" s="4"/>
      <c r="B23" s="4">
        <f>Dati!A22</f>
        <v>76</v>
      </c>
      <c r="C23" s="19">
        <f>Dati!E22</f>
        <v>0</v>
      </c>
      <c r="D23" s="17">
        <f ca="1">$A$4 + $A$6*B23</f>
        <v>0.86054438044056303</v>
      </c>
      <c r="E23" s="32">
        <f t="shared" ca="1" si="0"/>
        <v>0.70277437847089697</v>
      </c>
      <c r="F23" s="17">
        <f t="shared" ca="1" si="1"/>
        <v>-1.2132637601333038</v>
      </c>
      <c r="G23" s="38">
        <f t="shared" ca="1" si="2"/>
        <v>0.70277437847089697</v>
      </c>
      <c r="H23" s="43">
        <f t="shared" ca="1" si="3"/>
        <v>53.410852763788171</v>
      </c>
    </row>
    <row r="24" spans="1:8" x14ac:dyDescent="0.35">
      <c r="A24" s="4"/>
      <c r="B24" s="4">
        <f>Dati!A23</f>
        <v>34</v>
      </c>
      <c r="C24" s="19">
        <f>Dati!E23</f>
        <v>0</v>
      </c>
      <c r="D24" s="17">
        <f ca="1">$A$4 + $A$6*B24</f>
        <v>0.38497718882671389</v>
      </c>
      <c r="E24" s="32">
        <f t="shared" ca="1" si="0"/>
        <v>0.59507297727198627</v>
      </c>
      <c r="F24" s="17">
        <f t="shared" ca="1" si="1"/>
        <v>-0.90404841890693755</v>
      </c>
      <c r="G24" s="38">
        <f t="shared" ca="1" si="2"/>
        <v>0.59507297727198627</v>
      </c>
      <c r="H24" s="43">
        <f t="shared" ca="1" si="3"/>
        <v>20.232481227247533</v>
      </c>
    </row>
    <row r="25" spans="1:8" x14ac:dyDescent="0.35">
      <c r="A25" s="4"/>
      <c r="B25" s="4">
        <f>Dati!A24</f>
        <v>53</v>
      </c>
      <c r="C25" s="19">
        <f>Dati!E24</f>
        <v>0</v>
      </c>
      <c r="D25" s="17">
        <f ca="1">$A$4 + $A$6*B25</f>
        <v>0.60011472789012188</v>
      </c>
      <c r="E25" s="32">
        <f t="shared" ca="1" si="0"/>
        <v>0.64568255372034966</v>
      </c>
      <c r="F25" s="17">
        <f t="shared" ca="1" si="1"/>
        <v>-1.0375620267773109</v>
      </c>
      <c r="G25" s="38">
        <f t="shared" ca="1" si="2"/>
        <v>0.64568255372034966</v>
      </c>
      <c r="H25" s="43">
        <f t="shared" ca="1" si="3"/>
        <v>34.22117534717853</v>
      </c>
    </row>
    <row r="26" spans="1:8" x14ac:dyDescent="0.35">
      <c r="A26" s="4"/>
      <c r="B26" s="4">
        <f>Dati!A25</f>
        <v>39</v>
      </c>
      <c r="C26" s="19">
        <f>Dati!E25</f>
        <v>0</v>
      </c>
      <c r="D26" s="17">
        <f ca="1">$A$4 + $A$6*B26</f>
        <v>0.44159233068550546</v>
      </c>
      <c r="E26" s="32">
        <f t="shared" ca="1" si="0"/>
        <v>0.60863838579904816</v>
      </c>
      <c r="F26" s="17">
        <f t="shared" ca="1" si="1"/>
        <v>-0.93812330189823423</v>
      </c>
      <c r="G26" s="38">
        <f t="shared" ca="1" si="2"/>
        <v>0.60863838579904816</v>
      </c>
      <c r="H26" s="43">
        <f t="shared" ca="1" si="3"/>
        <v>23.736897046162877</v>
      </c>
    </row>
    <row r="27" spans="1:8" x14ac:dyDescent="0.35">
      <c r="A27" s="4"/>
      <c r="B27" s="4">
        <f>Dati!A26</f>
        <v>41</v>
      </c>
      <c r="C27" s="19">
        <f>Dati!E26</f>
        <v>0</v>
      </c>
      <c r="D27" s="17">
        <f ca="1">$A$4 + $A$6*B27</f>
        <v>0.46423838742902207</v>
      </c>
      <c r="E27" s="32">
        <f t="shared" ca="1" si="0"/>
        <v>0.61401915655975725</v>
      </c>
      <c r="F27" s="17">
        <f t="shared" ca="1" si="1"/>
        <v>-0.95196753914198917</v>
      </c>
      <c r="G27" s="38">
        <f t="shared" ca="1" si="2"/>
        <v>0.61401915655975725</v>
      </c>
      <c r="H27" s="43">
        <f t="shared" ca="1" si="3"/>
        <v>25.174785418950048</v>
      </c>
    </row>
    <row r="28" spans="1:8" x14ac:dyDescent="0.35">
      <c r="A28" s="4"/>
      <c r="B28" s="4">
        <f>Dati!A27</f>
        <v>64</v>
      </c>
      <c r="C28" s="19">
        <f>Dati!E27</f>
        <v>0</v>
      </c>
      <c r="D28" s="17">
        <f ca="1">$A$4 + $A$6*B28</f>
        <v>0.72466803997946327</v>
      </c>
      <c r="E28" s="32">
        <f t="shared" ca="1" si="0"/>
        <v>0.67363412185546934</v>
      </c>
      <c r="F28" s="17">
        <f t="shared" ca="1" si="1"/>
        <v>-1.1197362013552459</v>
      </c>
      <c r="G28" s="38">
        <f t="shared" ca="1" si="2"/>
        <v>0.67363412185546934</v>
      </c>
      <c r="H28" s="43">
        <f t="shared" ca="1" si="3"/>
        <v>43.112583798750038</v>
      </c>
    </row>
    <row r="29" spans="1:8" x14ac:dyDescent="0.35">
      <c r="A29" s="4"/>
      <c r="B29" s="4">
        <f>Dati!A28</f>
        <v>66</v>
      </c>
      <c r="C29" s="19">
        <f>Dati!E28</f>
        <v>0</v>
      </c>
      <c r="D29" s="17">
        <f ca="1">$A$4 + $A$6*B29</f>
        <v>0.74731409672297988</v>
      </c>
      <c r="E29" s="32">
        <f t="shared" ca="1" si="0"/>
        <v>0.67859317286116883</v>
      </c>
      <c r="F29" s="17">
        <f t="shared" ca="1" si="1"/>
        <v>-1.1350475840286889</v>
      </c>
      <c r="G29" s="38">
        <f t="shared" ca="1" si="2"/>
        <v>0.67859317286116883</v>
      </c>
      <c r="H29" s="43">
        <f t="shared" ca="1" si="3"/>
        <v>44.787149408837145</v>
      </c>
    </row>
    <row r="30" spans="1:8" x14ac:dyDescent="0.35">
      <c r="A30" s="4"/>
      <c r="B30" s="4">
        <f>Dati!A29</f>
        <v>79</v>
      </c>
      <c r="C30" s="19">
        <f>Dati!E29</f>
        <v>1</v>
      </c>
      <c r="D30" s="17">
        <f ca="1">$A$4 + $A$6*B30</f>
        <v>0.89451346555583788</v>
      </c>
      <c r="E30" s="32">
        <f t="shared" ca="1" si="0"/>
        <v>0.70982071450332507</v>
      </c>
      <c r="F30" s="17">
        <f t="shared" ca="1" si="1"/>
        <v>-0.34274285561805135</v>
      </c>
      <c r="G30" s="38">
        <f t="shared" ca="1" si="2"/>
        <v>-0.29017928549667493</v>
      </c>
      <c r="H30" s="43">
        <f t="shared" ca="1" si="3"/>
        <v>-22.924163554237321</v>
      </c>
    </row>
    <row r="31" spans="1:8" x14ac:dyDescent="0.35">
      <c r="A31" s="4"/>
      <c r="B31" s="4">
        <f>Dati!A30</f>
        <v>78</v>
      </c>
      <c r="C31" s="19">
        <f>Dati!E30</f>
        <v>0</v>
      </c>
      <c r="D31" s="17">
        <f ca="1">$A$4 + $A$6*B31</f>
        <v>0.88319043718407964</v>
      </c>
      <c r="E31" s="32">
        <f t="shared" ca="1" si="0"/>
        <v>0.70748292153771508</v>
      </c>
      <c r="F31" s="17">
        <f t="shared" ca="1" si="1"/>
        <v>-1.2292322261094857</v>
      </c>
      <c r="G31" s="38">
        <f t="shared" ca="1" si="2"/>
        <v>0.70748292153771508</v>
      </c>
      <c r="H31" s="43">
        <f t="shared" ca="1" si="3"/>
        <v>55.18366787994178</v>
      </c>
    </row>
    <row r="32" spans="1:8" x14ac:dyDescent="0.35">
      <c r="A32" s="4"/>
      <c r="B32" s="4">
        <f>Dati!A31</f>
        <v>74</v>
      </c>
      <c r="C32" s="19">
        <f>Dati!E31</f>
        <v>1</v>
      </c>
      <c r="D32" s="17">
        <f ca="1">$A$4 + $A$6*B32</f>
        <v>0.83789832369704642</v>
      </c>
      <c r="E32" s="32">
        <f t="shared" ca="1" si="0"/>
        <v>0.69802239413961253</v>
      </c>
      <c r="F32" s="17">
        <f t="shared" ca="1" si="1"/>
        <v>-0.35950409343984863</v>
      </c>
      <c r="G32" s="38">
        <f t="shared" ca="1" si="2"/>
        <v>-0.30197760586038747</v>
      </c>
      <c r="H32" s="43">
        <f t="shared" ca="1" si="3"/>
        <v>-22.346342833668672</v>
      </c>
    </row>
    <row r="33" spans="1:8" x14ac:dyDescent="0.35">
      <c r="A33" s="4"/>
      <c r="B33" s="4">
        <f>Dati!A32</f>
        <v>75</v>
      </c>
      <c r="C33" s="19">
        <f>Dati!E32</f>
        <v>0</v>
      </c>
      <c r="D33" s="17">
        <f ca="1">$A$4 + $A$6*B33</f>
        <v>0.84922135206880467</v>
      </c>
      <c r="E33" s="32">
        <f t="shared" ca="1" si="0"/>
        <v>0.70040377779599783</v>
      </c>
      <c r="F33" s="17">
        <f t="shared" ca="1" si="1"/>
        <v>-1.20531963688452</v>
      </c>
      <c r="G33" s="38">
        <f t="shared" ca="1" si="2"/>
        <v>0.70040377779599783</v>
      </c>
      <c r="H33" s="43">
        <f t="shared" ca="1" si="3"/>
        <v>52.530283334699838</v>
      </c>
    </row>
    <row r="34" spans="1:8" x14ac:dyDescent="0.35">
      <c r="A34" s="4"/>
      <c r="B34" s="4">
        <f>Dati!A33</f>
        <v>83</v>
      </c>
      <c r="C34" s="19">
        <f>Dati!E33</f>
        <v>1</v>
      </c>
      <c r="D34" s="17">
        <f ca="1">$A$4 + $A$6*B34</f>
        <v>0.93980557904287121</v>
      </c>
      <c r="E34" s="32">
        <f t="shared" ca="1" si="0"/>
        <v>0.71906038361617763</v>
      </c>
      <c r="F34" s="17">
        <f t="shared" ca="1" si="1"/>
        <v>-0.32980994201112135</v>
      </c>
      <c r="G34" s="38">
        <f t="shared" ca="1" si="2"/>
        <v>-0.28093961638382237</v>
      </c>
      <c r="H34" s="43">
        <f t="shared" ca="1" si="3"/>
        <v>-23.317988159857258</v>
      </c>
    </row>
    <row r="35" spans="1:8" x14ac:dyDescent="0.35">
      <c r="A35" s="4"/>
      <c r="B35" s="4">
        <f>Dati!A34</f>
        <v>72</v>
      </c>
      <c r="C35" s="19">
        <f>Dati!E34</f>
        <v>0</v>
      </c>
      <c r="D35" s="17">
        <f ca="1">$A$4 + $A$6*B35</f>
        <v>0.8152522669535297</v>
      </c>
      <c r="E35" s="32">
        <f t="shared" ca="1" si="0"/>
        <v>0.69322759981187609</v>
      </c>
      <c r="F35" s="17">
        <f t="shared" ca="1" si="1"/>
        <v>-1.1816491738090942</v>
      </c>
      <c r="G35" s="38">
        <f t="shared" ca="1" si="2"/>
        <v>0.69322759981187609</v>
      </c>
      <c r="H35" s="43">
        <f t="shared" ca="1" si="3"/>
        <v>49.912387186455078</v>
      </c>
    </row>
    <row r="36" spans="1:8" x14ac:dyDescent="0.35">
      <c r="A36" s="4"/>
      <c r="B36" s="4">
        <f>Dati!A35</f>
        <v>51</v>
      </c>
      <c r="C36" s="19">
        <f>Dati!E35</f>
        <v>0</v>
      </c>
      <c r="D36" s="17">
        <f ca="1">$A$4 + $A$6*B36</f>
        <v>0.57746867114660527</v>
      </c>
      <c r="E36" s="32">
        <f t="shared" ca="1" si="0"/>
        <v>0.64048473984680454</v>
      </c>
      <c r="F36" s="17">
        <f t="shared" ca="1" si="1"/>
        <v>-1.022998654451575</v>
      </c>
      <c r="G36" s="38">
        <f t="shared" ca="1" si="2"/>
        <v>0.64048473984680454</v>
      </c>
      <c r="H36" s="43">
        <f t="shared" ca="1" si="3"/>
        <v>32.664721732187033</v>
      </c>
    </row>
    <row r="37" spans="1:8" x14ac:dyDescent="0.35">
      <c r="A37" s="4"/>
      <c r="B37" s="4">
        <f>Dati!A36</f>
        <v>32</v>
      </c>
      <c r="C37" s="19">
        <f>Dati!E36</f>
        <v>0</v>
      </c>
      <c r="D37" s="17">
        <f ca="1">$A$4 + $A$6*B37</f>
        <v>0.36233113208319728</v>
      </c>
      <c r="E37" s="32">
        <f t="shared" ca="1" si="0"/>
        <v>0.58960461804030806</v>
      </c>
      <c r="F37" s="17">
        <f t="shared" ca="1" si="1"/>
        <v>-0.89063423772375117</v>
      </c>
      <c r="G37" s="38">
        <f t="shared" ca="1" si="2"/>
        <v>0.58960461804030806</v>
      </c>
      <c r="H37" s="43">
        <f t="shared" ca="1" si="3"/>
        <v>18.867347777289858</v>
      </c>
    </row>
    <row r="38" spans="1:8" x14ac:dyDescent="0.35">
      <c r="A38" s="4"/>
      <c r="B38" s="4">
        <f>Dati!A37</f>
        <v>34</v>
      </c>
      <c r="C38" s="19">
        <f>Dati!E37</f>
        <v>0</v>
      </c>
      <c r="D38" s="17">
        <f ca="1">$A$4 + $A$6*B38</f>
        <v>0.38497718882671389</v>
      </c>
      <c r="E38" s="32">
        <f t="shared" ca="1" si="0"/>
        <v>0.59507297727198627</v>
      </c>
      <c r="F38" s="17">
        <f t="shared" ca="1" si="1"/>
        <v>-0.90404841890693755</v>
      </c>
      <c r="G38" s="38">
        <f t="shared" ca="1" si="2"/>
        <v>0.59507297727198627</v>
      </c>
      <c r="H38" s="43">
        <f t="shared" ca="1" si="3"/>
        <v>20.232481227247533</v>
      </c>
    </row>
    <row r="39" spans="1:8" x14ac:dyDescent="0.35">
      <c r="A39" s="4"/>
      <c r="B39" s="4">
        <f>Dati!A38</f>
        <v>68</v>
      </c>
      <c r="C39" s="19">
        <f>Dati!E38</f>
        <v>0</v>
      </c>
      <c r="D39" s="17">
        <f ca="1">$A$4 + $A$6*B39</f>
        <v>0.76996015346649649</v>
      </c>
      <c r="E39" s="32">
        <f t="shared" ca="1" si="0"/>
        <v>0.68351227406790649</v>
      </c>
      <c r="F39" s="17">
        <f t="shared" ca="1" si="1"/>
        <v>-1.1504708187751911</v>
      </c>
      <c r="G39" s="38">
        <f t="shared" ca="1" si="2"/>
        <v>0.68351227406790649</v>
      </c>
      <c r="H39" s="43">
        <f t="shared" ca="1" si="3"/>
        <v>46.478834636617641</v>
      </c>
    </row>
    <row r="40" spans="1:8" x14ac:dyDescent="0.35">
      <c r="A40" s="4"/>
      <c r="B40" s="4">
        <f>Dati!A39</f>
        <v>51</v>
      </c>
      <c r="C40" s="19">
        <f>Dati!E39</f>
        <v>0</v>
      </c>
      <c r="D40" s="17">
        <f ca="1">$A$4 + $A$6*B40</f>
        <v>0.57746867114660527</v>
      </c>
      <c r="E40" s="32">
        <f t="shared" ca="1" si="0"/>
        <v>0.64048473984680454</v>
      </c>
      <c r="F40" s="17">
        <f t="shared" ca="1" si="1"/>
        <v>-1.022998654451575</v>
      </c>
      <c r="G40" s="38">
        <f t="shared" ca="1" si="2"/>
        <v>0.64048473984680454</v>
      </c>
      <c r="H40" s="43">
        <f t="shared" ca="1" si="3"/>
        <v>32.664721732187033</v>
      </c>
    </row>
    <row r="41" spans="1:8" x14ac:dyDescent="0.35">
      <c r="A41" s="4"/>
      <c r="B41" s="4">
        <f>Dati!A40</f>
        <v>76</v>
      </c>
      <c r="C41" s="19">
        <f>Dati!E40</f>
        <v>1</v>
      </c>
      <c r="D41" s="17">
        <f ca="1">$A$4 + $A$6*B41</f>
        <v>0.86054438044056303</v>
      </c>
      <c r="E41" s="32">
        <f t="shared" ca="1" si="0"/>
        <v>0.70277437847089697</v>
      </c>
      <c r="F41" s="17">
        <f t="shared" ca="1" si="1"/>
        <v>-0.35271937969274103</v>
      </c>
      <c r="G41" s="38">
        <f t="shared" ca="1" si="2"/>
        <v>-0.29722562152910303</v>
      </c>
      <c r="H41" s="43">
        <f t="shared" ca="1" si="3"/>
        <v>-22.589147236211829</v>
      </c>
    </row>
    <row r="42" spans="1:8" x14ac:dyDescent="0.35">
      <c r="A42" s="4"/>
      <c r="B42" s="4">
        <f>Dati!A41</f>
        <v>72</v>
      </c>
      <c r="C42" s="19">
        <f>Dati!E41</f>
        <v>1</v>
      </c>
      <c r="D42" s="17">
        <f ca="1">$A$4 + $A$6*B42</f>
        <v>0.8152522669535297</v>
      </c>
      <c r="E42" s="32">
        <f t="shared" ca="1" si="0"/>
        <v>0.69322759981187609</v>
      </c>
      <c r="F42" s="17">
        <f t="shared" ca="1" si="1"/>
        <v>-0.36639690685556436</v>
      </c>
      <c r="G42" s="38">
        <f t="shared" ca="1" si="2"/>
        <v>-0.30677240018812391</v>
      </c>
      <c r="H42" s="43">
        <f t="shared" ca="1" si="3"/>
        <v>-22.087612813544922</v>
      </c>
    </row>
    <row r="43" spans="1:8" x14ac:dyDescent="0.35">
      <c r="A43" s="4"/>
      <c r="B43" s="4">
        <f>Dati!A42</f>
        <v>46</v>
      </c>
      <c r="C43" s="19">
        <f>Dati!E42</f>
        <v>0</v>
      </c>
      <c r="D43" s="17">
        <f ca="1">$A$4 + $A$6*B43</f>
        <v>0.5208535292878137</v>
      </c>
      <c r="E43" s="32">
        <f t="shared" ca="1" si="0"/>
        <v>0.6273473283379658</v>
      </c>
      <c r="F43" s="17">
        <f t="shared" ca="1" si="1"/>
        <v>-0.98710846832005295</v>
      </c>
      <c r="G43" s="38">
        <f t="shared" ca="1" si="2"/>
        <v>0.6273473283379658</v>
      </c>
      <c r="H43" s="43">
        <f t="shared" ca="1" si="3"/>
        <v>28.857977103546428</v>
      </c>
    </row>
    <row r="44" spans="1:8" x14ac:dyDescent="0.35">
      <c r="A44" s="4"/>
      <c r="B44" s="4">
        <f>Dati!A43</f>
        <v>75</v>
      </c>
      <c r="C44" s="19">
        <f>Dati!E43</f>
        <v>0</v>
      </c>
      <c r="D44" s="17">
        <f ca="1">$A$4 + $A$6*B44</f>
        <v>0.84922135206880467</v>
      </c>
      <c r="E44" s="32">
        <f t="shared" ca="1" si="0"/>
        <v>0.70040377779599783</v>
      </c>
      <c r="F44" s="17">
        <f t="shared" ca="1" si="1"/>
        <v>-1.20531963688452</v>
      </c>
      <c r="G44" s="38">
        <f t="shared" ca="1" si="2"/>
        <v>0.70040377779599783</v>
      </c>
      <c r="H44" s="43">
        <f t="shared" ca="1" si="3"/>
        <v>52.530283334699838</v>
      </c>
    </row>
    <row r="45" spans="1:8" x14ac:dyDescent="0.35">
      <c r="A45" s="4"/>
      <c r="B45" s="4">
        <f>Dati!A44</f>
        <v>60</v>
      </c>
      <c r="C45" s="19">
        <f>Dati!E44</f>
        <v>0</v>
      </c>
      <c r="D45" s="17">
        <f ca="1">$A$4 + $A$6*B45</f>
        <v>0.67937592649243006</v>
      </c>
      <c r="E45" s="32">
        <f t="shared" ca="1" si="0"/>
        <v>0.6635993964335597</v>
      </c>
      <c r="F45" s="17">
        <f t="shared" ca="1" si="1"/>
        <v>-1.089452556692206</v>
      </c>
      <c r="G45" s="38">
        <f t="shared" ca="1" si="2"/>
        <v>0.6635993964335597</v>
      </c>
      <c r="H45" s="43">
        <f t="shared" ca="1" si="3"/>
        <v>39.815963786013583</v>
      </c>
    </row>
    <row r="46" spans="1:8" x14ac:dyDescent="0.35">
      <c r="A46" s="4"/>
      <c r="B46" s="4">
        <f>Dati!A45</f>
        <v>39</v>
      </c>
      <c r="C46" s="19">
        <f>Dati!E45</f>
        <v>0</v>
      </c>
      <c r="D46" s="17">
        <f ca="1">$A$4 + $A$6*B46</f>
        <v>0.44159233068550546</v>
      </c>
      <c r="E46" s="32">
        <f t="shared" ca="1" si="0"/>
        <v>0.60863838579904816</v>
      </c>
      <c r="F46" s="17">
        <f t="shared" ca="1" si="1"/>
        <v>-0.93812330189823423</v>
      </c>
      <c r="G46" s="38">
        <f t="shared" ca="1" si="2"/>
        <v>0.60863838579904816</v>
      </c>
      <c r="H46" s="43">
        <f t="shared" ca="1" si="3"/>
        <v>23.736897046162877</v>
      </c>
    </row>
    <row r="47" spans="1:8" ht="16" thickBot="1" x14ac:dyDescent="0.4">
      <c r="A47" s="5"/>
      <c r="B47" s="5">
        <f>Dati!A46</f>
        <v>61</v>
      </c>
      <c r="C47" s="21">
        <f>Dati!E46</f>
        <v>0</v>
      </c>
      <c r="D47" s="20">
        <f ca="1">$A$4 + $A$6*B47</f>
        <v>0.69069895486418831</v>
      </c>
      <c r="E47" s="33">
        <f t="shared" ca="1" si="0"/>
        <v>0.66612239470047374</v>
      </c>
      <c r="F47" s="20">
        <f t="shared" ca="1" si="1"/>
        <v>-1.0969808043641081</v>
      </c>
      <c r="G47" s="39">
        <f t="shared" ca="1" si="2"/>
        <v>0.66612239470047374</v>
      </c>
      <c r="H47" s="44">
        <f t="shared" ca="1" si="3"/>
        <v>40.633466076728901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y V p w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M l a c F Y o i k e 4 D g A A A B E A A A A T A A A A R m 9 y b X V s Y X M v U 2 V j d G l v b j E u b S t O T S 7 J z M 9 T C I b Q h t Y A U E s D B B Q A A A g I A M l a c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V p w V m X H y e i m A A A A 9 w A A A B I A A A A A A A A A A A A A A K Q B A A A A A E N v b m Z p Z y 9 Q Y W N r Y W d l L n h t b F B L A Q I U A x Q A A A g I A M l a c F Y o i k e 4 D g A A A B E A A A A T A A A A A A A A A A A A A A C k A d Y A A A B G b 3 J t d W x h c y 9 T Z W N 0 a W 9 u M S 5 t U E s B A h Q D F A A A C A g A y V p w V g / K 6 a u k A A A A 6 Q A A A B M A A A A A A A A A A A A A A K Q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I j H K v o s 4 2 w j A N B g k q h k i G 9 w 0 B A Q E F A A S C A g B k 2 n k L E U y r h x r + l B Q 2 F T Q A O m 6 r i K n g x J y U 1 4 L X g 9 n L d o B 3 J + c j z D O J c p + P p o R D x K o E Z p 5 x Z v k U 5 G i n u b d n v p g d x V s a N / 2 D K F P z l 1 9 Z G 7 w 2 H 8 R + 6 h y l a M u l 8 u Z R q G J c l E B O w + D N b 7 O E u w B 7 1 m T x Z m 1 B / w 9 y 2 W I q 2 l U / B h 3 W G 4 V a e F K V K k J K 1 S O 5 x N z f 2 q V k 7 a I 5 5 w X b 1 2 F Y p X Q Y K L N 4 9 P K k 6 I c M Q z x 5 J 2 d N w i 5 w v v 7 s O 0 t e G l 8 y y W p 9 6 f x T x B j 2 2 7 f 4 C W c Q i P L x 3 2 3 M V Y l a m L 8 P r 5 A R j O h M Y U v Z G y C w f n I W V T 8 X k f f 7 Q C Q F f D 8 O o G g 0 K U L 2 A b I J u 1 Q N 7 G q G 7 3 c r k S X h L Z p 6 b J M i r 2 G 7 / f Y f k n q k I F i H 7 7 q P B z v Y 2 8 B X 7 Y 8 A c H + M x 6 k u U 8 r 3 G K l u g t l U s D 5 f d U / A y 7 W J c h 1 R J K B U c f I 5 3 D K L J + Q z b 6 3 2 O v Z b p t j x J v 1 / a g v X G Z o K D 7 d W I M z T A A k H s n A / D d o r M 8 B a M 2 v y J E + D y 1 Q W a 4 7 e k E y W 7 e v C G E b j P J H h 0 Z q S o S p g x E w J L E a U d k z r x e u G Z L k Q S l R J G M 1 6 A h 3 X g Z 0 l k a Q A R V j t V i H l y h x 7 W o H / P v U F g d t U q 0 e a k x g O p 7 u P M H q 3 z o J p K B Z J 8 B X w x V H A h o b b h / x K m c f S I d E 4 F 0 G f K 3 6 r Y p w R Q + + P H L 4 D C g D 2 Y Q x f Q J F u J b q + h m f R N o c M S q x W X T B 8 B g k q h k i G 9 w 0 B B w E w H Q Y J Y I Z I A W U D B A E q B B A 2 / K W / 9 4 + j h 7 Y F 9 G P J 3 / y C g F A C e 9 x U b 0 Z 6 K l I q 1 1 b p d j D B w J 0 H b F q 1 Q t l R X i G L D 8 T K z u 4 l 4 X A 0 u R K f U X R V l H X U S 8 K j 3 S c 2 i C G e a N T M z + X n G P j d 4 u G P Y 5 u P l a n a 4 p S t h x p j E w = = < / D a t a M a s h u p > 
</file>

<file path=customXml/itemProps1.xml><?xml version="1.0" encoding="utf-8"?>
<ds:datastoreItem xmlns:ds="http://schemas.openxmlformats.org/officeDocument/2006/customXml" ds:itemID="{BCBF66EF-6D8A-6C41-A818-512C38593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Dati</vt:lpstr>
      <vt:lpstr>Iterazione (0)</vt:lpstr>
      <vt:lpstr>Iterazione (1)</vt:lpstr>
      <vt:lpstr>Iterazione (2)</vt:lpstr>
      <vt:lpstr>Iterazione (3)</vt:lpstr>
      <vt:lpstr>Iterazione (4)</vt:lpstr>
      <vt:lpstr>Iterazione (5)</vt:lpstr>
      <vt:lpstr>Iterazione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Lorenzo Radice</cp:lastModifiedBy>
  <dcterms:created xsi:type="dcterms:W3CDTF">2022-11-17T16:27:30Z</dcterms:created>
  <dcterms:modified xsi:type="dcterms:W3CDTF">2025-05-18T16:18:30Z</dcterms:modified>
</cp:coreProperties>
</file>