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0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21219_polimi_it/Documents/Materiale_Esami_Da_Fare/progetti/PTM/risultati/Demand_Offer_Analysis/"/>
    </mc:Choice>
  </mc:AlternateContent>
  <xr:revisionPtr revIDLastSave="988" documentId="11_AD4D5CB4E552A5DACE1C64CD489853DA5ADEDD8B" xr6:coauthVersionLast="47" xr6:coauthVersionMax="47" xr10:uidLastSave="{D9DDEEA4-38EA-48D8-9E92-E3AB9698CB21}"/>
  <bookViews>
    <workbookView minimized="1" xWindow="2880" yWindow="2592" windowWidth="17280" windowHeight="8880" firstSheet="5" activeTab="6" xr2:uid="{00000000-000D-0000-FFFF-FFFF00000000}"/>
  </bookViews>
  <sheets>
    <sheet name="5-6" sheetId="2" r:id="rId1"/>
    <sheet name="730-830" sheetId="3" r:id="rId2"/>
    <sheet name="13-14" sheetId="5" r:id="rId3"/>
    <sheet name="21-22" sheetId="4" r:id="rId4"/>
    <sheet name="ritorno 6-7" sheetId="8" r:id="rId5"/>
    <sheet name="ritorno 14-15" sheetId="6" r:id="rId6"/>
    <sheet name="ritorno 1730-1830" sheetId="7" r:id="rId7"/>
    <sheet name="ritorno 22-23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6" l="1"/>
  <c r="L32" i="6"/>
  <c r="L24" i="6"/>
  <c r="L23" i="6"/>
  <c r="L22" i="6"/>
  <c r="L11" i="6"/>
  <c r="L3" i="6"/>
  <c r="K10" i="8"/>
  <c r="K6" i="8"/>
  <c r="K4" i="8"/>
  <c r="K8" i="7"/>
  <c r="K20" i="8"/>
  <c r="K18" i="8"/>
  <c r="K3" i="5"/>
  <c r="K2" i="5"/>
  <c r="K4" i="3"/>
  <c r="K3" i="3"/>
  <c r="K2" i="3"/>
</calcChain>
</file>

<file path=xl/sharedStrings.xml><?xml version="1.0" encoding="utf-8"?>
<sst xmlns="http://schemas.openxmlformats.org/spreadsheetml/2006/main" count="857" uniqueCount="238">
  <si>
    <t>Line</t>
  </si>
  <si>
    <t>Ride code</t>
  </si>
  <si>
    <t>Seasonality</t>
  </si>
  <si>
    <t>Departure stop</t>
  </si>
  <si>
    <t>Departure time</t>
  </si>
  <si>
    <t>Arrival stop</t>
  </si>
  <si>
    <t>Arrival time</t>
  </si>
  <si>
    <t>Route description</t>
  </si>
  <si>
    <t>Route code</t>
  </si>
  <si>
    <t>PV85</t>
  </si>
  <si>
    <t>F5</t>
  </si>
  <si>
    <t>ROMAGNESE Roma (Pesa)</t>
  </si>
  <si>
    <t>STRADELLA Battisti/99 Ostaggi</t>
  </si>
  <si>
    <t>ROMAG. Pesa &gt; ZAVAT (RSA) &gt; S.MARIA V &gt; STRAD Battisti</t>
  </si>
  <si>
    <t>P08551</t>
  </si>
  <si>
    <t>PV95</t>
  </si>
  <si>
    <t>SC5</t>
  </si>
  <si>
    <t>PV Autostazione</t>
  </si>
  <si>
    <t>STRADELLA Trieste &gt; BRONI &gt; P.te Becca &gt; PAV Aut.</t>
  </si>
  <si>
    <t>P09553</t>
  </si>
  <si>
    <t>BRONI SP198/Saluto</t>
  </si>
  <si>
    <t>CAST. S.GIOV. Gramsci</t>
  </si>
  <si>
    <t>BRONI SP186/Salut (Cantina) &gt; STRAD &gt; C.S.GIOV Gramsci</t>
  </si>
  <si>
    <t>P09502</t>
  </si>
  <si>
    <t>PV98</t>
  </si>
  <si>
    <t>ROVESCALA XVI Luglio 1944 (Chiesa)</t>
  </si>
  <si>
    <t>ROVESC 26 Luglio &gt; S.DAMI.C &gt; MONTU' &gt; STRAD Battisti</t>
  </si>
  <si>
    <t>P09801</t>
  </si>
  <si>
    <t>orario, percorso inutile</t>
  </si>
  <si>
    <t>PV132</t>
  </si>
  <si>
    <t>VOGHERA Autostazione</t>
  </si>
  <si>
    <t>STRADELLA FS - Nazionale</t>
  </si>
  <si>
    <t>VOGHERA Aut &gt; CASTEG. FS &gt; BRONI Italia &gt; STRADELLA FS</t>
  </si>
  <si>
    <t>P13201</t>
  </si>
  <si>
    <t>orario, percorso necessita deviazione</t>
  </si>
  <si>
    <t>PV184</t>
  </si>
  <si>
    <t>CASTEGGIO FS - Giulietti</t>
  </si>
  <si>
    <t>BRO Salu &gt;LIRIO &gt;MONTAL &gt;CaFo &gt;CALV &gt;B.PRI &gt;CAST</t>
  </si>
  <si>
    <t>P18411</t>
  </si>
  <si>
    <t>non passa da stradella</t>
  </si>
  <si>
    <t>Validato</t>
  </si>
  <si>
    <t>P095+A2:I3</t>
  </si>
  <si>
    <t>BRONI Emilia, 366</t>
  </si>
  <si>
    <t>C.S.GIOV. Gramsci &gt; STRADELLA &gt; BRONI Emilia, 366</t>
  </si>
  <si>
    <t>P09556</t>
  </si>
  <si>
    <t>Estendere come percorso suggerito da Google Maps nuovo 8:18/8:26</t>
  </si>
  <si>
    <t>?</t>
  </si>
  <si>
    <t>STRADELLA Allea/Di Vittorio</t>
  </si>
  <si>
    <t>PV Aut. &gt; P.te Becca &gt; BRONI &gt; STRADELLA Allea</t>
  </si>
  <si>
    <t>P09504</t>
  </si>
  <si>
    <t>Deviabile ma dati non concordano con possibili deviazioni Strano</t>
  </si>
  <si>
    <t>No, orario troppo distante</t>
  </si>
  <si>
    <t>SC6</t>
  </si>
  <si>
    <t>CAST. S.GIOV. Montanara (Scuole)</t>
  </si>
  <si>
    <t>C.S.GIOV Scuole &gt; S.DAMI.C. &gt; ROVESCALA 26 Luglio</t>
  </si>
  <si>
    <t>P09851</t>
  </si>
  <si>
    <t>No, tuttaltro</t>
  </si>
  <si>
    <t>Percorso interessante, corsa in se inutile</t>
  </si>
  <si>
    <t>STRADELLA FS &gt; BRONI Italia &gt; CASTEG FS &gt; VOGHERA Aut.</t>
  </si>
  <si>
    <t>P13251</t>
  </si>
  <si>
    <t>Percorso interessante corsa inutile perché inversa</t>
  </si>
  <si>
    <t>PV133</t>
  </si>
  <si>
    <t>STRADELLA Vittorio Veneto</t>
  </si>
  <si>
    <t>CORTEOLONA G. Maffi/Gianini (Capolinea 133)</t>
  </si>
  <si>
    <t>STRADELLA V.Veneto &gt;ARENA &gt;ZERBO &gt;CORTEOLONA Maffi</t>
  </si>
  <si>
    <t>P13306</t>
  </si>
  <si>
    <t>Percorso inverso</t>
  </si>
  <si>
    <t>CORTEOLONA Maffi &gt;ZERBO &gt;ARENA &gt;STRADELLA V.Veneto</t>
  </si>
  <si>
    <t>P13359</t>
  </si>
  <si>
    <t>PV182</t>
  </si>
  <si>
    <t>REA Busoni (Comune)</t>
  </si>
  <si>
    <t>PV Aut &gt; MEZZANINO &gt; REA Busoni</t>
  </si>
  <si>
    <t>P18202</t>
  </si>
  <si>
    <t>Non passa da stradella</t>
  </si>
  <si>
    <t>REA Busoni &gt; MEZZANINO &gt; PV Aut</t>
  </si>
  <si>
    <t>P18252</t>
  </si>
  <si>
    <t>PV10010</t>
  </si>
  <si>
    <t>S.MARIA VERSA Vittorio Veneto</t>
  </si>
  <si>
    <t>BRONI Emilia/Italia</t>
  </si>
  <si>
    <t>S.MARIA V.Veneto &gt; STRADELLA &gt; BRONI Emilia/Italia</t>
  </si>
  <si>
    <t>P41061</t>
  </si>
  <si>
    <t>Deviabile come la prima e arriva quattro minuti prima</t>
  </si>
  <si>
    <t>No data</t>
  </si>
  <si>
    <t>VOG (Au+Mea) &gt;CAST FS &gt;Emil+SP201 &gt;MON VFio &gt;S.MAR VVen</t>
  </si>
  <si>
    <t>P41006</t>
  </si>
  <si>
    <t>Percorso interessante corsa inutile</t>
  </si>
  <si>
    <t>BRONI Ita &gt; STR V.Ven &gt; MONTES VFior &gt; S.MARIA V.Veneto</t>
  </si>
  <si>
    <t>P41005</t>
  </si>
  <si>
    <t>PV10030</t>
  </si>
  <si>
    <t>ROVESCALA 26 Lu &gt; Scazzol &gt; Valdamon &gt; S.MARIA V.Veneto</t>
  </si>
  <si>
    <t>P43001</t>
  </si>
  <si>
    <t>deviabile su via cantaranacampospinoso</t>
  </si>
  <si>
    <t>C.S.GIOV (Scuole) &gt; STRAD &gt; BRONI &gt; P.te Becca &gt; PV Aut</t>
  </si>
  <si>
    <t>P09551</t>
  </si>
  <si>
    <t>CASTEL S.GIOVANNI (Scuole) &gt; STRADELLA Battisti</t>
  </si>
  <si>
    <t>P09554</t>
  </si>
  <si>
    <t>Inutile</t>
  </si>
  <si>
    <t>BRONI Emilia/Aurora</t>
  </si>
  <si>
    <t xml:space="preserve">Broni Em/Au </t>
  </si>
  <si>
    <t>P09510</t>
  </si>
  <si>
    <t>Tutt'altra parte</t>
  </si>
  <si>
    <t>Orario e percorso inutile</t>
  </si>
  <si>
    <t>MONTU' BECC. Garibaldi/Marconi</t>
  </si>
  <si>
    <t>CASTEL S.GIOVANNI Scuole &gt; BOSNASCO &gt; MONTU' Garibaldi</t>
  </si>
  <si>
    <t>P09856</t>
  </si>
  <si>
    <t>Non passa</t>
  </si>
  <si>
    <t>VOGHERA (Aut+Mea) &gt; CASTEG FS &gt; BRONI Italia &gt; STRAD FS</t>
  </si>
  <si>
    <t>P13202</t>
  </si>
  <si>
    <t>Percorso interessante, linea inutile</t>
  </si>
  <si>
    <t>PV (Aut+CaiEFilib) &gt; MEZZANINO &gt; REA Busoni</t>
  </si>
  <si>
    <t>P18201</t>
  </si>
  <si>
    <t>MONTALTO PAV. Vittorio Veneto, 5</t>
  </si>
  <si>
    <t>CAST (FS-scuole) &gt;BPRIO &gt;Calv &gt;CaFos &gt;MONTAL</t>
  </si>
  <si>
    <t>P18463</t>
  </si>
  <si>
    <t>non passa</t>
  </si>
  <si>
    <t>S.MAR VVen &gt;MON VFio &gt;SP201+Emil &gt;CAST FS &gt;VOG (Mea+Au)</t>
  </si>
  <si>
    <t>P41053</t>
  </si>
  <si>
    <t>Troppo tardi altro percorso</t>
  </si>
  <si>
    <t>S.MARIA V.Veneto &gt; MONTES ViFio &gt; STRAD &gt; BRONI Emi/Auro</t>
  </si>
  <si>
    <t>P41072</t>
  </si>
  <si>
    <t>PV10040</t>
  </si>
  <si>
    <t>BRONI Emi &gt; STR V.Ven &gt; CANNET &gt; CASTAN &gt; S.MARIA V.Ven</t>
  </si>
  <si>
    <t>P44007</t>
  </si>
  <si>
    <t>inutile</t>
  </si>
  <si>
    <t>Carico</t>
  </si>
  <si>
    <t>Modifica</t>
  </si>
  <si>
    <t>PV80</t>
  </si>
  <si>
    <t>BRONI Marconi/Eseguiti</t>
  </si>
  <si>
    <t>BRO Marconi &gt;CIGO &gt;MORNI &gt;TOR.VER&gt;Fumo &gt;CAST.FS</t>
  </si>
  <si>
    <t>P08058</t>
  </si>
  <si>
    <t>CAST FSTorric&gt;MOR.LOS&gt;PIE G.&gt;CIGO&gt;BRO&gt;STRAlle</t>
  </si>
  <si>
    <t>P08008</t>
  </si>
  <si>
    <t>direzione opposta</t>
  </si>
  <si>
    <t>troppo presto, percorso interessante</t>
  </si>
  <si>
    <t>OLIVA GESSI Tenuta Vinicola - SP46</t>
  </si>
  <si>
    <t>VOGHE Aut &gt; MONT Sopra &gt; CASTEG (Dant+FS) &gt; OLIVA TeVin</t>
  </si>
  <si>
    <t>P13208</t>
  </si>
  <si>
    <t>STRAD FS &gt; BRONI Italia &gt; CASTEG FS &gt; VOGHERA (Mea+Aut)</t>
  </si>
  <si>
    <t>P13252</t>
  </si>
  <si>
    <t>orario no, percorso ok</t>
  </si>
  <si>
    <t>troppo tardi</t>
  </si>
  <si>
    <t>CORVINO S.QUIR. Fumo - SP10/Sanzio</t>
  </si>
  <si>
    <t>VOGHERA Aut &gt; CASTEGGIO FS &gt; CORVINO Fumo</t>
  </si>
  <si>
    <t>P13203</t>
  </si>
  <si>
    <t>percorso inutile</t>
  </si>
  <si>
    <t>BELGIOIOSO Dante/Leopardi (Capolinea 133)</t>
  </si>
  <si>
    <t>BELGIO Dante  &gt; CORTE &gt; ZERBO &gt; ARENA &gt; STRAD V.Veneto</t>
  </si>
  <si>
    <t>P13357</t>
  </si>
  <si>
    <t>STRADELLA V.Veneto &gt; ARENA &gt; CORTEOL &gt; BELGIO Dante</t>
  </si>
  <si>
    <t>P13307</t>
  </si>
  <si>
    <t>non troppo distante farla partire dal business park</t>
  </si>
  <si>
    <t>PV140</t>
  </si>
  <si>
    <t>RUINO Carmine - SP201, 9</t>
  </si>
  <si>
    <t>BRO (S.Saluto) &gt; Pie+RocG &gt; RUINO Pometo &gt;Carmine</t>
  </si>
  <si>
    <t>P14057</t>
  </si>
  <si>
    <t>PV179</t>
  </si>
  <si>
    <t>MONTICELLI PAV. Roma (Municipio)</t>
  </si>
  <si>
    <t>STRADELLA Trieste</t>
  </si>
  <si>
    <t>MONTICEL &gt;CHIG &gt;BAD &gt;PPMOR &gt;SP412&gt;CSG (scuole)&gt;STR</t>
  </si>
  <si>
    <t>P17913</t>
  </si>
  <si>
    <t>BRONI Vescovera - SP187</t>
  </si>
  <si>
    <t>Vescovera &gt;Barbia &gt;CasanLon &gt;REA &gt;MEZZAN &gt;PV (Filib+Aut)</t>
  </si>
  <si>
    <t>P18288</t>
  </si>
  <si>
    <t>CAST FS &gt;BPRIO &gt;MONTAL &gt;CaFos &gt;LIRIO &gt;P.GIOR &gt; BRO &gt;STR Allea</t>
  </si>
  <si>
    <t>P18458</t>
  </si>
  <si>
    <t>BRO Salu &gt;LIRIO &gt;MONTAL &gt;CaFo &gt;CALV &gt;B.PRI &gt;CASTscuole</t>
  </si>
  <si>
    <t>P18413</t>
  </si>
  <si>
    <t>PV Aut &gt; P.te Becca &gt; BRONI &gt; STRAD &gt; C.S.GIOV (Scuole)</t>
  </si>
  <si>
    <t>P09503</t>
  </si>
  <si>
    <t>relativamente vicina al business park, destinazioni interessanti</t>
  </si>
  <si>
    <t>Troppo presto</t>
  </si>
  <si>
    <t>C.S.GIOV Gramsci &gt; STRAD &gt; BRONI &gt; P.te Becca &gt; PAV Aut.</t>
  </si>
  <si>
    <t>P09552</t>
  </si>
  <si>
    <t>non trovata</t>
  </si>
  <si>
    <t>MI Famagosta M2 - Autostazione</t>
  </si>
  <si>
    <t>STRAD Battis &gt; BRONI &gt; P.Becca &gt; TEst+Rac+A7 &gt; MI FAMM2</t>
  </si>
  <si>
    <t>P09557</t>
  </si>
  <si>
    <t>Deviare via campospinoso</t>
  </si>
  <si>
    <t>troppo tardi, percorso interessante</t>
  </si>
  <si>
    <t>S.MARIA V.Veneto &gt; Valdamon &gt; Scazzol &gt; ROVESCALA 26 Lu</t>
  </si>
  <si>
    <t>P43051</t>
  </si>
  <si>
    <t>S.MAR V.Ven &gt;CASTAN &gt;CANNET &gt;Colomb &gt;BRO Emi &gt;STR Allea</t>
  </si>
  <si>
    <t>P44054</t>
  </si>
  <si>
    <t>P44005</t>
  </si>
  <si>
    <t>No Data</t>
  </si>
  <si>
    <t>Sembra troppo presto</t>
  </si>
  <si>
    <t>Direzione opposta</t>
  </si>
  <si>
    <t>Fuori strada</t>
  </si>
  <si>
    <t>PV Aut. &gt; P.te Becca &gt; BRONI &gt; STRAD &gt; C.S.GIOV Gramsci</t>
  </si>
  <si>
    <t>P09501</t>
  </si>
  <si>
    <t>Deviazione da campospinoso</t>
  </si>
  <si>
    <t>BRONI Emilia/Auro &gt; STRADELLA &gt; S.MARIA V.Veneto</t>
  </si>
  <si>
    <t>P41012</t>
  </si>
  <si>
    <t>STRA Batt &gt;BRO Italia &gt;CIGO &gt;MORNI &gt;TOR.VER.&gt;Fumo &gt;CAST.FS</t>
  </si>
  <si>
    <t>P08057</t>
  </si>
  <si>
    <t>STR Bat &gt; BRO (Ital+Eseg) &gt; Pie+RocG &gt; Pomet &gt; RUI Carm</t>
  </si>
  <si>
    <t>P14051</t>
  </si>
  <si>
    <t>STR Batt &gt; S.CIPRI &gt; MEZZAN Busca &gt; SP15 &gt; STR Allea</t>
  </si>
  <si>
    <t>P18204</t>
  </si>
  <si>
    <t>STR &gt; BRO &gt;LIRIO &gt;MONTAL &gt;CaFos &gt;CALV &gt;B.PRI &gt;CAST</t>
  </si>
  <si>
    <t>P18410</t>
  </si>
  <si>
    <t>STRAD. V.Veneto &gt; MONTU' &gt; S.DAMI.C &gt; ROVESC. 26 Luglio</t>
  </si>
  <si>
    <t>P09853</t>
  </si>
  <si>
    <t>Troppo presto, ma modificabile</t>
  </si>
  <si>
    <t>STRAD V.Veneto &gt; ARENA &gt; ZERBO &gt; CORTE &gt; BELGIO Dante</t>
  </si>
  <si>
    <t>P13308</t>
  </si>
  <si>
    <t>STR allea&gt;CSG scuole&gt;(SP412)&gt;PPMOR&gt;BAD&gt;CHIG&gt;MONTIC</t>
  </si>
  <si>
    <t>P17963</t>
  </si>
  <si>
    <t>Non mi risulta sulla mappa</t>
  </si>
  <si>
    <t>CASTEL S.GIOVANNI Gramsci &gt; STRADELLA Battisti</t>
  </si>
  <si>
    <t>P09555</t>
  </si>
  <si>
    <t>VOG (Aut+Mea) &gt; MONT Sopra &gt; CASTEG Dante &gt; OLIVA TeVin</t>
  </si>
  <si>
    <t>P13204</t>
  </si>
  <si>
    <t>Troppo tardi</t>
  </si>
  <si>
    <t>B.GO PRIOLO Cribellati (Municipio)</t>
  </si>
  <si>
    <t>MONTALTO &gt;Calvigano &gt;BORGO PRIOLO</t>
  </si>
  <si>
    <t>P18412</t>
  </si>
  <si>
    <t>PV (Aut+Filib) &gt;MEZZAN &gt;REA &gt;CasanLon &gt;Vescovera</t>
  </si>
  <si>
    <t>P18230</t>
  </si>
  <si>
    <t>Anticipare la partenza al business park</t>
  </si>
  <si>
    <t>Motivo</t>
  </si>
  <si>
    <t>STRADELLA V.Veneto &gt; ARENA PO &gt; CORTEOLONA Maffi</t>
  </si>
  <si>
    <t>P13310</t>
  </si>
  <si>
    <t>percorso inverso</t>
  </si>
  <si>
    <t>CAST FS &gt;Torricella &gt;MOR.LOS &gt;PIE GIO. &gt;CIGO &gt;BRO Marconi</t>
  </si>
  <si>
    <t>P08009</t>
  </si>
  <si>
    <t>presto</t>
  </si>
  <si>
    <t>troppo presto</t>
  </si>
  <si>
    <t>Domanda incompatibile quindi inutile</t>
  </si>
  <si>
    <t>CORTEOLONA Maffi &gt;ARENA &gt;STRADELLA V.Veneto</t>
  </si>
  <si>
    <t>P13358</t>
  </si>
  <si>
    <t>Vescovera &gt;Barbia &gt;CasanLon &gt;REA &gt;MEZZAN &gt;PV Aut</t>
  </si>
  <si>
    <t>P18289</t>
  </si>
  <si>
    <t>Anticipare partenza al business park</t>
  </si>
  <si>
    <t>STRAD V.Ven &gt; S.MARIA V &gt; ZAVAT. (RSA) &gt; ROMAGNESE Pesa</t>
  </si>
  <si>
    <t>P08501</t>
  </si>
  <si>
    <t>MI FAMM2 &gt; A7+Rac+TEst &gt; P. Becca &gt; BRONI &gt; STRAD Allea</t>
  </si>
  <si>
    <t>P09506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</si>
</sst>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9" fontId="0" fillId="0" borderId="0" xfId="1" applyFont="1" applyFill="1"/>
    <xf numFmtId="9" fontId="0" fillId="3" borderId="0" xfId="1" applyFont="1" applyFill="1"/>
    <xf numFmtId="9" fontId="3" fillId="0" borderId="0" xfId="2" applyNumberFormat="1" applyFill="1"/>
    <xf numFmtId="9" fontId="0" fillId="2" borderId="0" xfId="1" applyFont="1" applyFill="1"/>
    <xf numFmtId="0" fontId="2" fillId="2" borderId="0" xfId="0" applyFont="1" applyFill="1"/>
    <xf numFmtId="20" fontId="2" fillId="2" borderId="0" xfId="0" applyNumberFormat="1" applyFont="1" applyFill="1"/>
    <xf numFmtId="0" fontId="4" fillId="0" borderId="0" xfId="0" applyFont="1"/>
    <xf numFmtId="17" fontId="0" fillId="0" borderId="0" xfId="0" applyNumberFormat="1"/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it/maps/dir/Via+Emilia,+27043+Broni+PV/AKNO+Broni+Business+Park,+Broni,+PV/AKNO+Stradella+Business+Park,+Via+Benigno+Zaccagnini,+Stradella,+PV/@45.0805144,9.2686926,15.82z/data=!4m20!4m19!1m5!1m1!1s0x4787320d56ee3ac1:0x51eb9b637951159!2m2!1d9.2568415!2d45.0608872!1m5!1m1!1s0x47872df32d9ebff3:0xb765e5ba383318ad!2m2!1d9.2672653!2d45.0799824!1m5!1m1!1s0x47872d9953fd3033:0x363593b4ca257185!2m2!1d9.2869482!2d45.0837211!3e0?hl=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9361-315B-406D-BD94-0E040845B451}">
  <dimension ref="A1:J14"/>
  <sheetViews>
    <sheetView workbookViewId="0">
      <selection activeCell="A28" sqref="A28"/>
    </sheetView>
  </sheetViews>
  <sheetFormatPr defaultColWidth="8.7109375" defaultRowHeight="14.45"/>
  <cols>
    <col min="4" max="4" width="22.140625" customWidth="1"/>
    <col min="6" max="6" width="28.140625" bestFit="1" customWidth="1"/>
    <col min="8" max="8" width="53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s="1" t="s">
        <v>9</v>
      </c>
      <c r="B2" s="1">
        <v>85001</v>
      </c>
      <c r="C2" s="1" t="s">
        <v>10</v>
      </c>
      <c r="D2" s="1" t="s">
        <v>11</v>
      </c>
      <c r="E2" s="2">
        <v>0.23750000000000002</v>
      </c>
      <c r="F2" s="1" t="s">
        <v>12</v>
      </c>
      <c r="G2" s="2">
        <v>0.2951388888888889</v>
      </c>
      <c r="H2" s="1" t="s">
        <v>13</v>
      </c>
      <c r="I2" s="1" t="s">
        <v>14</v>
      </c>
    </row>
    <row r="3" spans="1:10">
      <c r="A3" s="1" t="s">
        <v>15</v>
      </c>
      <c r="B3" s="1">
        <v>195078</v>
      </c>
      <c r="C3" s="1" t="s">
        <v>16</v>
      </c>
      <c r="D3" s="1" t="s">
        <v>12</v>
      </c>
      <c r="E3" s="2">
        <v>0.20833333333333334</v>
      </c>
      <c r="F3" s="1" t="s">
        <v>17</v>
      </c>
      <c r="G3" s="2">
        <v>0.23750000000000002</v>
      </c>
      <c r="H3" s="1" t="s">
        <v>18</v>
      </c>
      <c r="I3" s="1" t="s">
        <v>19</v>
      </c>
    </row>
    <row r="4" spans="1:10">
      <c r="A4" s="1" t="s">
        <v>15</v>
      </c>
      <c r="B4" s="1">
        <v>195744</v>
      </c>
      <c r="C4" s="1" t="s">
        <v>16</v>
      </c>
      <c r="D4" s="1" t="s">
        <v>20</v>
      </c>
      <c r="E4" s="2">
        <v>0.24652777777777779</v>
      </c>
      <c r="F4" s="1" t="s">
        <v>21</v>
      </c>
      <c r="G4" s="2">
        <v>0.26666666666666666</v>
      </c>
      <c r="H4" s="1" t="s">
        <v>22</v>
      </c>
      <c r="I4" s="1" t="s">
        <v>23</v>
      </c>
    </row>
    <row r="5" spans="1:10">
      <c r="A5" s="1" t="s">
        <v>24</v>
      </c>
      <c r="B5" s="1">
        <v>198001</v>
      </c>
      <c r="C5" s="1" t="s">
        <v>16</v>
      </c>
      <c r="D5" s="1" t="s">
        <v>25</v>
      </c>
      <c r="E5" s="2">
        <v>0.23958333333333334</v>
      </c>
      <c r="F5" s="1" t="s">
        <v>12</v>
      </c>
      <c r="G5" s="2">
        <v>0.26666666666666666</v>
      </c>
      <c r="H5" s="1" t="s">
        <v>26</v>
      </c>
      <c r="I5" s="1" t="s">
        <v>27</v>
      </c>
      <c r="J5" t="s">
        <v>28</v>
      </c>
    </row>
    <row r="6" spans="1:10">
      <c r="A6" s="1" t="s">
        <v>29</v>
      </c>
      <c r="B6" s="1">
        <v>132242</v>
      </c>
      <c r="C6" s="1" t="s">
        <v>10</v>
      </c>
      <c r="D6" s="1" t="s">
        <v>30</v>
      </c>
      <c r="E6" s="2">
        <v>0.24652777777777779</v>
      </c>
      <c r="F6" s="1" t="s">
        <v>31</v>
      </c>
      <c r="G6" s="2">
        <v>0.27847222222222223</v>
      </c>
      <c r="H6" s="1" t="s">
        <v>32</v>
      </c>
      <c r="I6" s="1" t="s">
        <v>33</v>
      </c>
      <c r="J6" t="s">
        <v>34</v>
      </c>
    </row>
    <row r="7" spans="1:10">
      <c r="A7" s="1" t="s">
        <v>35</v>
      </c>
      <c r="B7" s="1">
        <v>184021</v>
      </c>
      <c r="C7" s="1" t="s">
        <v>16</v>
      </c>
      <c r="D7" s="1" t="s">
        <v>20</v>
      </c>
      <c r="E7" s="2">
        <v>0.22083333333333333</v>
      </c>
      <c r="F7" s="1" t="s">
        <v>36</v>
      </c>
      <c r="G7" s="2">
        <v>0.26458333333333334</v>
      </c>
      <c r="H7" s="1" t="s">
        <v>37</v>
      </c>
      <c r="I7" s="1" t="s">
        <v>38</v>
      </c>
      <c r="J7" t="s">
        <v>39</v>
      </c>
    </row>
    <row r="14" spans="1:10">
      <c r="D1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21D5-12DF-4673-83EF-614DB1746DA9}">
  <dimension ref="A1:K19"/>
  <sheetViews>
    <sheetView topLeftCell="H1" zoomScale="55" zoomScaleNormal="55" workbookViewId="0">
      <selection activeCell="J24" sqref="J24"/>
    </sheetView>
  </sheetViews>
  <sheetFormatPr defaultColWidth="8.7109375" defaultRowHeight="14.45"/>
  <cols>
    <col min="3" max="3" width="10.28515625" bestFit="1" customWidth="1"/>
    <col min="5" max="5" width="13.42578125" bestFit="1" customWidth="1"/>
    <col min="6" max="6" width="39.7109375" bestFit="1" customWidth="1"/>
    <col min="7" max="7" width="10.28515625" bestFit="1" customWidth="1"/>
    <col min="8" max="8" width="53.7109375" bestFit="1" customWidth="1"/>
    <col min="9" max="9" width="10.28515625" bestFit="1" customWidth="1"/>
    <col min="10" max="10" width="42.140625" bestFit="1" customWidth="1"/>
  </cols>
  <sheetData>
    <row r="1" spans="1:11" s="11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11">
      <c r="A2" s="1" t="s">
        <v>41</v>
      </c>
      <c r="B2" s="1">
        <v>195099</v>
      </c>
      <c r="C2" s="1" t="s">
        <v>16</v>
      </c>
      <c r="D2" s="1" t="s">
        <v>21</v>
      </c>
      <c r="E2" s="2">
        <v>0.31597222222222221</v>
      </c>
      <c r="F2" s="1" t="s">
        <v>42</v>
      </c>
      <c r="G2" s="2">
        <v>0.33749999999999997</v>
      </c>
      <c r="H2" s="1" t="s">
        <v>43</v>
      </c>
      <c r="I2" s="1" t="s">
        <v>44</v>
      </c>
      <c r="J2" s="7" t="s">
        <v>45</v>
      </c>
      <c r="K2" s="5">
        <f>((10+3+1)/3)/56</f>
        <v>8.3333333333333343E-2</v>
      </c>
    </row>
    <row r="3" spans="1:11">
      <c r="A3" s="1" t="s">
        <v>15</v>
      </c>
      <c r="B3" s="1">
        <v>195062</v>
      </c>
      <c r="C3" s="1" t="s">
        <v>16</v>
      </c>
      <c r="D3" s="1" t="s">
        <v>21</v>
      </c>
      <c r="E3" s="2">
        <v>0.31944444444444448</v>
      </c>
      <c r="F3" s="1" t="s">
        <v>42</v>
      </c>
      <c r="G3" s="2">
        <v>0.34097222222222223</v>
      </c>
      <c r="H3" s="1" t="s">
        <v>43</v>
      </c>
      <c r="I3" s="1" t="s">
        <v>44</v>
      </c>
      <c r="J3" s="5" t="s">
        <v>46</v>
      </c>
      <c r="K3" s="5">
        <f>((5+2+1)/3)/56</f>
        <v>4.7619047619047616E-2</v>
      </c>
    </row>
    <row r="4" spans="1:11">
      <c r="A4" s="1" t="s">
        <v>15</v>
      </c>
      <c r="B4" s="1">
        <v>195011</v>
      </c>
      <c r="C4" s="1" t="s">
        <v>16</v>
      </c>
      <c r="D4" s="1" t="s">
        <v>17</v>
      </c>
      <c r="E4" s="2">
        <v>0.32291666666666669</v>
      </c>
      <c r="F4" s="1" t="s">
        <v>47</v>
      </c>
      <c r="G4" s="2">
        <v>0.3576388888888889</v>
      </c>
      <c r="H4" s="1" t="s">
        <v>48</v>
      </c>
      <c r="I4" s="1" t="s">
        <v>49</v>
      </c>
      <c r="J4" t="s">
        <v>50</v>
      </c>
      <c r="K4" s="5">
        <f>((11+17)/2)/56</f>
        <v>0.25</v>
      </c>
    </row>
    <row r="5" spans="1:11">
      <c r="A5" s="1" t="s">
        <v>15</v>
      </c>
      <c r="B5" s="1">
        <v>195091</v>
      </c>
      <c r="C5" s="1" t="s">
        <v>16</v>
      </c>
      <c r="D5" s="1" t="s">
        <v>17</v>
      </c>
      <c r="E5" s="2">
        <v>0.35069444444444442</v>
      </c>
      <c r="F5" s="1" t="s">
        <v>47</v>
      </c>
      <c r="G5" s="2">
        <v>0.38541666666666669</v>
      </c>
      <c r="H5" s="1" t="s">
        <v>48</v>
      </c>
      <c r="I5" s="1" t="s">
        <v>49</v>
      </c>
      <c r="J5" t="s">
        <v>51</v>
      </c>
    </row>
    <row r="6" spans="1:11">
      <c r="A6" s="1" t="s">
        <v>24</v>
      </c>
      <c r="B6" s="1">
        <v>198036</v>
      </c>
      <c r="C6" s="1" t="s">
        <v>52</v>
      </c>
      <c r="D6" s="1" t="s">
        <v>53</v>
      </c>
      <c r="E6" s="2">
        <v>0.32291666666666669</v>
      </c>
      <c r="F6" s="1" t="s">
        <v>25</v>
      </c>
      <c r="G6" s="2">
        <v>0.34236111111111112</v>
      </c>
      <c r="H6" s="1" t="s">
        <v>54</v>
      </c>
      <c r="I6" s="1" t="s">
        <v>55</v>
      </c>
      <c r="J6" t="s">
        <v>56</v>
      </c>
    </row>
    <row r="7" spans="1:11">
      <c r="A7" s="1" t="s">
        <v>29</v>
      </c>
      <c r="B7" s="1">
        <v>132050</v>
      </c>
      <c r="C7" s="1" t="s">
        <v>16</v>
      </c>
      <c r="D7" s="1" t="s">
        <v>30</v>
      </c>
      <c r="E7" s="2">
        <v>0.33680555555555558</v>
      </c>
      <c r="F7" s="1" t="s">
        <v>31</v>
      </c>
      <c r="G7" s="2">
        <v>0.37013888888888885</v>
      </c>
      <c r="H7" s="1" t="s">
        <v>32</v>
      </c>
      <c r="I7" s="1" t="s">
        <v>33</v>
      </c>
      <c r="J7" t="s">
        <v>57</v>
      </c>
    </row>
    <row r="8" spans="1:11">
      <c r="A8" s="1" t="s">
        <v>29</v>
      </c>
      <c r="B8" s="1">
        <v>132009</v>
      </c>
      <c r="C8" s="1" t="s">
        <v>16</v>
      </c>
      <c r="D8" s="1" t="s">
        <v>31</v>
      </c>
      <c r="E8" s="2">
        <v>0.33680555555555558</v>
      </c>
      <c r="F8" s="1" t="s">
        <v>30</v>
      </c>
      <c r="G8" s="2">
        <v>0.37013888888888885</v>
      </c>
      <c r="H8" s="1" t="s">
        <v>58</v>
      </c>
      <c r="I8" s="1" t="s">
        <v>59</v>
      </c>
      <c r="J8" t="s">
        <v>60</v>
      </c>
    </row>
    <row r="9" spans="1:11">
      <c r="A9" s="1" t="s">
        <v>61</v>
      </c>
      <c r="B9" s="1">
        <v>133004</v>
      </c>
      <c r="C9" s="1" t="s">
        <v>10</v>
      </c>
      <c r="D9" s="1" t="s">
        <v>62</v>
      </c>
      <c r="E9" s="2">
        <v>0.31944444444444448</v>
      </c>
      <c r="F9" s="1" t="s">
        <v>63</v>
      </c>
      <c r="G9" s="2">
        <v>0.34375</v>
      </c>
      <c r="H9" s="1" t="s">
        <v>64</v>
      </c>
      <c r="I9" s="1" t="s">
        <v>65</v>
      </c>
      <c r="J9" t="s">
        <v>66</v>
      </c>
    </row>
    <row r="10" spans="1:11">
      <c r="A10" s="1" t="s">
        <v>61</v>
      </c>
      <c r="B10" s="1">
        <v>133003</v>
      </c>
      <c r="C10" s="1" t="s">
        <v>10</v>
      </c>
      <c r="D10" s="1" t="s">
        <v>63</v>
      </c>
      <c r="E10" s="2">
        <v>0.34722222222222227</v>
      </c>
      <c r="F10" s="1" t="s">
        <v>62</v>
      </c>
      <c r="G10" s="2">
        <v>0.37152777777777773</v>
      </c>
      <c r="H10" s="1" t="s">
        <v>67</v>
      </c>
      <c r="I10" s="1" t="s">
        <v>68</v>
      </c>
    </row>
    <row r="11" spans="1:11">
      <c r="A11" s="1" t="s">
        <v>69</v>
      </c>
      <c r="B11" s="1">
        <v>182004</v>
      </c>
      <c r="C11" s="1" t="s">
        <v>16</v>
      </c>
      <c r="D11" s="1" t="s">
        <v>17</v>
      </c>
      <c r="E11" s="2">
        <v>0.31597222222222221</v>
      </c>
      <c r="F11" s="1" t="s">
        <v>70</v>
      </c>
      <c r="G11" s="2">
        <v>0.34097222222222223</v>
      </c>
      <c r="H11" s="1" t="s">
        <v>71</v>
      </c>
      <c r="I11" s="1" t="s">
        <v>72</v>
      </c>
      <c r="J11" t="s">
        <v>73</v>
      </c>
    </row>
    <row r="12" spans="1:11">
      <c r="A12" s="1" t="s">
        <v>69</v>
      </c>
      <c r="B12" s="1">
        <v>182005</v>
      </c>
      <c r="C12" s="1" t="s">
        <v>16</v>
      </c>
      <c r="D12" s="1" t="s">
        <v>70</v>
      </c>
      <c r="E12" s="2">
        <v>0.34375</v>
      </c>
      <c r="F12" s="1" t="s">
        <v>17</v>
      </c>
      <c r="G12" s="2">
        <v>0.36874999999999997</v>
      </c>
      <c r="H12" s="1" t="s">
        <v>74</v>
      </c>
      <c r="I12" s="1" t="s">
        <v>75</v>
      </c>
    </row>
    <row r="13" spans="1:11">
      <c r="A13" s="3" t="s">
        <v>76</v>
      </c>
      <c r="B13" s="3">
        <v>410003</v>
      </c>
      <c r="C13" s="3" t="s">
        <v>16</v>
      </c>
      <c r="D13" s="3" t="s">
        <v>77</v>
      </c>
      <c r="E13" s="4">
        <v>0.3125</v>
      </c>
      <c r="F13" s="3" t="s">
        <v>78</v>
      </c>
      <c r="G13" s="4">
        <v>0.3347222222222222</v>
      </c>
      <c r="H13" s="3" t="s">
        <v>79</v>
      </c>
      <c r="I13" s="3" t="s">
        <v>80</v>
      </c>
      <c r="J13" t="s">
        <v>81</v>
      </c>
      <c r="K13" t="s">
        <v>82</v>
      </c>
    </row>
    <row r="14" spans="1:11">
      <c r="A14" s="1" t="s">
        <v>76</v>
      </c>
      <c r="B14" s="1">
        <v>410006</v>
      </c>
      <c r="C14" s="1" t="s">
        <v>16</v>
      </c>
      <c r="D14" s="1" t="s">
        <v>30</v>
      </c>
      <c r="E14" s="2">
        <v>0.33680555555555558</v>
      </c>
      <c r="F14" s="1" t="s">
        <v>77</v>
      </c>
      <c r="G14" s="2">
        <v>0.38194444444444442</v>
      </c>
      <c r="H14" s="1" t="s">
        <v>83</v>
      </c>
      <c r="I14" s="1" t="s">
        <v>84</v>
      </c>
      <c r="J14" t="s">
        <v>85</v>
      </c>
    </row>
    <row r="15" spans="1:11">
      <c r="A15" s="1" t="s">
        <v>76</v>
      </c>
      <c r="B15" s="1">
        <v>410008</v>
      </c>
      <c r="C15" s="1" t="s">
        <v>16</v>
      </c>
      <c r="D15" s="1" t="s">
        <v>78</v>
      </c>
      <c r="E15" s="2">
        <v>0.35069444444444442</v>
      </c>
      <c r="F15" s="1" t="s">
        <v>77</v>
      </c>
      <c r="G15" s="2">
        <v>0.375</v>
      </c>
      <c r="H15" s="1" t="s">
        <v>86</v>
      </c>
      <c r="I15" s="1" t="s">
        <v>87</v>
      </c>
      <c r="J15" t="s">
        <v>85</v>
      </c>
    </row>
    <row r="16" spans="1:11">
      <c r="A16" s="1" t="s">
        <v>88</v>
      </c>
      <c r="B16" s="1">
        <v>430015</v>
      </c>
      <c r="C16" s="1" t="s">
        <v>52</v>
      </c>
      <c r="D16" s="1" t="s">
        <v>25</v>
      </c>
      <c r="E16" s="2">
        <v>0.34375</v>
      </c>
      <c r="F16" s="1" t="s">
        <v>77</v>
      </c>
      <c r="G16" s="2">
        <v>0.35347222222222219</v>
      </c>
      <c r="H16" s="1" t="s">
        <v>89</v>
      </c>
      <c r="I16" s="1" t="s">
        <v>90</v>
      </c>
      <c r="J16" t="s">
        <v>73</v>
      </c>
    </row>
    <row r="19" spans="2:2">
      <c r="B19" t="s">
        <v>40</v>
      </c>
    </row>
  </sheetData>
  <hyperlinks>
    <hyperlink ref="J2" r:id="rId1" display="Estendere come percorso suggerito da Google Maps" xr:uid="{44DF0CE3-D6CC-4535-A0C2-EC4A842876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DC64-802A-4E82-93C9-190C34385F99}">
  <dimension ref="A1:K23"/>
  <sheetViews>
    <sheetView topLeftCell="H1" zoomScale="40" zoomScaleNormal="40" workbookViewId="0">
      <selection activeCell="A9" sqref="A9:I9"/>
    </sheetView>
  </sheetViews>
  <sheetFormatPr defaultColWidth="8.7109375" defaultRowHeight="14.45"/>
  <cols>
    <col min="4" max="4" width="39.85546875" bestFit="1" customWidth="1"/>
    <col min="8" max="8" width="59" bestFit="1" customWidth="1"/>
    <col min="9" max="9" width="11" bestFit="1" customWidth="1"/>
    <col min="10" max="10" width="29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 s="1" t="s">
        <v>15</v>
      </c>
      <c r="B2" s="1">
        <v>195025</v>
      </c>
      <c r="C2" s="1" t="s">
        <v>16</v>
      </c>
      <c r="D2" s="1" t="s">
        <v>17</v>
      </c>
      <c r="E2" s="2">
        <v>0.54166666666666663</v>
      </c>
      <c r="F2" s="1" t="s">
        <v>47</v>
      </c>
      <c r="G2" s="2">
        <v>0.57638888888888895</v>
      </c>
      <c r="H2" s="1" t="s">
        <v>48</v>
      </c>
      <c r="I2" s="1" t="s">
        <v>49</v>
      </c>
      <c r="J2" s="1" t="s">
        <v>91</v>
      </c>
      <c r="K2" s="8">
        <f>((23+27)/2)/56</f>
        <v>0.44642857142857145</v>
      </c>
    </row>
    <row r="3" spans="1:11">
      <c r="A3" s="1" t="s">
        <v>15</v>
      </c>
      <c r="B3" s="1">
        <v>195113</v>
      </c>
      <c r="C3" s="1" t="s">
        <v>16</v>
      </c>
      <c r="D3" s="1" t="s">
        <v>53</v>
      </c>
      <c r="E3" s="2">
        <v>0.54791666666666672</v>
      </c>
      <c r="F3" s="1" t="s">
        <v>17</v>
      </c>
      <c r="G3" s="2">
        <v>0.59444444444444444</v>
      </c>
      <c r="H3" s="1" t="s">
        <v>92</v>
      </c>
      <c r="I3" s="1" t="s">
        <v>93</v>
      </c>
      <c r="J3" s="1" t="s">
        <v>91</v>
      </c>
      <c r="K3" s="8">
        <f>((40+44)/2)/56</f>
        <v>0.75</v>
      </c>
    </row>
    <row r="4" spans="1:11">
      <c r="A4" s="1" t="s">
        <v>15</v>
      </c>
      <c r="B4" s="1">
        <v>195114</v>
      </c>
      <c r="C4" s="1" t="s">
        <v>16</v>
      </c>
      <c r="D4" s="1" t="s">
        <v>53</v>
      </c>
      <c r="E4" s="2">
        <v>0.54861111111111105</v>
      </c>
      <c r="F4" s="1" t="s">
        <v>12</v>
      </c>
      <c r="G4" s="2">
        <v>0.5625</v>
      </c>
      <c r="H4" s="1" t="s">
        <v>94</v>
      </c>
      <c r="I4" s="1" t="s">
        <v>95</v>
      </c>
      <c r="J4" s="1" t="s">
        <v>96</v>
      </c>
      <c r="K4" s="1"/>
    </row>
    <row r="5" spans="1:11">
      <c r="A5" s="1" t="s">
        <v>15</v>
      </c>
      <c r="B5" s="1">
        <v>195031</v>
      </c>
      <c r="C5" s="1" t="s">
        <v>16</v>
      </c>
      <c r="D5" s="1" t="s">
        <v>97</v>
      </c>
      <c r="E5" s="2">
        <v>0.57986111111111105</v>
      </c>
      <c r="F5" s="1" t="s">
        <v>21</v>
      </c>
      <c r="G5" s="2">
        <v>0.6</v>
      </c>
      <c r="H5" s="1" t="s">
        <v>98</v>
      </c>
      <c r="I5" s="1" t="s">
        <v>99</v>
      </c>
      <c r="J5" s="1" t="s">
        <v>96</v>
      </c>
      <c r="K5" s="1"/>
    </row>
    <row r="6" spans="1:11">
      <c r="A6" s="1" t="s">
        <v>24</v>
      </c>
      <c r="B6" s="1">
        <v>198029</v>
      </c>
      <c r="C6" s="1" t="s">
        <v>16</v>
      </c>
      <c r="D6" s="1" t="s">
        <v>53</v>
      </c>
      <c r="E6" s="2">
        <v>0.54861111111111105</v>
      </c>
      <c r="F6" s="1" t="s">
        <v>25</v>
      </c>
      <c r="G6" s="2">
        <v>0.56805555555555554</v>
      </c>
      <c r="H6" s="1" t="s">
        <v>54</v>
      </c>
      <c r="I6" s="1" t="s">
        <v>55</v>
      </c>
      <c r="J6" s="1" t="s">
        <v>100</v>
      </c>
      <c r="K6" s="1"/>
    </row>
    <row r="7" spans="1:11">
      <c r="A7" s="1" t="s">
        <v>24</v>
      </c>
      <c r="B7" s="1">
        <v>198005</v>
      </c>
      <c r="C7" s="1" t="s">
        <v>16</v>
      </c>
      <c r="D7" s="1" t="s">
        <v>25</v>
      </c>
      <c r="E7" s="2">
        <v>0.5625</v>
      </c>
      <c r="F7" s="1" t="s">
        <v>12</v>
      </c>
      <c r="G7" s="2">
        <v>0.58958333333333335</v>
      </c>
      <c r="H7" s="1" t="s">
        <v>26</v>
      </c>
      <c r="I7" s="1" t="s">
        <v>27</v>
      </c>
      <c r="J7" s="1" t="s">
        <v>101</v>
      </c>
      <c r="K7" s="1"/>
    </row>
    <row r="8" spans="1:11">
      <c r="A8" s="1" t="s">
        <v>24</v>
      </c>
      <c r="B8" s="1">
        <v>198028</v>
      </c>
      <c r="C8" s="1" t="s">
        <v>16</v>
      </c>
      <c r="D8" s="1" t="s">
        <v>53</v>
      </c>
      <c r="E8" s="2">
        <v>0.56597222222222221</v>
      </c>
      <c r="F8" s="1" t="s">
        <v>102</v>
      </c>
      <c r="G8" s="2">
        <v>0.58194444444444449</v>
      </c>
      <c r="H8" s="1" t="s">
        <v>103</v>
      </c>
      <c r="I8" s="1" t="s">
        <v>104</v>
      </c>
      <c r="J8" s="1" t="s">
        <v>105</v>
      </c>
      <c r="K8" s="1"/>
    </row>
    <row r="9" spans="1:11">
      <c r="A9" s="3" t="s">
        <v>29</v>
      </c>
      <c r="B9" s="3">
        <v>132028</v>
      </c>
      <c r="C9" s="3" t="s">
        <v>16</v>
      </c>
      <c r="D9" s="3" t="s">
        <v>30</v>
      </c>
      <c r="E9" s="4">
        <v>0.54861111111111105</v>
      </c>
      <c r="F9" s="3" t="s">
        <v>31</v>
      </c>
      <c r="G9" s="4">
        <v>0.58611111111111114</v>
      </c>
      <c r="H9" s="3" t="s">
        <v>106</v>
      </c>
      <c r="I9" s="3" t="s">
        <v>107</v>
      </c>
      <c r="J9" s="3"/>
      <c r="K9" s="3"/>
    </row>
    <row r="10" spans="1:11">
      <c r="A10" s="1" t="s">
        <v>29</v>
      </c>
      <c r="B10" s="1">
        <v>132029</v>
      </c>
      <c r="C10" s="1" t="s">
        <v>16</v>
      </c>
      <c r="D10" s="1" t="s">
        <v>31</v>
      </c>
      <c r="E10" s="2">
        <v>0.55208333333333337</v>
      </c>
      <c r="F10" s="1" t="s">
        <v>30</v>
      </c>
      <c r="G10" s="2">
        <v>0.5854166666666667</v>
      </c>
      <c r="H10" s="1" t="s">
        <v>58</v>
      </c>
      <c r="I10" s="1" t="s">
        <v>59</v>
      </c>
      <c r="J10" s="1" t="s">
        <v>108</v>
      </c>
      <c r="K10" s="1"/>
    </row>
    <row r="11" spans="1:11">
      <c r="A11" s="1" t="s">
        <v>61</v>
      </c>
      <c r="B11" s="1">
        <v>133008</v>
      </c>
      <c r="C11" s="1" t="s">
        <v>16</v>
      </c>
      <c r="D11" s="1" t="s">
        <v>62</v>
      </c>
      <c r="E11" s="2">
        <v>0.54166666666666663</v>
      </c>
      <c r="F11" s="1" t="s">
        <v>63</v>
      </c>
      <c r="G11" s="2">
        <v>0.56597222222222221</v>
      </c>
      <c r="H11" s="1" t="s">
        <v>64</v>
      </c>
      <c r="I11" s="1" t="s">
        <v>65</v>
      </c>
      <c r="J11" s="1" t="s">
        <v>66</v>
      </c>
      <c r="K11" s="1"/>
    </row>
    <row r="12" spans="1:11">
      <c r="A12" s="1" t="s">
        <v>61</v>
      </c>
      <c r="B12" s="1">
        <v>133007</v>
      </c>
      <c r="C12" s="1" t="s">
        <v>16</v>
      </c>
      <c r="D12" s="1" t="s">
        <v>63</v>
      </c>
      <c r="E12" s="2">
        <v>0.56944444444444442</v>
      </c>
      <c r="F12" s="1" t="s">
        <v>62</v>
      </c>
      <c r="G12" s="2">
        <v>0.59375</v>
      </c>
      <c r="H12" s="1" t="s">
        <v>67</v>
      </c>
      <c r="I12" s="1" t="s">
        <v>68</v>
      </c>
      <c r="J12" s="1" t="s">
        <v>66</v>
      </c>
      <c r="K12" s="1"/>
    </row>
    <row r="13" spans="1:11">
      <c r="A13" s="1" t="s">
        <v>69</v>
      </c>
      <c r="B13" s="1">
        <v>182008</v>
      </c>
      <c r="C13" s="1" t="s">
        <v>16</v>
      </c>
      <c r="D13" s="1" t="s">
        <v>17</v>
      </c>
      <c r="E13" s="2">
        <v>0.54166666666666663</v>
      </c>
      <c r="F13" s="1" t="s">
        <v>70</v>
      </c>
      <c r="G13" s="2">
        <v>0.56666666666666665</v>
      </c>
      <c r="H13" s="1" t="s">
        <v>109</v>
      </c>
      <c r="I13" s="1" t="s">
        <v>110</v>
      </c>
      <c r="J13" s="1" t="s">
        <v>105</v>
      </c>
      <c r="K13" s="1"/>
    </row>
    <row r="14" spans="1:11">
      <c r="A14" s="1" t="s">
        <v>69</v>
      </c>
      <c r="B14" s="1">
        <v>182007</v>
      </c>
      <c r="C14" s="1" t="s">
        <v>16</v>
      </c>
      <c r="D14" s="1" t="s">
        <v>70</v>
      </c>
      <c r="E14" s="2">
        <v>0.56944444444444442</v>
      </c>
      <c r="F14" s="1" t="s">
        <v>17</v>
      </c>
      <c r="G14" s="2">
        <v>0.59444444444444444</v>
      </c>
      <c r="H14" s="1" t="s">
        <v>74</v>
      </c>
      <c r="I14" s="1" t="s">
        <v>75</v>
      </c>
      <c r="J14" s="1" t="s">
        <v>105</v>
      </c>
      <c r="K14" s="1"/>
    </row>
    <row r="15" spans="1:11">
      <c r="A15" s="1" t="s">
        <v>35</v>
      </c>
      <c r="B15" s="1">
        <v>184034</v>
      </c>
      <c r="C15" s="1" t="s">
        <v>16</v>
      </c>
      <c r="D15" s="1" t="s">
        <v>36</v>
      </c>
      <c r="E15" s="2">
        <v>0.56944444444444442</v>
      </c>
      <c r="F15" s="1" t="s">
        <v>111</v>
      </c>
      <c r="G15" s="2">
        <v>0.60069444444444442</v>
      </c>
      <c r="H15" s="1" t="s">
        <v>112</v>
      </c>
      <c r="I15" s="1" t="s">
        <v>113</v>
      </c>
      <c r="J15" s="1" t="s">
        <v>114</v>
      </c>
      <c r="K15" s="1"/>
    </row>
    <row r="16" spans="1:11">
      <c r="A16" s="1" t="s">
        <v>76</v>
      </c>
      <c r="B16" s="1">
        <v>410011</v>
      </c>
      <c r="C16" s="1" t="s">
        <v>16</v>
      </c>
      <c r="D16" s="1" t="s">
        <v>77</v>
      </c>
      <c r="E16" s="2">
        <v>0.55555555555555558</v>
      </c>
      <c r="F16" s="1" t="s">
        <v>30</v>
      </c>
      <c r="G16" s="2">
        <v>0.60069444444444442</v>
      </c>
      <c r="H16" s="1" t="s">
        <v>115</v>
      </c>
      <c r="I16" s="1" t="s">
        <v>116</v>
      </c>
      <c r="J16" s="1" t="s">
        <v>117</v>
      </c>
      <c r="K16" s="1"/>
    </row>
    <row r="17" spans="1:11">
      <c r="A17" s="1" t="s">
        <v>76</v>
      </c>
      <c r="B17" s="1">
        <v>410013</v>
      </c>
      <c r="C17" s="1" t="s">
        <v>16</v>
      </c>
      <c r="D17" s="1" t="s">
        <v>77</v>
      </c>
      <c r="E17" s="2">
        <v>0.5625</v>
      </c>
      <c r="F17" s="1" t="s">
        <v>97</v>
      </c>
      <c r="G17" s="2">
        <v>0.58750000000000002</v>
      </c>
      <c r="H17" s="1" t="s">
        <v>118</v>
      </c>
      <c r="I17" s="1" t="s">
        <v>119</v>
      </c>
      <c r="J17" s="1"/>
      <c r="K17" s="1"/>
    </row>
    <row r="18" spans="1:11">
      <c r="A18" s="1" t="s">
        <v>88</v>
      </c>
      <c r="B18" s="1">
        <v>430005</v>
      </c>
      <c r="C18" s="1" t="s">
        <v>16</v>
      </c>
      <c r="D18" s="1" t="s">
        <v>25</v>
      </c>
      <c r="E18" s="2">
        <v>0.56805555555555554</v>
      </c>
      <c r="F18" s="1" t="s">
        <v>77</v>
      </c>
      <c r="G18" s="2">
        <v>0.57777777777777783</v>
      </c>
      <c r="H18" s="1" t="s">
        <v>89</v>
      </c>
      <c r="I18" s="1" t="s">
        <v>90</v>
      </c>
      <c r="J18" s="1" t="s">
        <v>114</v>
      </c>
      <c r="K18" s="1"/>
    </row>
    <row r="19" spans="1:11">
      <c r="A19" s="1" t="s">
        <v>120</v>
      </c>
      <c r="B19" s="1">
        <v>440010</v>
      </c>
      <c r="C19" s="1" t="s">
        <v>16</v>
      </c>
      <c r="D19" s="1" t="s">
        <v>97</v>
      </c>
      <c r="E19" s="2">
        <v>0.58124999999999993</v>
      </c>
      <c r="F19" s="1" t="s">
        <v>77</v>
      </c>
      <c r="G19" s="2">
        <v>0.61458333333333337</v>
      </c>
      <c r="H19" s="1" t="s">
        <v>121</v>
      </c>
      <c r="I19" s="1" t="s">
        <v>122</v>
      </c>
      <c r="J19" s="1" t="s">
        <v>123</v>
      </c>
      <c r="K19" s="1"/>
    </row>
    <row r="23" spans="1:11">
      <c r="B2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CAC1-7425-499B-B7D6-34971AC6087A}">
  <dimension ref="A1"/>
  <sheetViews>
    <sheetView workbookViewId="0">
      <selection activeCell="A26" sqref="A26"/>
    </sheetView>
  </sheetViews>
  <sheetFormatPr defaultColWidth="8.7109375" defaultRowHeight="14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71AF-A7B8-4C4D-90BF-7BA365B7FAE6}">
  <dimension ref="A1:L25"/>
  <sheetViews>
    <sheetView topLeftCell="H1" zoomScale="70" zoomScaleNormal="70" workbookViewId="0">
      <selection activeCell="F32" sqref="F32"/>
    </sheetView>
  </sheetViews>
  <sheetFormatPr defaultColWidth="8.7109375" defaultRowHeight="14.45"/>
  <cols>
    <col min="4" max="4" width="35.28515625" bestFit="1" customWidth="1"/>
    <col min="6" max="6" width="35.28515625" bestFit="1" customWidth="1"/>
    <col min="8" max="8" width="51.140625" bestFit="1" customWidth="1"/>
    <col min="10" max="10" width="52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124</v>
      </c>
      <c r="L1" t="s">
        <v>125</v>
      </c>
    </row>
    <row r="2" spans="1:12">
      <c r="A2" s="1" t="s">
        <v>126</v>
      </c>
      <c r="B2" s="1">
        <v>80030</v>
      </c>
      <c r="C2" s="1" t="s">
        <v>16</v>
      </c>
      <c r="D2" s="1" t="s">
        <v>127</v>
      </c>
      <c r="E2" s="2">
        <v>0.25208333333333333</v>
      </c>
      <c r="F2" s="1" t="s">
        <v>36</v>
      </c>
      <c r="G2" s="2">
        <v>0.27916666666666667</v>
      </c>
      <c r="H2" s="1" t="s">
        <v>128</v>
      </c>
      <c r="I2" s="1" t="s">
        <v>129</v>
      </c>
      <c r="J2" s="1" t="s">
        <v>123</v>
      </c>
    </row>
    <row r="3" spans="1:12">
      <c r="A3" s="1" t="s">
        <v>126</v>
      </c>
      <c r="B3" s="1">
        <v>80031</v>
      </c>
      <c r="C3" s="1" t="s">
        <v>16</v>
      </c>
      <c r="D3" s="1" t="s">
        <v>36</v>
      </c>
      <c r="E3" s="2">
        <v>0.29097222222222224</v>
      </c>
      <c r="F3" s="1" t="s">
        <v>47</v>
      </c>
      <c r="G3" s="2">
        <v>0.32777777777777778</v>
      </c>
      <c r="H3" s="1" t="s">
        <v>130</v>
      </c>
      <c r="I3" s="1" t="s">
        <v>131</v>
      </c>
      <c r="J3" s="1" t="s">
        <v>132</v>
      </c>
    </row>
    <row r="4" spans="1:12">
      <c r="A4" s="1" t="s">
        <v>29</v>
      </c>
      <c r="B4" s="1">
        <v>132001</v>
      </c>
      <c r="C4" s="1" t="s">
        <v>16</v>
      </c>
      <c r="D4" s="1" t="s">
        <v>31</v>
      </c>
      <c r="E4" s="2">
        <v>0.25347222222222221</v>
      </c>
      <c r="F4" s="1" t="s">
        <v>30</v>
      </c>
      <c r="G4" s="2">
        <v>0.28472222222222221</v>
      </c>
      <c r="H4" s="1" t="s">
        <v>58</v>
      </c>
      <c r="I4" s="1" t="s">
        <v>59</v>
      </c>
      <c r="J4" s="1" t="s">
        <v>133</v>
      </c>
      <c r="K4" s="5">
        <f>5/56</f>
        <v>8.9285714285714288E-2</v>
      </c>
    </row>
    <row r="5" spans="1:12">
      <c r="A5" s="1" t="s">
        <v>29</v>
      </c>
      <c r="B5" s="1">
        <v>132002</v>
      </c>
      <c r="C5" s="1" t="s">
        <v>16</v>
      </c>
      <c r="D5" s="1" t="s">
        <v>30</v>
      </c>
      <c r="E5" s="2">
        <v>0.26041666666666669</v>
      </c>
      <c r="F5" s="1" t="s">
        <v>134</v>
      </c>
      <c r="G5" s="2">
        <v>0.28819444444444448</v>
      </c>
      <c r="H5" s="1" t="s">
        <v>135</v>
      </c>
      <c r="I5" s="1" t="s">
        <v>136</v>
      </c>
      <c r="J5" s="1" t="s">
        <v>132</v>
      </c>
    </row>
    <row r="6" spans="1:12">
      <c r="A6" s="3" t="s">
        <v>29</v>
      </c>
      <c r="B6" s="3">
        <v>132003</v>
      </c>
      <c r="C6" s="3" t="s">
        <v>16</v>
      </c>
      <c r="D6" s="3" t="s">
        <v>31</v>
      </c>
      <c r="E6" s="4">
        <v>0.28125</v>
      </c>
      <c r="F6" s="3" t="s">
        <v>30</v>
      </c>
      <c r="G6" s="4">
        <v>0.31944444444444448</v>
      </c>
      <c r="H6" s="3" t="s">
        <v>137</v>
      </c>
      <c r="I6" s="3" t="s">
        <v>138</v>
      </c>
      <c r="J6" s="3" t="s">
        <v>139</v>
      </c>
      <c r="K6" s="6">
        <f>((41+18)/2)/56</f>
        <v>0.5267857142857143</v>
      </c>
    </row>
    <row r="7" spans="1:12">
      <c r="A7" s="1" t="s">
        <v>29</v>
      </c>
      <c r="B7" s="1">
        <v>132004</v>
      </c>
      <c r="C7" s="1" t="s">
        <v>16</v>
      </c>
      <c r="D7" s="1" t="s">
        <v>30</v>
      </c>
      <c r="E7" s="2">
        <v>0.28819444444444448</v>
      </c>
      <c r="F7" s="1" t="s">
        <v>31</v>
      </c>
      <c r="G7" s="2">
        <v>0.32013888888888892</v>
      </c>
      <c r="H7" s="1" t="s">
        <v>32</v>
      </c>
      <c r="I7" s="1" t="s">
        <v>33</v>
      </c>
      <c r="J7" s="1" t="s">
        <v>140</v>
      </c>
    </row>
    <row r="8" spans="1:12">
      <c r="A8" s="1" t="s">
        <v>29</v>
      </c>
      <c r="B8" s="1">
        <v>132006</v>
      </c>
      <c r="C8" s="1" t="s">
        <v>16</v>
      </c>
      <c r="D8" s="1" t="s">
        <v>30</v>
      </c>
      <c r="E8" s="2">
        <v>0.27777777777777779</v>
      </c>
      <c r="F8" s="1" t="s">
        <v>141</v>
      </c>
      <c r="G8" s="2">
        <v>0.29583333333333334</v>
      </c>
      <c r="H8" s="1" t="s">
        <v>142</v>
      </c>
      <c r="I8" s="1" t="s">
        <v>143</v>
      </c>
      <c r="J8" s="1" t="s">
        <v>144</v>
      </c>
    </row>
    <row r="9" spans="1:12">
      <c r="A9" s="1" t="s">
        <v>61</v>
      </c>
      <c r="B9" s="1">
        <v>133001</v>
      </c>
      <c r="C9" s="1" t="s">
        <v>16</v>
      </c>
      <c r="D9" s="1" t="s">
        <v>145</v>
      </c>
      <c r="E9" s="2">
        <v>0.28750000000000003</v>
      </c>
      <c r="F9" s="1" t="s">
        <v>62</v>
      </c>
      <c r="G9" s="2">
        <v>0.31597222222222221</v>
      </c>
      <c r="H9" s="1" t="s">
        <v>146</v>
      </c>
      <c r="I9" s="1" t="s">
        <v>147</v>
      </c>
      <c r="J9" s="1" t="s">
        <v>140</v>
      </c>
    </row>
    <row r="10" spans="1:12">
      <c r="A10" s="1" t="s">
        <v>61</v>
      </c>
      <c r="B10" s="1">
        <v>133002</v>
      </c>
      <c r="C10" s="1" t="s">
        <v>16</v>
      </c>
      <c r="D10" s="1" t="s">
        <v>62</v>
      </c>
      <c r="E10" s="2">
        <v>0.26041666666666669</v>
      </c>
      <c r="F10" s="1" t="s">
        <v>145</v>
      </c>
      <c r="G10" s="2">
        <v>0.28472222222222221</v>
      </c>
      <c r="H10" s="1" t="s">
        <v>148</v>
      </c>
      <c r="I10" s="1" t="s">
        <v>149</v>
      </c>
      <c r="J10" s="1" t="s">
        <v>150</v>
      </c>
      <c r="K10" s="5">
        <f>2/56</f>
        <v>3.5714285714285712E-2</v>
      </c>
    </row>
    <row r="11" spans="1:12">
      <c r="A11" s="1" t="s">
        <v>151</v>
      </c>
      <c r="B11" s="1">
        <v>140019</v>
      </c>
      <c r="C11" s="1" t="s">
        <v>16</v>
      </c>
      <c r="D11" s="1" t="s">
        <v>20</v>
      </c>
      <c r="E11" s="2">
        <v>0.2673611111111111</v>
      </c>
      <c r="F11" s="1" t="s">
        <v>152</v>
      </c>
      <c r="G11" s="2">
        <v>0.29166666666666669</v>
      </c>
      <c r="H11" s="1" t="s">
        <v>153</v>
      </c>
      <c r="I11" s="1" t="s">
        <v>154</v>
      </c>
      <c r="J11" s="1" t="s">
        <v>144</v>
      </c>
    </row>
    <row r="12" spans="1:12">
      <c r="A12" s="1" t="s">
        <v>155</v>
      </c>
      <c r="B12" s="1">
        <v>179012</v>
      </c>
      <c r="C12" s="1" t="s">
        <v>16</v>
      </c>
      <c r="D12" s="1" t="s">
        <v>156</v>
      </c>
      <c r="E12" s="2">
        <v>0.27430555555555552</v>
      </c>
      <c r="F12" s="1" t="s">
        <v>157</v>
      </c>
      <c r="G12" s="2">
        <v>0.30694444444444441</v>
      </c>
      <c r="H12" s="1" t="s">
        <v>158</v>
      </c>
      <c r="I12" s="1" t="s">
        <v>159</v>
      </c>
      <c r="J12" s="1" t="s">
        <v>140</v>
      </c>
    </row>
    <row r="13" spans="1:12">
      <c r="A13" s="1" t="s">
        <v>69</v>
      </c>
      <c r="B13" s="1">
        <v>182001</v>
      </c>
      <c r="C13" s="1" t="s">
        <v>16</v>
      </c>
      <c r="D13" s="1" t="s">
        <v>160</v>
      </c>
      <c r="E13" s="2">
        <v>0.2673611111111111</v>
      </c>
      <c r="F13" s="1" t="s">
        <v>17</v>
      </c>
      <c r="G13" s="2">
        <v>0.3125</v>
      </c>
      <c r="H13" s="1" t="s">
        <v>161</v>
      </c>
      <c r="I13" s="1" t="s">
        <v>162</v>
      </c>
      <c r="J13" s="1" t="s">
        <v>144</v>
      </c>
    </row>
    <row r="14" spans="1:12">
      <c r="A14" s="1" t="s">
        <v>35</v>
      </c>
      <c r="B14" s="1">
        <v>184022</v>
      </c>
      <c r="C14" s="1" t="s">
        <v>16</v>
      </c>
      <c r="D14" s="1" t="s">
        <v>36</v>
      </c>
      <c r="E14" s="2">
        <v>0.2673611111111111</v>
      </c>
      <c r="F14" s="1" t="s">
        <v>47</v>
      </c>
      <c r="G14" s="2">
        <v>0.31875000000000003</v>
      </c>
      <c r="H14" s="1" t="s">
        <v>163</v>
      </c>
      <c r="I14" s="1" t="s">
        <v>164</v>
      </c>
      <c r="J14" s="1" t="s">
        <v>132</v>
      </c>
    </row>
    <row r="15" spans="1:12">
      <c r="A15" s="1" t="s">
        <v>35</v>
      </c>
      <c r="B15" s="1">
        <v>184023</v>
      </c>
      <c r="C15" s="1" t="s">
        <v>16</v>
      </c>
      <c r="D15" s="1" t="s">
        <v>20</v>
      </c>
      <c r="E15" s="2">
        <v>0.26250000000000001</v>
      </c>
      <c r="F15" s="1" t="s">
        <v>36</v>
      </c>
      <c r="G15" s="2">
        <v>0.30902777777777779</v>
      </c>
      <c r="H15" s="1" t="s">
        <v>165</v>
      </c>
      <c r="I15" s="1" t="s">
        <v>166</v>
      </c>
      <c r="J15" s="1" t="s">
        <v>132</v>
      </c>
    </row>
    <row r="16" spans="1:12">
      <c r="A16" s="1" t="s">
        <v>15</v>
      </c>
      <c r="B16" s="1">
        <v>195006</v>
      </c>
      <c r="C16" s="1" t="s">
        <v>16</v>
      </c>
      <c r="D16" s="1" t="s">
        <v>17</v>
      </c>
      <c r="E16" s="2">
        <v>0.27777777777777779</v>
      </c>
      <c r="F16" s="1" t="s">
        <v>53</v>
      </c>
      <c r="G16" s="2">
        <v>0.3215277777777778</v>
      </c>
      <c r="H16" s="1" t="s">
        <v>167</v>
      </c>
      <c r="I16" s="1" t="s">
        <v>168</v>
      </c>
      <c r="J16" s="1" t="s">
        <v>140</v>
      </c>
    </row>
    <row r="17" spans="1:12">
      <c r="A17" s="1" t="s">
        <v>15</v>
      </c>
      <c r="B17" s="1">
        <v>195008</v>
      </c>
      <c r="C17" s="1" t="s">
        <v>16</v>
      </c>
      <c r="D17" s="1" t="s">
        <v>20</v>
      </c>
      <c r="E17" s="2">
        <v>0.28472222222222221</v>
      </c>
      <c r="F17" s="1" t="s">
        <v>21</v>
      </c>
      <c r="G17" s="2">
        <v>0.30486111111111108</v>
      </c>
      <c r="H17" s="1" t="s">
        <v>22</v>
      </c>
      <c r="I17" s="1" t="s">
        <v>23</v>
      </c>
      <c r="J17" s="1" t="s">
        <v>140</v>
      </c>
    </row>
    <row r="18" spans="1:12">
      <c r="A18" s="1">
        <v>0</v>
      </c>
      <c r="B18" s="1">
        <v>195080</v>
      </c>
      <c r="C18" s="1" t="s">
        <v>16</v>
      </c>
      <c r="D18" s="1" t="s">
        <v>12</v>
      </c>
      <c r="E18" s="2">
        <v>0.25694444444444448</v>
      </c>
      <c r="F18" s="1" t="s">
        <v>17</v>
      </c>
      <c r="G18" s="2">
        <v>0.28958333333333336</v>
      </c>
      <c r="H18" s="1" t="s">
        <v>18</v>
      </c>
      <c r="I18" s="1" t="s">
        <v>19</v>
      </c>
      <c r="J18" s="1" t="s">
        <v>169</v>
      </c>
      <c r="K18" s="5">
        <f>((7+6)/2)/56</f>
        <v>0.11607142857142858</v>
      </c>
      <c r="L18" t="s">
        <v>170</v>
      </c>
    </row>
    <row r="19" spans="1:12">
      <c r="A19" s="1" t="s">
        <v>15</v>
      </c>
      <c r="B19" s="1">
        <v>195088</v>
      </c>
      <c r="C19" s="1" t="s">
        <v>16</v>
      </c>
      <c r="D19" s="1" t="s">
        <v>21</v>
      </c>
      <c r="E19" s="2">
        <v>0.27013888888888887</v>
      </c>
      <c r="F19" s="1" t="s">
        <v>17</v>
      </c>
      <c r="G19" s="2">
        <v>0.3215277777777778</v>
      </c>
      <c r="H19" s="1" t="s">
        <v>171</v>
      </c>
      <c r="I19" s="1" t="s">
        <v>172</v>
      </c>
      <c r="J19" s="1" t="s">
        <v>173</v>
      </c>
    </row>
    <row r="20" spans="1:12">
      <c r="A20" s="1" t="s">
        <v>15</v>
      </c>
      <c r="B20" s="1">
        <v>195153</v>
      </c>
      <c r="C20" s="1" t="s">
        <v>16</v>
      </c>
      <c r="D20" s="1" t="s">
        <v>12</v>
      </c>
      <c r="E20" s="2">
        <v>0.27083333333333331</v>
      </c>
      <c r="F20" s="1" t="s">
        <v>174</v>
      </c>
      <c r="G20" s="2">
        <v>0.3215277777777778</v>
      </c>
      <c r="H20" s="1" t="s">
        <v>175</v>
      </c>
      <c r="I20" s="1" t="s">
        <v>176</v>
      </c>
      <c r="J20" s="1" t="s">
        <v>169</v>
      </c>
      <c r="K20" s="5">
        <f>((18+14)/2)/56</f>
        <v>0.2857142857142857</v>
      </c>
      <c r="L20" t="s">
        <v>177</v>
      </c>
    </row>
    <row r="21" spans="1:12">
      <c r="A21" s="1" t="s">
        <v>24</v>
      </c>
      <c r="B21" s="1">
        <v>198003</v>
      </c>
      <c r="C21" s="1" t="s">
        <v>16</v>
      </c>
      <c r="D21" s="1" t="s">
        <v>25</v>
      </c>
      <c r="E21" s="2">
        <v>0.28819444444444448</v>
      </c>
      <c r="F21" s="1" t="s">
        <v>12</v>
      </c>
      <c r="G21" s="2">
        <v>0.31736111111111115</v>
      </c>
      <c r="H21" s="1" t="s">
        <v>26</v>
      </c>
      <c r="I21" s="1" t="s">
        <v>27</v>
      </c>
      <c r="J21" s="1" t="s">
        <v>140</v>
      </c>
    </row>
    <row r="22" spans="1:12">
      <c r="A22" s="1" t="s">
        <v>76</v>
      </c>
      <c r="B22" s="1">
        <v>410001</v>
      </c>
      <c r="C22" s="1" t="s">
        <v>16</v>
      </c>
      <c r="D22" s="1" t="s">
        <v>77</v>
      </c>
      <c r="E22" s="2">
        <v>0.27430555555555552</v>
      </c>
      <c r="F22" s="1" t="s">
        <v>30</v>
      </c>
      <c r="G22" s="2">
        <v>0.32291666666666669</v>
      </c>
      <c r="H22" s="1" t="s">
        <v>115</v>
      </c>
      <c r="I22" s="1" t="s">
        <v>116</v>
      </c>
      <c r="J22" s="1" t="s">
        <v>178</v>
      </c>
    </row>
    <row r="23" spans="1:12">
      <c r="A23" s="1" t="s">
        <v>88</v>
      </c>
      <c r="B23" s="1">
        <v>430003</v>
      </c>
      <c r="C23" s="1" t="s">
        <v>16</v>
      </c>
      <c r="D23" s="1" t="s">
        <v>77</v>
      </c>
      <c r="E23" s="2">
        <v>0.28819444444444448</v>
      </c>
      <c r="F23" s="1" t="s">
        <v>25</v>
      </c>
      <c r="G23" s="2">
        <v>0.29791666666666666</v>
      </c>
      <c r="H23" s="1" t="s">
        <v>179</v>
      </c>
      <c r="I23" s="1" t="s">
        <v>180</v>
      </c>
      <c r="J23" s="1" t="s">
        <v>144</v>
      </c>
    </row>
    <row r="24" spans="1:12">
      <c r="A24" s="1" t="s">
        <v>120</v>
      </c>
      <c r="B24" s="1">
        <v>440001</v>
      </c>
      <c r="C24" s="1" t="s">
        <v>16</v>
      </c>
      <c r="D24" s="1" t="s">
        <v>77</v>
      </c>
      <c r="E24" s="2">
        <v>0.25694444444444448</v>
      </c>
      <c r="F24" s="1" t="s">
        <v>47</v>
      </c>
      <c r="G24" s="2">
        <v>0.2902777777777778</v>
      </c>
      <c r="H24" s="1" t="s">
        <v>181</v>
      </c>
      <c r="I24" s="1" t="s">
        <v>182</v>
      </c>
      <c r="J24" s="1" t="s">
        <v>132</v>
      </c>
    </row>
    <row r="25" spans="1:12">
      <c r="A25" s="1" t="s">
        <v>120</v>
      </c>
      <c r="B25" s="1">
        <v>440018</v>
      </c>
      <c r="C25" s="1" t="s">
        <v>16</v>
      </c>
      <c r="D25" s="1" t="s">
        <v>78</v>
      </c>
      <c r="E25" s="2">
        <v>0.2638888888888889</v>
      </c>
      <c r="F25" s="1" t="s">
        <v>77</v>
      </c>
      <c r="G25" s="2">
        <v>0.2951388888888889</v>
      </c>
      <c r="H25" s="1" t="s">
        <v>121</v>
      </c>
      <c r="I25" s="1" t="s">
        <v>183</v>
      </c>
      <c r="J25" s="1" t="s">
        <v>169</v>
      </c>
      <c r="K25" t="s">
        <v>184</v>
      </c>
      <c r="L25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9A3F-D100-4088-A151-B4A3F9195E53}">
  <dimension ref="A1:L38"/>
  <sheetViews>
    <sheetView topLeftCell="H10" zoomScale="70" zoomScaleNormal="70" workbookViewId="0">
      <selection activeCell="L32" sqref="L32"/>
    </sheetView>
  </sheetViews>
  <sheetFormatPr defaultColWidth="8.7109375" defaultRowHeight="14.45"/>
  <cols>
    <col min="1" max="1" width="8.140625" bestFit="1" customWidth="1"/>
    <col min="2" max="2" width="9" bestFit="1" customWidth="1"/>
    <col min="3" max="3" width="10.28515625" bestFit="1" customWidth="1"/>
    <col min="4" max="4" width="39.85546875" bestFit="1" customWidth="1"/>
    <col min="5" max="5" width="13.42578125" bestFit="1" customWidth="1"/>
    <col min="6" max="6" width="38.28515625" bestFit="1" customWidth="1"/>
    <col min="7" max="7" width="10.28515625" bestFit="1" customWidth="1"/>
    <col min="8" max="8" width="55.5703125" bestFit="1" customWidth="1"/>
    <col min="9" max="9" width="10.28515625" bestFit="1" customWidth="1"/>
    <col min="10" max="10" width="34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1" t="s">
        <v>29</v>
      </c>
      <c r="B2" s="1">
        <v>132029</v>
      </c>
      <c r="C2" s="1" t="s">
        <v>16</v>
      </c>
      <c r="D2" s="1" t="s">
        <v>31</v>
      </c>
      <c r="E2" s="2">
        <v>0.55208333333333337</v>
      </c>
      <c r="F2" s="1" t="s">
        <v>30</v>
      </c>
      <c r="G2" s="2">
        <v>0.5854166666666667</v>
      </c>
      <c r="H2" s="1" t="s">
        <v>58</v>
      </c>
      <c r="I2" s="1" t="s">
        <v>59</v>
      </c>
      <c r="J2" s="1" t="s">
        <v>170</v>
      </c>
    </row>
    <row r="3" spans="1:12">
      <c r="A3" s="1" t="s">
        <v>76</v>
      </c>
      <c r="B3" s="1">
        <v>410011</v>
      </c>
      <c r="C3" s="1" t="s">
        <v>16</v>
      </c>
      <c r="D3" s="1" t="s">
        <v>77</v>
      </c>
      <c r="E3" s="2">
        <v>0.55555555555555558</v>
      </c>
      <c r="F3" s="1" t="s">
        <v>30</v>
      </c>
      <c r="G3" s="2">
        <v>0.60069444444444442</v>
      </c>
      <c r="H3" s="1" t="s">
        <v>115</v>
      </c>
      <c r="I3" s="1" t="s">
        <v>116</v>
      </c>
      <c r="J3" s="1" t="s">
        <v>185</v>
      </c>
      <c r="K3" s="12"/>
      <c r="L3">
        <f>3/56</f>
        <v>5.3571428571428568E-2</v>
      </c>
    </row>
    <row r="4" spans="1:12">
      <c r="A4" s="1" t="s">
        <v>24</v>
      </c>
      <c r="B4" s="1">
        <v>198005</v>
      </c>
      <c r="C4" s="1" t="s">
        <v>16</v>
      </c>
      <c r="D4" s="1" t="s">
        <v>25</v>
      </c>
      <c r="E4" s="2">
        <v>0.5625</v>
      </c>
      <c r="F4" s="1" t="s">
        <v>12</v>
      </c>
      <c r="G4" s="2">
        <v>0.58958333333333335</v>
      </c>
      <c r="H4" s="1" t="s">
        <v>26</v>
      </c>
      <c r="I4" s="1" t="s">
        <v>27</v>
      </c>
      <c r="J4" s="1" t="s">
        <v>186</v>
      </c>
    </row>
    <row r="5" spans="1:12">
      <c r="A5" s="1" t="s">
        <v>76</v>
      </c>
      <c r="B5" s="1">
        <v>410013</v>
      </c>
      <c r="C5" s="1" t="s">
        <v>16</v>
      </c>
      <c r="D5" s="1" t="s">
        <v>77</v>
      </c>
      <c r="E5" s="2">
        <v>0.5625</v>
      </c>
      <c r="F5" s="1" t="s">
        <v>97</v>
      </c>
      <c r="G5" s="2">
        <v>0.58750000000000002</v>
      </c>
      <c r="H5" s="1" t="s">
        <v>118</v>
      </c>
      <c r="I5" s="1" t="s">
        <v>119</v>
      </c>
      <c r="J5" s="1" t="s">
        <v>170</v>
      </c>
    </row>
    <row r="6" spans="1:12">
      <c r="A6" s="1" t="s">
        <v>24</v>
      </c>
      <c r="B6" s="1">
        <v>198028</v>
      </c>
      <c r="C6" s="1" t="s">
        <v>16</v>
      </c>
      <c r="D6" s="1" t="s">
        <v>53</v>
      </c>
      <c r="E6" s="2">
        <v>0.56597222222222221</v>
      </c>
      <c r="F6" s="1" t="s">
        <v>102</v>
      </c>
      <c r="G6" s="2">
        <v>0.58194444444444449</v>
      </c>
      <c r="H6" s="1" t="s">
        <v>103</v>
      </c>
      <c r="I6" s="1" t="s">
        <v>104</v>
      </c>
      <c r="J6" s="1" t="s">
        <v>170</v>
      </c>
    </row>
    <row r="7" spans="1:12">
      <c r="A7" s="1" t="s">
        <v>88</v>
      </c>
      <c r="B7" s="1">
        <v>430005</v>
      </c>
      <c r="C7" s="1" t="s">
        <v>16</v>
      </c>
      <c r="D7" s="1" t="s">
        <v>25</v>
      </c>
      <c r="E7" s="2">
        <v>0.56805555555555554</v>
      </c>
      <c r="F7" s="1" t="s">
        <v>77</v>
      </c>
      <c r="G7" s="2">
        <v>0.57777777777777783</v>
      </c>
      <c r="H7" s="1" t="s">
        <v>89</v>
      </c>
      <c r="I7" s="1" t="s">
        <v>90</v>
      </c>
      <c r="J7" s="1" t="s">
        <v>170</v>
      </c>
    </row>
    <row r="8" spans="1:12">
      <c r="A8" s="1" t="s">
        <v>61</v>
      </c>
      <c r="B8" s="1">
        <v>133007</v>
      </c>
      <c r="C8" s="1" t="s">
        <v>16</v>
      </c>
      <c r="D8" s="1" t="s">
        <v>63</v>
      </c>
      <c r="E8" s="2">
        <v>0.56944444444444442</v>
      </c>
      <c r="F8" s="1" t="s">
        <v>62</v>
      </c>
      <c r="G8" s="2">
        <v>0.59375</v>
      </c>
      <c r="H8" s="1" t="s">
        <v>67</v>
      </c>
      <c r="I8" s="1" t="s">
        <v>68</v>
      </c>
      <c r="J8" s="1" t="s">
        <v>186</v>
      </c>
    </row>
    <row r="9" spans="1:12">
      <c r="A9" s="1" t="s">
        <v>69</v>
      </c>
      <c r="B9" s="1">
        <v>182007</v>
      </c>
      <c r="C9" s="1" t="s">
        <v>16</v>
      </c>
      <c r="D9" s="1" t="s">
        <v>70</v>
      </c>
      <c r="E9" s="2">
        <v>0.56944444444444442</v>
      </c>
      <c r="F9" s="1" t="s">
        <v>17</v>
      </c>
      <c r="G9" s="2">
        <v>0.59444444444444444</v>
      </c>
      <c r="H9" s="1" t="s">
        <v>74</v>
      </c>
      <c r="I9" s="1" t="s">
        <v>75</v>
      </c>
      <c r="J9" s="1" t="s">
        <v>187</v>
      </c>
    </row>
    <row r="10" spans="1:12">
      <c r="A10" s="1" t="s">
        <v>35</v>
      </c>
      <c r="B10" s="1">
        <v>184034</v>
      </c>
      <c r="C10" s="1" t="s">
        <v>16</v>
      </c>
      <c r="D10" s="1" t="s">
        <v>36</v>
      </c>
      <c r="E10" s="2">
        <v>0.56944444444444442</v>
      </c>
      <c r="F10" s="1" t="s">
        <v>111</v>
      </c>
      <c r="G10" s="2">
        <v>0.60069444444444442</v>
      </c>
      <c r="H10" s="1" t="s">
        <v>112</v>
      </c>
      <c r="I10" s="1" t="s">
        <v>113</v>
      </c>
      <c r="J10" s="1" t="s">
        <v>187</v>
      </c>
    </row>
    <row r="11" spans="1:12">
      <c r="A11" s="1" t="s">
        <v>15</v>
      </c>
      <c r="B11" s="1">
        <v>195031</v>
      </c>
      <c r="C11" s="1" t="s">
        <v>16</v>
      </c>
      <c r="D11" s="1" t="s">
        <v>97</v>
      </c>
      <c r="E11" s="2">
        <v>0.57986111111111105</v>
      </c>
      <c r="F11" s="1" t="s">
        <v>21</v>
      </c>
      <c r="G11" s="2">
        <v>0.6</v>
      </c>
      <c r="H11" s="1" t="s">
        <v>98</v>
      </c>
      <c r="I11" s="1" t="s">
        <v>99</v>
      </c>
      <c r="J11" s="1" t="s">
        <v>170</v>
      </c>
      <c r="L11" s="5">
        <f>((12+8)/2)/56</f>
        <v>0.17857142857142858</v>
      </c>
    </row>
    <row r="12" spans="1:12">
      <c r="A12" s="1" t="s">
        <v>120</v>
      </c>
      <c r="B12" s="1">
        <v>440010</v>
      </c>
      <c r="C12" s="1" t="s">
        <v>16</v>
      </c>
      <c r="D12" s="1" t="s">
        <v>97</v>
      </c>
      <c r="E12" s="2">
        <v>0.58124999999999993</v>
      </c>
      <c r="F12" s="1" t="s">
        <v>77</v>
      </c>
      <c r="G12" s="2">
        <v>0.61458333333333337</v>
      </c>
      <c r="H12" s="1" t="s">
        <v>121</v>
      </c>
      <c r="I12" s="1" t="s">
        <v>122</v>
      </c>
      <c r="J12" s="1" t="s">
        <v>170</v>
      </c>
      <c r="L12" t="s">
        <v>184</v>
      </c>
    </row>
    <row r="13" spans="1:12">
      <c r="A13" s="1" t="s">
        <v>15</v>
      </c>
      <c r="B13" s="1">
        <v>195132</v>
      </c>
      <c r="C13" s="1" t="s">
        <v>16</v>
      </c>
      <c r="D13" s="1" t="s">
        <v>17</v>
      </c>
      <c r="E13" s="2">
        <v>0.58333333333333337</v>
      </c>
      <c r="F13" s="1" t="s">
        <v>47</v>
      </c>
      <c r="G13" s="2">
        <v>0.61805555555555558</v>
      </c>
      <c r="H13" s="1" t="s">
        <v>48</v>
      </c>
      <c r="I13" s="1" t="s">
        <v>49</v>
      </c>
      <c r="J13" s="1" t="s">
        <v>186</v>
      </c>
    </row>
    <row r="14" spans="1:12">
      <c r="A14" s="1" t="s">
        <v>15</v>
      </c>
      <c r="B14" s="1">
        <v>195152</v>
      </c>
      <c r="C14" s="1" t="s">
        <v>16</v>
      </c>
      <c r="D14" s="1" t="s">
        <v>17</v>
      </c>
      <c r="E14" s="2">
        <v>0.58333333333333337</v>
      </c>
      <c r="F14" s="1" t="s">
        <v>21</v>
      </c>
      <c r="G14" s="2">
        <v>0.62777777777777777</v>
      </c>
      <c r="H14" s="1" t="s">
        <v>188</v>
      </c>
      <c r="I14" s="1" t="s">
        <v>189</v>
      </c>
      <c r="J14" s="1" t="s">
        <v>190</v>
      </c>
      <c r="L14" s="5">
        <f>((17+51)/2)/(70)</f>
        <v>0.48571428571428571</v>
      </c>
    </row>
    <row r="15" spans="1:12">
      <c r="A15" s="1" t="s">
        <v>29</v>
      </c>
      <c r="B15" s="1">
        <v>132030</v>
      </c>
      <c r="C15" s="1" t="s">
        <v>16</v>
      </c>
      <c r="D15" s="1" t="s">
        <v>30</v>
      </c>
      <c r="E15" s="2">
        <v>0.58680555555555558</v>
      </c>
      <c r="F15" s="1" t="s">
        <v>31</v>
      </c>
      <c r="G15" s="2">
        <v>0.62430555555555556</v>
      </c>
      <c r="H15" s="1" t="s">
        <v>106</v>
      </c>
      <c r="I15" s="1" t="s">
        <v>107</v>
      </c>
      <c r="J15" s="1" t="s">
        <v>186</v>
      </c>
    </row>
    <row r="16" spans="1:12">
      <c r="A16" s="1" t="s">
        <v>76</v>
      </c>
      <c r="B16" s="1">
        <v>410027</v>
      </c>
      <c r="C16" s="1" t="s">
        <v>16</v>
      </c>
      <c r="D16" s="1" t="s">
        <v>97</v>
      </c>
      <c r="E16" s="2">
        <v>0.58958333333333335</v>
      </c>
      <c r="F16" s="1" t="s">
        <v>77</v>
      </c>
      <c r="G16" s="2">
        <v>0.61111111111111105</v>
      </c>
      <c r="H16" s="1" t="s">
        <v>191</v>
      </c>
      <c r="I16" s="1" t="s">
        <v>192</v>
      </c>
      <c r="J16" s="1" t="s">
        <v>170</v>
      </c>
      <c r="L16" t="s">
        <v>82</v>
      </c>
    </row>
    <row r="17" spans="1:12">
      <c r="A17" s="1" t="s">
        <v>126</v>
      </c>
      <c r="B17" s="1">
        <v>80032</v>
      </c>
      <c r="C17" s="1" t="s">
        <v>16</v>
      </c>
      <c r="D17" s="1" t="s">
        <v>12</v>
      </c>
      <c r="E17" s="2">
        <v>0.59027777777777779</v>
      </c>
      <c r="F17" s="1" t="s">
        <v>36</v>
      </c>
      <c r="G17" s="2">
        <v>0.62638888888888888</v>
      </c>
      <c r="H17" s="1" t="s">
        <v>193</v>
      </c>
      <c r="I17" s="1" t="s">
        <v>194</v>
      </c>
      <c r="J17" s="1" t="s">
        <v>170</v>
      </c>
      <c r="L17" t="s">
        <v>82</v>
      </c>
    </row>
    <row r="18" spans="1:12">
      <c r="A18" s="1" t="s">
        <v>9</v>
      </c>
      <c r="B18" s="1">
        <v>85019</v>
      </c>
      <c r="C18" s="1" t="s">
        <v>10</v>
      </c>
      <c r="D18" s="1" t="s">
        <v>11</v>
      </c>
      <c r="E18" s="2">
        <v>0.59027777777777779</v>
      </c>
      <c r="F18" s="1" t="s">
        <v>12</v>
      </c>
      <c r="G18" s="2">
        <v>0.6479166666666667</v>
      </c>
      <c r="H18" s="1" t="s">
        <v>13</v>
      </c>
      <c r="I18" s="1" t="s">
        <v>14</v>
      </c>
      <c r="J18" s="1" t="s">
        <v>186</v>
      </c>
    </row>
    <row r="19" spans="1:12">
      <c r="A19" s="1" t="s">
        <v>151</v>
      </c>
      <c r="B19" s="1">
        <v>140011</v>
      </c>
      <c r="C19" s="1" t="s">
        <v>16</v>
      </c>
      <c r="D19" s="1" t="s">
        <v>12</v>
      </c>
      <c r="E19" s="2">
        <v>0.59027777777777779</v>
      </c>
      <c r="F19" s="1" t="s">
        <v>152</v>
      </c>
      <c r="G19" s="2">
        <v>0.62361111111111112</v>
      </c>
      <c r="H19" s="1" t="s">
        <v>195</v>
      </c>
      <c r="I19" s="1" t="s">
        <v>196</v>
      </c>
      <c r="J19" s="1" t="s">
        <v>170</v>
      </c>
      <c r="L19" t="s">
        <v>82</v>
      </c>
    </row>
    <row r="20" spans="1:12">
      <c r="A20" s="1" t="s">
        <v>69</v>
      </c>
      <c r="B20" s="1">
        <v>182014</v>
      </c>
      <c r="C20" s="1" t="s">
        <v>16</v>
      </c>
      <c r="D20" s="1" t="s">
        <v>12</v>
      </c>
      <c r="E20" s="2">
        <v>0.59027777777777779</v>
      </c>
      <c r="F20" s="1" t="s">
        <v>47</v>
      </c>
      <c r="G20" s="2">
        <v>0.61597222222222225</v>
      </c>
      <c r="H20" s="1" t="s">
        <v>197</v>
      </c>
      <c r="I20" s="1" t="s">
        <v>198</v>
      </c>
      <c r="J20" s="1" t="s">
        <v>170</v>
      </c>
      <c r="L20" t="s">
        <v>184</v>
      </c>
    </row>
    <row r="21" spans="1:12">
      <c r="A21" s="1" t="s">
        <v>35</v>
      </c>
      <c r="B21" s="1">
        <v>184031</v>
      </c>
      <c r="C21" s="1" t="s">
        <v>16</v>
      </c>
      <c r="D21" s="1" t="s">
        <v>12</v>
      </c>
      <c r="E21" s="2">
        <v>0.59027777777777779</v>
      </c>
      <c r="F21" s="1" t="s">
        <v>36</v>
      </c>
      <c r="G21" s="2">
        <v>0.64236111111111105</v>
      </c>
      <c r="H21" s="1" t="s">
        <v>199</v>
      </c>
      <c r="I21" s="1" t="s">
        <v>200</v>
      </c>
      <c r="J21" s="1" t="s">
        <v>170</v>
      </c>
      <c r="L21" t="s">
        <v>184</v>
      </c>
    </row>
    <row r="22" spans="1:12">
      <c r="A22" s="1" t="s">
        <v>24</v>
      </c>
      <c r="B22" s="1">
        <v>198030</v>
      </c>
      <c r="C22" s="1" t="s">
        <v>16</v>
      </c>
      <c r="D22" s="1" t="s">
        <v>62</v>
      </c>
      <c r="E22" s="2">
        <v>0.59375</v>
      </c>
      <c r="F22" s="1" t="s">
        <v>25</v>
      </c>
      <c r="G22" s="2">
        <v>0.62083333333333335</v>
      </c>
      <c r="H22" s="1" t="s">
        <v>201</v>
      </c>
      <c r="I22" s="1" t="s">
        <v>202</v>
      </c>
      <c r="J22" s="1" t="s">
        <v>170</v>
      </c>
      <c r="L22" s="5">
        <f>14/56</f>
        <v>0.25</v>
      </c>
    </row>
    <row r="23" spans="1:12">
      <c r="A23" s="3" t="s">
        <v>29</v>
      </c>
      <c r="B23" s="3">
        <v>132031</v>
      </c>
      <c r="C23" s="3" t="s">
        <v>16</v>
      </c>
      <c r="D23" s="3" t="s">
        <v>31</v>
      </c>
      <c r="E23" s="4">
        <v>0.59375</v>
      </c>
      <c r="F23" s="3" t="s">
        <v>30</v>
      </c>
      <c r="G23" s="4">
        <v>0.62708333333333333</v>
      </c>
      <c r="H23" s="3" t="s">
        <v>58</v>
      </c>
      <c r="I23" s="3" t="s">
        <v>59</v>
      </c>
      <c r="J23" s="3" t="s">
        <v>203</v>
      </c>
      <c r="L23" s="5">
        <f>29/56</f>
        <v>0.5178571428571429</v>
      </c>
    </row>
    <row r="24" spans="1:12">
      <c r="A24" s="1" t="s">
        <v>61</v>
      </c>
      <c r="B24" s="1">
        <v>133012</v>
      </c>
      <c r="C24" s="1" t="s">
        <v>16</v>
      </c>
      <c r="D24" s="1" t="s">
        <v>62</v>
      </c>
      <c r="E24" s="2">
        <v>0.59375</v>
      </c>
      <c r="F24" s="1" t="s">
        <v>145</v>
      </c>
      <c r="G24" s="2">
        <v>0.62152777777777779</v>
      </c>
      <c r="H24" s="1" t="s">
        <v>204</v>
      </c>
      <c r="I24" s="1" t="s">
        <v>205</v>
      </c>
      <c r="J24" s="1" t="s">
        <v>170</v>
      </c>
      <c r="L24" s="5">
        <f>13/56</f>
        <v>0.23214285714285715</v>
      </c>
    </row>
    <row r="25" spans="1:12">
      <c r="A25" s="1" t="s">
        <v>155</v>
      </c>
      <c r="B25" s="1">
        <v>179013</v>
      </c>
      <c r="C25" s="1" t="s">
        <v>16</v>
      </c>
      <c r="D25" s="1" t="s">
        <v>157</v>
      </c>
      <c r="E25" s="2">
        <v>0.59375</v>
      </c>
      <c r="F25" s="1" t="s">
        <v>156</v>
      </c>
      <c r="G25" s="2">
        <v>0.62638888888888888</v>
      </c>
      <c r="H25" s="1" t="s">
        <v>206</v>
      </c>
      <c r="I25" s="1" t="s">
        <v>207</v>
      </c>
      <c r="J25" s="1" t="s">
        <v>208</v>
      </c>
    </row>
    <row r="26" spans="1:12">
      <c r="A26" s="1" t="s">
        <v>15</v>
      </c>
      <c r="B26" s="1">
        <v>195117</v>
      </c>
      <c r="C26" s="1" t="s">
        <v>16</v>
      </c>
      <c r="D26" s="1" t="s">
        <v>21</v>
      </c>
      <c r="E26" s="2">
        <v>0.6</v>
      </c>
      <c r="F26" s="1" t="s">
        <v>12</v>
      </c>
      <c r="G26" s="2">
        <v>0.61111111111111105</v>
      </c>
      <c r="H26" s="1" t="s">
        <v>209</v>
      </c>
      <c r="I26" s="1" t="s">
        <v>210</v>
      </c>
      <c r="J26" s="1" t="s">
        <v>186</v>
      </c>
    </row>
    <row r="27" spans="1:12">
      <c r="A27" s="1" t="s">
        <v>29</v>
      </c>
      <c r="B27" s="1">
        <v>132034</v>
      </c>
      <c r="C27" s="1" t="s">
        <v>16</v>
      </c>
      <c r="D27" s="1" t="s">
        <v>30</v>
      </c>
      <c r="E27" s="2">
        <v>0.60069444444444442</v>
      </c>
      <c r="F27" s="1" t="s">
        <v>134</v>
      </c>
      <c r="G27" s="2">
        <v>0.63263888888888886</v>
      </c>
      <c r="H27" s="1" t="s">
        <v>211</v>
      </c>
      <c r="I27" s="1" t="s">
        <v>212</v>
      </c>
      <c r="J27" s="1" t="s">
        <v>187</v>
      </c>
    </row>
    <row r="28" spans="1:12">
      <c r="A28" s="1" t="s">
        <v>76</v>
      </c>
      <c r="B28" s="1">
        <v>410020</v>
      </c>
      <c r="C28" s="1" t="s">
        <v>16</v>
      </c>
      <c r="D28" s="1" t="s">
        <v>30</v>
      </c>
      <c r="E28" s="2">
        <v>0.60069444444444442</v>
      </c>
      <c r="F28" s="1" t="s">
        <v>77</v>
      </c>
      <c r="G28" s="2">
        <v>0.64583333333333337</v>
      </c>
      <c r="H28" s="1" t="s">
        <v>83</v>
      </c>
      <c r="I28" s="1" t="s">
        <v>84</v>
      </c>
      <c r="J28" s="1" t="s">
        <v>213</v>
      </c>
    </row>
    <row r="29" spans="1:12">
      <c r="A29" s="1" t="s">
        <v>35</v>
      </c>
      <c r="B29" s="1">
        <v>184035</v>
      </c>
      <c r="C29" s="1" t="s">
        <v>16</v>
      </c>
      <c r="D29" s="1" t="s">
        <v>111</v>
      </c>
      <c r="E29" s="2">
        <v>0.6020833333333333</v>
      </c>
      <c r="F29" s="1" t="s">
        <v>214</v>
      </c>
      <c r="G29" s="2">
        <v>0.60833333333333328</v>
      </c>
      <c r="H29" s="1" t="s">
        <v>215</v>
      </c>
      <c r="I29" s="1" t="s">
        <v>216</v>
      </c>
      <c r="J29" s="1" t="s">
        <v>187</v>
      </c>
    </row>
    <row r="30" spans="1:12">
      <c r="A30" s="1" t="s">
        <v>15</v>
      </c>
      <c r="B30" s="1">
        <v>195032</v>
      </c>
      <c r="C30" s="1" t="s">
        <v>16</v>
      </c>
      <c r="D30" s="1" t="s">
        <v>17</v>
      </c>
      <c r="E30" s="2">
        <v>0.60416666666666663</v>
      </c>
      <c r="F30" s="1" t="s">
        <v>47</v>
      </c>
      <c r="G30" s="2">
        <v>0.63888888888888895</v>
      </c>
      <c r="H30" s="1" t="s">
        <v>48</v>
      </c>
      <c r="I30" s="1" t="s">
        <v>49</v>
      </c>
      <c r="J30" s="1" t="s">
        <v>186</v>
      </c>
    </row>
    <row r="31" spans="1:12">
      <c r="A31" s="1" t="s">
        <v>69</v>
      </c>
      <c r="B31" s="1">
        <v>182012</v>
      </c>
      <c r="C31" s="1" t="s">
        <v>16</v>
      </c>
      <c r="D31" s="1" t="s">
        <v>17</v>
      </c>
      <c r="E31" s="2">
        <v>0.60416666666666663</v>
      </c>
      <c r="F31" s="1" t="s">
        <v>160</v>
      </c>
      <c r="G31" s="2">
        <v>0.64097222222222217</v>
      </c>
      <c r="H31" s="1" t="s">
        <v>217</v>
      </c>
      <c r="I31" s="1" t="s">
        <v>218</v>
      </c>
      <c r="J31" s="1" t="s">
        <v>213</v>
      </c>
    </row>
    <row r="32" spans="1:12">
      <c r="A32" s="1" t="s">
        <v>15</v>
      </c>
      <c r="B32" s="1">
        <v>195119</v>
      </c>
      <c r="C32" s="1" t="s">
        <v>16</v>
      </c>
      <c r="D32" s="1" t="s">
        <v>12</v>
      </c>
      <c r="E32" s="2">
        <v>0.61111111111111105</v>
      </c>
      <c r="F32" s="1" t="s">
        <v>17</v>
      </c>
      <c r="G32" s="2">
        <v>0.64374999999999993</v>
      </c>
      <c r="H32" s="1" t="s">
        <v>18</v>
      </c>
      <c r="I32" s="1" t="s">
        <v>19</v>
      </c>
      <c r="J32" s="1" t="s">
        <v>190</v>
      </c>
      <c r="L32" s="5">
        <f>10/56</f>
        <v>0.17857142857142858</v>
      </c>
    </row>
    <row r="33" spans="1:12">
      <c r="A33" s="1" t="s">
        <v>76</v>
      </c>
      <c r="B33" s="1">
        <v>410022</v>
      </c>
      <c r="C33" s="1" t="s">
        <v>16</v>
      </c>
      <c r="D33" s="1" t="s">
        <v>78</v>
      </c>
      <c r="E33" s="2">
        <v>0.61458333333333337</v>
      </c>
      <c r="F33" s="1" t="s">
        <v>77</v>
      </c>
      <c r="G33" s="2">
        <v>0.63888888888888895</v>
      </c>
      <c r="H33" s="1" t="s">
        <v>86</v>
      </c>
      <c r="I33" s="1" t="s">
        <v>87</v>
      </c>
      <c r="J33" s="1" t="s">
        <v>219</v>
      </c>
      <c r="L33" t="s">
        <v>184</v>
      </c>
    </row>
    <row r="38" spans="1:12">
      <c r="D38" t="s">
        <v>40</v>
      </c>
    </row>
  </sheetData>
  <sortState xmlns:xlrd2="http://schemas.microsoft.com/office/spreadsheetml/2017/richdata2" ref="A2:I34">
    <sortCondition ref="E1:E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06D6-B8FC-41DC-9F22-A40BA336E5F3}">
  <dimension ref="A1:K24"/>
  <sheetViews>
    <sheetView tabSelected="1" workbookViewId="0">
      <selection activeCell="F20" sqref="F20"/>
    </sheetView>
  </sheetViews>
  <sheetFormatPr defaultColWidth="8.7109375" defaultRowHeight="14.45"/>
  <cols>
    <col min="2" max="2" width="9" bestFit="1" customWidth="1"/>
    <col min="3" max="3" width="10.28515625" bestFit="1" customWidth="1"/>
    <col min="4" max="4" width="39.85546875" bestFit="1" customWidth="1"/>
    <col min="5" max="5" width="13.42578125" bestFit="1" customWidth="1"/>
    <col min="6" max="6" width="39.85546875" bestFit="1" customWidth="1"/>
    <col min="8" max="8" width="52.7109375" bestFit="1" customWidth="1"/>
    <col min="9" max="9" width="10.28515625" bestFit="1" customWidth="1"/>
    <col min="10" max="10" width="31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220</v>
      </c>
      <c r="K1" t="s">
        <v>124</v>
      </c>
    </row>
    <row r="2" spans="1:11">
      <c r="A2" s="1" t="s">
        <v>61</v>
      </c>
      <c r="B2" s="1">
        <v>133016</v>
      </c>
      <c r="C2" s="1" t="s">
        <v>10</v>
      </c>
      <c r="D2" s="1" t="s">
        <v>62</v>
      </c>
      <c r="E2" s="2">
        <v>0.69791666666666663</v>
      </c>
      <c r="F2" s="1" t="s">
        <v>63</v>
      </c>
      <c r="G2" s="2">
        <v>0.71875</v>
      </c>
      <c r="H2" s="1" t="s">
        <v>221</v>
      </c>
      <c r="I2" s="1" t="s">
        <v>222</v>
      </c>
      <c r="J2" t="s">
        <v>170</v>
      </c>
    </row>
    <row r="3" spans="1:11">
      <c r="A3" s="9" t="s">
        <v>15</v>
      </c>
      <c r="B3" s="9">
        <v>195043</v>
      </c>
      <c r="C3" s="9" t="s">
        <v>16</v>
      </c>
      <c r="D3" s="9" t="s">
        <v>17</v>
      </c>
      <c r="E3" s="10">
        <v>0.70833333333333337</v>
      </c>
      <c r="F3" s="9" t="s">
        <v>47</v>
      </c>
      <c r="G3" s="10">
        <v>0.74444444444444446</v>
      </c>
      <c r="H3" s="9" t="s">
        <v>48</v>
      </c>
      <c r="I3" s="9" t="s">
        <v>49</v>
      </c>
      <c r="J3" t="s">
        <v>223</v>
      </c>
    </row>
    <row r="4" spans="1:11">
      <c r="A4" s="1" t="s">
        <v>126</v>
      </c>
      <c r="B4" s="1">
        <v>80035</v>
      </c>
      <c r="C4" s="1" t="s">
        <v>16</v>
      </c>
      <c r="D4" s="1" t="s">
        <v>36</v>
      </c>
      <c r="E4" s="2">
        <v>0.71180555555555547</v>
      </c>
      <c r="F4" s="1" t="s">
        <v>127</v>
      </c>
      <c r="G4" s="2">
        <v>0.74097222222222225</v>
      </c>
      <c r="H4" s="1" t="s">
        <v>224</v>
      </c>
      <c r="I4" s="1" t="s">
        <v>225</v>
      </c>
      <c r="J4" t="s">
        <v>114</v>
      </c>
    </row>
    <row r="5" spans="1:11">
      <c r="A5" s="1" t="s">
        <v>15</v>
      </c>
      <c r="B5" s="1">
        <v>195133</v>
      </c>
      <c r="C5" s="1" t="s">
        <v>16</v>
      </c>
      <c r="D5" s="1" t="s">
        <v>12</v>
      </c>
      <c r="E5" s="2">
        <v>0.71180555555555547</v>
      </c>
      <c r="F5" s="1" t="s">
        <v>17</v>
      </c>
      <c r="G5" s="2">
        <v>0.74444444444444446</v>
      </c>
      <c r="H5" s="1" t="s">
        <v>18</v>
      </c>
      <c r="I5" s="1" t="s">
        <v>19</v>
      </c>
      <c r="J5" t="s">
        <v>226</v>
      </c>
    </row>
    <row r="6" spans="1:11">
      <c r="A6" s="1" t="s">
        <v>29</v>
      </c>
      <c r="B6" s="1">
        <v>132042</v>
      </c>
      <c r="C6" s="1" t="s">
        <v>16</v>
      </c>
      <c r="D6" s="1" t="s">
        <v>30</v>
      </c>
      <c r="E6" s="2">
        <v>0.71180555555555547</v>
      </c>
      <c r="F6" s="1" t="s">
        <v>31</v>
      </c>
      <c r="G6" s="2">
        <v>0.74513888888888891</v>
      </c>
      <c r="H6" s="1" t="s">
        <v>32</v>
      </c>
      <c r="I6" s="1" t="s">
        <v>33</v>
      </c>
      <c r="J6" t="s">
        <v>223</v>
      </c>
    </row>
    <row r="7" spans="1:11">
      <c r="A7" s="1" t="s">
        <v>29</v>
      </c>
      <c r="B7" s="1">
        <v>132041</v>
      </c>
      <c r="C7" s="1" t="s">
        <v>16</v>
      </c>
      <c r="D7" s="1" t="s">
        <v>31</v>
      </c>
      <c r="E7" s="2">
        <v>0.71180555555555547</v>
      </c>
      <c r="F7" s="1" t="s">
        <v>30</v>
      </c>
      <c r="G7" s="2">
        <v>0.74513888888888891</v>
      </c>
      <c r="H7" s="1" t="s">
        <v>58</v>
      </c>
      <c r="I7" s="1" t="s">
        <v>59</v>
      </c>
      <c r="J7" t="s">
        <v>227</v>
      </c>
    </row>
    <row r="8" spans="1:11">
      <c r="A8" s="1" t="s">
        <v>15</v>
      </c>
      <c r="B8" s="1">
        <v>195130</v>
      </c>
      <c r="C8" s="1" t="s">
        <v>16</v>
      </c>
      <c r="D8" s="1" t="s">
        <v>21</v>
      </c>
      <c r="E8" s="2">
        <v>0.72152777777777777</v>
      </c>
      <c r="F8" s="1" t="s">
        <v>17</v>
      </c>
      <c r="G8" s="2">
        <v>0.76527777777777783</v>
      </c>
      <c r="H8" s="1" t="s">
        <v>171</v>
      </c>
      <c r="I8" s="1" t="s">
        <v>172</v>
      </c>
      <c r="J8" t="s">
        <v>228</v>
      </c>
      <c r="K8" s="5">
        <f>((14+8+8)/3)/56</f>
        <v>0.17857142857142858</v>
      </c>
    </row>
    <row r="9" spans="1:11">
      <c r="A9" s="1" t="s">
        <v>61</v>
      </c>
      <c r="B9" s="1">
        <v>133015</v>
      </c>
      <c r="C9" s="1" t="s">
        <v>10</v>
      </c>
      <c r="D9" s="1" t="s">
        <v>63</v>
      </c>
      <c r="E9" s="2">
        <v>0.72152777777777777</v>
      </c>
      <c r="F9" s="1" t="s">
        <v>62</v>
      </c>
      <c r="G9" s="2">
        <v>0.74305555555555547</v>
      </c>
      <c r="H9" s="1" t="s">
        <v>229</v>
      </c>
      <c r="I9" s="1" t="s">
        <v>230</v>
      </c>
      <c r="J9" t="s">
        <v>223</v>
      </c>
    </row>
    <row r="10" spans="1:11">
      <c r="A10" s="1" t="s">
        <v>15</v>
      </c>
      <c r="B10" s="1">
        <v>195044</v>
      </c>
      <c r="C10" s="1" t="s">
        <v>16</v>
      </c>
      <c r="D10" s="1" t="s">
        <v>17</v>
      </c>
      <c r="E10" s="2">
        <v>0.72569444444444453</v>
      </c>
      <c r="F10" s="1" t="s">
        <v>47</v>
      </c>
      <c r="G10" s="2">
        <v>0.76180555555555562</v>
      </c>
      <c r="H10" s="1" t="s">
        <v>48</v>
      </c>
      <c r="I10" s="1" t="s">
        <v>49</v>
      </c>
      <c r="J10" t="s">
        <v>223</v>
      </c>
    </row>
    <row r="11" spans="1:11" ht="16.899999999999999" customHeight="1">
      <c r="A11" s="1" t="s">
        <v>69</v>
      </c>
      <c r="B11" s="1">
        <v>182013</v>
      </c>
      <c r="C11" s="1" t="s">
        <v>16</v>
      </c>
      <c r="D11" s="1" t="s">
        <v>160</v>
      </c>
      <c r="E11" s="2">
        <v>0.72916666666666663</v>
      </c>
      <c r="F11" s="1" t="s">
        <v>17</v>
      </c>
      <c r="G11" s="2">
        <v>0.7680555555555556</v>
      </c>
      <c r="H11" s="1" t="s">
        <v>231</v>
      </c>
      <c r="I11" s="1" t="s">
        <v>232</v>
      </c>
      <c r="J11" t="s">
        <v>114</v>
      </c>
    </row>
    <row r="12" spans="1:11">
      <c r="A12" s="3" t="s">
        <v>35</v>
      </c>
      <c r="B12" s="3">
        <v>184033</v>
      </c>
      <c r="C12" s="3" t="s">
        <v>16</v>
      </c>
      <c r="D12" s="3" t="s">
        <v>12</v>
      </c>
      <c r="E12" s="4">
        <v>0.74305555555555547</v>
      </c>
      <c r="F12" s="3" t="s">
        <v>36</v>
      </c>
      <c r="G12" s="4">
        <v>0.79513888888888884</v>
      </c>
      <c r="H12" s="3" t="s">
        <v>199</v>
      </c>
      <c r="I12" s="3" t="s">
        <v>200</v>
      </c>
      <c r="J12" t="s">
        <v>233</v>
      </c>
      <c r="K12" t="s">
        <v>184</v>
      </c>
    </row>
    <row r="13" spans="1:11">
      <c r="A13" s="1" t="s">
        <v>9</v>
      </c>
      <c r="B13" s="1">
        <v>85020</v>
      </c>
      <c r="C13" s="1" t="s">
        <v>10</v>
      </c>
      <c r="D13" s="1" t="s">
        <v>62</v>
      </c>
      <c r="E13" s="2">
        <v>0.74652777777777779</v>
      </c>
      <c r="F13" s="1" t="s">
        <v>11</v>
      </c>
      <c r="G13" s="2">
        <v>0.8041666666666667</v>
      </c>
      <c r="H13" s="1" t="s">
        <v>234</v>
      </c>
      <c r="I13" s="1" t="s">
        <v>235</v>
      </c>
      <c r="J13" t="s">
        <v>233</v>
      </c>
      <c r="K13" t="s">
        <v>184</v>
      </c>
    </row>
    <row r="14" spans="1:11">
      <c r="A14" s="1" t="s">
        <v>15</v>
      </c>
      <c r="B14" s="1">
        <v>195049</v>
      </c>
      <c r="C14" s="1" t="s">
        <v>16</v>
      </c>
      <c r="D14" s="1" t="s">
        <v>17</v>
      </c>
      <c r="E14" s="2">
        <v>0.75</v>
      </c>
      <c r="F14" s="1" t="s">
        <v>21</v>
      </c>
      <c r="G14" s="2">
        <v>0.7944444444444444</v>
      </c>
      <c r="H14" s="1" t="s">
        <v>188</v>
      </c>
      <c r="I14" s="1" t="s">
        <v>189</v>
      </c>
    </row>
    <row r="15" spans="1:11">
      <c r="A15" s="1" t="s">
        <v>29</v>
      </c>
      <c r="B15" s="1">
        <v>132045</v>
      </c>
      <c r="C15" s="1" t="s">
        <v>16</v>
      </c>
      <c r="D15" s="1" t="s">
        <v>31</v>
      </c>
      <c r="E15" s="2">
        <v>0.75347222222222221</v>
      </c>
      <c r="F15" s="1" t="s">
        <v>30</v>
      </c>
      <c r="G15" s="2">
        <v>0.78680555555555554</v>
      </c>
      <c r="H15" s="1" t="s">
        <v>58</v>
      </c>
      <c r="I15" s="1" t="s">
        <v>59</v>
      </c>
    </row>
    <row r="16" spans="1:11">
      <c r="A16" s="1" t="s">
        <v>29</v>
      </c>
      <c r="B16" s="1">
        <v>132044</v>
      </c>
      <c r="C16" s="1" t="s">
        <v>16</v>
      </c>
      <c r="D16" s="1" t="s">
        <v>30</v>
      </c>
      <c r="E16" s="2">
        <v>0.75347222222222221</v>
      </c>
      <c r="F16" s="1" t="s">
        <v>31</v>
      </c>
      <c r="G16" s="2">
        <v>0.78680555555555554</v>
      </c>
      <c r="H16" s="1" t="s">
        <v>32</v>
      </c>
      <c r="I16" s="1" t="s">
        <v>33</v>
      </c>
      <c r="J16" t="s">
        <v>223</v>
      </c>
    </row>
    <row r="17" spans="1:10">
      <c r="A17" s="1" t="s">
        <v>15</v>
      </c>
      <c r="B17" s="1">
        <v>195154</v>
      </c>
      <c r="C17" s="1" t="s">
        <v>16</v>
      </c>
      <c r="D17" s="1" t="s">
        <v>174</v>
      </c>
      <c r="E17" s="2">
        <v>0.76041666666666663</v>
      </c>
      <c r="F17" s="1" t="s">
        <v>47</v>
      </c>
      <c r="G17" s="2">
        <v>0.80833333333333324</v>
      </c>
      <c r="H17" s="1" t="s">
        <v>236</v>
      </c>
      <c r="I17" s="1" t="s">
        <v>237</v>
      </c>
      <c r="J17" t="s">
        <v>223</v>
      </c>
    </row>
    <row r="18" spans="1:10">
      <c r="A18" s="1" t="s">
        <v>15</v>
      </c>
      <c r="B18" s="1">
        <v>195051</v>
      </c>
      <c r="C18" s="1" t="s">
        <v>16</v>
      </c>
      <c r="D18" s="1" t="s">
        <v>17</v>
      </c>
      <c r="E18" s="2">
        <v>0.76736111111111116</v>
      </c>
      <c r="F18" s="1" t="s">
        <v>47</v>
      </c>
      <c r="G18" s="2">
        <v>0.80208333333333337</v>
      </c>
      <c r="H18" s="1" t="s">
        <v>48</v>
      </c>
      <c r="I18" s="1" t="s">
        <v>49</v>
      </c>
      <c r="J18" t="s">
        <v>223</v>
      </c>
    </row>
    <row r="19" spans="1:10">
      <c r="A19" s="1" t="s">
        <v>69</v>
      </c>
      <c r="B19" s="1">
        <v>182022</v>
      </c>
      <c r="C19" s="1" t="s">
        <v>16</v>
      </c>
      <c r="D19" s="1" t="s">
        <v>17</v>
      </c>
      <c r="E19" s="2">
        <v>0.77083333333333337</v>
      </c>
      <c r="F19" s="1" t="s">
        <v>70</v>
      </c>
      <c r="G19" s="2">
        <v>0.79583333333333339</v>
      </c>
      <c r="H19" s="1" t="s">
        <v>109</v>
      </c>
      <c r="I19" s="1" t="s">
        <v>110</v>
      </c>
    </row>
    <row r="24" spans="1:10">
      <c r="D24" t="s">
        <v>40</v>
      </c>
    </row>
  </sheetData>
  <sortState xmlns:xlrd2="http://schemas.microsoft.com/office/spreadsheetml/2017/richdata2" ref="A2:I19">
    <sortCondition ref="E1:E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5D02-B7D6-4C9B-B784-2D3879F04F1D}">
  <dimension ref="A1"/>
  <sheetViews>
    <sheetView workbookViewId="0">
      <selection activeCell="B6" sqref="B6"/>
    </sheetView>
  </sheetViews>
  <sheetFormatPr defaultColWidth="8.7109375"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CATTANEO</dc:creator>
  <cp:keywords/>
  <dc:description/>
  <cp:lastModifiedBy>Chiara Beretta</cp:lastModifiedBy>
  <cp:revision/>
  <dcterms:created xsi:type="dcterms:W3CDTF">2015-06-05T18:19:34Z</dcterms:created>
  <dcterms:modified xsi:type="dcterms:W3CDTF">2022-04-12T10:11:30Z</dcterms:modified>
  <cp:category/>
  <cp:contentStatus/>
</cp:coreProperties>
</file>