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ranc\OneDrive\Documenti\Master in Finance\Semester II\Risk Management\Case 2\"/>
    </mc:Choice>
  </mc:AlternateContent>
  <xr:revisionPtr revIDLastSave="0" documentId="13_ncr:1_{BC70A450-6207-4A3D-81B4-3DFF5FA036AE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Option_Portfolio" sheetId="3" r:id="rId1"/>
    <sheet name="Underlying_Assets" sheetId="4" r:id="rId2"/>
    <sheet name="FI_Portfolio" sheetId="5" r:id="rId3"/>
    <sheet name="TSIR" sheetId="1" r:id="rId4"/>
    <sheet name="Part I" sheetId="6" r:id="rId5"/>
    <sheet name="Part II" sheetId="7" r:id="rId6"/>
    <sheet name="Part III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6" l="1"/>
  <c r="K4" i="6"/>
  <c r="H35" i="7"/>
  <c r="F3" i="8"/>
  <c r="A11" i="8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4" i="6"/>
  <c r="G6" i="8" l="1"/>
  <c r="C6" i="8"/>
  <c r="C3" i="8"/>
  <c r="A4" i="8"/>
  <c r="K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C35" i="7"/>
  <c r="I33" i="6"/>
  <c r="F25" i="7"/>
  <c r="R11" i="7"/>
  <c r="B10" i="7" a="1"/>
  <c r="B10" i="7" s="1"/>
  <c r="H3" i="1"/>
  <c r="I35" i="7" l="1"/>
  <c r="R10" i="7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G42" i="7" s="1"/>
  <c r="L751" i="1"/>
  <c r="L752" i="1"/>
  <c r="L753" i="1"/>
  <c r="L754" i="1"/>
  <c r="L755" i="1"/>
  <c r="L756" i="1"/>
  <c r="L757" i="1"/>
  <c r="L758" i="1"/>
  <c r="G50" i="7" s="1"/>
  <c r="L759" i="1"/>
  <c r="L760" i="1"/>
  <c r="L761" i="1"/>
  <c r="L762" i="1"/>
  <c r="L763" i="1"/>
  <c r="L764" i="1"/>
  <c r="L765" i="1"/>
  <c r="L766" i="1"/>
  <c r="G58" i="7" s="1"/>
  <c r="L767" i="1"/>
  <c r="L768" i="1"/>
  <c r="L769" i="1"/>
  <c r="L770" i="1"/>
  <c r="L771" i="1"/>
  <c r="L772" i="1"/>
  <c r="L773" i="1"/>
  <c r="L774" i="1"/>
  <c r="G66" i="7" s="1"/>
  <c r="L775" i="1"/>
  <c r="L776" i="1"/>
  <c r="L777" i="1"/>
  <c r="L778" i="1"/>
  <c r="L779" i="1"/>
  <c r="L780" i="1"/>
  <c r="L781" i="1"/>
  <c r="L782" i="1"/>
  <c r="G74" i="7" s="1"/>
  <c r="L783" i="1"/>
  <c r="L784" i="1"/>
  <c r="L785" i="1"/>
  <c r="L786" i="1"/>
  <c r="L787" i="1"/>
  <c r="L788" i="1"/>
  <c r="L789" i="1"/>
  <c r="L790" i="1"/>
  <c r="G82" i="7" s="1"/>
  <c r="L791" i="1"/>
  <c r="L792" i="1"/>
  <c r="L793" i="1"/>
  <c r="L794" i="1"/>
  <c r="L795" i="1"/>
  <c r="L796" i="1"/>
  <c r="L797" i="1"/>
  <c r="L798" i="1"/>
  <c r="G90" i="7" s="1"/>
  <c r="L799" i="1"/>
  <c r="L800" i="1"/>
  <c r="L801" i="1"/>
  <c r="L802" i="1"/>
  <c r="L803" i="1"/>
  <c r="L804" i="1"/>
  <c r="L805" i="1"/>
  <c r="L806" i="1"/>
  <c r="G98" i="7" s="1"/>
  <c r="L807" i="1"/>
  <c r="L808" i="1"/>
  <c r="L809" i="1"/>
  <c r="L810" i="1"/>
  <c r="L811" i="1"/>
  <c r="L812" i="1"/>
  <c r="L813" i="1"/>
  <c r="L814" i="1"/>
  <c r="G106" i="7" s="1"/>
  <c r="L815" i="1"/>
  <c r="L816" i="1"/>
  <c r="L817" i="1"/>
  <c r="L818" i="1"/>
  <c r="L819" i="1"/>
  <c r="L820" i="1"/>
  <c r="L821" i="1"/>
  <c r="L822" i="1"/>
  <c r="G114" i="7" s="1"/>
  <c r="L823" i="1"/>
  <c r="L824" i="1"/>
  <c r="L825" i="1"/>
  <c r="L826" i="1"/>
  <c r="L827" i="1"/>
  <c r="L828" i="1"/>
  <c r="L829" i="1"/>
  <c r="L830" i="1"/>
  <c r="G122" i="7" s="1"/>
  <c r="L831" i="1"/>
  <c r="L832" i="1"/>
  <c r="L833" i="1"/>
  <c r="L834" i="1"/>
  <c r="L835" i="1"/>
  <c r="L836" i="1"/>
  <c r="L837" i="1"/>
  <c r="L838" i="1"/>
  <c r="G130" i="7" s="1"/>
  <c r="L839" i="1"/>
  <c r="L840" i="1"/>
  <c r="L841" i="1"/>
  <c r="L842" i="1"/>
  <c r="L843" i="1"/>
  <c r="L844" i="1"/>
  <c r="L845" i="1"/>
  <c r="L846" i="1"/>
  <c r="G138" i="7" s="1"/>
  <c r="L847" i="1"/>
  <c r="L848" i="1"/>
  <c r="L849" i="1"/>
  <c r="L850" i="1"/>
  <c r="L851" i="1"/>
  <c r="L852" i="1"/>
  <c r="L853" i="1"/>
  <c r="L854" i="1"/>
  <c r="G146" i="7" s="1"/>
  <c r="L855" i="1"/>
  <c r="L856" i="1"/>
  <c r="L857" i="1"/>
  <c r="L858" i="1"/>
  <c r="L859" i="1"/>
  <c r="L860" i="1"/>
  <c r="L861" i="1"/>
  <c r="L862" i="1"/>
  <c r="G154" i="7" s="1"/>
  <c r="L863" i="1"/>
  <c r="L864" i="1"/>
  <c r="L865" i="1"/>
  <c r="L866" i="1"/>
  <c r="L867" i="1"/>
  <c r="L868" i="1"/>
  <c r="L869" i="1"/>
  <c r="L870" i="1"/>
  <c r="G162" i="7" s="1"/>
  <c r="L871" i="1"/>
  <c r="L872" i="1"/>
  <c r="L873" i="1"/>
  <c r="L874" i="1"/>
  <c r="L875" i="1"/>
  <c r="L876" i="1"/>
  <c r="L877" i="1"/>
  <c r="L878" i="1"/>
  <c r="G170" i="7" s="1"/>
  <c r="L879" i="1"/>
  <c r="L880" i="1"/>
  <c r="L881" i="1"/>
  <c r="L882" i="1"/>
  <c r="L883" i="1"/>
  <c r="L884" i="1"/>
  <c r="L885" i="1"/>
  <c r="L886" i="1"/>
  <c r="G178" i="7" s="1"/>
  <c r="L887" i="1"/>
  <c r="L888" i="1"/>
  <c r="L889" i="1"/>
  <c r="L890" i="1"/>
  <c r="L891" i="1"/>
  <c r="L892" i="1"/>
  <c r="L893" i="1"/>
  <c r="L894" i="1"/>
  <c r="G186" i="7" s="1"/>
  <c r="L895" i="1"/>
  <c r="L896" i="1"/>
  <c r="L897" i="1"/>
  <c r="L898" i="1"/>
  <c r="L899" i="1"/>
  <c r="L900" i="1"/>
  <c r="L901" i="1"/>
  <c r="L902" i="1"/>
  <c r="G194" i="7" s="1"/>
  <c r="L903" i="1"/>
  <c r="L904" i="1"/>
  <c r="L905" i="1"/>
  <c r="L906" i="1"/>
  <c r="L907" i="1"/>
  <c r="L908" i="1"/>
  <c r="L909" i="1"/>
  <c r="L910" i="1"/>
  <c r="G202" i="7" s="1"/>
  <c r="L911" i="1"/>
  <c r="L912" i="1"/>
  <c r="L913" i="1"/>
  <c r="L914" i="1"/>
  <c r="L915" i="1"/>
  <c r="L916" i="1"/>
  <c r="L917" i="1"/>
  <c r="L918" i="1"/>
  <c r="G210" i="7" s="1"/>
  <c r="L919" i="1"/>
  <c r="L920" i="1"/>
  <c r="L921" i="1"/>
  <c r="L922" i="1"/>
  <c r="L923" i="1"/>
  <c r="L924" i="1"/>
  <c r="L925" i="1"/>
  <c r="L926" i="1"/>
  <c r="G218" i="7" s="1"/>
  <c r="L927" i="1"/>
  <c r="L928" i="1"/>
  <c r="L929" i="1"/>
  <c r="L930" i="1"/>
  <c r="L931" i="1"/>
  <c r="L932" i="1"/>
  <c r="L933" i="1"/>
  <c r="L934" i="1"/>
  <c r="G226" i="7" s="1"/>
  <c r="L935" i="1"/>
  <c r="L936" i="1"/>
  <c r="L937" i="1"/>
  <c r="L938" i="1"/>
  <c r="L939" i="1"/>
  <c r="L940" i="1"/>
  <c r="L941" i="1"/>
  <c r="L942" i="1"/>
  <c r="G234" i="7" s="1"/>
  <c r="L943" i="1"/>
  <c r="L944" i="1"/>
  <c r="L945" i="1"/>
  <c r="L946" i="1"/>
  <c r="L947" i="1"/>
  <c r="L948" i="1"/>
  <c r="L949" i="1"/>
  <c r="L950" i="1"/>
  <c r="G242" i="7" s="1"/>
  <c r="L951" i="1"/>
  <c r="L952" i="1"/>
  <c r="L953" i="1"/>
  <c r="L954" i="1"/>
  <c r="L955" i="1"/>
  <c r="L956" i="1"/>
  <c r="L957" i="1"/>
  <c r="L958" i="1"/>
  <c r="G250" i="7" s="1"/>
  <c r="L959" i="1"/>
  <c r="L960" i="1"/>
  <c r="L961" i="1"/>
  <c r="L962" i="1"/>
  <c r="L963" i="1"/>
  <c r="L964" i="1"/>
  <c r="L965" i="1"/>
  <c r="L966" i="1"/>
  <c r="G258" i="7" s="1"/>
  <c r="L967" i="1"/>
  <c r="L968" i="1"/>
  <c r="L969" i="1"/>
  <c r="L970" i="1"/>
  <c r="L971" i="1"/>
  <c r="L972" i="1"/>
  <c r="L973" i="1"/>
  <c r="L974" i="1"/>
  <c r="G266" i="7" s="1"/>
  <c r="L975" i="1"/>
  <c r="L976" i="1"/>
  <c r="L977" i="1"/>
  <c r="L978" i="1"/>
  <c r="L979" i="1"/>
  <c r="L980" i="1"/>
  <c r="L981" i="1"/>
  <c r="L982" i="1"/>
  <c r="G274" i="7" s="1"/>
  <c r="L983" i="1"/>
  <c r="L984" i="1"/>
  <c r="L985" i="1"/>
  <c r="L986" i="1"/>
  <c r="L987" i="1"/>
  <c r="L988" i="1"/>
  <c r="L989" i="1"/>
  <c r="L990" i="1"/>
  <c r="G282" i="7" s="1"/>
  <c r="L991" i="1"/>
  <c r="L992" i="1"/>
  <c r="L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E38" i="7" s="1"/>
  <c r="J747" i="1"/>
  <c r="E39" i="7" s="1"/>
  <c r="J748" i="1"/>
  <c r="J749" i="1"/>
  <c r="J750" i="1"/>
  <c r="J751" i="1"/>
  <c r="J752" i="1"/>
  <c r="J753" i="1"/>
  <c r="J754" i="1"/>
  <c r="E46" i="7" s="1"/>
  <c r="J755" i="1"/>
  <c r="E47" i="7" s="1"/>
  <c r="J756" i="1"/>
  <c r="J757" i="1"/>
  <c r="J758" i="1"/>
  <c r="J759" i="1"/>
  <c r="J760" i="1"/>
  <c r="J761" i="1"/>
  <c r="J762" i="1"/>
  <c r="E54" i="7" s="1"/>
  <c r="J763" i="1"/>
  <c r="E55" i="7" s="1"/>
  <c r="J764" i="1"/>
  <c r="J765" i="1"/>
  <c r="J766" i="1"/>
  <c r="J767" i="1"/>
  <c r="J768" i="1"/>
  <c r="J769" i="1"/>
  <c r="J770" i="1"/>
  <c r="E62" i="7" s="1"/>
  <c r="J771" i="1"/>
  <c r="E63" i="7" s="1"/>
  <c r="J772" i="1"/>
  <c r="J773" i="1"/>
  <c r="J774" i="1"/>
  <c r="J775" i="1"/>
  <c r="J776" i="1"/>
  <c r="J777" i="1"/>
  <c r="J778" i="1"/>
  <c r="E70" i="7" s="1"/>
  <c r="J779" i="1"/>
  <c r="E71" i="7" s="1"/>
  <c r="J780" i="1"/>
  <c r="J781" i="1"/>
  <c r="J782" i="1"/>
  <c r="J783" i="1"/>
  <c r="J784" i="1"/>
  <c r="J785" i="1"/>
  <c r="J786" i="1"/>
  <c r="E78" i="7" s="1"/>
  <c r="J787" i="1"/>
  <c r="E79" i="7" s="1"/>
  <c r="J788" i="1"/>
  <c r="J789" i="1"/>
  <c r="J790" i="1"/>
  <c r="J791" i="1"/>
  <c r="J792" i="1"/>
  <c r="J793" i="1"/>
  <c r="J794" i="1"/>
  <c r="E86" i="7" s="1"/>
  <c r="J795" i="1"/>
  <c r="E87" i="7" s="1"/>
  <c r="J796" i="1"/>
  <c r="J797" i="1"/>
  <c r="J798" i="1"/>
  <c r="J799" i="1"/>
  <c r="J800" i="1"/>
  <c r="J801" i="1"/>
  <c r="J802" i="1"/>
  <c r="E94" i="7" s="1"/>
  <c r="J803" i="1"/>
  <c r="E95" i="7" s="1"/>
  <c r="J804" i="1"/>
  <c r="J805" i="1"/>
  <c r="J806" i="1"/>
  <c r="J807" i="1"/>
  <c r="J808" i="1"/>
  <c r="J809" i="1"/>
  <c r="J810" i="1"/>
  <c r="E102" i="7" s="1"/>
  <c r="J811" i="1"/>
  <c r="E103" i="7" s="1"/>
  <c r="J812" i="1"/>
  <c r="J813" i="1"/>
  <c r="J814" i="1"/>
  <c r="J815" i="1"/>
  <c r="J816" i="1"/>
  <c r="J817" i="1"/>
  <c r="J818" i="1"/>
  <c r="E110" i="7" s="1"/>
  <c r="J819" i="1"/>
  <c r="E111" i="7" s="1"/>
  <c r="J820" i="1"/>
  <c r="J821" i="1"/>
  <c r="J822" i="1"/>
  <c r="J823" i="1"/>
  <c r="J824" i="1"/>
  <c r="J825" i="1"/>
  <c r="J826" i="1"/>
  <c r="E118" i="7" s="1"/>
  <c r="J827" i="1"/>
  <c r="E119" i="7" s="1"/>
  <c r="J828" i="1"/>
  <c r="J829" i="1"/>
  <c r="J830" i="1"/>
  <c r="J831" i="1"/>
  <c r="J832" i="1"/>
  <c r="J833" i="1"/>
  <c r="J834" i="1"/>
  <c r="E126" i="7" s="1"/>
  <c r="J835" i="1"/>
  <c r="E127" i="7" s="1"/>
  <c r="J836" i="1"/>
  <c r="J837" i="1"/>
  <c r="J838" i="1"/>
  <c r="J839" i="1"/>
  <c r="J840" i="1"/>
  <c r="J841" i="1"/>
  <c r="J842" i="1"/>
  <c r="E134" i="7" s="1"/>
  <c r="J843" i="1"/>
  <c r="E135" i="7" s="1"/>
  <c r="J844" i="1"/>
  <c r="J845" i="1"/>
  <c r="J846" i="1"/>
  <c r="J847" i="1"/>
  <c r="J848" i="1"/>
  <c r="J849" i="1"/>
  <c r="J850" i="1"/>
  <c r="E142" i="7" s="1"/>
  <c r="J851" i="1"/>
  <c r="E143" i="7" s="1"/>
  <c r="J852" i="1"/>
  <c r="J853" i="1"/>
  <c r="J854" i="1"/>
  <c r="J855" i="1"/>
  <c r="J856" i="1"/>
  <c r="J857" i="1"/>
  <c r="J858" i="1"/>
  <c r="E150" i="7" s="1"/>
  <c r="J859" i="1"/>
  <c r="E151" i="7" s="1"/>
  <c r="J860" i="1"/>
  <c r="J861" i="1"/>
  <c r="J862" i="1"/>
  <c r="J863" i="1"/>
  <c r="J864" i="1"/>
  <c r="J865" i="1"/>
  <c r="J866" i="1"/>
  <c r="E158" i="7" s="1"/>
  <c r="J867" i="1"/>
  <c r="E159" i="7" s="1"/>
  <c r="J868" i="1"/>
  <c r="J869" i="1"/>
  <c r="J870" i="1"/>
  <c r="J871" i="1"/>
  <c r="J872" i="1"/>
  <c r="J873" i="1"/>
  <c r="J874" i="1"/>
  <c r="E166" i="7" s="1"/>
  <c r="J875" i="1"/>
  <c r="E167" i="7" s="1"/>
  <c r="J876" i="1"/>
  <c r="J877" i="1"/>
  <c r="J878" i="1"/>
  <c r="J879" i="1"/>
  <c r="J880" i="1"/>
  <c r="J881" i="1"/>
  <c r="J882" i="1"/>
  <c r="E174" i="7" s="1"/>
  <c r="J883" i="1"/>
  <c r="E175" i="7" s="1"/>
  <c r="J884" i="1"/>
  <c r="J885" i="1"/>
  <c r="J886" i="1"/>
  <c r="J887" i="1"/>
  <c r="J888" i="1"/>
  <c r="J889" i="1"/>
  <c r="J890" i="1"/>
  <c r="E182" i="7" s="1"/>
  <c r="J891" i="1"/>
  <c r="E183" i="7" s="1"/>
  <c r="J892" i="1"/>
  <c r="J893" i="1"/>
  <c r="J894" i="1"/>
  <c r="J895" i="1"/>
  <c r="J896" i="1"/>
  <c r="J897" i="1"/>
  <c r="J898" i="1"/>
  <c r="E190" i="7" s="1"/>
  <c r="J899" i="1"/>
  <c r="E191" i="7" s="1"/>
  <c r="J900" i="1"/>
  <c r="J901" i="1"/>
  <c r="J902" i="1"/>
  <c r="J903" i="1"/>
  <c r="J904" i="1"/>
  <c r="J905" i="1"/>
  <c r="J906" i="1"/>
  <c r="E198" i="7" s="1"/>
  <c r="J907" i="1"/>
  <c r="E199" i="7" s="1"/>
  <c r="J908" i="1"/>
  <c r="J909" i="1"/>
  <c r="J910" i="1"/>
  <c r="J911" i="1"/>
  <c r="J912" i="1"/>
  <c r="J913" i="1"/>
  <c r="J914" i="1"/>
  <c r="E206" i="7" s="1"/>
  <c r="J915" i="1"/>
  <c r="E207" i="7" s="1"/>
  <c r="J916" i="1"/>
  <c r="J917" i="1"/>
  <c r="J918" i="1"/>
  <c r="J919" i="1"/>
  <c r="J920" i="1"/>
  <c r="J921" i="1"/>
  <c r="J922" i="1"/>
  <c r="E214" i="7" s="1"/>
  <c r="J923" i="1"/>
  <c r="E215" i="7" s="1"/>
  <c r="J924" i="1"/>
  <c r="J925" i="1"/>
  <c r="J926" i="1"/>
  <c r="J927" i="1"/>
  <c r="J928" i="1"/>
  <c r="J929" i="1"/>
  <c r="J930" i="1"/>
  <c r="E222" i="7" s="1"/>
  <c r="J931" i="1"/>
  <c r="E223" i="7" s="1"/>
  <c r="J932" i="1"/>
  <c r="J933" i="1"/>
  <c r="J934" i="1"/>
  <c r="J935" i="1"/>
  <c r="J936" i="1"/>
  <c r="J937" i="1"/>
  <c r="J938" i="1"/>
  <c r="E230" i="7" s="1"/>
  <c r="J939" i="1"/>
  <c r="E231" i="7" s="1"/>
  <c r="J940" i="1"/>
  <c r="J941" i="1"/>
  <c r="J942" i="1"/>
  <c r="J943" i="1"/>
  <c r="J944" i="1"/>
  <c r="J945" i="1"/>
  <c r="J946" i="1"/>
  <c r="E238" i="7" s="1"/>
  <c r="J947" i="1"/>
  <c r="E239" i="7" s="1"/>
  <c r="J948" i="1"/>
  <c r="J949" i="1"/>
  <c r="J950" i="1"/>
  <c r="J951" i="1"/>
  <c r="J952" i="1"/>
  <c r="J953" i="1"/>
  <c r="J954" i="1"/>
  <c r="E246" i="7" s="1"/>
  <c r="J955" i="1"/>
  <c r="E247" i="7" s="1"/>
  <c r="J956" i="1"/>
  <c r="J957" i="1"/>
  <c r="J958" i="1"/>
  <c r="J959" i="1"/>
  <c r="J960" i="1"/>
  <c r="J961" i="1"/>
  <c r="J962" i="1"/>
  <c r="E254" i="7" s="1"/>
  <c r="J963" i="1"/>
  <c r="E255" i="7" s="1"/>
  <c r="J964" i="1"/>
  <c r="J965" i="1"/>
  <c r="J966" i="1"/>
  <c r="J967" i="1"/>
  <c r="J968" i="1"/>
  <c r="J969" i="1"/>
  <c r="J970" i="1"/>
  <c r="E262" i="7" s="1"/>
  <c r="J971" i="1"/>
  <c r="E263" i="7" s="1"/>
  <c r="J972" i="1"/>
  <c r="J973" i="1"/>
  <c r="J974" i="1"/>
  <c r="J975" i="1"/>
  <c r="J976" i="1"/>
  <c r="J977" i="1"/>
  <c r="J978" i="1"/>
  <c r="E270" i="7" s="1"/>
  <c r="J979" i="1"/>
  <c r="E271" i="7" s="1"/>
  <c r="J980" i="1"/>
  <c r="J981" i="1"/>
  <c r="J982" i="1"/>
  <c r="J983" i="1"/>
  <c r="J984" i="1"/>
  <c r="J985" i="1"/>
  <c r="J986" i="1"/>
  <c r="E278" i="7" s="1"/>
  <c r="J987" i="1"/>
  <c r="E279" i="7" s="1"/>
  <c r="J988" i="1"/>
  <c r="J989" i="1"/>
  <c r="J990" i="1"/>
  <c r="J991" i="1"/>
  <c r="J99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F37" i="7" s="1"/>
  <c r="K746" i="1"/>
  <c r="K747" i="1"/>
  <c r="F39" i="7" s="1"/>
  <c r="K748" i="1"/>
  <c r="K749" i="1"/>
  <c r="K750" i="1"/>
  <c r="K751" i="1"/>
  <c r="K752" i="1"/>
  <c r="K753" i="1"/>
  <c r="F45" i="7" s="1"/>
  <c r="K754" i="1"/>
  <c r="K755" i="1"/>
  <c r="F47" i="7" s="1"/>
  <c r="K756" i="1"/>
  <c r="K757" i="1"/>
  <c r="K758" i="1"/>
  <c r="K759" i="1"/>
  <c r="K760" i="1"/>
  <c r="K761" i="1"/>
  <c r="F53" i="7" s="1"/>
  <c r="K762" i="1"/>
  <c r="K763" i="1"/>
  <c r="F55" i="7" s="1"/>
  <c r="K764" i="1"/>
  <c r="K765" i="1"/>
  <c r="K766" i="1"/>
  <c r="K767" i="1"/>
  <c r="K768" i="1"/>
  <c r="K769" i="1"/>
  <c r="F61" i="7" s="1"/>
  <c r="K770" i="1"/>
  <c r="K771" i="1"/>
  <c r="F63" i="7" s="1"/>
  <c r="K772" i="1"/>
  <c r="K773" i="1"/>
  <c r="K774" i="1"/>
  <c r="K775" i="1"/>
  <c r="K776" i="1"/>
  <c r="K777" i="1"/>
  <c r="F69" i="7" s="1"/>
  <c r="K778" i="1"/>
  <c r="K779" i="1"/>
  <c r="F71" i="7" s="1"/>
  <c r="K780" i="1"/>
  <c r="K781" i="1"/>
  <c r="K782" i="1"/>
  <c r="K783" i="1"/>
  <c r="K784" i="1"/>
  <c r="K785" i="1"/>
  <c r="F77" i="7" s="1"/>
  <c r="K786" i="1"/>
  <c r="K787" i="1"/>
  <c r="F79" i="7" s="1"/>
  <c r="K788" i="1"/>
  <c r="K789" i="1"/>
  <c r="K790" i="1"/>
  <c r="K791" i="1"/>
  <c r="K792" i="1"/>
  <c r="K793" i="1"/>
  <c r="F85" i="7" s="1"/>
  <c r="K794" i="1"/>
  <c r="K795" i="1"/>
  <c r="F87" i="7" s="1"/>
  <c r="K796" i="1"/>
  <c r="K797" i="1"/>
  <c r="K798" i="1"/>
  <c r="K799" i="1"/>
  <c r="K800" i="1"/>
  <c r="K801" i="1"/>
  <c r="F93" i="7" s="1"/>
  <c r="K802" i="1"/>
  <c r="K803" i="1"/>
  <c r="F95" i="7" s="1"/>
  <c r="K804" i="1"/>
  <c r="K805" i="1"/>
  <c r="K806" i="1"/>
  <c r="K807" i="1"/>
  <c r="K808" i="1"/>
  <c r="K809" i="1"/>
  <c r="F101" i="7" s="1"/>
  <c r="K810" i="1"/>
  <c r="K811" i="1"/>
  <c r="F103" i="7" s="1"/>
  <c r="K812" i="1"/>
  <c r="K813" i="1"/>
  <c r="K814" i="1"/>
  <c r="K815" i="1"/>
  <c r="K816" i="1"/>
  <c r="K817" i="1"/>
  <c r="F109" i="7" s="1"/>
  <c r="K818" i="1"/>
  <c r="K819" i="1"/>
  <c r="F111" i="7" s="1"/>
  <c r="K820" i="1"/>
  <c r="K821" i="1"/>
  <c r="K822" i="1"/>
  <c r="K823" i="1"/>
  <c r="K824" i="1"/>
  <c r="K825" i="1"/>
  <c r="F117" i="7" s="1"/>
  <c r="K826" i="1"/>
  <c r="K827" i="1"/>
  <c r="F119" i="7" s="1"/>
  <c r="K828" i="1"/>
  <c r="K829" i="1"/>
  <c r="K830" i="1"/>
  <c r="K831" i="1"/>
  <c r="K832" i="1"/>
  <c r="K833" i="1"/>
  <c r="F125" i="7" s="1"/>
  <c r="K834" i="1"/>
  <c r="K835" i="1"/>
  <c r="F127" i="7" s="1"/>
  <c r="K836" i="1"/>
  <c r="K837" i="1"/>
  <c r="K838" i="1"/>
  <c r="K839" i="1"/>
  <c r="K840" i="1"/>
  <c r="K841" i="1"/>
  <c r="F133" i="7" s="1"/>
  <c r="K842" i="1"/>
  <c r="K843" i="1"/>
  <c r="F135" i="7" s="1"/>
  <c r="K844" i="1"/>
  <c r="K845" i="1"/>
  <c r="K846" i="1"/>
  <c r="K847" i="1"/>
  <c r="K848" i="1"/>
  <c r="K849" i="1"/>
  <c r="F141" i="7" s="1"/>
  <c r="K850" i="1"/>
  <c r="K851" i="1"/>
  <c r="F143" i="7" s="1"/>
  <c r="K852" i="1"/>
  <c r="K853" i="1"/>
  <c r="K854" i="1"/>
  <c r="K855" i="1"/>
  <c r="K856" i="1"/>
  <c r="K857" i="1"/>
  <c r="F149" i="7" s="1"/>
  <c r="K858" i="1"/>
  <c r="K859" i="1"/>
  <c r="F151" i="7" s="1"/>
  <c r="K860" i="1"/>
  <c r="K861" i="1"/>
  <c r="K862" i="1"/>
  <c r="K863" i="1"/>
  <c r="K864" i="1"/>
  <c r="K865" i="1"/>
  <c r="F157" i="7" s="1"/>
  <c r="K866" i="1"/>
  <c r="K867" i="1"/>
  <c r="F159" i="7" s="1"/>
  <c r="K868" i="1"/>
  <c r="K869" i="1"/>
  <c r="K870" i="1"/>
  <c r="K871" i="1"/>
  <c r="K872" i="1"/>
  <c r="K873" i="1"/>
  <c r="F165" i="7" s="1"/>
  <c r="K874" i="1"/>
  <c r="K875" i="1"/>
  <c r="F167" i="7" s="1"/>
  <c r="K876" i="1"/>
  <c r="K877" i="1"/>
  <c r="K878" i="1"/>
  <c r="K879" i="1"/>
  <c r="K880" i="1"/>
  <c r="K881" i="1"/>
  <c r="F173" i="7" s="1"/>
  <c r="K882" i="1"/>
  <c r="K883" i="1"/>
  <c r="F175" i="7" s="1"/>
  <c r="K884" i="1"/>
  <c r="K885" i="1"/>
  <c r="K886" i="1"/>
  <c r="K887" i="1"/>
  <c r="K888" i="1"/>
  <c r="K889" i="1"/>
  <c r="F181" i="7" s="1"/>
  <c r="K890" i="1"/>
  <c r="K891" i="1"/>
  <c r="F183" i="7" s="1"/>
  <c r="K892" i="1"/>
  <c r="K893" i="1"/>
  <c r="K894" i="1"/>
  <c r="K895" i="1"/>
  <c r="K896" i="1"/>
  <c r="K897" i="1"/>
  <c r="F189" i="7" s="1"/>
  <c r="K898" i="1"/>
  <c r="K899" i="1"/>
  <c r="F191" i="7" s="1"/>
  <c r="K900" i="1"/>
  <c r="K901" i="1"/>
  <c r="K902" i="1"/>
  <c r="K903" i="1"/>
  <c r="K904" i="1"/>
  <c r="K905" i="1"/>
  <c r="F197" i="7" s="1"/>
  <c r="K906" i="1"/>
  <c r="K907" i="1"/>
  <c r="F199" i="7" s="1"/>
  <c r="K908" i="1"/>
  <c r="K909" i="1"/>
  <c r="K910" i="1"/>
  <c r="K911" i="1"/>
  <c r="K912" i="1"/>
  <c r="K913" i="1"/>
  <c r="F205" i="7" s="1"/>
  <c r="K914" i="1"/>
  <c r="K915" i="1"/>
  <c r="F207" i="7" s="1"/>
  <c r="K916" i="1"/>
  <c r="K917" i="1"/>
  <c r="K918" i="1"/>
  <c r="K919" i="1"/>
  <c r="K920" i="1"/>
  <c r="K921" i="1"/>
  <c r="F213" i="7" s="1"/>
  <c r="K922" i="1"/>
  <c r="K923" i="1"/>
  <c r="F215" i="7" s="1"/>
  <c r="K924" i="1"/>
  <c r="K925" i="1"/>
  <c r="K926" i="1"/>
  <c r="K927" i="1"/>
  <c r="K928" i="1"/>
  <c r="K929" i="1"/>
  <c r="F221" i="7" s="1"/>
  <c r="K930" i="1"/>
  <c r="K931" i="1"/>
  <c r="F223" i="7" s="1"/>
  <c r="K932" i="1"/>
  <c r="K933" i="1"/>
  <c r="K934" i="1"/>
  <c r="K935" i="1"/>
  <c r="K936" i="1"/>
  <c r="K937" i="1"/>
  <c r="F229" i="7" s="1"/>
  <c r="K938" i="1"/>
  <c r="K939" i="1"/>
  <c r="F231" i="7" s="1"/>
  <c r="K940" i="1"/>
  <c r="K941" i="1"/>
  <c r="K942" i="1"/>
  <c r="K943" i="1"/>
  <c r="K944" i="1"/>
  <c r="K945" i="1"/>
  <c r="F237" i="7" s="1"/>
  <c r="K946" i="1"/>
  <c r="K947" i="1"/>
  <c r="F239" i="7" s="1"/>
  <c r="K948" i="1"/>
  <c r="K949" i="1"/>
  <c r="K950" i="1"/>
  <c r="K951" i="1"/>
  <c r="K952" i="1"/>
  <c r="K953" i="1"/>
  <c r="F245" i="7" s="1"/>
  <c r="K954" i="1"/>
  <c r="K955" i="1"/>
  <c r="F247" i="7" s="1"/>
  <c r="K956" i="1"/>
  <c r="K957" i="1"/>
  <c r="K958" i="1"/>
  <c r="K959" i="1"/>
  <c r="K960" i="1"/>
  <c r="K961" i="1"/>
  <c r="F253" i="7" s="1"/>
  <c r="K962" i="1"/>
  <c r="K963" i="1"/>
  <c r="F255" i="7" s="1"/>
  <c r="K964" i="1"/>
  <c r="K965" i="1"/>
  <c r="K966" i="1"/>
  <c r="K967" i="1"/>
  <c r="K968" i="1"/>
  <c r="K969" i="1"/>
  <c r="F261" i="7" s="1"/>
  <c r="K970" i="1"/>
  <c r="K971" i="1"/>
  <c r="F263" i="7" s="1"/>
  <c r="K972" i="1"/>
  <c r="K973" i="1"/>
  <c r="K974" i="1"/>
  <c r="K975" i="1"/>
  <c r="K976" i="1"/>
  <c r="K977" i="1"/>
  <c r="F269" i="7" s="1"/>
  <c r="K978" i="1"/>
  <c r="K979" i="1"/>
  <c r="F271" i="7" s="1"/>
  <c r="K980" i="1"/>
  <c r="K981" i="1"/>
  <c r="K982" i="1"/>
  <c r="K983" i="1"/>
  <c r="K984" i="1"/>
  <c r="K985" i="1"/>
  <c r="F277" i="7" s="1"/>
  <c r="K986" i="1"/>
  <c r="K987" i="1"/>
  <c r="F279" i="7" s="1"/>
  <c r="K988" i="1"/>
  <c r="K989" i="1"/>
  <c r="K990" i="1"/>
  <c r="K991" i="1"/>
  <c r="K992" i="1"/>
  <c r="K3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D39" i="7" s="1"/>
  <c r="I748" i="1"/>
  <c r="D40" i="7" s="1"/>
  <c r="I749" i="1"/>
  <c r="I750" i="1"/>
  <c r="I751" i="1"/>
  <c r="I752" i="1"/>
  <c r="I753" i="1"/>
  <c r="I754" i="1"/>
  <c r="I755" i="1"/>
  <c r="D47" i="7" s="1"/>
  <c r="I756" i="1"/>
  <c r="D48" i="7" s="1"/>
  <c r="I757" i="1"/>
  <c r="I758" i="1"/>
  <c r="I759" i="1"/>
  <c r="I760" i="1"/>
  <c r="I761" i="1"/>
  <c r="I762" i="1"/>
  <c r="I763" i="1"/>
  <c r="D55" i="7" s="1"/>
  <c r="I764" i="1"/>
  <c r="D56" i="7" s="1"/>
  <c r="I765" i="1"/>
  <c r="I766" i="1"/>
  <c r="I767" i="1"/>
  <c r="I768" i="1"/>
  <c r="I769" i="1"/>
  <c r="I770" i="1"/>
  <c r="I771" i="1"/>
  <c r="D63" i="7" s="1"/>
  <c r="I772" i="1"/>
  <c r="D64" i="7" s="1"/>
  <c r="I773" i="1"/>
  <c r="I774" i="1"/>
  <c r="I775" i="1"/>
  <c r="I776" i="1"/>
  <c r="I777" i="1"/>
  <c r="I778" i="1"/>
  <c r="I779" i="1"/>
  <c r="D71" i="7" s="1"/>
  <c r="I780" i="1"/>
  <c r="D72" i="7" s="1"/>
  <c r="I781" i="1"/>
  <c r="I782" i="1"/>
  <c r="I783" i="1"/>
  <c r="I784" i="1"/>
  <c r="I785" i="1"/>
  <c r="I786" i="1"/>
  <c r="I787" i="1"/>
  <c r="D79" i="7" s="1"/>
  <c r="I788" i="1"/>
  <c r="D80" i="7" s="1"/>
  <c r="I789" i="1"/>
  <c r="I790" i="1"/>
  <c r="I791" i="1"/>
  <c r="I792" i="1"/>
  <c r="I793" i="1"/>
  <c r="I794" i="1"/>
  <c r="I795" i="1"/>
  <c r="D87" i="7" s="1"/>
  <c r="I796" i="1"/>
  <c r="D88" i="7" s="1"/>
  <c r="I797" i="1"/>
  <c r="I798" i="1"/>
  <c r="I799" i="1"/>
  <c r="I800" i="1"/>
  <c r="I801" i="1"/>
  <c r="I802" i="1"/>
  <c r="I803" i="1"/>
  <c r="D95" i="7" s="1"/>
  <c r="I804" i="1"/>
  <c r="D96" i="7" s="1"/>
  <c r="I805" i="1"/>
  <c r="I806" i="1"/>
  <c r="I807" i="1"/>
  <c r="I808" i="1"/>
  <c r="I809" i="1"/>
  <c r="I810" i="1"/>
  <c r="I811" i="1"/>
  <c r="D103" i="7" s="1"/>
  <c r="I812" i="1"/>
  <c r="D104" i="7" s="1"/>
  <c r="I813" i="1"/>
  <c r="I814" i="1"/>
  <c r="I815" i="1"/>
  <c r="I816" i="1"/>
  <c r="I817" i="1"/>
  <c r="I818" i="1"/>
  <c r="I819" i="1"/>
  <c r="D111" i="7" s="1"/>
  <c r="I820" i="1"/>
  <c r="D112" i="7" s="1"/>
  <c r="I821" i="1"/>
  <c r="I822" i="1"/>
  <c r="I823" i="1"/>
  <c r="I824" i="1"/>
  <c r="I825" i="1"/>
  <c r="I826" i="1"/>
  <c r="I827" i="1"/>
  <c r="D119" i="7" s="1"/>
  <c r="I828" i="1"/>
  <c r="D120" i="7" s="1"/>
  <c r="I829" i="1"/>
  <c r="I830" i="1"/>
  <c r="I831" i="1"/>
  <c r="I832" i="1"/>
  <c r="I833" i="1"/>
  <c r="I834" i="1"/>
  <c r="I835" i="1"/>
  <c r="D127" i="7" s="1"/>
  <c r="I836" i="1"/>
  <c r="D128" i="7" s="1"/>
  <c r="I837" i="1"/>
  <c r="I838" i="1"/>
  <c r="I839" i="1"/>
  <c r="I840" i="1"/>
  <c r="I841" i="1"/>
  <c r="I842" i="1"/>
  <c r="I843" i="1"/>
  <c r="D135" i="7" s="1"/>
  <c r="I844" i="1"/>
  <c r="D136" i="7" s="1"/>
  <c r="I845" i="1"/>
  <c r="I846" i="1"/>
  <c r="I847" i="1"/>
  <c r="I848" i="1"/>
  <c r="I849" i="1"/>
  <c r="I850" i="1"/>
  <c r="I851" i="1"/>
  <c r="D143" i="7" s="1"/>
  <c r="I852" i="1"/>
  <c r="D144" i="7" s="1"/>
  <c r="I853" i="1"/>
  <c r="I854" i="1"/>
  <c r="I855" i="1"/>
  <c r="I856" i="1"/>
  <c r="I857" i="1"/>
  <c r="I858" i="1"/>
  <c r="I859" i="1"/>
  <c r="D151" i="7" s="1"/>
  <c r="I860" i="1"/>
  <c r="D152" i="7" s="1"/>
  <c r="I861" i="1"/>
  <c r="I862" i="1"/>
  <c r="I863" i="1"/>
  <c r="I864" i="1"/>
  <c r="I865" i="1"/>
  <c r="I866" i="1"/>
  <c r="I867" i="1"/>
  <c r="D159" i="7" s="1"/>
  <c r="I868" i="1"/>
  <c r="D160" i="7" s="1"/>
  <c r="I869" i="1"/>
  <c r="I870" i="1"/>
  <c r="I871" i="1"/>
  <c r="I872" i="1"/>
  <c r="I873" i="1"/>
  <c r="I874" i="1"/>
  <c r="I875" i="1"/>
  <c r="D167" i="7" s="1"/>
  <c r="I876" i="1"/>
  <c r="D168" i="7" s="1"/>
  <c r="I877" i="1"/>
  <c r="I878" i="1"/>
  <c r="I879" i="1"/>
  <c r="I880" i="1"/>
  <c r="I881" i="1"/>
  <c r="I882" i="1"/>
  <c r="I883" i="1"/>
  <c r="D175" i="7" s="1"/>
  <c r="I884" i="1"/>
  <c r="D176" i="7" s="1"/>
  <c r="I885" i="1"/>
  <c r="I886" i="1"/>
  <c r="I887" i="1"/>
  <c r="I888" i="1"/>
  <c r="I889" i="1"/>
  <c r="I890" i="1"/>
  <c r="I891" i="1"/>
  <c r="D183" i="7" s="1"/>
  <c r="I892" i="1"/>
  <c r="D184" i="7" s="1"/>
  <c r="I893" i="1"/>
  <c r="I894" i="1"/>
  <c r="I895" i="1"/>
  <c r="I896" i="1"/>
  <c r="I897" i="1"/>
  <c r="I898" i="1"/>
  <c r="I899" i="1"/>
  <c r="D191" i="7" s="1"/>
  <c r="I900" i="1"/>
  <c r="D192" i="7" s="1"/>
  <c r="I901" i="1"/>
  <c r="I902" i="1"/>
  <c r="I903" i="1"/>
  <c r="I904" i="1"/>
  <c r="I905" i="1"/>
  <c r="I906" i="1"/>
  <c r="I907" i="1"/>
  <c r="D199" i="7" s="1"/>
  <c r="I908" i="1"/>
  <c r="D200" i="7" s="1"/>
  <c r="I909" i="1"/>
  <c r="I910" i="1"/>
  <c r="I911" i="1"/>
  <c r="I912" i="1"/>
  <c r="I913" i="1"/>
  <c r="I914" i="1"/>
  <c r="I915" i="1"/>
  <c r="D207" i="7" s="1"/>
  <c r="I916" i="1"/>
  <c r="D208" i="7" s="1"/>
  <c r="I917" i="1"/>
  <c r="I918" i="1"/>
  <c r="I919" i="1"/>
  <c r="I920" i="1"/>
  <c r="I921" i="1"/>
  <c r="I922" i="1"/>
  <c r="I923" i="1"/>
  <c r="D215" i="7" s="1"/>
  <c r="I924" i="1"/>
  <c r="D216" i="7" s="1"/>
  <c r="I925" i="1"/>
  <c r="I926" i="1"/>
  <c r="I927" i="1"/>
  <c r="I928" i="1"/>
  <c r="I929" i="1"/>
  <c r="I930" i="1"/>
  <c r="I931" i="1"/>
  <c r="D223" i="7" s="1"/>
  <c r="I932" i="1"/>
  <c r="D224" i="7" s="1"/>
  <c r="I224" i="7" s="1"/>
  <c r="I933" i="1"/>
  <c r="I934" i="1"/>
  <c r="I935" i="1"/>
  <c r="I936" i="1"/>
  <c r="I937" i="1"/>
  <c r="I938" i="1"/>
  <c r="I939" i="1"/>
  <c r="D231" i="7" s="1"/>
  <c r="I940" i="1"/>
  <c r="D232" i="7" s="1"/>
  <c r="I941" i="1"/>
  <c r="I942" i="1"/>
  <c r="I943" i="1"/>
  <c r="I944" i="1"/>
  <c r="I945" i="1"/>
  <c r="I946" i="1"/>
  <c r="I947" i="1"/>
  <c r="D239" i="7" s="1"/>
  <c r="I948" i="1"/>
  <c r="D240" i="7" s="1"/>
  <c r="I949" i="1"/>
  <c r="I950" i="1"/>
  <c r="I951" i="1"/>
  <c r="I952" i="1"/>
  <c r="I953" i="1"/>
  <c r="I954" i="1"/>
  <c r="I955" i="1"/>
  <c r="D247" i="7" s="1"/>
  <c r="I956" i="1"/>
  <c r="D248" i="7" s="1"/>
  <c r="I957" i="1"/>
  <c r="I958" i="1"/>
  <c r="I959" i="1"/>
  <c r="I960" i="1"/>
  <c r="I961" i="1"/>
  <c r="I962" i="1"/>
  <c r="I963" i="1"/>
  <c r="D255" i="7" s="1"/>
  <c r="I964" i="1"/>
  <c r="D256" i="7" s="1"/>
  <c r="I965" i="1"/>
  <c r="I966" i="1"/>
  <c r="I967" i="1"/>
  <c r="I968" i="1"/>
  <c r="I969" i="1"/>
  <c r="I970" i="1"/>
  <c r="I971" i="1"/>
  <c r="D263" i="7" s="1"/>
  <c r="I972" i="1"/>
  <c r="D264" i="7" s="1"/>
  <c r="I973" i="1"/>
  <c r="I974" i="1"/>
  <c r="I975" i="1"/>
  <c r="I976" i="1"/>
  <c r="I977" i="1"/>
  <c r="I978" i="1"/>
  <c r="I979" i="1"/>
  <c r="D271" i="7" s="1"/>
  <c r="I980" i="1"/>
  <c r="D272" i="7" s="1"/>
  <c r="I981" i="1"/>
  <c r="I982" i="1"/>
  <c r="I983" i="1"/>
  <c r="I984" i="1"/>
  <c r="I985" i="1"/>
  <c r="I986" i="1"/>
  <c r="I987" i="1"/>
  <c r="D279" i="7" s="1"/>
  <c r="I988" i="1"/>
  <c r="D280" i="7" s="1"/>
  <c r="I989" i="1"/>
  <c r="I990" i="1"/>
  <c r="I991" i="1"/>
  <c r="I992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C37" i="7" s="1"/>
  <c r="H746" i="1"/>
  <c r="H747" i="1"/>
  <c r="C39" i="7" s="1"/>
  <c r="H748" i="1"/>
  <c r="H749" i="1"/>
  <c r="H750" i="1"/>
  <c r="H751" i="1"/>
  <c r="H752" i="1"/>
  <c r="H753" i="1"/>
  <c r="C45" i="7" s="1"/>
  <c r="H754" i="1"/>
  <c r="H755" i="1"/>
  <c r="C47" i="7" s="1"/>
  <c r="H756" i="1"/>
  <c r="H757" i="1"/>
  <c r="H758" i="1"/>
  <c r="H759" i="1"/>
  <c r="H760" i="1"/>
  <c r="H761" i="1"/>
  <c r="C53" i="7" s="1"/>
  <c r="H762" i="1"/>
  <c r="H763" i="1"/>
  <c r="C55" i="7" s="1"/>
  <c r="H764" i="1"/>
  <c r="H765" i="1"/>
  <c r="H766" i="1"/>
  <c r="H767" i="1"/>
  <c r="H768" i="1"/>
  <c r="H769" i="1"/>
  <c r="C61" i="7" s="1"/>
  <c r="H770" i="1"/>
  <c r="H771" i="1"/>
  <c r="C63" i="7" s="1"/>
  <c r="H772" i="1"/>
  <c r="H773" i="1"/>
  <c r="H774" i="1"/>
  <c r="H775" i="1"/>
  <c r="H776" i="1"/>
  <c r="H777" i="1"/>
  <c r="C69" i="7" s="1"/>
  <c r="H778" i="1"/>
  <c r="H779" i="1"/>
  <c r="C71" i="7" s="1"/>
  <c r="H780" i="1"/>
  <c r="H781" i="1"/>
  <c r="H782" i="1"/>
  <c r="H783" i="1"/>
  <c r="H784" i="1"/>
  <c r="H785" i="1"/>
  <c r="C77" i="7" s="1"/>
  <c r="H786" i="1"/>
  <c r="H787" i="1"/>
  <c r="C79" i="7" s="1"/>
  <c r="H788" i="1"/>
  <c r="H789" i="1"/>
  <c r="H790" i="1"/>
  <c r="H791" i="1"/>
  <c r="H792" i="1"/>
  <c r="H793" i="1"/>
  <c r="C85" i="7" s="1"/>
  <c r="H794" i="1"/>
  <c r="H795" i="1"/>
  <c r="C87" i="7" s="1"/>
  <c r="H796" i="1"/>
  <c r="H797" i="1"/>
  <c r="H798" i="1"/>
  <c r="H799" i="1"/>
  <c r="H800" i="1"/>
  <c r="H801" i="1"/>
  <c r="C93" i="7" s="1"/>
  <c r="H802" i="1"/>
  <c r="H803" i="1"/>
  <c r="C95" i="7" s="1"/>
  <c r="H804" i="1"/>
  <c r="H805" i="1"/>
  <c r="H806" i="1"/>
  <c r="H807" i="1"/>
  <c r="H808" i="1"/>
  <c r="H809" i="1"/>
  <c r="C101" i="7" s="1"/>
  <c r="H810" i="1"/>
  <c r="H811" i="1"/>
  <c r="C103" i="7" s="1"/>
  <c r="H812" i="1"/>
  <c r="H813" i="1"/>
  <c r="H814" i="1"/>
  <c r="H815" i="1"/>
  <c r="H816" i="1"/>
  <c r="H817" i="1"/>
  <c r="C109" i="7" s="1"/>
  <c r="H818" i="1"/>
  <c r="H819" i="1"/>
  <c r="C111" i="7" s="1"/>
  <c r="H820" i="1"/>
  <c r="H821" i="1"/>
  <c r="H822" i="1"/>
  <c r="H823" i="1"/>
  <c r="H824" i="1"/>
  <c r="H825" i="1"/>
  <c r="C117" i="7" s="1"/>
  <c r="H826" i="1"/>
  <c r="H827" i="1"/>
  <c r="C119" i="7" s="1"/>
  <c r="H828" i="1"/>
  <c r="H829" i="1"/>
  <c r="H830" i="1"/>
  <c r="H831" i="1"/>
  <c r="H832" i="1"/>
  <c r="H833" i="1"/>
  <c r="C125" i="7" s="1"/>
  <c r="H834" i="1"/>
  <c r="H835" i="1"/>
  <c r="C127" i="7" s="1"/>
  <c r="H836" i="1"/>
  <c r="H837" i="1"/>
  <c r="H838" i="1"/>
  <c r="H839" i="1"/>
  <c r="H840" i="1"/>
  <c r="H841" i="1"/>
  <c r="C133" i="7" s="1"/>
  <c r="H842" i="1"/>
  <c r="H843" i="1"/>
  <c r="C135" i="7" s="1"/>
  <c r="H844" i="1"/>
  <c r="H845" i="1"/>
  <c r="H846" i="1"/>
  <c r="H847" i="1"/>
  <c r="H848" i="1"/>
  <c r="H849" i="1"/>
  <c r="C141" i="7" s="1"/>
  <c r="H850" i="1"/>
  <c r="H851" i="1"/>
  <c r="C143" i="7" s="1"/>
  <c r="H852" i="1"/>
  <c r="H853" i="1"/>
  <c r="H854" i="1"/>
  <c r="H855" i="1"/>
  <c r="H856" i="1"/>
  <c r="H857" i="1"/>
  <c r="C149" i="7" s="1"/>
  <c r="H858" i="1"/>
  <c r="H859" i="1"/>
  <c r="C151" i="7" s="1"/>
  <c r="H860" i="1"/>
  <c r="H861" i="1"/>
  <c r="H862" i="1"/>
  <c r="H863" i="1"/>
  <c r="H864" i="1"/>
  <c r="H865" i="1"/>
  <c r="C157" i="7" s="1"/>
  <c r="H866" i="1"/>
  <c r="H867" i="1"/>
  <c r="C159" i="7" s="1"/>
  <c r="H868" i="1"/>
  <c r="H869" i="1"/>
  <c r="H870" i="1"/>
  <c r="H871" i="1"/>
  <c r="H872" i="1"/>
  <c r="H873" i="1"/>
  <c r="C165" i="7" s="1"/>
  <c r="H874" i="1"/>
  <c r="H875" i="1"/>
  <c r="C167" i="7" s="1"/>
  <c r="H876" i="1"/>
  <c r="H877" i="1"/>
  <c r="H878" i="1"/>
  <c r="H879" i="1"/>
  <c r="H880" i="1"/>
  <c r="H881" i="1"/>
  <c r="C173" i="7" s="1"/>
  <c r="H882" i="1"/>
  <c r="H883" i="1"/>
  <c r="C175" i="7" s="1"/>
  <c r="H884" i="1"/>
  <c r="H885" i="1"/>
  <c r="H886" i="1"/>
  <c r="H887" i="1"/>
  <c r="H888" i="1"/>
  <c r="H889" i="1"/>
  <c r="C181" i="7" s="1"/>
  <c r="H890" i="1"/>
  <c r="H891" i="1"/>
  <c r="C183" i="7" s="1"/>
  <c r="H892" i="1"/>
  <c r="H893" i="1"/>
  <c r="H894" i="1"/>
  <c r="H895" i="1"/>
  <c r="H896" i="1"/>
  <c r="H897" i="1"/>
  <c r="C189" i="7" s="1"/>
  <c r="H898" i="1"/>
  <c r="H899" i="1"/>
  <c r="C191" i="7" s="1"/>
  <c r="H900" i="1"/>
  <c r="H901" i="1"/>
  <c r="H902" i="1"/>
  <c r="H903" i="1"/>
  <c r="H904" i="1"/>
  <c r="H905" i="1"/>
  <c r="C197" i="7" s="1"/>
  <c r="H906" i="1"/>
  <c r="H907" i="1"/>
  <c r="C199" i="7" s="1"/>
  <c r="H908" i="1"/>
  <c r="H909" i="1"/>
  <c r="H910" i="1"/>
  <c r="H911" i="1"/>
  <c r="H912" i="1"/>
  <c r="H913" i="1"/>
  <c r="C205" i="7" s="1"/>
  <c r="H914" i="1"/>
  <c r="H915" i="1"/>
  <c r="C207" i="7" s="1"/>
  <c r="H916" i="1"/>
  <c r="H917" i="1"/>
  <c r="H918" i="1"/>
  <c r="H919" i="1"/>
  <c r="H920" i="1"/>
  <c r="H921" i="1"/>
  <c r="C213" i="7" s="1"/>
  <c r="H922" i="1"/>
  <c r="H923" i="1"/>
  <c r="C215" i="7" s="1"/>
  <c r="H924" i="1"/>
  <c r="H925" i="1"/>
  <c r="H926" i="1"/>
  <c r="H927" i="1"/>
  <c r="H928" i="1"/>
  <c r="H929" i="1"/>
  <c r="C221" i="7" s="1"/>
  <c r="H930" i="1"/>
  <c r="H931" i="1"/>
  <c r="C223" i="7" s="1"/>
  <c r="H932" i="1"/>
  <c r="H933" i="1"/>
  <c r="H934" i="1"/>
  <c r="H935" i="1"/>
  <c r="H936" i="1"/>
  <c r="H937" i="1"/>
  <c r="C229" i="7" s="1"/>
  <c r="H938" i="1"/>
  <c r="H939" i="1"/>
  <c r="C231" i="7" s="1"/>
  <c r="H940" i="1"/>
  <c r="H941" i="1"/>
  <c r="H942" i="1"/>
  <c r="H943" i="1"/>
  <c r="H944" i="1"/>
  <c r="H945" i="1"/>
  <c r="C237" i="7" s="1"/>
  <c r="H946" i="1"/>
  <c r="H947" i="1"/>
  <c r="C239" i="7" s="1"/>
  <c r="H948" i="1"/>
  <c r="H949" i="1"/>
  <c r="H950" i="1"/>
  <c r="H951" i="1"/>
  <c r="H952" i="1"/>
  <c r="H953" i="1"/>
  <c r="C245" i="7" s="1"/>
  <c r="H954" i="1"/>
  <c r="H955" i="1"/>
  <c r="C247" i="7" s="1"/>
  <c r="H956" i="1"/>
  <c r="H957" i="1"/>
  <c r="H958" i="1"/>
  <c r="H959" i="1"/>
  <c r="H960" i="1"/>
  <c r="H961" i="1"/>
  <c r="C253" i="7" s="1"/>
  <c r="H962" i="1"/>
  <c r="H963" i="1"/>
  <c r="C255" i="7" s="1"/>
  <c r="H964" i="1"/>
  <c r="H965" i="1"/>
  <c r="H966" i="1"/>
  <c r="H967" i="1"/>
  <c r="H968" i="1"/>
  <c r="H969" i="1"/>
  <c r="C261" i="7" s="1"/>
  <c r="H970" i="1"/>
  <c r="H971" i="1"/>
  <c r="C263" i="7" s="1"/>
  <c r="H972" i="1"/>
  <c r="H973" i="1"/>
  <c r="H974" i="1"/>
  <c r="H975" i="1"/>
  <c r="H976" i="1"/>
  <c r="H977" i="1"/>
  <c r="C269" i="7" s="1"/>
  <c r="H978" i="1"/>
  <c r="H979" i="1"/>
  <c r="C271" i="7" s="1"/>
  <c r="H980" i="1"/>
  <c r="H981" i="1"/>
  <c r="H982" i="1"/>
  <c r="H983" i="1"/>
  <c r="H984" i="1"/>
  <c r="H985" i="1"/>
  <c r="C277" i="7" s="1"/>
  <c r="H986" i="1"/>
  <c r="H987" i="1"/>
  <c r="C279" i="7" s="1"/>
  <c r="H988" i="1"/>
  <c r="H989" i="1"/>
  <c r="H990" i="1"/>
  <c r="H991" i="1"/>
  <c r="H992" i="1"/>
  <c r="G36" i="7"/>
  <c r="G37" i="7"/>
  <c r="G38" i="7"/>
  <c r="G39" i="7"/>
  <c r="G40" i="7"/>
  <c r="G41" i="7"/>
  <c r="G43" i="7"/>
  <c r="G44" i="7"/>
  <c r="G45" i="7"/>
  <c r="G46" i="7"/>
  <c r="G47" i="7"/>
  <c r="G48" i="7"/>
  <c r="G49" i="7"/>
  <c r="G51" i="7"/>
  <c r="G52" i="7"/>
  <c r="G53" i="7"/>
  <c r="G54" i="7"/>
  <c r="G55" i="7"/>
  <c r="G56" i="7"/>
  <c r="G57" i="7"/>
  <c r="G59" i="7"/>
  <c r="G60" i="7"/>
  <c r="G61" i="7"/>
  <c r="G62" i="7"/>
  <c r="G63" i="7"/>
  <c r="G64" i="7"/>
  <c r="G65" i="7"/>
  <c r="G67" i="7"/>
  <c r="G68" i="7"/>
  <c r="G69" i="7"/>
  <c r="G70" i="7"/>
  <c r="G71" i="7"/>
  <c r="G72" i="7"/>
  <c r="G73" i="7"/>
  <c r="G75" i="7"/>
  <c r="G76" i="7"/>
  <c r="G77" i="7"/>
  <c r="G78" i="7"/>
  <c r="G79" i="7"/>
  <c r="G80" i="7"/>
  <c r="G81" i="7"/>
  <c r="G83" i="7"/>
  <c r="G84" i="7"/>
  <c r="G85" i="7"/>
  <c r="G86" i="7"/>
  <c r="G87" i="7"/>
  <c r="G88" i="7"/>
  <c r="G89" i="7"/>
  <c r="G91" i="7"/>
  <c r="G92" i="7"/>
  <c r="G93" i="7"/>
  <c r="G94" i="7"/>
  <c r="G95" i="7"/>
  <c r="G96" i="7"/>
  <c r="G97" i="7"/>
  <c r="G99" i="7"/>
  <c r="G100" i="7"/>
  <c r="G101" i="7"/>
  <c r="G102" i="7"/>
  <c r="G103" i="7"/>
  <c r="G104" i="7"/>
  <c r="G105" i="7"/>
  <c r="G107" i="7"/>
  <c r="G108" i="7"/>
  <c r="G109" i="7"/>
  <c r="G110" i="7"/>
  <c r="G111" i="7"/>
  <c r="G112" i="7"/>
  <c r="G113" i="7"/>
  <c r="G115" i="7"/>
  <c r="G116" i="7"/>
  <c r="G117" i="7"/>
  <c r="G118" i="7"/>
  <c r="G119" i="7"/>
  <c r="G120" i="7"/>
  <c r="G121" i="7"/>
  <c r="G123" i="7"/>
  <c r="G124" i="7"/>
  <c r="G125" i="7"/>
  <c r="G126" i="7"/>
  <c r="G127" i="7"/>
  <c r="G128" i="7"/>
  <c r="G129" i="7"/>
  <c r="G131" i="7"/>
  <c r="G132" i="7"/>
  <c r="G133" i="7"/>
  <c r="G134" i="7"/>
  <c r="G135" i="7"/>
  <c r="G136" i="7"/>
  <c r="G137" i="7"/>
  <c r="G139" i="7"/>
  <c r="G140" i="7"/>
  <c r="G141" i="7"/>
  <c r="G142" i="7"/>
  <c r="G143" i="7"/>
  <c r="G144" i="7"/>
  <c r="G145" i="7"/>
  <c r="G147" i="7"/>
  <c r="G148" i="7"/>
  <c r="G149" i="7"/>
  <c r="G150" i="7"/>
  <c r="G151" i="7"/>
  <c r="G152" i="7"/>
  <c r="G153" i="7"/>
  <c r="G155" i="7"/>
  <c r="G156" i="7"/>
  <c r="G157" i="7"/>
  <c r="G158" i="7"/>
  <c r="G159" i="7"/>
  <c r="G160" i="7"/>
  <c r="G161" i="7"/>
  <c r="G163" i="7"/>
  <c r="G164" i="7"/>
  <c r="G165" i="7"/>
  <c r="G166" i="7"/>
  <c r="G167" i="7"/>
  <c r="G168" i="7"/>
  <c r="G169" i="7"/>
  <c r="G171" i="7"/>
  <c r="G172" i="7"/>
  <c r="G173" i="7"/>
  <c r="G174" i="7"/>
  <c r="G175" i="7"/>
  <c r="G176" i="7"/>
  <c r="G177" i="7"/>
  <c r="G179" i="7"/>
  <c r="G180" i="7"/>
  <c r="G181" i="7"/>
  <c r="G182" i="7"/>
  <c r="G183" i="7"/>
  <c r="G184" i="7"/>
  <c r="G185" i="7"/>
  <c r="G187" i="7"/>
  <c r="G188" i="7"/>
  <c r="G189" i="7"/>
  <c r="G190" i="7"/>
  <c r="G191" i="7"/>
  <c r="G192" i="7"/>
  <c r="G193" i="7"/>
  <c r="G195" i="7"/>
  <c r="G196" i="7"/>
  <c r="G197" i="7"/>
  <c r="G198" i="7"/>
  <c r="G199" i="7"/>
  <c r="G200" i="7"/>
  <c r="G201" i="7"/>
  <c r="G203" i="7"/>
  <c r="G204" i="7"/>
  <c r="G205" i="7"/>
  <c r="G206" i="7"/>
  <c r="G207" i="7"/>
  <c r="G208" i="7"/>
  <c r="G209" i="7"/>
  <c r="G211" i="7"/>
  <c r="G212" i="7"/>
  <c r="G213" i="7"/>
  <c r="G214" i="7"/>
  <c r="G215" i="7"/>
  <c r="G216" i="7"/>
  <c r="G217" i="7"/>
  <c r="G219" i="7"/>
  <c r="G220" i="7"/>
  <c r="G221" i="7"/>
  <c r="G222" i="7"/>
  <c r="G223" i="7"/>
  <c r="G224" i="7"/>
  <c r="G225" i="7"/>
  <c r="G227" i="7"/>
  <c r="G228" i="7"/>
  <c r="G229" i="7"/>
  <c r="G230" i="7"/>
  <c r="G231" i="7"/>
  <c r="G232" i="7"/>
  <c r="G233" i="7"/>
  <c r="G235" i="7"/>
  <c r="G236" i="7"/>
  <c r="G237" i="7"/>
  <c r="G238" i="7"/>
  <c r="G239" i="7"/>
  <c r="G240" i="7"/>
  <c r="G241" i="7"/>
  <c r="G243" i="7"/>
  <c r="G244" i="7"/>
  <c r="G245" i="7"/>
  <c r="G246" i="7"/>
  <c r="G247" i="7"/>
  <c r="G248" i="7"/>
  <c r="G249" i="7"/>
  <c r="G251" i="7"/>
  <c r="G252" i="7"/>
  <c r="G253" i="7"/>
  <c r="G254" i="7"/>
  <c r="G255" i="7"/>
  <c r="G256" i="7"/>
  <c r="G257" i="7"/>
  <c r="G259" i="7"/>
  <c r="G260" i="7"/>
  <c r="G261" i="7"/>
  <c r="G262" i="7"/>
  <c r="G263" i="7"/>
  <c r="G264" i="7"/>
  <c r="G265" i="7"/>
  <c r="G267" i="7"/>
  <c r="G268" i="7"/>
  <c r="G269" i="7"/>
  <c r="G270" i="7"/>
  <c r="G271" i="7"/>
  <c r="G272" i="7"/>
  <c r="G273" i="7"/>
  <c r="G275" i="7"/>
  <c r="G276" i="7"/>
  <c r="G277" i="7"/>
  <c r="G278" i="7"/>
  <c r="G279" i="7"/>
  <c r="G280" i="7"/>
  <c r="G281" i="7"/>
  <c r="G283" i="7"/>
  <c r="G284" i="7"/>
  <c r="G35" i="7"/>
  <c r="F36" i="7"/>
  <c r="F38" i="7"/>
  <c r="F40" i="7"/>
  <c r="F41" i="7"/>
  <c r="F42" i="7"/>
  <c r="F43" i="7"/>
  <c r="F44" i="7"/>
  <c r="F46" i="7"/>
  <c r="F48" i="7"/>
  <c r="F49" i="7"/>
  <c r="F50" i="7"/>
  <c r="F51" i="7"/>
  <c r="F52" i="7"/>
  <c r="F54" i="7"/>
  <c r="F56" i="7"/>
  <c r="F57" i="7"/>
  <c r="F58" i="7"/>
  <c r="F59" i="7"/>
  <c r="F60" i="7"/>
  <c r="F62" i="7"/>
  <c r="F64" i="7"/>
  <c r="F65" i="7"/>
  <c r="F66" i="7"/>
  <c r="F67" i="7"/>
  <c r="F68" i="7"/>
  <c r="F70" i="7"/>
  <c r="F72" i="7"/>
  <c r="F73" i="7"/>
  <c r="F74" i="7"/>
  <c r="F75" i="7"/>
  <c r="F76" i="7"/>
  <c r="F78" i="7"/>
  <c r="F80" i="7"/>
  <c r="F81" i="7"/>
  <c r="F82" i="7"/>
  <c r="F83" i="7"/>
  <c r="F84" i="7"/>
  <c r="F86" i="7"/>
  <c r="F88" i="7"/>
  <c r="F89" i="7"/>
  <c r="F90" i="7"/>
  <c r="F91" i="7"/>
  <c r="F92" i="7"/>
  <c r="F94" i="7"/>
  <c r="F96" i="7"/>
  <c r="F97" i="7"/>
  <c r="F98" i="7"/>
  <c r="F99" i="7"/>
  <c r="F100" i="7"/>
  <c r="F102" i="7"/>
  <c r="F104" i="7"/>
  <c r="F105" i="7"/>
  <c r="F106" i="7"/>
  <c r="F107" i="7"/>
  <c r="F108" i="7"/>
  <c r="F110" i="7"/>
  <c r="F112" i="7"/>
  <c r="F113" i="7"/>
  <c r="F114" i="7"/>
  <c r="F115" i="7"/>
  <c r="F116" i="7"/>
  <c r="F118" i="7"/>
  <c r="F120" i="7"/>
  <c r="F121" i="7"/>
  <c r="F122" i="7"/>
  <c r="F123" i="7"/>
  <c r="F124" i="7"/>
  <c r="F126" i="7"/>
  <c r="F128" i="7"/>
  <c r="F129" i="7"/>
  <c r="F130" i="7"/>
  <c r="F131" i="7"/>
  <c r="F132" i="7"/>
  <c r="F134" i="7"/>
  <c r="F136" i="7"/>
  <c r="F137" i="7"/>
  <c r="F138" i="7"/>
  <c r="F139" i="7"/>
  <c r="F140" i="7"/>
  <c r="F142" i="7"/>
  <c r="F144" i="7"/>
  <c r="F145" i="7"/>
  <c r="F146" i="7"/>
  <c r="F147" i="7"/>
  <c r="F148" i="7"/>
  <c r="F150" i="7"/>
  <c r="F152" i="7"/>
  <c r="F153" i="7"/>
  <c r="F154" i="7"/>
  <c r="F155" i="7"/>
  <c r="F156" i="7"/>
  <c r="F158" i="7"/>
  <c r="F160" i="7"/>
  <c r="F161" i="7"/>
  <c r="F162" i="7"/>
  <c r="F163" i="7"/>
  <c r="F164" i="7"/>
  <c r="F166" i="7"/>
  <c r="F168" i="7"/>
  <c r="F169" i="7"/>
  <c r="F170" i="7"/>
  <c r="F171" i="7"/>
  <c r="F172" i="7"/>
  <c r="F174" i="7"/>
  <c r="F176" i="7"/>
  <c r="F177" i="7"/>
  <c r="F178" i="7"/>
  <c r="F179" i="7"/>
  <c r="F180" i="7"/>
  <c r="F182" i="7"/>
  <c r="F184" i="7"/>
  <c r="F185" i="7"/>
  <c r="F186" i="7"/>
  <c r="F187" i="7"/>
  <c r="F188" i="7"/>
  <c r="F190" i="7"/>
  <c r="F192" i="7"/>
  <c r="F193" i="7"/>
  <c r="F194" i="7"/>
  <c r="F195" i="7"/>
  <c r="F196" i="7"/>
  <c r="F198" i="7"/>
  <c r="F200" i="7"/>
  <c r="F201" i="7"/>
  <c r="F202" i="7"/>
  <c r="F203" i="7"/>
  <c r="F204" i="7"/>
  <c r="F206" i="7"/>
  <c r="F208" i="7"/>
  <c r="F209" i="7"/>
  <c r="F210" i="7"/>
  <c r="F211" i="7"/>
  <c r="F212" i="7"/>
  <c r="F214" i="7"/>
  <c r="F216" i="7"/>
  <c r="F217" i="7"/>
  <c r="F218" i="7"/>
  <c r="F219" i="7"/>
  <c r="F220" i="7"/>
  <c r="F222" i="7"/>
  <c r="F224" i="7"/>
  <c r="F225" i="7"/>
  <c r="F226" i="7"/>
  <c r="F227" i="7"/>
  <c r="F228" i="7"/>
  <c r="F230" i="7"/>
  <c r="F232" i="7"/>
  <c r="F233" i="7"/>
  <c r="F234" i="7"/>
  <c r="F235" i="7"/>
  <c r="F236" i="7"/>
  <c r="F238" i="7"/>
  <c r="F240" i="7"/>
  <c r="F241" i="7"/>
  <c r="F242" i="7"/>
  <c r="F243" i="7"/>
  <c r="F244" i="7"/>
  <c r="F246" i="7"/>
  <c r="F248" i="7"/>
  <c r="F249" i="7"/>
  <c r="F250" i="7"/>
  <c r="F251" i="7"/>
  <c r="F252" i="7"/>
  <c r="F254" i="7"/>
  <c r="F256" i="7"/>
  <c r="F257" i="7"/>
  <c r="F258" i="7"/>
  <c r="F259" i="7"/>
  <c r="F260" i="7"/>
  <c r="F262" i="7"/>
  <c r="F264" i="7"/>
  <c r="F265" i="7"/>
  <c r="F266" i="7"/>
  <c r="F267" i="7"/>
  <c r="F268" i="7"/>
  <c r="F270" i="7"/>
  <c r="F272" i="7"/>
  <c r="F273" i="7"/>
  <c r="F274" i="7"/>
  <c r="F275" i="7"/>
  <c r="F276" i="7"/>
  <c r="F278" i="7"/>
  <c r="F280" i="7"/>
  <c r="F281" i="7"/>
  <c r="F282" i="7"/>
  <c r="F283" i="7"/>
  <c r="F284" i="7"/>
  <c r="F35" i="7"/>
  <c r="E36" i="7"/>
  <c r="E37" i="7"/>
  <c r="E40" i="7"/>
  <c r="E41" i="7"/>
  <c r="E42" i="7"/>
  <c r="E43" i="7"/>
  <c r="E44" i="7"/>
  <c r="E45" i="7"/>
  <c r="E48" i="7"/>
  <c r="E49" i="7"/>
  <c r="E50" i="7"/>
  <c r="E51" i="7"/>
  <c r="E52" i="7"/>
  <c r="E53" i="7"/>
  <c r="E56" i="7"/>
  <c r="E57" i="7"/>
  <c r="E58" i="7"/>
  <c r="E59" i="7"/>
  <c r="E60" i="7"/>
  <c r="E61" i="7"/>
  <c r="E64" i="7"/>
  <c r="E65" i="7"/>
  <c r="E66" i="7"/>
  <c r="E67" i="7"/>
  <c r="E68" i="7"/>
  <c r="E69" i="7"/>
  <c r="E72" i="7"/>
  <c r="E73" i="7"/>
  <c r="E74" i="7"/>
  <c r="E75" i="7"/>
  <c r="E76" i="7"/>
  <c r="E77" i="7"/>
  <c r="E80" i="7"/>
  <c r="E81" i="7"/>
  <c r="E82" i="7"/>
  <c r="E83" i="7"/>
  <c r="E84" i="7"/>
  <c r="E85" i="7"/>
  <c r="E88" i="7"/>
  <c r="E89" i="7"/>
  <c r="E90" i="7"/>
  <c r="E91" i="7"/>
  <c r="E92" i="7"/>
  <c r="E93" i="7"/>
  <c r="E96" i="7"/>
  <c r="E97" i="7"/>
  <c r="E98" i="7"/>
  <c r="E99" i="7"/>
  <c r="E100" i="7"/>
  <c r="E101" i="7"/>
  <c r="E104" i="7"/>
  <c r="E105" i="7"/>
  <c r="E106" i="7"/>
  <c r="E107" i="7"/>
  <c r="E108" i="7"/>
  <c r="E109" i="7"/>
  <c r="E112" i="7"/>
  <c r="E113" i="7"/>
  <c r="E114" i="7"/>
  <c r="E115" i="7"/>
  <c r="E116" i="7"/>
  <c r="E117" i="7"/>
  <c r="E120" i="7"/>
  <c r="E121" i="7"/>
  <c r="E122" i="7"/>
  <c r="E123" i="7"/>
  <c r="E124" i="7"/>
  <c r="E125" i="7"/>
  <c r="E128" i="7"/>
  <c r="E129" i="7"/>
  <c r="E130" i="7"/>
  <c r="E131" i="7"/>
  <c r="E132" i="7"/>
  <c r="E133" i="7"/>
  <c r="E136" i="7"/>
  <c r="E137" i="7"/>
  <c r="E138" i="7"/>
  <c r="E139" i="7"/>
  <c r="E140" i="7"/>
  <c r="E141" i="7"/>
  <c r="E144" i="7"/>
  <c r="E145" i="7"/>
  <c r="E146" i="7"/>
  <c r="E147" i="7"/>
  <c r="E148" i="7"/>
  <c r="E149" i="7"/>
  <c r="E152" i="7"/>
  <c r="E153" i="7"/>
  <c r="E154" i="7"/>
  <c r="E155" i="7"/>
  <c r="E156" i="7"/>
  <c r="E157" i="7"/>
  <c r="E160" i="7"/>
  <c r="E161" i="7"/>
  <c r="E162" i="7"/>
  <c r="E163" i="7"/>
  <c r="E164" i="7"/>
  <c r="E165" i="7"/>
  <c r="E168" i="7"/>
  <c r="E169" i="7"/>
  <c r="E170" i="7"/>
  <c r="E171" i="7"/>
  <c r="E172" i="7"/>
  <c r="E173" i="7"/>
  <c r="E176" i="7"/>
  <c r="E177" i="7"/>
  <c r="E178" i="7"/>
  <c r="E179" i="7"/>
  <c r="E180" i="7"/>
  <c r="E181" i="7"/>
  <c r="E184" i="7"/>
  <c r="E185" i="7"/>
  <c r="E186" i="7"/>
  <c r="E187" i="7"/>
  <c r="E188" i="7"/>
  <c r="E189" i="7"/>
  <c r="E192" i="7"/>
  <c r="E193" i="7"/>
  <c r="E194" i="7"/>
  <c r="E195" i="7"/>
  <c r="E196" i="7"/>
  <c r="E197" i="7"/>
  <c r="E200" i="7"/>
  <c r="E201" i="7"/>
  <c r="E202" i="7"/>
  <c r="E203" i="7"/>
  <c r="E204" i="7"/>
  <c r="E205" i="7"/>
  <c r="E208" i="7"/>
  <c r="E209" i="7"/>
  <c r="E210" i="7"/>
  <c r="E211" i="7"/>
  <c r="E212" i="7"/>
  <c r="E213" i="7"/>
  <c r="E216" i="7"/>
  <c r="E217" i="7"/>
  <c r="E218" i="7"/>
  <c r="E219" i="7"/>
  <c r="E220" i="7"/>
  <c r="E221" i="7"/>
  <c r="E224" i="7"/>
  <c r="E225" i="7"/>
  <c r="E226" i="7"/>
  <c r="E227" i="7"/>
  <c r="E228" i="7"/>
  <c r="E229" i="7"/>
  <c r="E232" i="7"/>
  <c r="E233" i="7"/>
  <c r="E234" i="7"/>
  <c r="E235" i="7"/>
  <c r="E236" i="7"/>
  <c r="E237" i="7"/>
  <c r="E240" i="7"/>
  <c r="E241" i="7"/>
  <c r="E242" i="7"/>
  <c r="E243" i="7"/>
  <c r="E244" i="7"/>
  <c r="E245" i="7"/>
  <c r="E248" i="7"/>
  <c r="E249" i="7"/>
  <c r="E250" i="7"/>
  <c r="E251" i="7"/>
  <c r="E252" i="7"/>
  <c r="E253" i="7"/>
  <c r="E256" i="7"/>
  <c r="E257" i="7"/>
  <c r="E258" i="7"/>
  <c r="E259" i="7"/>
  <c r="E260" i="7"/>
  <c r="E261" i="7"/>
  <c r="E264" i="7"/>
  <c r="E265" i="7"/>
  <c r="E266" i="7"/>
  <c r="E267" i="7"/>
  <c r="E268" i="7"/>
  <c r="E269" i="7"/>
  <c r="E272" i="7"/>
  <c r="E273" i="7"/>
  <c r="E274" i="7"/>
  <c r="E275" i="7"/>
  <c r="E276" i="7"/>
  <c r="E277" i="7"/>
  <c r="E280" i="7"/>
  <c r="E281" i="7"/>
  <c r="E282" i="7"/>
  <c r="E283" i="7"/>
  <c r="E284" i="7"/>
  <c r="E35" i="7"/>
  <c r="D36" i="7"/>
  <c r="D37" i="7"/>
  <c r="D38" i="7"/>
  <c r="D41" i="7"/>
  <c r="I41" i="7" s="1"/>
  <c r="D42" i="7"/>
  <c r="D43" i="7"/>
  <c r="D44" i="7"/>
  <c r="D45" i="7"/>
  <c r="D46" i="7"/>
  <c r="D49" i="7"/>
  <c r="D50" i="7"/>
  <c r="D51" i="7"/>
  <c r="D52" i="7"/>
  <c r="D53" i="7"/>
  <c r="D54" i="7"/>
  <c r="D57" i="7"/>
  <c r="D58" i="7"/>
  <c r="D59" i="7"/>
  <c r="D60" i="7"/>
  <c r="D61" i="7"/>
  <c r="D62" i="7"/>
  <c r="D65" i="7"/>
  <c r="D66" i="7"/>
  <c r="D67" i="7"/>
  <c r="D68" i="7"/>
  <c r="D69" i="7"/>
  <c r="D70" i="7"/>
  <c r="D73" i="7"/>
  <c r="D74" i="7"/>
  <c r="D75" i="7"/>
  <c r="D76" i="7"/>
  <c r="D77" i="7"/>
  <c r="D78" i="7"/>
  <c r="D81" i="7"/>
  <c r="D82" i="7"/>
  <c r="D83" i="7"/>
  <c r="D84" i="7"/>
  <c r="D85" i="7"/>
  <c r="D86" i="7"/>
  <c r="D89" i="7"/>
  <c r="D90" i="7"/>
  <c r="D91" i="7"/>
  <c r="D92" i="7"/>
  <c r="D93" i="7"/>
  <c r="D94" i="7"/>
  <c r="D97" i="7"/>
  <c r="D98" i="7"/>
  <c r="D99" i="7"/>
  <c r="D100" i="7"/>
  <c r="D101" i="7"/>
  <c r="D102" i="7"/>
  <c r="D105" i="7"/>
  <c r="D106" i="7"/>
  <c r="D107" i="7"/>
  <c r="D108" i="7"/>
  <c r="D109" i="7"/>
  <c r="D110" i="7"/>
  <c r="D113" i="7"/>
  <c r="D114" i="7"/>
  <c r="D115" i="7"/>
  <c r="D116" i="7"/>
  <c r="D117" i="7"/>
  <c r="D118" i="7"/>
  <c r="D121" i="7"/>
  <c r="I121" i="7" s="1"/>
  <c r="D122" i="7"/>
  <c r="D123" i="7"/>
  <c r="D124" i="7"/>
  <c r="D125" i="7"/>
  <c r="D126" i="7"/>
  <c r="D129" i="7"/>
  <c r="D130" i="7"/>
  <c r="D131" i="7"/>
  <c r="D132" i="7"/>
  <c r="D133" i="7"/>
  <c r="D134" i="7"/>
  <c r="D137" i="7"/>
  <c r="D138" i="7"/>
  <c r="D139" i="7"/>
  <c r="D140" i="7"/>
  <c r="D141" i="7"/>
  <c r="D142" i="7"/>
  <c r="D145" i="7"/>
  <c r="D146" i="7"/>
  <c r="D147" i="7"/>
  <c r="D148" i="7"/>
  <c r="D149" i="7"/>
  <c r="D150" i="7"/>
  <c r="D153" i="7"/>
  <c r="I153" i="7" s="1"/>
  <c r="D154" i="7"/>
  <c r="D155" i="7"/>
  <c r="D156" i="7"/>
  <c r="D157" i="7"/>
  <c r="D158" i="7"/>
  <c r="D161" i="7"/>
  <c r="D162" i="7"/>
  <c r="D163" i="7"/>
  <c r="D164" i="7"/>
  <c r="D165" i="7"/>
  <c r="D166" i="7"/>
  <c r="D169" i="7"/>
  <c r="D170" i="7"/>
  <c r="D171" i="7"/>
  <c r="D172" i="7"/>
  <c r="D173" i="7"/>
  <c r="D174" i="7"/>
  <c r="D177" i="7"/>
  <c r="D178" i="7"/>
  <c r="D179" i="7"/>
  <c r="D180" i="7"/>
  <c r="D181" i="7"/>
  <c r="D182" i="7"/>
  <c r="D185" i="7"/>
  <c r="D186" i="7"/>
  <c r="D187" i="7"/>
  <c r="D188" i="7"/>
  <c r="D189" i="7"/>
  <c r="D190" i="7"/>
  <c r="D193" i="7"/>
  <c r="D194" i="7"/>
  <c r="D195" i="7"/>
  <c r="D196" i="7"/>
  <c r="D197" i="7"/>
  <c r="D198" i="7"/>
  <c r="D201" i="7"/>
  <c r="D202" i="7"/>
  <c r="D203" i="7"/>
  <c r="D204" i="7"/>
  <c r="D205" i="7"/>
  <c r="D206" i="7"/>
  <c r="D209" i="7"/>
  <c r="D210" i="7"/>
  <c r="D211" i="7"/>
  <c r="D212" i="7"/>
  <c r="D213" i="7"/>
  <c r="D214" i="7"/>
  <c r="D217" i="7"/>
  <c r="I217" i="7" s="1"/>
  <c r="D218" i="7"/>
  <c r="D219" i="7"/>
  <c r="D220" i="7"/>
  <c r="D221" i="7"/>
  <c r="D222" i="7"/>
  <c r="D225" i="7"/>
  <c r="D226" i="7"/>
  <c r="D227" i="7"/>
  <c r="D228" i="7"/>
  <c r="D229" i="7"/>
  <c r="D230" i="7"/>
  <c r="D233" i="7"/>
  <c r="I233" i="7" s="1"/>
  <c r="D234" i="7"/>
  <c r="D235" i="7"/>
  <c r="D236" i="7"/>
  <c r="D237" i="7"/>
  <c r="D238" i="7"/>
  <c r="D241" i="7"/>
  <c r="D242" i="7"/>
  <c r="D243" i="7"/>
  <c r="D244" i="7"/>
  <c r="D245" i="7"/>
  <c r="D246" i="7"/>
  <c r="D249" i="7"/>
  <c r="D250" i="7"/>
  <c r="D251" i="7"/>
  <c r="D252" i="7"/>
  <c r="D253" i="7"/>
  <c r="D254" i="7"/>
  <c r="D257" i="7"/>
  <c r="D258" i="7"/>
  <c r="D259" i="7"/>
  <c r="D260" i="7"/>
  <c r="D261" i="7"/>
  <c r="D262" i="7"/>
  <c r="D265" i="7"/>
  <c r="I265" i="7" s="1"/>
  <c r="D266" i="7"/>
  <c r="D267" i="7"/>
  <c r="D268" i="7"/>
  <c r="D269" i="7"/>
  <c r="D270" i="7"/>
  <c r="D273" i="7"/>
  <c r="D274" i="7"/>
  <c r="D275" i="7"/>
  <c r="D276" i="7"/>
  <c r="D277" i="7"/>
  <c r="D278" i="7"/>
  <c r="D281" i="7"/>
  <c r="D282" i="7"/>
  <c r="D283" i="7"/>
  <c r="D284" i="7"/>
  <c r="D35" i="7"/>
  <c r="C36" i="7"/>
  <c r="C38" i="7"/>
  <c r="C40" i="7"/>
  <c r="C41" i="7"/>
  <c r="C42" i="7"/>
  <c r="C43" i="7"/>
  <c r="C44" i="7"/>
  <c r="C46" i="7"/>
  <c r="C48" i="7"/>
  <c r="C49" i="7"/>
  <c r="C50" i="7"/>
  <c r="C51" i="7"/>
  <c r="C52" i="7"/>
  <c r="C54" i="7"/>
  <c r="C56" i="7"/>
  <c r="C57" i="7"/>
  <c r="C58" i="7"/>
  <c r="C59" i="7"/>
  <c r="C60" i="7"/>
  <c r="C62" i="7"/>
  <c r="C64" i="7"/>
  <c r="C65" i="7"/>
  <c r="C66" i="7"/>
  <c r="C67" i="7"/>
  <c r="C68" i="7"/>
  <c r="C70" i="7"/>
  <c r="C72" i="7"/>
  <c r="C73" i="7"/>
  <c r="I73" i="7" s="1"/>
  <c r="C74" i="7"/>
  <c r="C75" i="7"/>
  <c r="C76" i="7"/>
  <c r="C78" i="7"/>
  <c r="C80" i="7"/>
  <c r="C81" i="7"/>
  <c r="C82" i="7"/>
  <c r="C83" i="7"/>
  <c r="C84" i="7"/>
  <c r="C86" i="7"/>
  <c r="C88" i="7"/>
  <c r="C89" i="7"/>
  <c r="C90" i="7"/>
  <c r="C91" i="7"/>
  <c r="C92" i="7"/>
  <c r="C94" i="7"/>
  <c r="C96" i="7"/>
  <c r="C97" i="7"/>
  <c r="C98" i="7"/>
  <c r="C99" i="7"/>
  <c r="C100" i="7"/>
  <c r="C102" i="7"/>
  <c r="C104" i="7"/>
  <c r="C105" i="7"/>
  <c r="I105" i="7" s="1"/>
  <c r="C106" i="7"/>
  <c r="C107" i="7"/>
  <c r="C108" i="7"/>
  <c r="C110" i="7"/>
  <c r="C112" i="7"/>
  <c r="C113" i="7"/>
  <c r="C114" i="7"/>
  <c r="C115" i="7"/>
  <c r="C116" i="7"/>
  <c r="C118" i="7"/>
  <c r="C120" i="7"/>
  <c r="C121" i="7"/>
  <c r="C122" i="7"/>
  <c r="C123" i="7"/>
  <c r="C124" i="7"/>
  <c r="C126" i="7"/>
  <c r="C128" i="7"/>
  <c r="C129" i="7"/>
  <c r="C130" i="7"/>
  <c r="C131" i="7"/>
  <c r="C132" i="7"/>
  <c r="C134" i="7"/>
  <c r="C136" i="7"/>
  <c r="C137" i="7"/>
  <c r="I137" i="7" s="1"/>
  <c r="C138" i="7"/>
  <c r="C139" i="7"/>
  <c r="C140" i="7"/>
  <c r="C142" i="7"/>
  <c r="C144" i="7"/>
  <c r="C145" i="7"/>
  <c r="C146" i="7"/>
  <c r="C147" i="7"/>
  <c r="C148" i="7"/>
  <c r="C150" i="7"/>
  <c r="C152" i="7"/>
  <c r="C153" i="7"/>
  <c r="C154" i="7"/>
  <c r="C155" i="7"/>
  <c r="C156" i="7"/>
  <c r="C158" i="7"/>
  <c r="C160" i="7"/>
  <c r="C161" i="7"/>
  <c r="C162" i="7"/>
  <c r="C163" i="7"/>
  <c r="C164" i="7"/>
  <c r="C166" i="7"/>
  <c r="C168" i="7"/>
  <c r="C169" i="7"/>
  <c r="I169" i="7" s="1"/>
  <c r="C170" i="7"/>
  <c r="C171" i="7"/>
  <c r="C172" i="7"/>
  <c r="C174" i="7"/>
  <c r="C176" i="7"/>
  <c r="C177" i="7"/>
  <c r="C178" i="7"/>
  <c r="C179" i="7"/>
  <c r="C180" i="7"/>
  <c r="C182" i="7"/>
  <c r="C184" i="7"/>
  <c r="C185" i="7"/>
  <c r="C186" i="7"/>
  <c r="C187" i="7"/>
  <c r="C188" i="7"/>
  <c r="C190" i="7"/>
  <c r="C192" i="7"/>
  <c r="C193" i="7"/>
  <c r="C194" i="7"/>
  <c r="C195" i="7"/>
  <c r="C196" i="7"/>
  <c r="C198" i="7"/>
  <c r="C200" i="7"/>
  <c r="C201" i="7"/>
  <c r="I201" i="7" s="1"/>
  <c r="C202" i="7"/>
  <c r="C203" i="7"/>
  <c r="C204" i="7"/>
  <c r="C206" i="7"/>
  <c r="C208" i="7"/>
  <c r="C209" i="7"/>
  <c r="C210" i="7"/>
  <c r="C211" i="7"/>
  <c r="C212" i="7"/>
  <c r="C214" i="7"/>
  <c r="C216" i="7"/>
  <c r="C217" i="7"/>
  <c r="C218" i="7"/>
  <c r="C219" i="7"/>
  <c r="C220" i="7"/>
  <c r="C222" i="7"/>
  <c r="C224" i="7"/>
  <c r="C225" i="7"/>
  <c r="C226" i="7"/>
  <c r="C227" i="7"/>
  <c r="C228" i="7"/>
  <c r="C230" i="7"/>
  <c r="C232" i="7"/>
  <c r="C233" i="7"/>
  <c r="C234" i="7"/>
  <c r="C235" i="7"/>
  <c r="C236" i="7"/>
  <c r="C238" i="7"/>
  <c r="C240" i="7"/>
  <c r="C241" i="7"/>
  <c r="C242" i="7"/>
  <c r="C243" i="7"/>
  <c r="C244" i="7"/>
  <c r="C246" i="7"/>
  <c r="C248" i="7"/>
  <c r="C249" i="7"/>
  <c r="C250" i="7"/>
  <c r="C251" i="7"/>
  <c r="C252" i="7"/>
  <c r="C254" i="7"/>
  <c r="C256" i="7"/>
  <c r="C257" i="7"/>
  <c r="C258" i="7"/>
  <c r="C259" i="7"/>
  <c r="C260" i="7"/>
  <c r="C262" i="7"/>
  <c r="C264" i="7"/>
  <c r="C265" i="7"/>
  <c r="C266" i="7"/>
  <c r="C267" i="7"/>
  <c r="C268" i="7"/>
  <c r="C270" i="7"/>
  <c r="C272" i="7"/>
  <c r="C273" i="7"/>
  <c r="C274" i="7"/>
  <c r="C275" i="7"/>
  <c r="C276" i="7"/>
  <c r="C278" i="7"/>
  <c r="C280" i="7"/>
  <c r="C281" i="7"/>
  <c r="C282" i="7"/>
  <c r="C283" i="7"/>
  <c r="C284" i="7"/>
  <c r="L3" i="7"/>
  <c r="M3" i="7"/>
  <c r="N24" i="6"/>
  <c r="M31" i="6"/>
  <c r="M40" i="6"/>
  <c r="M56" i="6"/>
  <c r="M64" i="6"/>
  <c r="M80" i="6"/>
  <c r="M82" i="6"/>
  <c r="M106" i="6"/>
  <c r="M112" i="6"/>
  <c r="M122" i="6"/>
  <c r="M146" i="6"/>
  <c r="M159" i="6"/>
  <c r="M192" i="6"/>
  <c r="M226" i="6"/>
  <c r="M272" i="6"/>
  <c r="N25" i="6"/>
  <c r="N56" i="6"/>
  <c r="N64" i="6"/>
  <c r="N65" i="6"/>
  <c r="N88" i="6"/>
  <c r="N106" i="6"/>
  <c r="N120" i="6"/>
  <c r="N128" i="6"/>
  <c r="N129" i="6"/>
  <c r="N137" i="6"/>
  <c r="N138" i="6"/>
  <c r="N152" i="6"/>
  <c r="N153" i="6"/>
  <c r="N169" i="6"/>
  <c r="N170" i="6"/>
  <c r="N172" i="6"/>
  <c r="N184" i="6"/>
  <c r="N192" i="6"/>
  <c r="N200" i="6"/>
  <c r="N201" i="6"/>
  <c r="N202" i="6"/>
  <c r="N216" i="6"/>
  <c r="N221" i="6"/>
  <c r="N233" i="6"/>
  <c r="N265" i="6"/>
  <c r="N273" i="6"/>
  <c r="L30" i="6"/>
  <c r="L39" i="6"/>
  <c r="L56" i="6"/>
  <c r="L57" i="6"/>
  <c r="L87" i="6"/>
  <c r="L88" i="6"/>
  <c r="L103" i="6"/>
  <c r="L108" i="6"/>
  <c r="L121" i="6"/>
  <c r="L132" i="6"/>
  <c r="L133" i="6"/>
  <c r="L134" i="6"/>
  <c r="L140" i="6"/>
  <c r="L141" i="6"/>
  <c r="L150" i="6"/>
  <c r="L152" i="6"/>
  <c r="L153" i="6"/>
  <c r="L191" i="6"/>
  <c r="L204" i="6"/>
  <c r="L205" i="6"/>
  <c r="L206" i="6"/>
  <c r="L223" i="6"/>
  <c r="L224" i="6"/>
  <c r="L255" i="6"/>
  <c r="L268" i="6"/>
  <c r="L269" i="6"/>
  <c r="K27" i="6"/>
  <c r="N27" i="6" s="1"/>
  <c r="K51" i="6"/>
  <c r="N51" i="6" s="1"/>
  <c r="K57" i="6"/>
  <c r="N57" i="6" s="1"/>
  <c r="K58" i="6"/>
  <c r="N58" i="6" s="1"/>
  <c r="K73" i="6"/>
  <c r="N73" i="6" s="1"/>
  <c r="K82" i="6"/>
  <c r="N82" i="6" s="1"/>
  <c r="K83" i="6"/>
  <c r="N83" i="6" s="1"/>
  <c r="K90" i="6"/>
  <c r="N90" i="6" s="1"/>
  <c r="K91" i="6"/>
  <c r="N91" i="6" s="1"/>
  <c r="K99" i="6"/>
  <c r="N99" i="6" s="1"/>
  <c r="K113" i="6"/>
  <c r="N113" i="6" s="1"/>
  <c r="K121" i="6"/>
  <c r="N121" i="6" s="1"/>
  <c r="K122" i="6"/>
  <c r="N122" i="6" s="1"/>
  <c r="K123" i="6"/>
  <c r="N123" i="6" s="1"/>
  <c r="K140" i="6"/>
  <c r="N140" i="6" s="1"/>
  <c r="K141" i="6"/>
  <c r="N141" i="6" s="1"/>
  <c r="K154" i="6"/>
  <c r="N154" i="6" s="1"/>
  <c r="K155" i="6"/>
  <c r="N155" i="6" s="1"/>
  <c r="K156" i="6"/>
  <c r="N156" i="6" s="1"/>
  <c r="K172" i="6"/>
  <c r="K185" i="6"/>
  <c r="N185" i="6" s="1"/>
  <c r="K187" i="6"/>
  <c r="N187" i="6" s="1"/>
  <c r="K193" i="6"/>
  <c r="N193" i="6" s="1"/>
  <c r="K203" i="6"/>
  <c r="N203" i="6" s="1"/>
  <c r="K204" i="6"/>
  <c r="N204" i="6" s="1"/>
  <c r="K219" i="6"/>
  <c r="N219" i="6" s="1"/>
  <c r="K225" i="6"/>
  <c r="N225" i="6" s="1"/>
  <c r="K238" i="6"/>
  <c r="N238" i="6" s="1"/>
  <c r="K257" i="6"/>
  <c r="N257" i="6" s="1"/>
  <c r="K24" i="6"/>
  <c r="J32" i="6"/>
  <c r="J50" i="6"/>
  <c r="J55" i="6"/>
  <c r="M55" i="6" s="1"/>
  <c r="J66" i="6"/>
  <c r="J83" i="6"/>
  <c r="J84" i="6"/>
  <c r="J87" i="6"/>
  <c r="J95" i="6"/>
  <c r="J97" i="6"/>
  <c r="M97" i="6" s="1"/>
  <c r="J106" i="6"/>
  <c r="J111" i="6"/>
  <c r="J113" i="6"/>
  <c r="J122" i="6"/>
  <c r="J124" i="6"/>
  <c r="J129" i="6"/>
  <c r="J138" i="6"/>
  <c r="J151" i="6"/>
  <c r="J159" i="6"/>
  <c r="J170" i="6"/>
  <c r="J186" i="6"/>
  <c r="J202" i="6"/>
  <c r="J223" i="6"/>
  <c r="J225" i="6"/>
  <c r="M225" i="6" s="1"/>
  <c r="J242" i="6"/>
  <c r="M242" i="6" s="1"/>
  <c r="J243" i="6"/>
  <c r="J258" i="6"/>
  <c r="J259" i="6"/>
  <c r="I28" i="6"/>
  <c r="L28" i="6" s="1"/>
  <c r="I29" i="6"/>
  <c r="L29" i="6" s="1"/>
  <c r="I36" i="6"/>
  <c r="L36" i="6" s="1"/>
  <c r="I37" i="6"/>
  <c r="L37" i="6" s="1"/>
  <c r="I39" i="6"/>
  <c r="I48" i="6"/>
  <c r="L48" i="6" s="1"/>
  <c r="I52" i="6"/>
  <c r="L52" i="6" s="1"/>
  <c r="I53" i="6"/>
  <c r="L53" i="6" s="1"/>
  <c r="I63" i="6"/>
  <c r="L63" i="6" s="1"/>
  <c r="I64" i="6"/>
  <c r="L64" i="6" s="1"/>
  <c r="I80" i="6"/>
  <c r="L80" i="6" s="1"/>
  <c r="I81" i="6"/>
  <c r="L81" i="6" s="1"/>
  <c r="I84" i="6"/>
  <c r="L84" i="6" s="1"/>
  <c r="I103" i="6"/>
  <c r="I108" i="6"/>
  <c r="I109" i="6"/>
  <c r="L109" i="6" s="1"/>
  <c r="I111" i="6"/>
  <c r="L111" i="6" s="1"/>
  <c r="I119" i="6"/>
  <c r="L119" i="6" s="1"/>
  <c r="I125" i="6"/>
  <c r="L125" i="6" s="1"/>
  <c r="I164" i="6"/>
  <c r="L164" i="6" s="1"/>
  <c r="I165" i="6"/>
  <c r="L165" i="6" s="1"/>
  <c r="I167" i="6"/>
  <c r="L167" i="6" s="1"/>
  <c r="I175" i="6"/>
  <c r="L175" i="6" s="1"/>
  <c r="I180" i="6"/>
  <c r="L180" i="6" s="1"/>
  <c r="I181" i="6"/>
  <c r="L181" i="6" s="1"/>
  <c r="I184" i="6"/>
  <c r="L184" i="6" s="1"/>
  <c r="I199" i="6"/>
  <c r="L199" i="6" s="1"/>
  <c r="I200" i="6"/>
  <c r="L200" i="6" s="1"/>
  <c r="I212" i="6"/>
  <c r="L212" i="6" s="1"/>
  <c r="I221" i="6"/>
  <c r="L221" i="6" s="1"/>
  <c r="I228" i="6"/>
  <c r="L228" i="6" s="1"/>
  <c r="I231" i="6"/>
  <c r="L231" i="6" s="1"/>
  <c r="I240" i="6"/>
  <c r="L240" i="6" s="1"/>
  <c r="I244" i="6"/>
  <c r="L244" i="6" s="1"/>
  <c r="I255" i="6"/>
  <c r="I256" i="6"/>
  <c r="L256" i="6" s="1"/>
  <c r="I272" i="6"/>
  <c r="L272" i="6" s="1"/>
  <c r="I273" i="6"/>
  <c r="L273" i="6" s="1"/>
  <c r="H25" i="6"/>
  <c r="K25" i="6" s="1"/>
  <c r="H27" i="6"/>
  <c r="H32" i="6"/>
  <c r="K32" i="6" s="1"/>
  <c r="N32" i="6" s="1"/>
  <c r="H33" i="6"/>
  <c r="K33" i="6" s="1"/>
  <c r="N33" i="6" s="1"/>
  <c r="H34" i="6"/>
  <c r="K34" i="6" s="1"/>
  <c r="N34" i="6" s="1"/>
  <c r="H35" i="6"/>
  <c r="K35" i="6" s="1"/>
  <c r="N35" i="6" s="1"/>
  <c r="H40" i="6"/>
  <c r="K40" i="6" s="1"/>
  <c r="N40" i="6" s="1"/>
  <c r="H41" i="6"/>
  <c r="K41" i="6" s="1"/>
  <c r="N41" i="6" s="1"/>
  <c r="H42" i="6"/>
  <c r="K42" i="6" s="1"/>
  <c r="N42" i="6" s="1"/>
  <c r="H43" i="6"/>
  <c r="K43" i="6" s="1"/>
  <c r="N43" i="6" s="1"/>
  <c r="H48" i="6"/>
  <c r="K48" i="6" s="1"/>
  <c r="N48" i="6" s="1"/>
  <c r="H49" i="6"/>
  <c r="K49" i="6" s="1"/>
  <c r="N49" i="6" s="1"/>
  <c r="H51" i="6"/>
  <c r="H56" i="6"/>
  <c r="K56" i="6" s="1"/>
  <c r="H57" i="6"/>
  <c r="H58" i="6"/>
  <c r="H59" i="6"/>
  <c r="K59" i="6" s="1"/>
  <c r="N59" i="6" s="1"/>
  <c r="H67" i="6"/>
  <c r="K67" i="6" s="1"/>
  <c r="N67" i="6" s="1"/>
  <c r="H72" i="6"/>
  <c r="K72" i="6" s="1"/>
  <c r="N72" i="6" s="1"/>
  <c r="H75" i="6"/>
  <c r="K75" i="6" s="1"/>
  <c r="N75" i="6" s="1"/>
  <c r="H80" i="6"/>
  <c r="K80" i="6" s="1"/>
  <c r="N80" i="6" s="1"/>
  <c r="H81" i="6"/>
  <c r="K81" i="6" s="1"/>
  <c r="N81" i="6" s="1"/>
  <c r="H83" i="6"/>
  <c r="H86" i="6"/>
  <c r="K86" i="6" s="1"/>
  <c r="N86" i="6" s="1"/>
  <c r="H88" i="6"/>
  <c r="K88" i="6" s="1"/>
  <c r="H89" i="6"/>
  <c r="K89" i="6" s="1"/>
  <c r="N89" i="6" s="1"/>
  <c r="H90" i="6"/>
  <c r="H91" i="6"/>
  <c r="H96" i="6"/>
  <c r="K96" i="6" s="1"/>
  <c r="N96" i="6" s="1"/>
  <c r="H97" i="6"/>
  <c r="K97" i="6" s="1"/>
  <c r="N97" i="6" s="1"/>
  <c r="H99" i="6"/>
  <c r="H104" i="6"/>
  <c r="K104" i="6" s="1"/>
  <c r="N104" i="6" s="1"/>
  <c r="H105" i="6"/>
  <c r="K105" i="6" s="1"/>
  <c r="N105" i="6" s="1"/>
  <c r="H106" i="6"/>
  <c r="K106" i="6" s="1"/>
  <c r="H107" i="6"/>
  <c r="K107" i="6" s="1"/>
  <c r="N107" i="6" s="1"/>
  <c r="H109" i="6"/>
  <c r="K109" i="6" s="1"/>
  <c r="N109" i="6" s="1"/>
  <c r="H112" i="6"/>
  <c r="K112" i="6" s="1"/>
  <c r="N112" i="6" s="1"/>
  <c r="H113" i="6"/>
  <c r="H115" i="6"/>
  <c r="K115" i="6" s="1"/>
  <c r="N115" i="6" s="1"/>
  <c r="H120" i="6"/>
  <c r="K120" i="6" s="1"/>
  <c r="H121" i="6"/>
  <c r="H122" i="6"/>
  <c r="H123" i="6"/>
  <c r="H131" i="6"/>
  <c r="K131" i="6" s="1"/>
  <c r="N131" i="6" s="1"/>
  <c r="H136" i="6"/>
  <c r="K136" i="6" s="1"/>
  <c r="N136" i="6" s="1"/>
  <c r="H139" i="6"/>
  <c r="K139" i="6" s="1"/>
  <c r="N139" i="6" s="1"/>
  <c r="H144" i="6"/>
  <c r="K144" i="6" s="1"/>
  <c r="N144" i="6" s="1"/>
  <c r="H145" i="6"/>
  <c r="K145" i="6" s="1"/>
  <c r="N145" i="6" s="1"/>
  <c r="H147" i="6"/>
  <c r="K147" i="6" s="1"/>
  <c r="N147" i="6" s="1"/>
  <c r="H152" i="6"/>
  <c r="K152" i="6" s="1"/>
  <c r="H153" i="6"/>
  <c r="K153" i="6" s="1"/>
  <c r="H154" i="6"/>
  <c r="H155" i="6"/>
  <c r="H160" i="6"/>
  <c r="K160" i="6" s="1"/>
  <c r="N160" i="6" s="1"/>
  <c r="H161" i="6"/>
  <c r="K161" i="6" s="1"/>
  <c r="N161" i="6" s="1"/>
  <c r="H163" i="6"/>
  <c r="K163" i="6" s="1"/>
  <c r="N163" i="6" s="1"/>
  <c r="H168" i="6"/>
  <c r="K168" i="6" s="1"/>
  <c r="N168" i="6" s="1"/>
  <c r="H169" i="6"/>
  <c r="K169" i="6" s="1"/>
  <c r="H170" i="6"/>
  <c r="K170" i="6" s="1"/>
  <c r="H171" i="6"/>
  <c r="K171" i="6" s="1"/>
  <c r="N171" i="6" s="1"/>
  <c r="H173" i="6"/>
  <c r="K173" i="6" s="1"/>
  <c r="N173" i="6" s="1"/>
  <c r="H176" i="6"/>
  <c r="K176" i="6" s="1"/>
  <c r="N176" i="6" s="1"/>
  <c r="H177" i="6"/>
  <c r="K177" i="6" s="1"/>
  <c r="N177" i="6" s="1"/>
  <c r="H179" i="6"/>
  <c r="K179" i="6" s="1"/>
  <c r="N179" i="6" s="1"/>
  <c r="H184" i="6"/>
  <c r="K184" i="6" s="1"/>
  <c r="H185" i="6"/>
  <c r="H187" i="6"/>
  <c r="H195" i="6"/>
  <c r="K195" i="6" s="1"/>
  <c r="N195" i="6" s="1"/>
  <c r="H197" i="6"/>
  <c r="K197" i="6" s="1"/>
  <c r="N197" i="6" s="1"/>
  <c r="H200" i="6"/>
  <c r="K200" i="6" s="1"/>
  <c r="H203" i="6"/>
  <c r="H208" i="6"/>
  <c r="K208" i="6" s="1"/>
  <c r="N208" i="6" s="1"/>
  <c r="H209" i="6"/>
  <c r="K209" i="6" s="1"/>
  <c r="N209" i="6" s="1"/>
  <c r="H211" i="6"/>
  <c r="K211" i="6" s="1"/>
  <c r="N211" i="6" s="1"/>
  <c r="H216" i="6"/>
  <c r="K216" i="6" s="1"/>
  <c r="H217" i="6"/>
  <c r="K217" i="6" s="1"/>
  <c r="N217" i="6" s="1"/>
  <c r="H218" i="6"/>
  <c r="K218" i="6" s="1"/>
  <c r="N218" i="6" s="1"/>
  <c r="H219" i="6"/>
  <c r="H224" i="6"/>
  <c r="K224" i="6" s="1"/>
  <c r="N224" i="6" s="1"/>
  <c r="H225" i="6"/>
  <c r="H226" i="6"/>
  <c r="K226" i="6" s="1"/>
  <c r="N226" i="6" s="1"/>
  <c r="H227" i="6"/>
  <c r="K227" i="6" s="1"/>
  <c r="N227" i="6" s="1"/>
  <c r="H232" i="6"/>
  <c r="K232" i="6" s="1"/>
  <c r="N232" i="6" s="1"/>
  <c r="H233" i="6"/>
  <c r="K233" i="6" s="1"/>
  <c r="H235" i="6"/>
  <c r="K235" i="6" s="1"/>
  <c r="N235" i="6" s="1"/>
  <c r="H240" i="6"/>
  <c r="K240" i="6" s="1"/>
  <c r="N240" i="6" s="1"/>
  <c r="H241" i="6"/>
  <c r="K241" i="6" s="1"/>
  <c r="N241" i="6" s="1"/>
  <c r="H242" i="6"/>
  <c r="K242" i="6" s="1"/>
  <c r="N242" i="6" s="1"/>
  <c r="H243" i="6"/>
  <c r="K243" i="6" s="1"/>
  <c r="N243" i="6" s="1"/>
  <c r="H248" i="6"/>
  <c r="K248" i="6" s="1"/>
  <c r="N248" i="6" s="1"/>
  <c r="H249" i="6"/>
  <c r="K249" i="6" s="1"/>
  <c r="N249" i="6" s="1"/>
  <c r="H250" i="6"/>
  <c r="K250" i="6" s="1"/>
  <c r="N250" i="6" s="1"/>
  <c r="H251" i="6"/>
  <c r="K251" i="6" s="1"/>
  <c r="N251" i="6" s="1"/>
  <c r="H253" i="6"/>
  <c r="K253" i="6" s="1"/>
  <c r="N253" i="6" s="1"/>
  <c r="H259" i="6"/>
  <c r="K259" i="6" s="1"/>
  <c r="N259" i="6" s="1"/>
  <c r="H264" i="6"/>
  <c r="K264" i="6" s="1"/>
  <c r="N264" i="6" s="1"/>
  <c r="H267" i="6"/>
  <c r="K267" i="6" s="1"/>
  <c r="N267" i="6" s="1"/>
  <c r="H272" i="6"/>
  <c r="K272" i="6" s="1"/>
  <c r="N272" i="6" s="1"/>
  <c r="H273" i="6"/>
  <c r="K273" i="6" s="1"/>
  <c r="H24" i="6"/>
  <c r="G27" i="6"/>
  <c r="G28" i="6"/>
  <c r="G31" i="6"/>
  <c r="J31" i="6" s="1"/>
  <c r="G32" i="6"/>
  <c r="G39" i="6"/>
  <c r="G40" i="6"/>
  <c r="J40" i="6" s="1"/>
  <c r="G47" i="6"/>
  <c r="G48" i="6"/>
  <c r="G49" i="6"/>
  <c r="G51" i="6"/>
  <c r="J51" i="6" s="1"/>
  <c r="G55" i="6"/>
  <c r="G56" i="6"/>
  <c r="J56" i="6" s="1"/>
  <c r="G57" i="6"/>
  <c r="J57" i="6" s="1"/>
  <c r="M57" i="6" s="1"/>
  <c r="G63" i="6"/>
  <c r="G64" i="6"/>
  <c r="J64" i="6" s="1"/>
  <c r="G71" i="6"/>
  <c r="J71" i="6" s="1"/>
  <c r="M71" i="6" s="1"/>
  <c r="G72" i="6"/>
  <c r="G73" i="6"/>
  <c r="G75" i="6"/>
  <c r="G81" i="6"/>
  <c r="G85" i="6"/>
  <c r="G87" i="6"/>
  <c r="G95" i="6"/>
  <c r="M95" i="6" s="1"/>
  <c r="G96" i="6"/>
  <c r="G100" i="6"/>
  <c r="G103" i="6"/>
  <c r="G104" i="6"/>
  <c r="G105" i="6"/>
  <c r="J105" i="6" s="1"/>
  <c r="M105" i="6" s="1"/>
  <c r="G111" i="6"/>
  <c r="G112" i="6"/>
  <c r="J112" i="6" s="1"/>
  <c r="G119" i="6"/>
  <c r="J119" i="6" s="1"/>
  <c r="G120" i="6"/>
  <c r="J120" i="6" s="1"/>
  <c r="G121" i="6"/>
  <c r="G123" i="6"/>
  <c r="G127" i="6"/>
  <c r="G128" i="6"/>
  <c r="G129" i="6"/>
  <c r="G135" i="6"/>
  <c r="J135" i="6" s="1"/>
  <c r="M135" i="6" s="1"/>
  <c r="G136" i="6"/>
  <c r="G145" i="6"/>
  <c r="G147" i="6"/>
  <c r="G151" i="6"/>
  <c r="M151" i="6" s="1"/>
  <c r="G159" i="6"/>
  <c r="G160" i="6"/>
  <c r="G167" i="6"/>
  <c r="J167" i="6" s="1"/>
  <c r="M167" i="6" s="1"/>
  <c r="G168" i="6"/>
  <c r="G169" i="6"/>
  <c r="G175" i="6"/>
  <c r="J175" i="6" s="1"/>
  <c r="M175" i="6" s="1"/>
  <c r="G176" i="6"/>
  <c r="J176" i="6" s="1"/>
  <c r="G177" i="6"/>
  <c r="G179" i="6"/>
  <c r="G183" i="6"/>
  <c r="G184" i="6"/>
  <c r="G191" i="6"/>
  <c r="G192" i="6"/>
  <c r="J192" i="6" s="1"/>
  <c r="G193" i="6"/>
  <c r="G195" i="6"/>
  <c r="G199" i="6"/>
  <c r="G200" i="6"/>
  <c r="J200" i="6" s="1"/>
  <c r="G201" i="6"/>
  <c r="J201" i="6" s="1"/>
  <c r="G203" i="6"/>
  <c r="G204" i="6"/>
  <c r="G205" i="6"/>
  <c r="G215" i="6"/>
  <c r="G219" i="6"/>
  <c r="G223" i="6"/>
  <c r="G224" i="6"/>
  <c r="J224" i="6" s="1"/>
  <c r="G231" i="6"/>
  <c r="G232" i="6"/>
  <c r="G239" i="6"/>
  <c r="G240" i="6"/>
  <c r="G241" i="6"/>
  <c r="G247" i="6"/>
  <c r="G248" i="6"/>
  <c r="G249" i="6"/>
  <c r="G251" i="6"/>
  <c r="J251" i="6" s="1"/>
  <c r="M251" i="6" s="1"/>
  <c r="G252" i="6"/>
  <c r="G255" i="6"/>
  <c r="G256" i="6"/>
  <c r="G263" i="6"/>
  <c r="G264" i="6"/>
  <c r="G265" i="6"/>
  <c r="G273" i="6"/>
  <c r="J273" i="6" s="1"/>
  <c r="F28" i="6"/>
  <c r="F29" i="6"/>
  <c r="F31" i="6"/>
  <c r="I31" i="6" s="1"/>
  <c r="L31" i="6" s="1"/>
  <c r="F36" i="6"/>
  <c r="F37" i="6"/>
  <c r="F39" i="6"/>
  <c r="F44" i="6"/>
  <c r="I44" i="6" s="1"/>
  <c r="L44" i="6" s="1"/>
  <c r="F45" i="6"/>
  <c r="I45" i="6" s="1"/>
  <c r="L45" i="6" s="1"/>
  <c r="F46" i="6"/>
  <c r="I46" i="6" s="1"/>
  <c r="L46" i="6" s="1"/>
  <c r="F47" i="6"/>
  <c r="I47" i="6" s="1"/>
  <c r="L47" i="6" s="1"/>
  <c r="F52" i="6"/>
  <c r="F53" i="6"/>
  <c r="F54" i="6"/>
  <c r="I54" i="6" s="1"/>
  <c r="L54" i="6" s="1"/>
  <c r="F55" i="6"/>
  <c r="I55" i="6" s="1"/>
  <c r="L55" i="6" s="1"/>
  <c r="F60" i="6"/>
  <c r="I60" i="6" s="1"/>
  <c r="L60" i="6" s="1"/>
  <c r="F61" i="6"/>
  <c r="I61" i="6" s="1"/>
  <c r="L61" i="6" s="1"/>
  <c r="F63" i="6"/>
  <c r="F68" i="6"/>
  <c r="I68" i="6" s="1"/>
  <c r="L68" i="6" s="1"/>
  <c r="F69" i="6"/>
  <c r="I69" i="6" s="1"/>
  <c r="L69" i="6" s="1"/>
  <c r="F70" i="6"/>
  <c r="I70" i="6" s="1"/>
  <c r="L70" i="6" s="1"/>
  <c r="F71" i="6"/>
  <c r="I71" i="6" s="1"/>
  <c r="L71" i="6" s="1"/>
  <c r="F78" i="6"/>
  <c r="I78" i="6" s="1"/>
  <c r="L78" i="6" s="1"/>
  <c r="F79" i="6"/>
  <c r="I79" i="6" s="1"/>
  <c r="L79" i="6" s="1"/>
  <c r="F82" i="6"/>
  <c r="I82" i="6" s="1"/>
  <c r="L82" i="6" s="1"/>
  <c r="F84" i="6"/>
  <c r="F87" i="6"/>
  <c r="I87" i="6" s="1"/>
  <c r="F92" i="6"/>
  <c r="I92" i="6" s="1"/>
  <c r="L92" i="6" s="1"/>
  <c r="F93" i="6"/>
  <c r="I93" i="6" s="1"/>
  <c r="L93" i="6" s="1"/>
  <c r="F95" i="6"/>
  <c r="I95" i="6" s="1"/>
  <c r="L95" i="6" s="1"/>
  <c r="F100" i="6"/>
  <c r="I100" i="6" s="1"/>
  <c r="L100" i="6" s="1"/>
  <c r="F101" i="6"/>
  <c r="I101" i="6" s="1"/>
  <c r="L101" i="6" s="1"/>
  <c r="F102" i="6"/>
  <c r="I102" i="6" s="1"/>
  <c r="L102" i="6" s="1"/>
  <c r="F103" i="6"/>
  <c r="F108" i="6"/>
  <c r="F109" i="6"/>
  <c r="F110" i="6"/>
  <c r="I110" i="6" s="1"/>
  <c r="L110" i="6" s="1"/>
  <c r="F111" i="6"/>
  <c r="F116" i="6"/>
  <c r="I116" i="6" s="1"/>
  <c r="L116" i="6" s="1"/>
  <c r="F117" i="6"/>
  <c r="I117" i="6" s="1"/>
  <c r="L117" i="6" s="1"/>
  <c r="F119" i="6"/>
  <c r="F124" i="6"/>
  <c r="I124" i="6" s="1"/>
  <c r="L124" i="6" s="1"/>
  <c r="F125" i="6"/>
  <c r="F126" i="6"/>
  <c r="I126" i="6" s="1"/>
  <c r="L126" i="6" s="1"/>
  <c r="F127" i="6"/>
  <c r="I127" i="6" s="1"/>
  <c r="L127" i="6" s="1"/>
  <c r="F129" i="6"/>
  <c r="I129" i="6" s="1"/>
  <c r="L129" i="6" s="1"/>
  <c r="F132" i="6"/>
  <c r="I132" i="6" s="1"/>
  <c r="F133" i="6"/>
  <c r="I133" i="6" s="1"/>
  <c r="F134" i="6"/>
  <c r="I134" i="6" s="1"/>
  <c r="F135" i="6"/>
  <c r="I135" i="6" s="1"/>
  <c r="L135" i="6" s="1"/>
  <c r="F143" i="6"/>
  <c r="I143" i="6" s="1"/>
  <c r="L143" i="6" s="1"/>
  <c r="F148" i="6"/>
  <c r="I148" i="6" s="1"/>
  <c r="L148" i="6" s="1"/>
  <c r="F151" i="6"/>
  <c r="I151" i="6" s="1"/>
  <c r="L151" i="6" s="1"/>
  <c r="F153" i="6"/>
  <c r="I153" i="6" s="1"/>
  <c r="F156" i="6"/>
  <c r="I156" i="6" s="1"/>
  <c r="L156" i="6" s="1"/>
  <c r="F157" i="6"/>
  <c r="I157" i="6" s="1"/>
  <c r="L157" i="6" s="1"/>
  <c r="F159" i="6"/>
  <c r="I159" i="6" s="1"/>
  <c r="L159" i="6" s="1"/>
  <c r="F164" i="6"/>
  <c r="F165" i="6"/>
  <c r="F167" i="6"/>
  <c r="F172" i="6"/>
  <c r="I172" i="6" s="1"/>
  <c r="L172" i="6" s="1"/>
  <c r="F173" i="6"/>
  <c r="I173" i="6" s="1"/>
  <c r="L173" i="6" s="1"/>
  <c r="F175" i="6"/>
  <c r="F180" i="6"/>
  <c r="F181" i="6"/>
  <c r="F182" i="6"/>
  <c r="I182" i="6" s="1"/>
  <c r="L182" i="6" s="1"/>
  <c r="F183" i="6"/>
  <c r="I183" i="6" s="1"/>
  <c r="L183" i="6" s="1"/>
  <c r="F185" i="6"/>
  <c r="I185" i="6" s="1"/>
  <c r="L185" i="6" s="1"/>
  <c r="F188" i="6"/>
  <c r="I188" i="6" s="1"/>
  <c r="L188" i="6" s="1"/>
  <c r="F189" i="6"/>
  <c r="I189" i="6" s="1"/>
  <c r="L189" i="6" s="1"/>
  <c r="F191" i="6"/>
  <c r="I191" i="6" s="1"/>
  <c r="F196" i="6"/>
  <c r="I196" i="6" s="1"/>
  <c r="L196" i="6" s="1"/>
  <c r="F197" i="6"/>
  <c r="I197" i="6" s="1"/>
  <c r="L197" i="6" s="1"/>
  <c r="F199" i="6"/>
  <c r="F206" i="6"/>
  <c r="I206" i="6" s="1"/>
  <c r="F207" i="6"/>
  <c r="I207" i="6" s="1"/>
  <c r="L207" i="6" s="1"/>
  <c r="F209" i="6"/>
  <c r="I209" i="6" s="1"/>
  <c r="L209" i="6" s="1"/>
  <c r="F212" i="6"/>
  <c r="F215" i="6"/>
  <c r="I215" i="6" s="1"/>
  <c r="L215" i="6" s="1"/>
  <c r="F220" i="6"/>
  <c r="I220" i="6" s="1"/>
  <c r="L220" i="6" s="1"/>
  <c r="F221" i="6"/>
  <c r="F223" i="6"/>
  <c r="I223" i="6" s="1"/>
  <c r="F228" i="6"/>
  <c r="F229" i="6"/>
  <c r="I229" i="6" s="1"/>
  <c r="L229" i="6" s="1"/>
  <c r="F230" i="6"/>
  <c r="I230" i="6" s="1"/>
  <c r="L230" i="6" s="1"/>
  <c r="F231" i="6"/>
  <c r="F236" i="6"/>
  <c r="I236" i="6" s="1"/>
  <c r="L236" i="6" s="1"/>
  <c r="F237" i="6"/>
  <c r="I237" i="6" s="1"/>
  <c r="L237" i="6" s="1"/>
  <c r="F238" i="6"/>
  <c r="I238" i="6" s="1"/>
  <c r="L238" i="6" s="1"/>
  <c r="F239" i="6"/>
  <c r="I239" i="6" s="1"/>
  <c r="L239" i="6" s="1"/>
  <c r="F244" i="6"/>
  <c r="F245" i="6"/>
  <c r="I245" i="6" s="1"/>
  <c r="L245" i="6" s="1"/>
  <c r="F247" i="6"/>
  <c r="I247" i="6" s="1"/>
  <c r="L247" i="6" s="1"/>
  <c r="F252" i="6"/>
  <c r="I252" i="6" s="1"/>
  <c r="L252" i="6" s="1"/>
  <c r="F253" i="6"/>
  <c r="I253" i="6" s="1"/>
  <c r="L253" i="6" s="1"/>
  <c r="F254" i="6"/>
  <c r="I254" i="6" s="1"/>
  <c r="L254" i="6" s="1"/>
  <c r="F255" i="6"/>
  <c r="F260" i="6"/>
  <c r="I260" i="6" s="1"/>
  <c r="L260" i="6" s="1"/>
  <c r="F261" i="6"/>
  <c r="I261" i="6" s="1"/>
  <c r="L261" i="6" s="1"/>
  <c r="F262" i="6"/>
  <c r="I262" i="6" s="1"/>
  <c r="L262" i="6" s="1"/>
  <c r="F263" i="6"/>
  <c r="I263" i="6" s="1"/>
  <c r="L263" i="6" s="1"/>
  <c r="F265" i="6"/>
  <c r="I265" i="6" s="1"/>
  <c r="L265" i="6" s="1"/>
  <c r="F271" i="6"/>
  <c r="I271" i="6" s="1"/>
  <c r="L271" i="6" s="1"/>
  <c r="A34" i="7"/>
  <c r="C25" i="6"/>
  <c r="F25" i="6" s="1"/>
  <c r="I25" i="6" s="1"/>
  <c r="L25" i="6" s="1"/>
  <c r="C26" i="6"/>
  <c r="F26" i="6" s="1"/>
  <c r="I26" i="6" s="1"/>
  <c r="L26" i="6" s="1"/>
  <c r="C27" i="6"/>
  <c r="F27" i="6" s="1"/>
  <c r="I27" i="6" s="1"/>
  <c r="L27" i="6" s="1"/>
  <c r="C28" i="6"/>
  <c r="C29" i="6"/>
  <c r="C30" i="6"/>
  <c r="F30" i="6" s="1"/>
  <c r="I30" i="6" s="1"/>
  <c r="C31" i="6"/>
  <c r="C32" i="6"/>
  <c r="F32" i="6" s="1"/>
  <c r="I32" i="6" s="1"/>
  <c r="L32" i="6" s="1"/>
  <c r="C33" i="6"/>
  <c r="F33" i="6" s="1"/>
  <c r="L33" i="6" s="1"/>
  <c r="C34" i="6"/>
  <c r="F34" i="6" s="1"/>
  <c r="I34" i="6" s="1"/>
  <c r="L34" i="6" s="1"/>
  <c r="C35" i="6"/>
  <c r="F35" i="6" s="1"/>
  <c r="I35" i="6" s="1"/>
  <c r="L35" i="6" s="1"/>
  <c r="C36" i="6"/>
  <c r="C37" i="6"/>
  <c r="C38" i="6"/>
  <c r="F38" i="6" s="1"/>
  <c r="I38" i="6" s="1"/>
  <c r="L38" i="6" s="1"/>
  <c r="C39" i="6"/>
  <c r="C40" i="6"/>
  <c r="F40" i="6" s="1"/>
  <c r="I40" i="6" s="1"/>
  <c r="L40" i="6" s="1"/>
  <c r="C41" i="6"/>
  <c r="F41" i="6" s="1"/>
  <c r="I41" i="6" s="1"/>
  <c r="L41" i="6" s="1"/>
  <c r="C42" i="6"/>
  <c r="F42" i="6" s="1"/>
  <c r="I42" i="6" s="1"/>
  <c r="L42" i="6" s="1"/>
  <c r="C43" i="6"/>
  <c r="F43" i="6" s="1"/>
  <c r="I43" i="6" s="1"/>
  <c r="L43" i="6" s="1"/>
  <c r="C44" i="6"/>
  <c r="C45" i="6"/>
  <c r="C46" i="6"/>
  <c r="C47" i="6"/>
  <c r="C48" i="6"/>
  <c r="F48" i="6" s="1"/>
  <c r="C49" i="6"/>
  <c r="F49" i="6" s="1"/>
  <c r="I49" i="6" s="1"/>
  <c r="L49" i="6" s="1"/>
  <c r="C50" i="6"/>
  <c r="F50" i="6" s="1"/>
  <c r="I50" i="6" s="1"/>
  <c r="L50" i="6" s="1"/>
  <c r="C51" i="6"/>
  <c r="F51" i="6" s="1"/>
  <c r="I51" i="6" s="1"/>
  <c r="L51" i="6" s="1"/>
  <c r="C52" i="6"/>
  <c r="C53" i="6"/>
  <c r="C54" i="6"/>
  <c r="C55" i="6"/>
  <c r="C56" i="6"/>
  <c r="F56" i="6" s="1"/>
  <c r="I56" i="6" s="1"/>
  <c r="C57" i="6"/>
  <c r="F57" i="6" s="1"/>
  <c r="I57" i="6" s="1"/>
  <c r="C58" i="6"/>
  <c r="F58" i="6" s="1"/>
  <c r="I58" i="6" s="1"/>
  <c r="L58" i="6" s="1"/>
  <c r="C59" i="6"/>
  <c r="F59" i="6" s="1"/>
  <c r="I59" i="6" s="1"/>
  <c r="L59" i="6" s="1"/>
  <c r="C60" i="6"/>
  <c r="C61" i="6"/>
  <c r="C62" i="6"/>
  <c r="F62" i="6" s="1"/>
  <c r="I62" i="6" s="1"/>
  <c r="L62" i="6" s="1"/>
  <c r="C63" i="6"/>
  <c r="C64" i="6"/>
  <c r="F64" i="6" s="1"/>
  <c r="C65" i="6"/>
  <c r="F65" i="6" s="1"/>
  <c r="I65" i="6" s="1"/>
  <c r="L65" i="6" s="1"/>
  <c r="C66" i="6"/>
  <c r="F66" i="6" s="1"/>
  <c r="I66" i="6" s="1"/>
  <c r="L66" i="6" s="1"/>
  <c r="C67" i="6"/>
  <c r="F67" i="6" s="1"/>
  <c r="I67" i="6" s="1"/>
  <c r="L67" i="6" s="1"/>
  <c r="C68" i="6"/>
  <c r="C69" i="6"/>
  <c r="C70" i="6"/>
  <c r="C71" i="6"/>
  <c r="C72" i="6"/>
  <c r="F72" i="6" s="1"/>
  <c r="I72" i="6" s="1"/>
  <c r="L72" i="6" s="1"/>
  <c r="C73" i="6"/>
  <c r="F73" i="6" s="1"/>
  <c r="I73" i="6" s="1"/>
  <c r="L73" i="6" s="1"/>
  <c r="C74" i="6"/>
  <c r="F74" i="6" s="1"/>
  <c r="I74" i="6" s="1"/>
  <c r="L74" i="6" s="1"/>
  <c r="C75" i="6"/>
  <c r="F75" i="6" s="1"/>
  <c r="I75" i="6" s="1"/>
  <c r="L75" i="6" s="1"/>
  <c r="C76" i="6"/>
  <c r="F76" i="6" s="1"/>
  <c r="I76" i="6" s="1"/>
  <c r="L76" i="6" s="1"/>
  <c r="C77" i="6"/>
  <c r="F77" i="6" s="1"/>
  <c r="I77" i="6" s="1"/>
  <c r="L77" i="6" s="1"/>
  <c r="C78" i="6"/>
  <c r="C79" i="6"/>
  <c r="C80" i="6"/>
  <c r="F80" i="6" s="1"/>
  <c r="C81" i="6"/>
  <c r="F81" i="6" s="1"/>
  <c r="C82" i="6"/>
  <c r="C83" i="6"/>
  <c r="F83" i="6" s="1"/>
  <c r="I83" i="6" s="1"/>
  <c r="L83" i="6" s="1"/>
  <c r="C84" i="6"/>
  <c r="C85" i="6"/>
  <c r="F85" i="6" s="1"/>
  <c r="I85" i="6" s="1"/>
  <c r="L85" i="6" s="1"/>
  <c r="C86" i="6"/>
  <c r="F86" i="6" s="1"/>
  <c r="I86" i="6" s="1"/>
  <c r="L86" i="6" s="1"/>
  <c r="C87" i="6"/>
  <c r="C88" i="6"/>
  <c r="F88" i="6" s="1"/>
  <c r="I88" i="6" s="1"/>
  <c r="C89" i="6"/>
  <c r="F89" i="6" s="1"/>
  <c r="I89" i="6" s="1"/>
  <c r="L89" i="6" s="1"/>
  <c r="C90" i="6"/>
  <c r="F90" i="6" s="1"/>
  <c r="I90" i="6" s="1"/>
  <c r="L90" i="6" s="1"/>
  <c r="C91" i="6"/>
  <c r="F91" i="6" s="1"/>
  <c r="I91" i="6" s="1"/>
  <c r="L91" i="6" s="1"/>
  <c r="C92" i="6"/>
  <c r="C93" i="6"/>
  <c r="C94" i="6"/>
  <c r="F94" i="6" s="1"/>
  <c r="I94" i="6" s="1"/>
  <c r="L94" i="6" s="1"/>
  <c r="C95" i="6"/>
  <c r="C96" i="6"/>
  <c r="F96" i="6" s="1"/>
  <c r="I96" i="6" s="1"/>
  <c r="L96" i="6" s="1"/>
  <c r="C97" i="6"/>
  <c r="F97" i="6" s="1"/>
  <c r="I97" i="6" s="1"/>
  <c r="L97" i="6" s="1"/>
  <c r="C98" i="6"/>
  <c r="F98" i="6" s="1"/>
  <c r="I98" i="6" s="1"/>
  <c r="L98" i="6" s="1"/>
  <c r="C99" i="6"/>
  <c r="F99" i="6" s="1"/>
  <c r="I99" i="6" s="1"/>
  <c r="L99" i="6" s="1"/>
  <c r="C100" i="6"/>
  <c r="C101" i="6"/>
  <c r="C102" i="6"/>
  <c r="C103" i="6"/>
  <c r="C104" i="6"/>
  <c r="F104" i="6" s="1"/>
  <c r="I104" i="6" s="1"/>
  <c r="L104" i="6" s="1"/>
  <c r="C105" i="6"/>
  <c r="F105" i="6" s="1"/>
  <c r="I105" i="6" s="1"/>
  <c r="L105" i="6" s="1"/>
  <c r="C106" i="6"/>
  <c r="F106" i="6" s="1"/>
  <c r="I106" i="6" s="1"/>
  <c r="L106" i="6" s="1"/>
  <c r="C107" i="6"/>
  <c r="F107" i="6" s="1"/>
  <c r="I107" i="6" s="1"/>
  <c r="L107" i="6" s="1"/>
  <c r="C108" i="6"/>
  <c r="C109" i="6"/>
  <c r="C110" i="6"/>
  <c r="C111" i="6"/>
  <c r="C112" i="6"/>
  <c r="F112" i="6" s="1"/>
  <c r="I112" i="6" s="1"/>
  <c r="L112" i="6" s="1"/>
  <c r="C113" i="6"/>
  <c r="F113" i="6" s="1"/>
  <c r="I113" i="6" s="1"/>
  <c r="L113" i="6" s="1"/>
  <c r="C114" i="6"/>
  <c r="F114" i="6" s="1"/>
  <c r="I114" i="6" s="1"/>
  <c r="L114" i="6" s="1"/>
  <c r="C115" i="6"/>
  <c r="F115" i="6" s="1"/>
  <c r="I115" i="6" s="1"/>
  <c r="L115" i="6" s="1"/>
  <c r="C116" i="6"/>
  <c r="C117" i="6"/>
  <c r="C118" i="6"/>
  <c r="F118" i="6" s="1"/>
  <c r="I118" i="6" s="1"/>
  <c r="L118" i="6" s="1"/>
  <c r="C119" i="6"/>
  <c r="C120" i="6"/>
  <c r="F120" i="6" s="1"/>
  <c r="I120" i="6" s="1"/>
  <c r="L120" i="6" s="1"/>
  <c r="C121" i="6"/>
  <c r="F121" i="6" s="1"/>
  <c r="I121" i="6" s="1"/>
  <c r="C122" i="6"/>
  <c r="F122" i="6" s="1"/>
  <c r="I122" i="6" s="1"/>
  <c r="L122" i="6" s="1"/>
  <c r="C123" i="6"/>
  <c r="F123" i="6" s="1"/>
  <c r="I123" i="6" s="1"/>
  <c r="L123" i="6" s="1"/>
  <c r="C124" i="6"/>
  <c r="C125" i="6"/>
  <c r="C126" i="6"/>
  <c r="C127" i="6"/>
  <c r="C128" i="6"/>
  <c r="F128" i="6" s="1"/>
  <c r="I128" i="6" s="1"/>
  <c r="L128" i="6" s="1"/>
  <c r="C129" i="6"/>
  <c r="C130" i="6"/>
  <c r="F130" i="6" s="1"/>
  <c r="I130" i="6" s="1"/>
  <c r="L130" i="6" s="1"/>
  <c r="C131" i="6"/>
  <c r="F131" i="6" s="1"/>
  <c r="I131" i="6" s="1"/>
  <c r="L131" i="6" s="1"/>
  <c r="C132" i="6"/>
  <c r="C133" i="6"/>
  <c r="C134" i="6"/>
  <c r="C135" i="6"/>
  <c r="C136" i="6"/>
  <c r="F136" i="6" s="1"/>
  <c r="I136" i="6" s="1"/>
  <c r="L136" i="6" s="1"/>
  <c r="C137" i="6"/>
  <c r="F137" i="6" s="1"/>
  <c r="I137" i="6" s="1"/>
  <c r="L137" i="6" s="1"/>
  <c r="C138" i="6"/>
  <c r="F138" i="6" s="1"/>
  <c r="I138" i="6" s="1"/>
  <c r="L138" i="6" s="1"/>
  <c r="C139" i="6"/>
  <c r="F139" i="6" s="1"/>
  <c r="I139" i="6" s="1"/>
  <c r="L139" i="6" s="1"/>
  <c r="C140" i="6"/>
  <c r="F140" i="6" s="1"/>
  <c r="I140" i="6" s="1"/>
  <c r="C141" i="6"/>
  <c r="F141" i="6" s="1"/>
  <c r="I141" i="6" s="1"/>
  <c r="C142" i="6"/>
  <c r="F142" i="6" s="1"/>
  <c r="I142" i="6" s="1"/>
  <c r="L142" i="6" s="1"/>
  <c r="C143" i="6"/>
  <c r="C144" i="6"/>
  <c r="F144" i="6" s="1"/>
  <c r="I144" i="6" s="1"/>
  <c r="L144" i="6" s="1"/>
  <c r="C145" i="6"/>
  <c r="F145" i="6" s="1"/>
  <c r="I145" i="6" s="1"/>
  <c r="L145" i="6" s="1"/>
  <c r="C146" i="6"/>
  <c r="F146" i="6" s="1"/>
  <c r="I146" i="6" s="1"/>
  <c r="L146" i="6" s="1"/>
  <c r="C147" i="6"/>
  <c r="F147" i="6" s="1"/>
  <c r="I147" i="6" s="1"/>
  <c r="L147" i="6" s="1"/>
  <c r="C148" i="6"/>
  <c r="C149" i="6"/>
  <c r="F149" i="6" s="1"/>
  <c r="I149" i="6" s="1"/>
  <c r="L149" i="6" s="1"/>
  <c r="C150" i="6"/>
  <c r="F150" i="6" s="1"/>
  <c r="I150" i="6" s="1"/>
  <c r="C151" i="6"/>
  <c r="C152" i="6"/>
  <c r="F152" i="6" s="1"/>
  <c r="I152" i="6" s="1"/>
  <c r="C153" i="6"/>
  <c r="C154" i="6"/>
  <c r="F154" i="6" s="1"/>
  <c r="I154" i="6" s="1"/>
  <c r="L154" i="6" s="1"/>
  <c r="C155" i="6"/>
  <c r="F155" i="6" s="1"/>
  <c r="I155" i="6" s="1"/>
  <c r="L155" i="6" s="1"/>
  <c r="C156" i="6"/>
  <c r="C157" i="6"/>
  <c r="C158" i="6"/>
  <c r="F158" i="6" s="1"/>
  <c r="I158" i="6" s="1"/>
  <c r="L158" i="6" s="1"/>
  <c r="C159" i="6"/>
  <c r="C160" i="6"/>
  <c r="F160" i="6" s="1"/>
  <c r="I160" i="6" s="1"/>
  <c r="L160" i="6" s="1"/>
  <c r="C161" i="6"/>
  <c r="F161" i="6" s="1"/>
  <c r="I161" i="6" s="1"/>
  <c r="L161" i="6" s="1"/>
  <c r="C162" i="6"/>
  <c r="F162" i="6" s="1"/>
  <c r="I162" i="6" s="1"/>
  <c r="L162" i="6" s="1"/>
  <c r="C163" i="6"/>
  <c r="F163" i="6" s="1"/>
  <c r="I163" i="6" s="1"/>
  <c r="L163" i="6" s="1"/>
  <c r="C164" i="6"/>
  <c r="C165" i="6"/>
  <c r="C166" i="6"/>
  <c r="F166" i="6" s="1"/>
  <c r="I166" i="6" s="1"/>
  <c r="L166" i="6" s="1"/>
  <c r="C167" i="6"/>
  <c r="C168" i="6"/>
  <c r="F168" i="6" s="1"/>
  <c r="I168" i="6" s="1"/>
  <c r="L168" i="6" s="1"/>
  <c r="C169" i="6"/>
  <c r="F169" i="6" s="1"/>
  <c r="I169" i="6" s="1"/>
  <c r="L169" i="6" s="1"/>
  <c r="C170" i="6"/>
  <c r="F170" i="6" s="1"/>
  <c r="I170" i="6" s="1"/>
  <c r="L170" i="6" s="1"/>
  <c r="C171" i="6"/>
  <c r="F171" i="6" s="1"/>
  <c r="I171" i="6" s="1"/>
  <c r="L171" i="6" s="1"/>
  <c r="C172" i="6"/>
  <c r="C173" i="6"/>
  <c r="C174" i="6"/>
  <c r="F174" i="6" s="1"/>
  <c r="I174" i="6" s="1"/>
  <c r="L174" i="6" s="1"/>
  <c r="C175" i="6"/>
  <c r="C176" i="6"/>
  <c r="F176" i="6" s="1"/>
  <c r="I176" i="6" s="1"/>
  <c r="L176" i="6" s="1"/>
  <c r="C177" i="6"/>
  <c r="F177" i="6" s="1"/>
  <c r="I177" i="6" s="1"/>
  <c r="L177" i="6" s="1"/>
  <c r="C178" i="6"/>
  <c r="F178" i="6" s="1"/>
  <c r="I178" i="6" s="1"/>
  <c r="L178" i="6" s="1"/>
  <c r="C179" i="6"/>
  <c r="F179" i="6" s="1"/>
  <c r="I179" i="6" s="1"/>
  <c r="L179" i="6" s="1"/>
  <c r="C180" i="6"/>
  <c r="C181" i="6"/>
  <c r="C182" i="6"/>
  <c r="C183" i="6"/>
  <c r="C184" i="6"/>
  <c r="F184" i="6" s="1"/>
  <c r="C185" i="6"/>
  <c r="C186" i="6"/>
  <c r="F186" i="6" s="1"/>
  <c r="I186" i="6" s="1"/>
  <c r="L186" i="6" s="1"/>
  <c r="C187" i="6"/>
  <c r="F187" i="6" s="1"/>
  <c r="I187" i="6" s="1"/>
  <c r="L187" i="6" s="1"/>
  <c r="C188" i="6"/>
  <c r="C189" i="6"/>
  <c r="C190" i="6"/>
  <c r="F190" i="6" s="1"/>
  <c r="I190" i="6" s="1"/>
  <c r="L190" i="6" s="1"/>
  <c r="C191" i="6"/>
  <c r="C192" i="6"/>
  <c r="F192" i="6" s="1"/>
  <c r="I192" i="6" s="1"/>
  <c r="L192" i="6" s="1"/>
  <c r="C193" i="6"/>
  <c r="F193" i="6" s="1"/>
  <c r="I193" i="6" s="1"/>
  <c r="L193" i="6" s="1"/>
  <c r="C194" i="6"/>
  <c r="F194" i="6" s="1"/>
  <c r="I194" i="6" s="1"/>
  <c r="L194" i="6" s="1"/>
  <c r="C195" i="6"/>
  <c r="F195" i="6" s="1"/>
  <c r="I195" i="6" s="1"/>
  <c r="L195" i="6" s="1"/>
  <c r="C196" i="6"/>
  <c r="C197" i="6"/>
  <c r="C198" i="6"/>
  <c r="F198" i="6" s="1"/>
  <c r="I198" i="6" s="1"/>
  <c r="L198" i="6" s="1"/>
  <c r="C199" i="6"/>
  <c r="C200" i="6"/>
  <c r="F200" i="6" s="1"/>
  <c r="C201" i="6"/>
  <c r="F201" i="6" s="1"/>
  <c r="I201" i="6" s="1"/>
  <c r="L201" i="6" s="1"/>
  <c r="C202" i="6"/>
  <c r="F202" i="6" s="1"/>
  <c r="I202" i="6" s="1"/>
  <c r="L202" i="6" s="1"/>
  <c r="C203" i="6"/>
  <c r="F203" i="6" s="1"/>
  <c r="I203" i="6" s="1"/>
  <c r="L203" i="6" s="1"/>
  <c r="C204" i="6"/>
  <c r="F204" i="6" s="1"/>
  <c r="I204" i="6" s="1"/>
  <c r="C205" i="6"/>
  <c r="F205" i="6" s="1"/>
  <c r="I205" i="6" s="1"/>
  <c r="C206" i="6"/>
  <c r="C207" i="6"/>
  <c r="C208" i="6"/>
  <c r="F208" i="6" s="1"/>
  <c r="I208" i="6" s="1"/>
  <c r="L208" i="6" s="1"/>
  <c r="C209" i="6"/>
  <c r="C210" i="6"/>
  <c r="F210" i="6" s="1"/>
  <c r="I210" i="6" s="1"/>
  <c r="L210" i="6" s="1"/>
  <c r="C211" i="6"/>
  <c r="F211" i="6" s="1"/>
  <c r="I211" i="6" s="1"/>
  <c r="L211" i="6" s="1"/>
  <c r="C212" i="6"/>
  <c r="C213" i="6"/>
  <c r="F213" i="6" s="1"/>
  <c r="I213" i="6" s="1"/>
  <c r="L213" i="6" s="1"/>
  <c r="C214" i="6"/>
  <c r="F214" i="6" s="1"/>
  <c r="I214" i="6" s="1"/>
  <c r="L214" i="6" s="1"/>
  <c r="C215" i="6"/>
  <c r="C216" i="6"/>
  <c r="F216" i="6" s="1"/>
  <c r="I216" i="6" s="1"/>
  <c r="L216" i="6" s="1"/>
  <c r="C217" i="6"/>
  <c r="F217" i="6" s="1"/>
  <c r="I217" i="6" s="1"/>
  <c r="L217" i="6" s="1"/>
  <c r="C218" i="6"/>
  <c r="F218" i="6" s="1"/>
  <c r="I218" i="6" s="1"/>
  <c r="L218" i="6" s="1"/>
  <c r="C219" i="6"/>
  <c r="F219" i="6" s="1"/>
  <c r="I219" i="6" s="1"/>
  <c r="L219" i="6" s="1"/>
  <c r="C220" i="6"/>
  <c r="C221" i="6"/>
  <c r="C222" i="6"/>
  <c r="F222" i="6" s="1"/>
  <c r="I222" i="6" s="1"/>
  <c r="L222" i="6" s="1"/>
  <c r="C223" i="6"/>
  <c r="C224" i="6"/>
  <c r="F224" i="6" s="1"/>
  <c r="I224" i="6" s="1"/>
  <c r="C225" i="6"/>
  <c r="F225" i="6" s="1"/>
  <c r="I225" i="6" s="1"/>
  <c r="L225" i="6" s="1"/>
  <c r="C226" i="6"/>
  <c r="F226" i="6" s="1"/>
  <c r="I226" i="6" s="1"/>
  <c r="L226" i="6" s="1"/>
  <c r="C227" i="6"/>
  <c r="F227" i="6" s="1"/>
  <c r="I227" i="6" s="1"/>
  <c r="L227" i="6" s="1"/>
  <c r="C228" i="6"/>
  <c r="C229" i="6"/>
  <c r="C230" i="6"/>
  <c r="C231" i="6"/>
  <c r="C232" i="6"/>
  <c r="F232" i="6" s="1"/>
  <c r="I232" i="6" s="1"/>
  <c r="L232" i="6" s="1"/>
  <c r="C233" i="6"/>
  <c r="F233" i="6" s="1"/>
  <c r="I233" i="6" s="1"/>
  <c r="L233" i="6" s="1"/>
  <c r="C234" i="6"/>
  <c r="F234" i="6" s="1"/>
  <c r="I234" i="6" s="1"/>
  <c r="L234" i="6" s="1"/>
  <c r="C235" i="6"/>
  <c r="F235" i="6" s="1"/>
  <c r="I235" i="6" s="1"/>
  <c r="L235" i="6" s="1"/>
  <c r="C236" i="6"/>
  <c r="C237" i="6"/>
  <c r="C238" i="6"/>
  <c r="C239" i="6"/>
  <c r="C240" i="6"/>
  <c r="F240" i="6" s="1"/>
  <c r="C241" i="6"/>
  <c r="F241" i="6" s="1"/>
  <c r="I241" i="6" s="1"/>
  <c r="L241" i="6" s="1"/>
  <c r="C242" i="6"/>
  <c r="F242" i="6" s="1"/>
  <c r="I242" i="6" s="1"/>
  <c r="L242" i="6" s="1"/>
  <c r="C243" i="6"/>
  <c r="F243" i="6" s="1"/>
  <c r="I243" i="6" s="1"/>
  <c r="L243" i="6" s="1"/>
  <c r="C244" i="6"/>
  <c r="C245" i="6"/>
  <c r="C246" i="6"/>
  <c r="F246" i="6" s="1"/>
  <c r="I246" i="6" s="1"/>
  <c r="L246" i="6" s="1"/>
  <c r="C247" i="6"/>
  <c r="C248" i="6"/>
  <c r="F248" i="6" s="1"/>
  <c r="I248" i="6" s="1"/>
  <c r="L248" i="6" s="1"/>
  <c r="C249" i="6"/>
  <c r="F249" i="6" s="1"/>
  <c r="I249" i="6" s="1"/>
  <c r="L249" i="6" s="1"/>
  <c r="C250" i="6"/>
  <c r="F250" i="6" s="1"/>
  <c r="I250" i="6" s="1"/>
  <c r="L250" i="6" s="1"/>
  <c r="C251" i="6"/>
  <c r="F251" i="6" s="1"/>
  <c r="I251" i="6" s="1"/>
  <c r="L251" i="6" s="1"/>
  <c r="C252" i="6"/>
  <c r="C253" i="6"/>
  <c r="C254" i="6"/>
  <c r="C255" i="6"/>
  <c r="C256" i="6"/>
  <c r="F256" i="6" s="1"/>
  <c r="C257" i="6"/>
  <c r="F257" i="6" s="1"/>
  <c r="I257" i="6" s="1"/>
  <c r="L257" i="6" s="1"/>
  <c r="C258" i="6"/>
  <c r="F258" i="6" s="1"/>
  <c r="I258" i="6" s="1"/>
  <c r="L258" i="6" s="1"/>
  <c r="C259" i="6"/>
  <c r="F259" i="6" s="1"/>
  <c r="I259" i="6" s="1"/>
  <c r="L259" i="6" s="1"/>
  <c r="C260" i="6"/>
  <c r="C261" i="6"/>
  <c r="C262" i="6"/>
  <c r="C263" i="6"/>
  <c r="C264" i="6"/>
  <c r="F264" i="6" s="1"/>
  <c r="I264" i="6" s="1"/>
  <c r="L264" i="6" s="1"/>
  <c r="C265" i="6"/>
  <c r="C266" i="6"/>
  <c r="F266" i="6" s="1"/>
  <c r="I266" i="6" s="1"/>
  <c r="L266" i="6" s="1"/>
  <c r="C267" i="6"/>
  <c r="F267" i="6" s="1"/>
  <c r="I267" i="6" s="1"/>
  <c r="L267" i="6" s="1"/>
  <c r="C268" i="6"/>
  <c r="F268" i="6" s="1"/>
  <c r="I268" i="6" s="1"/>
  <c r="C269" i="6"/>
  <c r="F269" i="6" s="1"/>
  <c r="I269" i="6" s="1"/>
  <c r="C270" i="6"/>
  <c r="F270" i="6" s="1"/>
  <c r="I270" i="6" s="1"/>
  <c r="L270" i="6" s="1"/>
  <c r="C271" i="6"/>
  <c r="C272" i="6"/>
  <c r="F272" i="6" s="1"/>
  <c r="C273" i="6"/>
  <c r="F273" i="6" s="1"/>
  <c r="C24" i="6"/>
  <c r="F24" i="6" s="1"/>
  <c r="I24" i="6" s="1"/>
  <c r="L24" i="6" s="1"/>
  <c r="L4" i="6"/>
  <c r="Q4" i="6" s="1"/>
  <c r="L5" i="7"/>
  <c r="E25" i="6"/>
  <c r="E26" i="6"/>
  <c r="H26" i="6" s="1"/>
  <c r="K26" i="6" s="1"/>
  <c r="N26" i="6" s="1"/>
  <c r="E27" i="6"/>
  <c r="E28" i="6"/>
  <c r="H28" i="6" s="1"/>
  <c r="K28" i="6" s="1"/>
  <c r="N28" i="6" s="1"/>
  <c r="E29" i="6"/>
  <c r="H29" i="6" s="1"/>
  <c r="K29" i="6" s="1"/>
  <c r="N29" i="6" s="1"/>
  <c r="E30" i="6"/>
  <c r="H30" i="6" s="1"/>
  <c r="K30" i="6" s="1"/>
  <c r="N30" i="6" s="1"/>
  <c r="E31" i="6"/>
  <c r="H31" i="6" s="1"/>
  <c r="K31" i="6" s="1"/>
  <c r="N31" i="6" s="1"/>
  <c r="E32" i="6"/>
  <c r="E33" i="6"/>
  <c r="E34" i="6"/>
  <c r="E35" i="6"/>
  <c r="E36" i="6"/>
  <c r="H36" i="6" s="1"/>
  <c r="K36" i="6" s="1"/>
  <c r="N36" i="6" s="1"/>
  <c r="E37" i="6"/>
  <c r="H37" i="6" s="1"/>
  <c r="K37" i="6" s="1"/>
  <c r="N37" i="6" s="1"/>
  <c r="E38" i="6"/>
  <c r="H38" i="6" s="1"/>
  <c r="K38" i="6" s="1"/>
  <c r="N38" i="6" s="1"/>
  <c r="E39" i="6"/>
  <c r="H39" i="6" s="1"/>
  <c r="K39" i="6" s="1"/>
  <c r="N39" i="6" s="1"/>
  <c r="E40" i="6"/>
  <c r="E41" i="6"/>
  <c r="E42" i="6"/>
  <c r="E43" i="6"/>
  <c r="E44" i="6"/>
  <c r="H44" i="6" s="1"/>
  <c r="K44" i="6" s="1"/>
  <c r="N44" i="6" s="1"/>
  <c r="E45" i="6"/>
  <c r="H45" i="6" s="1"/>
  <c r="K45" i="6" s="1"/>
  <c r="N45" i="6" s="1"/>
  <c r="E46" i="6"/>
  <c r="H46" i="6" s="1"/>
  <c r="K46" i="6" s="1"/>
  <c r="N46" i="6" s="1"/>
  <c r="E47" i="6"/>
  <c r="H47" i="6" s="1"/>
  <c r="K47" i="6" s="1"/>
  <c r="N47" i="6" s="1"/>
  <c r="E48" i="6"/>
  <c r="E49" i="6"/>
  <c r="E50" i="6"/>
  <c r="H50" i="6" s="1"/>
  <c r="K50" i="6" s="1"/>
  <c r="N50" i="6" s="1"/>
  <c r="E51" i="6"/>
  <c r="E52" i="6"/>
  <c r="H52" i="6" s="1"/>
  <c r="K52" i="6" s="1"/>
  <c r="N52" i="6" s="1"/>
  <c r="E53" i="6"/>
  <c r="H53" i="6" s="1"/>
  <c r="K53" i="6" s="1"/>
  <c r="N53" i="6" s="1"/>
  <c r="E54" i="6"/>
  <c r="H54" i="6" s="1"/>
  <c r="K54" i="6" s="1"/>
  <c r="N54" i="6" s="1"/>
  <c r="E55" i="6"/>
  <c r="H55" i="6" s="1"/>
  <c r="K55" i="6" s="1"/>
  <c r="N55" i="6" s="1"/>
  <c r="E56" i="6"/>
  <c r="E57" i="6"/>
  <c r="E58" i="6"/>
  <c r="E59" i="6"/>
  <c r="E60" i="6"/>
  <c r="H60" i="6" s="1"/>
  <c r="K60" i="6" s="1"/>
  <c r="N60" i="6" s="1"/>
  <c r="E61" i="6"/>
  <c r="H61" i="6" s="1"/>
  <c r="K61" i="6" s="1"/>
  <c r="N61" i="6" s="1"/>
  <c r="E62" i="6"/>
  <c r="H62" i="6" s="1"/>
  <c r="K62" i="6" s="1"/>
  <c r="N62" i="6" s="1"/>
  <c r="E63" i="6"/>
  <c r="H63" i="6" s="1"/>
  <c r="K63" i="6" s="1"/>
  <c r="N63" i="6" s="1"/>
  <c r="E64" i="6"/>
  <c r="H64" i="6" s="1"/>
  <c r="K64" i="6" s="1"/>
  <c r="E65" i="6"/>
  <c r="H65" i="6" s="1"/>
  <c r="K65" i="6" s="1"/>
  <c r="E66" i="6"/>
  <c r="H66" i="6" s="1"/>
  <c r="K66" i="6" s="1"/>
  <c r="N66" i="6" s="1"/>
  <c r="E67" i="6"/>
  <c r="E68" i="6"/>
  <c r="H68" i="6" s="1"/>
  <c r="K68" i="6" s="1"/>
  <c r="N68" i="6" s="1"/>
  <c r="E69" i="6"/>
  <c r="H69" i="6" s="1"/>
  <c r="K69" i="6" s="1"/>
  <c r="N69" i="6" s="1"/>
  <c r="E70" i="6"/>
  <c r="H70" i="6" s="1"/>
  <c r="K70" i="6" s="1"/>
  <c r="N70" i="6" s="1"/>
  <c r="E71" i="6"/>
  <c r="H71" i="6" s="1"/>
  <c r="K71" i="6" s="1"/>
  <c r="N71" i="6" s="1"/>
  <c r="E72" i="6"/>
  <c r="E73" i="6"/>
  <c r="H73" i="6" s="1"/>
  <c r="E74" i="6"/>
  <c r="H74" i="6" s="1"/>
  <c r="K74" i="6" s="1"/>
  <c r="N74" i="6" s="1"/>
  <c r="E75" i="6"/>
  <c r="E76" i="6"/>
  <c r="H76" i="6" s="1"/>
  <c r="K76" i="6" s="1"/>
  <c r="N76" i="6" s="1"/>
  <c r="E77" i="6"/>
  <c r="H77" i="6" s="1"/>
  <c r="K77" i="6" s="1"/>
  <c r="N77" i="6" s="1"/>
  <c r="E78" i="6"/>
  <c r="H78" i="6" s="1"/>
  <c r="K78" i="6" s="1"/>
  <c r="N78" i="6" s="1"/>
  <c r="E79" i="6"/>
  <c r="H79" i="6" s="1"/>
  <c r="K79" i="6" s="1"/>
  <c r="N79" i="6" s="1"/>
  <c r="E80" i="6"/>
  <c r="E81" i="6"/>
  <c r="E82" i="6"/>
  <c r="H82" i="6" s="1"/>
  <c r="E83" i="6"/>
  <c r="E84" i="6"/>
  <c r="H84" i="6" s="1"/>
  <c r="K84" i="6" s="1"/>
  <c r="N84" i="6" s="1"/>
  <c r="E85" i="6"/>
  <c r="H85" i="6" s="1"/>
  <c r="K85" i="6" s="1"/>
  <c r="N85" i="6" s="1"/>
  <c r="E86" i="6"/>
  <c r="E87" i="6"/>
  <c r="H87" i="6" s="1"/>
  <c r="K87" i="6" s="1"/>
  <c r="N87" i="6" s="1"/>
  <c r="E88" i="6"/>
  <c r="E89" i="6"/>
  <c r="E90" i="6"/>
  <c r="E91" i="6"/>
  <c r="E92" i="6"/>
  <c r="H92" i="6" s="1"/>
  <c r="K92" i="6" s="1"/>
  <c r="N92" i="6" s="1"/>
  <c r="E93" i="6"/>
  <c r="H93" i="6" s="1"/>
  <c r="K93" i="6" s="1"/>
  <c r="N93" i="6" s="1"/>
  <c r="E94" i="6"/>
  <c r="H94" i="6" s="1"/>
  <c r="K94" i="6" s="1"/>
  <c r="N94" i="6" s="1"/>
  <c r="E95" i="6"/>
  <c r="H95" i="6" s="1"/>
  <c r="K95" i="6" s="1"/>
  <c r="N95" i="6" s="1"/>
  <c r="E96" i="6"/>
  <c r="E97" i="6"/>
  <c r="E98" i="6"/>
  <c r="H98" i="6" s="1"/>
  <c r="K98" i="6" s="1"/>
  <c r="N98" i="6" s="1"/>
  <c r="E99" i="6"/>
  <c r="E100" i="6"/>
  <c r="H100" i="6" s="1"/>
  <c r="K100" i="6" s="1"/>
  <c r="N100" i="6" s="1"/>
  <c r="E101" i="6"/>
  <c r="H101" i="6" s="1"/>
  <c r="K101" i="6" s="1"/>
  <c r="N101" i="6" s="1"/>
  <c r="E102" i="6"/>
  <c r="H102" i="6" s="1"/>
  <c r="K102" i="6" s="1"/>
  <c r="N102" i="6" s="1"/>
  <c r="E103" i="6"/>
  <c r="H103" i="6" s="1"/>
  <c r="K103" i="6" s="1"/>
  <c r="N103" i="6" s="1"/>
  <c r="E104" i="6"/>
  <c r="E105" i="6"/>
  <c r="E106" i="6"/>
  <c r="E107" i="6"/>
  <c r="E108" i="6"/>
  <c r="H108" i="6" s="1"/>
  <c r="K108" i="6" s="1"/>
  <c r="N108" i="6" s="1"/>
  <c r="E109" i="6"/>
  <c r="E110" i="6"/>
  <c r="H110" i="6" s="1"/>
  <c r="K110" i="6" s="1"/>
  <c r="N110" i="6" s="1"/>
  <c r="E111" i="6"/>
  <c r="H111" i="6" s="1"/>
  <c r="K111" i="6" s="1"/>
  <c r="N111" i="6" s="1"/>
  <c r="E112" i="6"/>
  <c r="E113" i="6"/>
  <c r="E114" i="6"/>
  <c r="H114" i="6" s="1"/>
  <c r="K114" i="6" s="1"/>
  <c r="N114" i="6" s="1"/>
  <c r="E115" i="6"/>
  <c r="E116" i="6"/>
  <c r="H116" i="6" s="1"/>
  <c r="K116" i="6" s="1"/>
  <c r="N116" i="6" s="1"/>
  <c r="E117" i="6"/>
  <c r="H117" i="6" s="1"/>
  <c r="K117" i="6" s="1"/>
  <c r="N117" i="6" s="1"/>
  <c r="E118" i="6"/>
  <c r="H118" i="6" s="1"/>
  <c r="K118" i="6" s="1"/>
  <c r="N118" i="6" s="1"/>
  <c r="E119" i="6"/>
  <c r="H119" i="6" s="1"/>
  <c r="K119" i="6" s="1"/>
  <c r="N119" i="6" s="1"/>
  <c r="E120" i="6"/>
  <c r="E121" i="6"/>
  <c r="E122" i="6"/>
  <c r="E123" i="6"/>
  <c r="E124" i="6"/>
  <c r="H124" i="6" s="1"/>
  <c r="K124" i="6" s="1"/>
  <c r="N124" i="6" s="1"/>
  <c r="E125" i="6"/>
  <c r="H125" i="6" s="1"/>
  <c r="K125" i="6" s="1"/>
  <c r="N125" i="6" s="1"/>
  <c r="E126" i="6"/>
  <c r="H126" i="6" s="1"/>
  <c r="K126" i="6" s="1"/>
  <c r="N126" i="6" s="1"/>
  <c r="E127" i="6"/>
  <c r="H127" i="6" s="1"/>
  <c r="K127" i="6" s="1"/>
  <c r="N127" i="6" s="1"/>
  <c r="E128" i="6"/>
  <c r="H128" i="6" s="1"/>
  <c r="K128" i="6" s="1"/>
  <c r="E129" i="6"/>
  <c r="H129" i="6" s="1"/>
  <c r="K129" i="6" s="1"/>
  <c r="E130" i="6"/>
  <c r="H130" i="6" s="1"/>
  <c r="K130" i="6" s="1"/>
  <c r="N130" i="6" s="1"/>
  <c r="E131" i="6"/>
  <c r="E132" i="6"/>
  <c r="H132" i="6" s="1"/>
  <c r="K132" i="6" s="1"/>
  <c r="N132" i="6" s="1"/>
  <c r="E133" i="6"/>
  <c r="H133" i="6" s="1"/>
  <c r="K133" i="6" s="1"/>
  <c r="N133" i="6" s="1"/>
  <c r="E134" i="6"/>
  <c r="H134" i="6" s="1"/>
  <c r="K134" i="6" s="1"/>
  <c r="N134" i="6" s="1"/>
  <c r="E135" i="6"/>
  <c r="H135" i="6" s="1"/>
  <c r="K135" i="6" s="1"/>
  <c r="N135" i="6" s="1"/>
  <c r="E136" i="6"/>
  <c r="E137" i="6"/>
  <c r="H137" i="6" s="1"/>
  <c r="K137" i="6" s="1"/>
  <c r="E138" i="6"/>
  <c r="H138" i="6" s="1"/>
  <c r="K138" i="6" s="1"/>
  <c r="E139" i="6"/>
  <c r="E140" i="6"/>
  <c r="H140" i="6" s="1"/>
  <c r="E141" i="6"/>
  <c r="H141" i="6" s="1"/>
  <c r="E142" i="6"/>
  <c r="H142" i="6" s="1"/>
  <c r="K142" i="6" s="1"/>
  <c r="N142" i="6" s="1"/>
  <c r="E143" i="6"/>
  <c r="H143" i="6" s="1"/>
  <c r="K143" i="6" s="1"/>
  <c r="N143" i="6" s="1"/>
  <c r="E144" i="6"/>
  <c r="E145" i="6"/>
  <c r="E146" i="6"/>
  <c r="H146" i="6" s="1"/>
  <c r="K146" i="6" s="1"/>
  <c r="N146" i="6" s="1"/>
  <c r="E147" i="6"/>
  <c r="E148" i="6"/>
  <c r="H148" i="6" s="1"/>
  <c r="K148" i="6" s="1"/>
  <c r="N148" i="6" s="1"/>
  <c r="E149" i="6"/>
  <c r="H149" i="6" s="1"/>
  <c r="K149" i="6" s="1"/>
  <c r="N149" i="6" s="1"/>
  <c r="E150" i="6"/>
  <c r="H150" i="6" s="1"/>
  <c r="K150" i="6" s="1"/>
  <c r="N150" i="6" s="1"/>
  <c r="E151" i="6"/>
  <c r="H151" i="6" s="1"/>
  <c r="K151" i="6" s="1"/>
  <c r="N151" i="6" s="1"/>
  <c r="E152" i="6"/>
  <c r="E153" i="6"/>
  <c r="E154" i="6"/>
  <c r="E155" i="6"/>
  <c r="E156" i="6"/>
  <c r="H156" i="6" s="1"/>
  <c r="E157" i="6"/>
  <c r="H157" i="6" s="1"/>
  <c r="K157" i="6" s="1"/>
  <c r="N157" i="6" s="1"/>
  <c r="E158" i="6"/>
  <c r="H158" i="6" s="1"/>
  <c r="K158" i="6" s="1"/>
  <c r="N158" i="6" s="1"/>
  <c r="E159" i="6"/>
  <c r="H159" i="6" s="1"/>
  <c r="K159" i="6" s="1"/>
  <c r="N159" i="6" s="1"/>
  <c r="E160" i="6"/>
  <c r="E161" i="6"/>
  <c r="E162" i="6"/>
  <c r="H162" i="6" s="1"/>
  <c r="K162" i="6" s="1"/>
  <c r="N162" i="6" s="1"/>
  <c r="E163" i="6"/>
  <c r="E164" i="6"/>
  <c r="H164" i="6" s="1"/>
  <c r="K164" i="6" s="1"/>
  <c r="N164" i="6" s="1"/>
  <c r="E165" i="6"/>
  <c r="H165" i="6" s="1"/>
  <c r="K165" i="6" s="1"/>
  <c r="N165" i="6" s="1"/>
  <c r="E166" i="6"/>
  <c r="H166" i="6" s="1"/>
  <c r="K166" i="6" s="1"/>
  <c r="N166" i="6" s="1"/>
  <c r="E167" i="6"/>
  <c r="H167" i="6" s="1"/>
  <c r="K167" i="6" s="1"/>
  <c r="N167" i="6" s="1"/>
  <c r="E168" i="6"/>
  <c r="E169" i="6"/>
  <c r="E170" i="6"/>
  <c r="E171" i="6"/>
  <c r="E172" i="6"/>
  <c r="H172" i="6" s="1"/>
  <c r="E173" i="6"/>
  <c r="E174" i="6"/>
  <c r="H174" i="6" s="1"/>
  <c r="K174" i="6" s="1"/>
  <c r="N174" i="6" s="1"/>
  <c r="E175" i="6"/>
  <c r="H175" i="6" s="1"/>
  <c r="K175" i="6" s="1"/>
  <c r="N175" i="6" s="1"/>
  <c r="E176" i="6"/>
  <c r="E177" i="6"/>
  <c r="E178" i="6"/>
  <c r="H178" i="6" s="1"/>
  <c r="K178" i="6" s="1"/>
  <c r="N178" i="6" s="1"/>
  <c r="E179" i="6"/>
  <c r="E180" i="6"/>
  <c r="H180" i="6" s="1"/>
  <c r="K180" i="6" s="1"/>
  <c r="N180" i="6" s="1"/>
  <c r="E181" i="6"/>
  <c r="H181" i="6" s="1"/>
  <c r="K181" i="6" s="1"/>
  <c r="N181" i="6" s="1"/>
  <c r="E182" i="6"/>
  <c r="H182" i="6" s="1"/>
  <c r="K182" i="6" s="1"/>
  <c r="N182" i="6" s="1"/>
  <c r="E183" i="6"/>
  <c r="H183" i="6" s="1"/>
  <c r="K183" i="6" s="1"/>
  <c r="N183" i="6" s="1"/>
  <c r="E184" i="6"/>
  <c r="E185" i="6"/>
  <c r="E186" i="6"/>
  <c r="H186" i="6" s="1"/>
  <c r="K186" i="6" s="1"/>
  <c r="N186" i="6" s="1"/>
  <c r="E187" i="6"/>
  <c r="E188" i="6"/>
  <c r="H188" i="6" s="1"/>
  <c r="K188" i="6" s="1"/>
  <c r="N188" i="6" s="1"/>
  <c r="E189" i="6"/>
  <c r="H189" i="6" s="1"/>
  <c r="K189" i="6" s="1"/>
  <c r="N189" i="6" s="1"/>
  <c r="E190" i="6"/>
  <c r="H190" i="6" s="1"/>
  <c r="K190" i="6" s="1"/>
  <c r="N190" i="6" s="1"/>
  <c r="E191" i="6"/>
  <c r="H191" i="6" s="1"/>
  <c r="K191" i="6" s="1"/>
  <c r="N191" i="6" s="1"/>
  <c r="E192" i="6"/>
  <c r="H192" i="6" s="1"/>
  <c r="K192" i="6" s="1"/>
  <c r="E193" i="6"/>
  <c r="H193" i="6" s="1"/>
  <c r="E194" i="6"/>
  <c r="H194" i="6" s="1"/>
  <c r="K194" i="6" s="1"/>
  <c r="N194" i="6" s="1"/>
  <c r="E195" i="6"/>
  <c r="E196" i="6"/>
  <c r="H196" i="6" s="1"/>
  <c r="K196" i="6" s="1"/>
  <c r="N196" i="6" s="1"/>
  <c r="E197" i="6"/>
  <c r="E198" i="6"/>
  <c r="H198" i="6" s="1"/>
  <c r="K198" i="6" s="1"/>
  <c r="N198" i="6" s="1"/>
  <c r="E199" i="6"/>
  <c r="H199" i="6" s="1"/>
  <c r="K199" i="6" s="1"/>
  <c r="N199" i="6" s="1"/>
  <c r="E200" i="6"/>
  <c r="E201" i="6"/>
  <c r="H201" i="6" s="1"/>
  <c r="K201" i="6" s="1"/>
  <c r="E202" i="6"/>
  <c r="H202" i="6" s="1"/>
  <c r="K202" i="6" s="1"/>
  <c r="E203" i="6"/>
  <c r="E204" i="6"/>
  <c r="H204" i="6" s="1"/>
  <c r="E205" i="6"/>
  <c r="H205" i="6" s="1"/>
  <c r="K205" i="6" s="1"/>
  <c r="N205" i="6" s="1"/>
  <c r="E206" i="6"/>
  <c r="H206" i="6" s="1"/>
  <c r="K206" i="6" s="1"/>
  <c r="N206" i="6" s="1"/>
  <c r="E207" i="6"/>
  <c r="H207" i="6" s="1"/>
  <c r="K207" i="6" s="1"/>
  <c r="N207" i="6" s="1"/>
  <c r="E208" i="6"/>
  <c r="E209" i="6"/>
  <c r="E210" i="6"/>
  <c r="H210" i="6" s="1"/>
  <c r="K210" i="6" s="1"/>
  <c r="N210" i="6" s="1"/>
  <c r="E211" i="6"/>
  <c r="E212" i="6"/>
  <c r="H212" i="6" s="1"/>
  <c r="K212" i="6" s="1"/>
  <c r="N212" i="6" s="1"/>
  <c r="E213" i="6"/>
  <c r="H213" i="6" s="1"/>
  <c r="K213" i="6" s="1"/>
  <c r="N213" i="6" s="1"/>
  <c r="E214" i="6"/>
  <c r="H214" i="6" s="1"/>
  <c r="K214" i="6" s="1"/>
  <c r="N214" i="6" s="1"/>
  <c r="E215" i="6"/>
  <c r="H215" i="6" s="1"/>
  <c r="K215" i="6" s="1"/>
  <c r="N215" i="6" s="1"/>
  <c r="E216" i="6"/>
  <c r="E217" i="6"/>
  <c r="E218" i="6"/>
  <c r="E219" i="6"/>
  <c r="E220" i="6"/>
  <c r="H220" i="6" s="1"/>
  <c r="K220" i="6" s="1"/>
  <c r="N220" i="6" s="1"/>
  <c r="E221" i="6"/>
  <c r="H221" i="6" s="1"/>
  <c r="K221" i="6" s="1"/>
  <c r="E222" i="6"/>
  <c r="H222" i="6" s="1"/>
  <c r="K222" i="6" s="1"/>
  <c r="N222" i="6" s="1"/>
  <c r="E223" i="6"/>
  <c r="H223" i="6" s="1"/>
  <c r="K223" i="6" s="1"/>
  <c r="N223" i="6" s="1"/>
  <c r="E224" i="6"/>
  <c r="E225" i="6"/>
  <c r="E226" i="6"/>
  <c r="E227" i="6"/>
  <c r="E228" i="6"/>
  <c r="H228" i="6" s="1"/>
  <c r="K228" i="6" s="1"/>
  <c r="N228" i="6" s="1"/>
  <c r="E229" i="6"/>
  <c r="H229" i="6" s="1"/>
  <c r="K229" i="6" s="1"/>
  <c r="N229" i="6" s="1"/>
  <c r="E230" i="6"/>
  <c r="H230" i="6" s="1"/>
  <c r="K230" i="6" s="1"/>
  <c r="N230" i="6" s="1"/>
  <c r="E231" i="6"/>
  <c r="H231" i="6" s="1"/>
  <c r="K231" i="6" s="1"/>
  <c r="N231" i="6" s="1"/>
  <c r="E232" i="6"/>
  <c r="E233" i="6"/>
  <c r="E234" i="6"/>
  <c r="H234" i="6" s="1"/>
  <c r="K234" i="6" s="1"/>
  <c r="N234" i="6" s="1"/>
  <c r="E235" i="6"/>
  <c r="E236" i="6"/>
  <c r="H236" i="6" s="1"/>
  <c r="K236" i="6" s="1"/>
  <c r="N236" i="6" s="1"/>
  <c r="E237" i="6"/>
  <c r="H237" i="6" s="1"/>
  <c r="K237" i="6" s="1"/>
  <c r="N237" i="6" s="1"/>
  <c r="E238" i="6"/>
  <c r="H238" i="6" s="1"/>
  <c r="E239" i="6"/>
  <c r="H239" i="6" s="1"/>
  <c r="K239" i="6" s="1"/>
  <c r="N239" i="6" s="1"/>
  <c r="E240" i="6"/>
  <c r="E241" i="6"/>
  <c r="E242" i="6"/>
  <c r="E243" i="6"/>
  <c r="E244" i="6"/>
  <c r="H244" i="6" s="1"/>
  <c r="K244" i="6" s="1"/>
  <c r="N244" i="6" s="1"/>
  <c r="E245" i="6"/>
  <c r="H245" i="6" s="1"/>
  <c r="K245" i="6" s="1"/>
  <c r="N245" i="6" s="1"/>
  <c r="E246" i="6"/>
  <c r="H246" i="6" s="1"/>
  <c r="K246" i="6" s="1"/>
  <c r="N246" i="6" s="1"/>
  <c r="E247" i="6"/>
  <c r="H247" i="6" s="1"/>
  <c r="K247" i="6" s="1"/>
  <c r="N247" i="6" s="1"/>
  <c r="E248" i="6"/>
  <c r="E249" i="6"/>
  <c r="E250" i="6"/>
  <c r="E251" i="6"/>
  <c r="E252" i="6"/>
  <c r="H252" i="6" s="1"/>
  <c r="K252" i="6" s="1"/>
  <c r="N252" i="6" s="1"/>
  <c r="E253" i="6"/>
  <c r="E254" i="6"/>
  <c r="H254" i="6" s="1"/>
  <c r="K254" i="6" s="1"/>
  <c r="N254" i="6" s="1"/>
  <c r="E255" i="6"/>
  <c r="H255" i="6" s="1"/>
  <c r="K255" i="6" s="1"/>
  <c r="N255" i="6" s="1"/>
  <c r="E256" i="6"/>
  <c r="H256" i="6" s="1"/>
  <c r="K256" i="6" s="1"/>
  <c r="N256" i="6" s="1"/>
  <c r="E257" i="6"/>
  <c r="H257" i="6" s="1"/>
  <c r="E258" i="6"/>
  <c r="H258" i="6" s="1"/>
  <c r="K258" i="6" s="1"/>
  <c r="N258" i="6" s="1"/>
  <c r="E259" i="6"/>
  <c r="E260" i="6"/>
  <c r="H260" i="6" s="1"/>
  <c r="K260" i="6" s="1"/>
  <c r="N260" i="6" s="1"/>
  <c r="E261" i="6"/>
  <c r="H261" i="6" s="1"/>
  <c r="K261" i="6" s="1"/>
  <c r="N261" i="6" s="1"/>
  <c r="E262" i="6"/>
  <c r="H262" i="6" s="1"/>
  <c r="K262" i="6" s="1"/>
  <c r="N262" i="6" s="1"/>
  <c r="E263" i="6"/>
  <c r="H263" i="6" s="1"/>
  <c r="K263" i="6" s="1"/>
  <c r="N263" i="6" s="1"/>
  <c r="E264" i="6"/>
  <c r="E265" i="6"/>
  <c r="H265" i="6" s="1"/>
  <c r="K265" i="6" s="1"/>
  <c r="E266" i="6"/>
  <c r="H266" i="6" s="1"/>
  <c r="K266" i="6" s="1"/>
  <c r="N266" i="6" s="1"/>
  <c r="E267" i="6"/>
  <c r="E268" i="6"/>
  <c r="H268" i="6" s="1"/>
  <c r="K268" i="6" s="1"/>
  <c r="N268" i="6" s="1"/>
  <c r="E269" i="6"/>
  <c r="H269" i="6" s="1"/>
  <c r="K269" i="6" s="1"/>
  <c r="N269" i="6" s="1"/>
  <c r="E270" i="6"/>
  <c r="H270" i="6" s="1"/>
  <c r="K270" i="6" s="1"/>
  <c r="N270" i="6" s="1"/>
  <c r="E271" i="6"/>
  <c r="H271" i="6" s="1"/>
  <c r="K271" i="6" s="1"/>
  <c r="N271" i="6" s="1"/>
  <c r="E272" i="6"/>
  <c r="E273" i="6"/>
  <c r="D25" i="6"/>
  <c r="G25" i="6" s="1"/>
  <c r="J25" i="6" s="1"/>
  <c r="D26" i="6"/>
  <c r="G26" i="6" s="1"/>
  <c r="D27" i="6"/>
  <c r="D28" i="6"/>
  <c r="D29" i="6"/>
  <c r="G29" i="6" s="1"/>
  <c r="D30" i="6"/>
  <c r="G30" i="6" s="1"/>
  <c r="D31" i="6"/>
  <c r="D32" i="6"/>
  <c r="D33" i="6"/>
  <c r="G33" i="6" s="1"/>
  <c r="D34" i="6"/>
  <c r="G34" i="6" s="1"/>
  <c r="D35" i="6"/>
  <c r="G35" i="6" s="1"/>
  <c r="D36" i="6"/>
  <c r="G36" i="6" s="1"/>
  <c r="D37" i="6"/>
  <c r="G37" i="6" s="1"/>
  <c r="D38" i="6"/>
  <c r="G38" i="6" s="1"/>
  <c r="D39" i="6"/>
  <c r="D40" i="6"/>
  <c r="D41" i="6"/>
  <c r="G41" i="6" s="1"/>
  <c r="D42" i="6"/>
  <c r="G42" i="6" s="1"/>
  <c r="D43" i="6"/>
  <c r="G43" i="6" s="1"/>
  <c r="D44" i="6"/>
  <c r="G44" i="6" s="1"/>
  <c r="J44" i="6" s="1"/>
  <c r="D45" i="6"/>
  <c r="G45" i="6" s="1"/>
  <c r="D46" i="6"/>
  <c r="G46" i="6" s="1"/>
  <c r="D47" i="6"/>
  <c r="D48" i="6"/>
  <c r="D49" i="6"/>
  <c r="D50" i="6"/>
  <c r="G50" i="6" s="1"/>
  <c r="M50" i="6" s="1"/>
  <c r="D51" i="6"/>
  <c r="D52" i="6"/>
  <c r="G52" i="6" s="1"/>
  <c r="J52" i="6" s="1"/>
  <c r="D53" i="6"/>
  <c r="G53" i="6" s="1"/>
  <c r="D54" i="6"/>
  <c r="G54" i="6" s="1"/>
  <c r="D55" i="6"/>
  <c r="D56" i="6"/>
  <c r="D57" i="6"/>
  <c r="D58" i="6"/>
  <c r="G58" i="6" s="1"/>
  <c r="D59" i="6"/>
  <c r="G59" i="6" s="1"/>
  <c r="D60" i="6"/>
  <c r="G60" i="6" s="1"/>
  <c r="D61" i="6"/>
  <c r="G61" i="6" s="1"/>
  <c r="D62" i="6"/>
  <c r="G62" i="6" s="1"/>
  <c r="D63" i="6"/>
  <c r="D64" i="6"/>
  <c r="D65" i="6"/>
  <c r="G65" i="6" s="1"/>
  <c r="D66" i="6"/>
  <c r="G66" i="6" s="1"/>
  <c r="M66" i="6" s="1"/>
  <c r="D67" i="6"/>
  <c r="G67" i="6" s="1"/>
  <c r="D68" i="6"/>
  <c r="G68" i="6" s="1"/>
  <c r="D69" i="6"/>
  <c r="G69" i="6" s="1"/>
  <c r="D70" i="6"/>
  <c r="G70" i="6" s="1"/>
  <c r="D71" i="6"/>
  <c r="D72" i="6"/>
  <c r="D73" i="6"/>
  <c r="D74" i="6"/>
  <c r="G74" i="6" s="1"/>
  <c r="D75" i="6"/>
  <c r="D76" i="6"/>
  <c r="G76" i="6" s="1"/>
  <c r="D77" i="6"/>
  <c r="G77" i="6" s="1"/>
  <c r="D78" i="6"/>
  <c r="G78" i="6" s="1"/>
  <c r="D79" i="6"/>
  <c r="G79" i="6" s="1"/>
  <c r="D80" i="6"/>
  <c r="G80" i="6" s="1"/>
  <c r="J80" i="6" s="1"/>
  <c r="D81" i="6"/>
  <c r="D82" i="6"/>
  <c r="G82" i="6" s="1"/>
  <c r="J82" i="6" s="1"/>
  <c r="D83" i="6"/>
  <c r="G83" i="6" s="1"/>
  <c r="D84" i="6"/>
  <c r="G84" i="6" s="1"/>
  <c r="M84" i="6" s="1"/>
  <c r="D85" i="6"/>
  <c r="D86" i="6"/>
  <c r="G86" i="6" s="1"/>
  <c r="D87" i="6"/>
  <c r="D88" i="6"/>
  <c r="G88" i="6" s="1"/>
  <c r="D89" i="6"/>
  <c r="G89" i="6" s="1"/>
  <c r="D90" i="6"/>
  <c r="G90" i="6" s="1"/>
  <c r="D91" i="6"/>
  <c r="G91" i="6" s="1"/>
  <c r="D92" i="6"/>
  <c r="G92" i="6" s="1"/>
  <c r="D93" i="6"/>
  <c r="G93" i="6" s="1"/>
  <c r="D94" i="6"/>
  <c r="G94" i="6" s="1"/>
  <c r="D95" i="6"/>
  <c r="D96" i="6"/>
  <c r="D97" i="6"/>
  <c r="G97" i="6" s="1"/>
  <c r="D98" i="6"/>
  <c r="G98" i="6" s="1"/>
  <c r="D99" i="6"/>
  <c r="G99" i="6" s="1"/>
  <c r="D100" i="6"/>
  <c r="D101" i="6"/>
  <c r="G101" i="6" s="1"/>
  <c r="D102" i="6"/>
  <c r="G102" i="6" s="1"/>
  <c r="D103" i="6"/>
  <c r="D104" i="6"/>
  <c r="D105" i="6"/>
  <c r="D106" i="6"/>
  <c r="G106" i="6" s="1"/>
  <c r="D107" i="6"/>
  <c r="G107" i="6" s="1"/>
  <c r="D108" i="6"/>
  <c r="G108" i="6" s="1"/>
  <c r="J108" i="6" s="1"/>
  <c r="D109" i="6"/>
  <c r="G109" i="6" s="1"/>
  <c r="D110" i="6"/>
  <c r="G110" i="6" s="1"/>
  <c r="D111" i="6"/>
  <c r="D112" i="6"/>
  <c r="D113" i="6"/>
  <c r="G113" i="6" s="1"/>
  <c r="D114" i="6"/>
  <c r="G114" i="6" s="1"/>
  <c r="D115" i="6"/>
  <c r="G115" i="6" s="1"/>
  <c r="D116" i="6"/>
  <c r="G116" i="6" s="1"/>
  <c r="D117" i="6"/>
  <c r="G117" i="6" s="1"/>
  <c r="D118" i="6"/>
  <c r="G118" i="6" s="1"/>
  <c r="D119" i="6"/>
  <c r="D120" i="6"/>
  <c r="D121" i="6"/>
  <c r="D122" i="6"/>
  <c r="G122" i="6" s="1"/>
  <c r="D123" i="6"/>
  <c r="D124" i="6"/>
  <c r="G124" i="6" s="1"/>
  <c r="D125" i="6"/>
  <c r="G125" i="6" s="1"/>
  <c r="D126" i="6"/>
  <c r="G126" i="6" s="1"/>
  <c r="J126" i="6" s="1"/>
  <c r="D127" i="6"/>
  <c r="D128" i="6"/>
  <c r="D129" i="6"/>
  <c r="D130" i="6"/>
  <c r="G130" i="6" s="1"/>
  <c r="D131" i="6"/>
  <c r="G131" i="6" s="1"/>
  <c r="D132" i="6"/>
  <c r="G132" i="6" s="1"/>
  <c r="D133" i="6"/>
  <c r="G133" i="6" s="1"/>
  <c r="D134" i="6"/>
  <c r="G134" i="6" s="1"/>
  <c r="D135" i="6"/>
  <c r="D136" i="6"/>
  <c r="D137" i="6"/>
  <c r="G137" i="6" s="1"/>
  <c r="D138" i="6"/>
  <c r="G138" i="6" s="1"/>
  <c r="M138" i="6" s="1"/>
  <c r="D139" i="6"/>
  <c r="G139" i="6" s="1"/>
  <c r="D140" i="6"/>
  <c r="G140" i="6" s="1"/>
  <c r="D141" i="6"/>
  <c r="G141" i="6" s="1"/>
  <c r="D142" i="6"/>
  <c r="G142" i="6" s="1"/>
  <c r="D143" i="6"/>
  <c r="G143" i="6" s="1"/>
  <c r="D144" i="6"/>
  <c r="G144" i="6" s="1"/>
  <c r="D145" i="6"/>
  <c r="D146" i="6"/>
  <c r="G146" i="6" s="1"/>
  <c r="J146" i="6" s="1"/>
  <c r="D147" i="6"/>
  <c r="D148" i="6"/>
  <c r="G148" i="6" s="1"/>
  <c r="D149" i="6"/>
  <c r="G149" i="6" s="1"/>
  <c r="D150" i="6"/>
  <c r="G150" i="6" s="1"/>
  <c r="J150" i="6" s="1"/>
  <c r="D151" i="6"/>
  <c r="D152" i="6"/>
  <c r="G152" i="6" s="1"/>
  <c r="D153" i="6"/>
  <c r="G153" i="6" s="1"/>
  <c r="J153" i="6" s="1"/>
  <c r="D154" i="6"/>
  <c r="G154" i="6" s="1"/>
  <c r="D155" i="6"/>
  <c r="G155" i="6" s="1"/>
  <c r="D156" i="6"/>
  <c r="G156" i="6" s="1"/>
  <c r="D157" i="6"/>
  <c r="G157" i="6" s="1"/>
  <c r="D158" i="6"/>
  <c r="G158" i="6" s="1"/>
  <c r="D159" i="6"/>
  <c r="D160" i="6"/>
  <c r="D161" i="6"/>
  <c r="G161" i="6" s="1"/>
  <c r="J161" i="6" s="1"/>
  <c r="M161" i="6" s="1"/>
  <c r="D162" i="6"/>
  <c r="G162" i="6" s="1"/>
  <c r="D163" i="6"/>
  <c r="G163" i="6" s="1"/>
  <c r="D164" i="6"/>
  <c r="G164" i="6" s="1"/>
  <c r="D165" i="6"/>
  <c r="G165" i="6" s="1"/>
  <c r="D166" i="6"/>
  <c r="G166" i="6" s="1"/>
  <c r="D167" i="6"/>
  <c r="D168" i="6"/>
  <c r="D169" i="6"/>
  <c r="D170" i="6"/>
  <c r="G170" i="6" s="1"/>
  <c r="D171" i="6"/>
  <c r="G171" i="6" s="1"/>
  <c r="D172" i="6"/>
  <c r="G172" i="6" s="1"/>
  <c r="D173" i="6"/>
  <c r="G173" i="6" s="1"/>
  <c r="D174" i="6"/>
  <c r="G174" i="6" s="1"/>
  <c r="D175" i="6"/>
  <c r="D176" i="6"/>
  <c r="D177" i="6"/>
  <c r="D178" i="6"/>
  <c r="G178" i="6" s="1"/>
  <c r="D179" i="6"/>
  <c r="D180" i="6"/>
  <c r="G180" i="6" s="1"/>
  <c r="J180" i="6" s="1"/>
  <c r="D181" i="6"/>
  <c r="G181" i="6" s="1"/>
  <c r="D182" i="6"/>
  <c r="G182" i="6" s="1"/>
  <c r="D183" i="6"/>
  <c r="D184" i="6"/>
  <c r="D185" i="6"/>
  <c r="G185" i="6" s="1"/>
  <c r="D186" i="6"/>
  <c r="G186" i="6" s="1"/>
  <c r="D187" i="6"/>
  <c r="G187" i="6" s="1"/>
  <c r="D188" i="6"/>
  <c r="G188" i="6" s="1"/>
  <c r="D189" i="6"/>
  <c r="G189" i="6" s="1"/>
  <c r="D190" i="6"/>
  <c r="G190" i="6" s="1"/>
  <c r="D191" i="6"/>
  <c r="D192" i="6"/>
  <c r="D193" i="6"/>
  <c r="D194" i="6"/>
  <c r="G194" i="6" s="1"/>
  <c r="D195" i="6"/>
  <c r="D196" i="6"/>
  <c r="G196" i="6" s="1"/>
  <c r="D197" i="6"/>
  <c r="G197" i="6" s="1"/>
  <c r="D198" i="6"/>
  <c r="G198" i="6" s="1"/>
  <c r="D199" i="6"/>
  <c r="D200" i="6"/>
  <c r="D201" i="6"/>
  <c r="D202" i="6"/>
  <c r="G202" i="6" s="1"/>
  <c r="D203" i="6"/>
  <c r="D204" i="6"/>
  <c r="D205" i="6"/>
  <c r="D206" i="6"/>
  <c r="G206" i="6" s="1"/>
  <c r="D207" i="6"/>
  <c r="G207" i="6" s="1"/>
  <c r="D208" i="6"/>
  <c r="G208" i="6" s="1"/>
  <c r="D209" i="6"/>
  <c r="G209" i="6" s="1"/>
  <c r="D210" i="6"/>
  <c r="G210" i="6" s="1"/>
  <c r="D211" i="6"/>
  <c r="G211" i="6" s="1"/>
  <c r="D212" i="6"/>
  <c r="G212" i="6" s="1"/>
  <c r="D213" i="6"/>
  <c r="G213" i="6" s="1"/>
  <c r="D214" i="6"/>
  <c r="G214" i="6" s="1"/>
  <c r="D215" i="6"/>
  <c r="D216" i="6"/>
  <c r="G216" i="6" s="1"/>
  <c r="J216" i="6" s="1"/>
  <c r="D217" i="6"/>
  <c r="G217" i="6" s="1"/>
  <c r="D218" i="6"/>
  <c r="G218" i="6" s="1"/>
  <c r="J218" i="6" s="1"/>
  <c r="D219" i="6"/>
  <c r="D220" i="6"/>
  <c r="G220" i="6" s="1"/>
  <c r="D221" i="6"/>
  <c r="G221" i="6" s="1"/>
  <c r="D222" i="6"/>
  <c r="G222" i="6" s="1"/>
  <c r="D223" i="6"/>
  <c r="D224" i="6"/>
  <c r="D225" i="6"/>
  <c r="G225" i="6" s="1"/>
  <c r="D226" i="6"/>
  <c r="G226" i="6" s="1"/>
  <c r="J226" i="6" s="1"/>
  <c r="D227" i="6"/>
  <c r="G227" i="6" s="1"/>
  <c r="D228" i="6"/>
  <c r="G228" i="6" s="1"/>
  <c r="D229" i="6"/>
  <c r="G229" i="6" s="1"/>
  <c r="D230" i="6"/>
  <c r="G230" i="6" s="1"/>
  <c r="D231" i="6"/>
  <c r="D232" i="6"/>
  <c r="D233" i="6"/>
  <c r="G233" i="6" s="1"/>
  <c r="D234" i="6"/>
  <c r="G234" i="6" s="1"/>
  <c r="D235" i="6"/>
  <c r="G235" i="6" s="1"/>
  <c r="J235" i="6" s="1"/>
  <c r="D236" i="6"/>
  <c r="G236" i="6" s="1"/>
  <c r="J236" i="6" s="1"/>
  <c r="D237" i="6"/>
  <c r="G237" i="6" s="1"/>
  <c r="D238" i="6"/>
  <c r="G238" i="6" s="1"/>
  <c r="D239" i="6"/>
  <c r="D240" i="6"/>
  <c r="D241" i="6"/>
  <c r="D242" i="6"/>
  <c r="G242" i="6" s="1"/>
  <c r="D243" i="6"/>
  <c r="G243" i="6" s="1"/>
  <c r="D244" i="6"/>
  <c r="G244" i="6" s="1"/>
  <c r="D245" i="6"/>
  <c r="G245" i="6" s="1"/>
  <c r="D246" i="6"/>
  <c r="G246" i="6" s="1"/>
  <c r="D247" i="6"/>
  <c r="D248" i="6"/>
  <c r="D249" i="6"/>
  <c r="D250" i="6"/>
  <c r="G250" i="6" s="1"/>
  <c r="J250" i="6" s="1"/>
  <c r="M250" i="6" s="1"/>
  <c r="D251" i="6"/>
  <c r="D252" i="6"/>
  <c r="D253" i="6"/>
  <c r="G253" i="6" s="1"/>
  <c r="D254" i="6"/>
  <c r="G254" i="6" s="1"/>
  <c r="D255" i="6"/>
  <c r="D256" i="6"/>
  <c r="D257" i="6"/>
  <c r="G257" i="6" s="1"/>
  <c r="D258" i="6"/>
  <c r="G258" i="6" s="1"/>
  <c r="D259" i="6"/>
  <c r="G259" i="6" s="1"/>
  <c r="D260" i="6"/>
  <c r="G260" i="6" s="1"/>
  <c r="D261" i="6"/>
  <c r="G261" i="6" s="1"/>
  <c r="D262" i="6"/>
  <c r="G262" i="6" s="1"/>
  <c r="D263" i="6"/>
  <c r="D264" i="6"/>
  <c r="D265" i="6"/>
  <c r="D266" i="6"/>
  <c r="G266" i="6" s="1"/>
  <c r="D267" i="6"/>
  <c r="G267" i="6" s="1"/>
  <c r="D268" i="6"/>
  <c r="G268" i="6" s="1"/>
  <c r="D269" i="6"/>
  <c r="G269" i="6" s="1"/>
  <c r="D270" i="6"/>
  <c r="G270" i="6" s="1"/>
  <c r="D271" i="6"/>
  <c r="G271" i="6" s="1"/>
  <c r="D272" i="6"/>
  <c r="G272" i="6" s="1"/>
  <c r="J272" i="6" s="1"/>
  <c r="D273" i="6"/>
  <c r="E24" i="6"/>
  <c r="D24" i="6"/>
  <c r="G24" i="6" s="1"/>
  <c r="J24" i="6" s="1"/>
  <c r="K295" i="4"/>
  <c r="P28" i="6" l="1"/>
  <c r="P36" i="6"/>
  <c r="P44" i="6"/>
  <c r="P52" i="6"/>
  <c r="P60" i="6"/>
  <c r="P68" i="6"/>
  <c r="P76" i="6"/>
  <c r="P84" i="6"/>
  <c r="P92" i="6"/>
  <c r="P100" i="6"/>
  <c r="P108" i="6"/>
  <c r="P116" i="6"/>
  <c r="P124" i="6"/>
  <c r="P132" i="6"/>
  <c r="P140" i="6"/>
  <c r="P148" i="6"/>
  <c r="P156" i="6"/>
  <c r="P164" i="6"/>
  <c r="P172" i="6"/>
  <c r="P180" i="6"/>
  <c r="P188" i="6"/>
  <c r="P196" i="6"/>
  <c r="P204" i="6"/>
  <c r="P212" i="6"/>
  <c r="P220" i="6"/>
  <c r="P228" i="6"/>
  <c r="P236" i="6"/>
  <c r="P244" i="6"/>
  <c r="P252" i="6"/>
  <c r="P260" i="6"/>
  <c r="P268" i="6"/>
  <c r="P30" i="6"/>
  <c r="P54" i="6"/>
  <c r="P78" i="6"/>
  <c r="P94" i="6"/>
  <c r="P110" i="6"/>
  <c r="P126" i="6"/>
  <c r="P150" i="6"/>
  <c r="P166" i="6"/>
  <c r="P182" i="6"/>
  <c r="P198" i="6"/>
  <c r="P222" i="6"/>
  <c r="P238" i="6"/>
  <c r="P254" i="6"/>
  <c r="P270" i="6"/>
  <c r="P31" i="6"/>
  <c r="P63" i="6"/>
  <c r="P79" i="6"/>
  <c r="P95" i="6"/>
  <c r="P111" i="6"/>
  <c r="P127" i="6"/>
  <c r="P143" i="6"/>
  <c r="P159" i="6"/>
  <c r="P175" i="6"/>
  <c r="P191" i="6"/>
  <c r="P199" i="6"/>
  <c r="P207" i="6"/>
  <c r="P223" i="6"/>
  <c r="P239" i="6"/>
  <c r="P255" i="6"/>
  <c r="P271" i="6"/>
  <c r="P32" i="6"/>
  <c r="P56" i="6"/>
  <c r="P72" i="6"/>
  <c r="P88" i="6"/>
  <c r="P104" i="6"/>
  <c r="P120" i="6"/>
  <c r="P136" i="6"/>
  <c r="P152" i="6"/>
  <c r="P176" i="6"/>
  <c r="P192" i="6"/>
  <c r="P200" i="6"/>
  <c r="P216" i="6"/>
  <c r="P232" i="6"/>
  <c r="P256" i="6"/>
  <c r="P272" i="6"/>
  <c r="P33" i="6"/>
  <c r="P57" i="6"/>
  <c r="P73" i="6"/>
  <c r="P89" i="6"/>
  <c r="P105" i="6"/>
  <c r="P29" i="6"/>
  <c r="P37" i="6"/>
  <c r="P45" i="6"/>
  <c r="P53" i="6"/>
  <c r="P61" i="6"/>
  <c r="P69" i="6"/>
  <c r="P77" i="6"/>
  <c r="P85" i="6"/>
  <c r="P93" i="6"/>
  <c r="P101" i="6"/>
  <c r="P109" i="6"/>
  <c r="P117" i="6"/>
  <c r="P125" i="6"/>
  <c r="P133" i="6"/>
  <c r="P141" i="6"/>
  <c r="P149" i="6"/>
  <c r="P157" i="6"/>
  <c r="P165" i="6"/>
  <c r="P173" i="6"/>
  <c r="P181" i="6"/>
  <c r="P189" i="6"/>
  <c r="P197" i="6"/>
  <c r="P205" i="6"/>
  <c r="P213" i="6"/>
  <c r="P221" i="6"/>
  <c r="P229" i="6"/>
  <c r="P237" i="6"/>
  <c r="P245" i="6"/>
  <c r="P253" i="6"/>
  <c r="P261" i="6"/>
  <c r="P269" i="6"/>
  <c r="P38" i="6"/>
  <c r="P46" i="6"/>
  <c r="P62" i="6"/>
  <c r="P70" i="6"/>
  <c r="P86" i="6"/>
  <c r="P102" i="6"/>
  <c r="P118" i="6"/>
  <c r="P134" i="6"/>
  <c r="P142" i="6"/>
  <c r="P158" i="6"/>
  <c r="P174" i="6"/>
  <c r="P190" i="6"/>
  <c r="P206" i="6"/>
  <c r="P214" i="6"/>
  <c r="P230" i="6"/>
  <c r="P246" i="6"/>
  <c r="P262" i="6"/>
  <c r="P39" i="6"/>
  <c r="P47" i="6"/>
  <c r="P55" i="6"/>
  <c r="P71" i="6"/>
  <c r="P87" i="6"/>
  <c r="P103" i="6"/>
  <c r="P119" i="6"/>
  <c r="P135" i="6"/>
  <c r="P151" i="6"/>
  <c r="P167" i="6"/>
  <c r="P183" i="6"/>
  <c r="P215" i="6"/>
  <c r="P231" i="6"/>
  <c r="P247" i="6"/>
  <c r="P263" i="6"/>
  <c r="P40" i="6"/>
  <c r="P48" i="6"/>
  <c r="P64" i="6"/>
  <c r="P80" i="6"/>
  <c r="P96" i="6"/>
  <c r="P112" i="6"/>
  <c r="P128" i="6"/>
  <c r="P144" i="6"/>
  <c r="P160" i="6"/>
  <c r="P168" i="6"/>
  <c r="P184" i="6"/>
  <c r="P208" i="6"/>
  <c r="P224" i="6"/>
  <c r="P240" i="6"/>
  <c r="P248" i="6"/>
  <c r="P264" i="6"/>
  <c r="P25" i="6"/>
  <c r="P41" i="6"/>
  <c r="P49" i="6"/>
  <c r="P65" i="6"/>
  <c r="P81" i="6"/>
  <c r="P97" i="6"/>
  <c r="P35" i="6"/>
  <c r="P67" i="6"/>
  <c r="P99" i="6"/>
  <c r="P123" i="6"/>
  <c r="P146" i="6"/>
  <c r="P169" i="6"/>
  <c r="P187" i="6"/>
  <c r="P210" i="6"/>
  <c r="P233" i="6"/>
  <c r="P251" i="6"/>
  <c r="P24" i="6"/>
  <c r="P43" i="6"/>
  <c r="P107" i="6"/>
  <c r="P130" i="6"/>
  <c r="P153" i="6"/>
  <c r="P171" i="6"/>
  <c r="P194" i="6"/>
  <c r="P217" i="6"/>
  <c r="P235" i="6"/>
  <c r="P82" i="6"/>
  <c r="P131" i="6"/>
  <c r="P177" i="6"/>
  <c r="P218" i="6"/>
  <c r="P259" i="6"/>
  <c r="P83" i="6"/>
  <c r="P114" i="6"/>
  <c r="P137" i="6"/>
  <c r="P155" i="6"/>
  <c r="P178" i="6"/>
  <c r="P201" i="6"/>
  <c r="P219" i="6"/>
  <c r="P242" i="6"/>
  <c r="P265" i="6"/>
  <c r="P26" i="6"/>
  <c r="P58" i="6"/>
  <c r="P90" i="6"/>
  <c r="P115" i="6"/>
  <c r="P161" i="6"/>
  <c r="P202" i="6"/>
  <c r="P243" i="6"/>
  <c r="P27" i="6"/>
  <c r="P91" i="6"/>
  <c r="P139" i="6"/>
  <c r="P185" i="6"/>
  <c r="P226" i="6"/>
  <c r="P267" i="6"/>
  <c r="P66" i="6"/>
  <c r="P98" i="6"/>
  <c r="P122" i="6"/>
  <c r="P163" i="6"/>
  <c r="P209" i="6"/>
  <c r="P227" i="6"/>
  <c r="P273" i="6"/>
  <c r="P42" i="6"/>
  <c r="P74" i="6"/>
  <c r="P106" i="6"/>
  <c r="P129" i="6"/>
  <c r="P147" i="6"/>
  <c r="P170" i="6"/>
  <c r="P193" i="6"/>
  <c r="P211" i="6"/>
  <c r="P234" i="6"/>
  <c r="P257" i="6"/>
  <c r="P75" i="6"/>
  <c r="P258" i="6"/>
  <c r="P50" i="6"/>
  <c r="P113" i="6"/>
  <c r="P154" i="6"/>
  <c r="P195" i="6"/>
  <c r="P241" i="6"/>
  <c r="P51" i="6"/>
  <c r="P138" i="6"/>
  <c r="P179" i="6"/>
  <c r="P225" i="6"/>
  <c r="P266" i="6"/>
  <c r="P59" i="6"/>
  <c r="P121" i="6"/>
  <c r="P162" i="6"/>
  <c r="P203" i="6"/>
  <c r="P249" i="6"/>
  <c r="P34" i="6"/>
  <c r="P145" i="6"/>
  <c r="P186" i="6"/>
  <c r="P250" i="6"/>
  <c r="I280" i="7"/>
  <c r="I200" i="7"/>
  <c r="I248" i="7"/>
  <c r="I184" i="7"/>
  <c r="I272" i="7"/>
  <c r="I232" i="7"/>
  <c r="I216" i="7"/>
  <c r="I192" i="7"/>
  <c r="I262" i="7"/>
  <c r="I254" i="7"/>
  <c r="I238" i="7"/>
  <c r="I222" i="7"/>
  <c r="I182" i="7"/>
  <c r="I110" i="7"/>
  <c r="I102" i="7"/>
  <c r="I78" i="7"/>
  <c r="I54" i="7"/>
  <c r="I38" i="7"/>
  <c r="I256" i="7"/>
  <c r="I176" i="7"/>
  <c r="I264" i="7"/>
  <c r="I168" i="7"/>
  <c r="I240" i="7"/>
  <c r="I208" i="7"/>
  <c r="I160" i="7"/>
  <c r="I152" i="7"/>
  <c r="I144" i="7"/>
  <c r="I136" i="7"/>
  <c r="I128" i="7"/>
  <c r="I120" i="7"/>
  <c r="I112" i="7"/>
  <c r="I104" i="7"/>
  <c r="I96" i="7"/>
  <c r="I88" i="7"/>
  <c r="I80" i="7"/>
  <c r="I72" i="7"/>
  <c r="I64" i="7"/>
  <c r="I56" i="7"/>
  <c r="I48" i="7"/>
  <c r="I40" i="7"/>
  <c r="I279" i="7"/>
  <c r="I263" i="7"/>
  <c r="I239" i="7"/>
  <c r="I223" i="7"/>
  <c r="I215" i="7"/>
  <c r="I199" i="7"/>
  <c r="I191" i="7"/>
  <c r="I175" i="7"/>
  <c r="I159" i="7"/>
  <c r="I151" i="7"/>
  <c r="I135" i="7"/>
  <c r="I119" i="7"/>
  <c r="I95" i="7"/>
  <c r="I79" i="7"/>
  <c r="I71" i="7"/>
  <c r="I55" i="7"/>
  <c r="I47" i="7"/>
  <c r="I39" i="7"/>
  <c r="I281" i="7"/>
  <c r="I249" i="7"/>
  <c r="I185" i="7"/>
  <c r="I89" i="7"/>
  <c r="I57" i="7"/>
  <c r="I277" i="7"/>
  <c r="I269" i="7"/>
  <c r="I261" i="7"/>
  <c r="I253" i="7"/>
  <c r="I245" i="7"/>
  <c r="I237" i="7"/>
  <c r="I229" i="7"/>
  <c r="I221" i="7"/>
  <c r="I213" i="7"/>
  <c r="I205" i="7"/>
  <c r="I197" i="7"/>
  <c r="I189" i="7"/>
  <c r="I181" i="7"/>
  <c r="I173" i="7"/>
  <c r="I165" i="7"/>
  <c r="I157" i="7"/>
  <c r="I149" i="7"/>
  <c r="I141" i="7"/>
  <c r="I133" i="7"/>
  <c r="I125" i="7"/>
  <c r="I117" i="7"/>
  <c r="I109" i="7"/>
  <c r="I101" i="7"/>
  <c r="I93" i="7"/>
  <c r="I85" i="7"/>
  <c r="I77" i="7"/>
  <c r="I69" i="7"/>
  <c r="I61" i="7"/>
  <c r="I53" i="7"/>
  <c r="I45" i="7"/>
  <c r="I273" i="7"/>
  <c r="I257" i="7"/>
  <c r="I241" i="7"/>
  <c r="I225" i="7"/>
  <c r="I209" i="7"/>
  <c r="I193" i="7"/>
  <c r="I177" i="7"/>
  <c r="I161" i="7"/>
  <c r="I145" i="7"/>
  <c r="I129" i="7"/>
  <c r="I113" i="7"/>
  <c r="I97" i="7"/>
  <c r="I81" i="7"/>
  <c r="I65" i="7"/>
  <c r="I49" i="7"/>
  <c r="I271" i="7"/>
  <c r="I255" i="7"/>
  <c r="I247" i="7"/>
  <c r="I231" i="7"/>
  <c r="I207" i="7"/>
  <c r="I183" i="7"/>
  <c r="I167" i="7"/>
  <c r="I143" i="7"/>
  <c r="I127" i="7"/>
  <c r="I111" i="7"/>
  <c r="I103" i="7"/>
  <c r="I87" i="7"/>
  <c r="I63" i="7"/>
  <c r="I278" i="7"/>
  <c r="I230" i="7"/>
  <c r="I206" i="7"/>
  <c r="I174" i="7"/>
  <c r="I166" i="7"/>
  <c r="I150" i="7"/>
  <c r="I134" i="7"/>
  <c r="I126" i="7"/>
  <c r="I94" i="7"/>
  <c r="I46" i="7"/>
  <c r="I270" i="7"/>
  <c r="I246" i="7"/>
  <c r="I214" i="7"/>
  <c r="I198" i="7"/>
  <c r="I190" i="7"/>
  <c r="I158" i="7"/>
  <c r="I142" i="7"/>
  <c r="I118" i="7"/>
  <c r="I86" i="7"/>
  <c r="I70" i="7"/>
  <c r="I62" i="7"/>
  <c r="I37" i="7"/>
  <c r="I282" i="7"/>
  <c r="I274" i="7"/>
  <c r="I266" i="7"/>
  <c r="I258" i="7"/>
  <c r="I250" i="7"/>
  <c r="I242" i="7"/>
  <c r="I234" i="7"/>
  <c r="I226" i="7"/>
  <c r="I218" i="7"/>
  <c r="I210" i="7"/>
  <c r="I202" i="7"/>
  <c r="I194" i="7"/>
  <c r="I186" i="7"/>
  <c r="I178" i="7"/>
  <c r="I170" i="7"/>
  <c r="I162" i="7"/>
  <c r="I154" i="7"/>
  <c r="I146" i="7"/>
  <c r="I138" i="7"/>
  <c r="I130" i="7"/>
  <c r="I122" i="7"/>
  <c r="I114" i="7"/>
  <c r="I106" i="7"/>
  <c r="I98" i="7"/>
  <c r="I90" i="7"/>
  <c r="I82" i="7"/>
  <c r="I74" i="7"/>
  <c r="I66" i="7"/>
  <c r="I58" i="7"/>
  <c r="I50" i="7"/>
  <c r="I42" i="7"/>
  <c r="I284" i="7"/>
  <c r="I276" i="7"/>
  <c r="I268" i="7"/>
  <c r="I260" i="7"/>
  <c r="I252" i="7"/>
  <c r="I244" i="7"/>
  <c r="I236" i="7"/>
  <c r="I228" i="7"/>
  <c r="I220" i="7"/>
  <c r="I212" i="7"/>
  <c r="I204" i="7"/>
  <c r="I196" i="7"/>
  <c r="I188" i="7"/>
  <c r="I180" i="7"/>
  <c r="I172" i="7"/>
  <c r="I164" i="7"/>
  <c r="I156" i="7"/>
  <c r="I148" i="7"/>
  <c r="I140" i="7"/>
  <c r="I132" i="7"/>
  <c r="I124" i="7"/>
  <c r="I116" i="7"/>
  <c r="I108" i="7"/>
  <c r="I100" i="7"/>
  <c r="I92" i="7"/>
  <c r="I84" i="7"/>
  <c r="I76" i="7"/>
  <c r="I68" i="7"/>
  <c r="I60" i="7"/>
  <c r="I52" i="7"/>
  <c r="I44" i="7"/>
  <c r="I36" i="7"/>
  <c r="I283" i="7"/>
  <c r="I275" i="7"/>
  <c r="I267" i="7"/>
  <c r="I259" i="7"/>
  <c r="I251" i="7"/>
  <c r="I243" i="7"/>
  <c r="I235" i="7"/>
  <c r="I227" i="7"/>
  <c r="I219" i="7"/>
  <c r="I211" i="7"/>
  <c r="I203" i="7"/>
  <c r="I195" i="7"/>
  <c r="I187" i="7"/>
  <c r="I179" i="7"/>
  <c r="I171" i="7"/>
  <c r="I163" i="7"/>
  <c r="I155" i="7"/>
  <c r="I147" i="7"/>
  <c r="I139" i="7"/>
  <c r="I131" i="7"/>
  <c r="I123" i="7"/>
  <c r="I115" i="7"/>
  <c r="I107" i="7"/>
  <c r="I99" i="7"/>
  <c r="I91" i="7"/>
  <c r="I83" i="7"/>
  <c r="I75" i="7"/>
  <c r="I67" i="7"/>
  <c r="I59" i="7"/>
  <c r="I51" i="7"/>
  <c r="I43" i="7"/>
  <c r="J229" i="6"/>
  <c r="M229" i="6" s="1"/>
  <c r="M213" i="6"/>
  <c r="J157" i="6"/>
  <c r="M157" i="6" s="1"/>
  <c r="J133" i="6"/>
  <c r="M133" i="6" s="1"/>
  <c r="J230" i="6"/>
  <c r="M230" i="6" s="1"/>
  <c r="J182" i="6"/>
  <c r="M182" i="6" s="1"/>
  <c r="J158" i="6"/>
  <c r="M158" i="6" s="1"/>
  <c r="J110" i="6"/>
  <c r="M110" i="6" s="1"/>
  <c r="J86" i="6"/>
  <c r="M86" i="6" s="1"/>
  <c r="J38" i="6"/>
  <c r="M38" i="6" s="1"/>
  <c r="M270" i="6"/>
  <c r="J246" i="6"/>
  <c r="M246" i="6"/>
  <c r="J222" i="6"/>
  <c r="M222" i="6" s="1"/>
  <c r="J198" i="6"/>
  <c r="M198" i="6"/>
  <c r="J174" i="6"/>
  <c r="M174" i="6" s="1"/>
  <c r="J134" i="6"/>
  <c r="M134" i="6"/>
  <c r="J102" i="6"/>
  <c r="M102" i="6" s="1"/>
  <c r="J62" i="6"/>
  <c r="M62" i="6"/>
  <c r="J245" i="6"/>
  <c r="M245" i="6" s="1"/>
  <c r="J189" i="6"/>
  <c r="M189" i="6" s="1"/>
  <c r="J165" i="6"/>
  <c r="M165" i="6"/>
  <c r="J149" i="6"/>
  <c r="M149" i="6" s="1"/>
  <c r="M101" i="6"/>
  <c r="J101" i="6"/>
  <c r="M69" i="6"/>
  <c r="J69" i="6"/>
  <c r="M37" i="6"/>
  <c r="J220" i="6"/>
  <c r="M220" i="6" s="1"/>
  <c r="J183" i="6"/>
  <c r="M183" i="6" s="1"/>
  <c r="J49" i="6"/>
  <c r="M49" i="6" s="1"/>
  <c r="M65" i="6"/>
  <c r="J65" i="6"/>
  <c r="J27" i="6"/>
  <c r="M27" i="6" s="1"/>
  <c r="J240" i="6"/>
  <c r="M240" i="6" s="1"/>
  <c r="J219" i="6"/>
  <c r="M219" i="6" s="1"/>
  <c r="J195" i="6"/>
  <c r="M195" i="6" s="1"/>
  <c r="M111" i="6"/>
  <c r="M150" i="6"/>
  <c r="N4" i="6"/>
  <c r="P4" i="6" s="1"/>
  <c r="J262" i="6"/>
  <c r="M262" i="6"/>
  <c r="J254" i="6"/>
  <c r="M254" i="6" s="1"/>
  <c r="J238" i="6"/>
  <c r="M238" i="6" s="1"/>
  <c r="M214" i="6"/>
  <c r="J206" i="6"/>
  <c r="M206" i="6" s="1"/>
  <c r="J190" i="6"/>
  <c r="M190" i="6" s="1"/>
  <c r="J166" i="6"/>
  <c r="M166" i="6" s="1"/>
  <c r="J142" i="6"/>
  <c r="M142" i="6" s="1"/>
  <c r="J118" i="6"/>
  <c r="M118" i="6" s="1"/>
  <c r="M94" i="6"/>
  <c r="J94" i="6"/>
  <c r="M78" i="6"/>
  <c r="J78" i="6"/>
  <c r="J70" i="6"/>
  <c r="M70" i="6"/>
  <c r="J54" i="6"/>
  <c r="M54" i="6" s="1"/>
  <c r="M46" i="6"/>
  <c r="J46" i="6"/>
  <c r="J30" i="6"/>
  <c r="M30" i="6" s="1"/>
  <c r="J252" i="6"/>
  <c r="M252" i="6" s="1"/>
  <c r="J205" i="6"/>
  <c r="M205" i="6"/>
  <c r="J85" i="6"/>
  <c r="M85" i="6" s="1"/>
  <c r="J214" i="6"/>
  <c r="J39" i="6"/>
  <c r="M39" i="6" s="1"/>
  <c r="M126" i="6"/>
  <c r="J269" i="6"/>
  <c r="M269" i="6" s="1"/>
  <c r="J261" i="6"/>
  <c r="M261" i="6"/>
  <c r="J253" i="6"/>
  <c r="M253" i="6"/>
  <c r="J237" i="6"/>
  <c r="M237" i="6" s="1"/>
  <c r="J221" i="6"/>
  <c r="M221" i="6" s="1"/>
  <c r="M181" i="6"/>
  <c r="J181" i="6"/>
  <c r="J173" i="6"/>
  <c r="M173" i="6" s="1"/>
  <c r="M141" i="6"/>
  <c r="J125" i="6"/>
  <c r="M125" i="6" s="1"/>
  <c r="J117" i="6"/>
  <c r="M117" i="6"/>
  <c r="J109" i="6"/>
  <c r="M109" i="6" s="1"/>
  <c r="J93" i="6"/>
  <c r="M93" i="6" s="1"/>
  <c r="J77" i="6"/>
  <c r="M77" i="6" s="1"/>
  <c r="J61" i="6"/>
  <c r="M61" i="6"/>
  <c r="J53" i="6"/>
  <c r="M53" i="6" s="1"/>
  <c r="J45" i="6"/>
  <c r="M45" i="6" s="1"/>
  <c r="J29" i="6"/>
  <c r="M29" i="6" s="1"/>
  <c r="J204" i="6"/>
  <c r="M204" i="6"/>
  <c r="M169" i="6"/>
  <c r="J147" i="6"/>
  <c r="M147" i="6" s="1"/>
  <c r="J123" i="6"/>
  <c r="M123" i="6" s="1"/>
  <c r="J213" i="6"/>
  <c r="J37" i="6"/>
  <c r="J268" i="6"/>
  <c r="M268" i="6" s="1"/>
  <c r="J260" i="6"/>
  <c r="M260" i="6" s="1"/>
  <c r="J228" i="6"/>
  <c r="M228" i="6" s="1"/>
  <c r="J212" i="6"/>
  <c r="M212" i="6" s="1"/>
  <c r="J196" i="6"/>
  <c r="M196" i="6" s="1"/>
  <c r="J188" i="6"/>
  <c r="M188" i="6" s="1"/>
  <c r="M164" i="6"/>
  <c r="J164" i="6"/>
  <c r="J148" i="6"/>
  <c r="M148" i="6"/>
  <c r="M132" i="6"/>
  <c r="J132" i="6"/>
  <c r="M124" i="6"/>
  <c r="J92" i="6"/>
  <c r="M92" i="6" s="1"/>
  <c r="J76" i="6"/>
  <c r="M76" i="6" s="1"/>
  <c r="M60" i="6"/>
  <c r="J60" i="6"/>
  <c r="M36" i="6"/>
  <c r="J36" i="6"/>
  <c r="J168" i="6"/>
  <c r="M168" i="6"/>
  <c r="J145" i="6"/>
  <c r="M145" i="6" s="1"/>
  <c r="M121" i="6"/>
  <c r="J121" i="6"/>
  <c r="M75" i="6"/>
  <c r="J75" i="6"/>
  <c r="J156" i="6"/>
  <c r="M156" i="6" s="1"/>
  <c r="J68" i="6"/>
  <c r="M68" i="6" s="1"/>
  <c r="J267" i="6"/>
  <c r="M267" i="6" s="1"/>
  <c r="M259" i="6"/>
  <c r="M243" i="6"/>
  <c r="J211" i="6"/>
  <c r="M211" i="6"/>
  <c r="J187" i="6"/>
  <c r="M187" i="6" s="1"/>
  <c r="J155" i="6"/>
  <c r="M155" i="6" s="1"/>
  <c r="J139" i="6"/>
  <c r="M139" i="6" s="1"/>
  <c r="J131" i="6"/>
  <c r="M131" i="6" s="1"/>
  <c r="J115" i="6"/>
  <c r="M115" i="6" s="1"/>
  <c r="J91" i="6"/>
  <c r="M91" i="6" s="1"/>
  <c r="M83" i="6"/>
  <c r="J59" i="6"/>
  <c r="M59" i="6" s="1"/>
  <c r="J265" i="6"/>
  <c r="M265" i="6"/>
  <c r="M100" i="6"/>
  <c r="J100" i="6"/>
  <c r="M73" i="6"/>
  <c r="J73" i="6"/>
  <c r="M51" i="6"/>
  <c r="J197" i="6"/>
  <c r="M197" i="6" s="1"/>
  <c r="J67" i="6"/>
  <c r="M67" i="6" s="1"/>
  <c r="M202" i="6"/>
  <c r="J264" i="6"/>
  <c r="M264" i="6"/>
  <c r="J96" i="6"/>
  <c r="M96" i="6"/>
  <c r="J28" i="6"/>
  <c r="M28" i="6" s="1"/>
  <c r="J141" i="6"/>
  <c r="J257" i="6"/>
  <c r="M257" i="6" s="1"/>
  <c r="J233" i="6"/>
  <c r="M233" i="6" s="1"/>
  <c r="J209" i="6"/>
  <c r="M209" i="6" s="1"/>
  <c r="J137" i="6"/>
  <c r="M137" i="6" s="1"/>
  <c r="M113" i="6"/>
  <c r="J41" i="6"/>
  <c r="M41" i="6" s="1"/>
  <c r="J241" i="6"/>
  <c r="M241" i="6" s="1"/>
  <c r="J185" i="6"/>
  <c r="M185" i="6" s="1"/>
  <c r="J140" i="6"/>
  <c r="M140" i="6" s="1"/>
  <c r="M255" i="6"/>
  <c r="J255" i="6"/>
  <c r="M215" i="6"/>
  <c r="J215" i="6"/>
  <c r="J193" i="6"/>
  <c r="M193" i="6" s="1"/>
  <c r="J63" i="6"/>
  <c r="M63" i="6" s="1"/>
  <c r="J270" i="6"/>
  <c r="J169" i="6"/>
  <c r="J244" i="6"/>
  <c r="M244" i="6"/>
  <c r="J172" i="6"/>
  <c r="M172" i="6" s="1"/>
  <c r="J48" i="6"/>
  <c r="M48" i="6" s="1"/>
  <c r="J171" i="6"/>
  <c r="M171" i="6" s="1"/>
  <c r="J163" i="6"/>
  <c r="M163" i="6" s="1"/>
  <c r="J107" i="6"/>
  <c r="M107" i="6" s="1"/>
  <c r="J99" i="6"/>
  <c r="M99" i="6" s="1"/>
  <c r="J43" i="6"/>
  <c r="M43" i="6" s="1"/>
  <c r="J35" i="6"/>
  <c r="M35" i="6" s="1"/>
  <c r="J116" i="6"/>
  <c r="M116" i="6"/>
  <c r="M203" i="6"/>
  <c r="J72" i="6"/>
  <c r="M72" i="6" s="1"/>
  <c r="J227" i="6"/>
  <c r="M227" i="6" s="1"/>
  <c r="M249" i="6"/>
  <c r="J191" i="6"/>
  <c r="M191" i="6" s="1"/>
  <c r="J239" i="6"/>
  <c r="M239" i="6" s="1"/>
  <c r="J179" i="6"/>
  <c r="M179" i="6" s="1"/>
  <c r="M120" i="6"/>
  <c r="M258" i="6"/>
  <c r="J210" i="6"/>
  <c r="M210" i="6" s="1"/>
  <c r="M194" i="6"/>
  <c r="M186" i="6"/>
  <c r="M170" i="6"/>
  <c r="J162" i="6"/>
  <c r="M162" i="6" s="1"/>
  <c r="J154" i="6"/>
  <c r="M154" i="6" s="1"/>
  <c r="M130" i="6"/>
  <c r="M114" i="6"/>
  <c r="J98" i="6"/>
  <c r="M98" i="6" s="1"/>
  <c r="J90" i="6"/>
  <c r="M90" i="6" s="1"/>
  <c r="J34" i="6"/>
  <c r="M34" i="6" s="1"/>
  <c r="J248" i="6"/>
  <c r="M248" i="6" s="1"/>
  <c r="M223" i="6"/>
  <c r="M129" i="6"/>
  <c r="J104" i="6"/>
  <c r="M104" i="6" s="1"/>
  <c r="M81" i="6"/>
  <c r="J81" i="6"/>
  <c r="M32" i="6"/>
  <c r="J194" i="6"/>
  <c r="J178" i="6"/>
  <c r="M178" i="6" s="1"/>
  <c r="J47" i="6"/>
  <c r="M47" i="6" s="1"/>
  <c r="M224" i="6"/>
  <c r="M180" i="6"/>
  <c r="M119" i="6"/>
  <c r="M52" i="6"/>
  <c r="M217" i="6"/>
  <c r="J217" i="6"/>
  <c r="M89" i="6"/>
  <c r="J89" i="6"/>
  <c r="J33" i="6"/>
  <c r="M33" i="6"/>
  <c r="M247" i="6"/>
  <c r="J128" i="6"/>
  <c r="M128" i="6"/>
  <c r="J266" i="6"/>
  <c r="M266" i="6" s="1"/>
  <c r="J234" i="6"/>
  <c r="M234" i="6" s="1"/>
  <c r="J177" i="6"/>
  <c r="M177" i="6" s="1"/>
  <c r="J103" i="6"/>
  <c r="M103" i="6" s="1"/>
  <c r="M218" i="6"/>
  <c r="M201" i="6"/>
  <c r="M25" i="6"/>
  <c r="J208" i="6"/>
  <c r="M208" i="6"/>
  <c r="J152" i="6"/>
  <c r="M152" i="6" s="1"/>
  <c r="J144" i="6"/>
  <c r="M144" i="6" s="1"/>
  <c r="M88" i="6"/>
  <c r="J88" i="6"/>
  <c r="J232" i="6"/>
  <c r="M232" i="6"/>
  <c r="J160" i="6"/>
  <c r="M160" i="6" s="1"/>
  <c r="J127" i="6"/>
  <c r="M127" i="6" s="1"/>
  <c r="J249" i="6"/>
  <c r="J74" i="6"/>
  <c r="M74" i="6" s="1"/>
  <c r="J58" i="6"/>
  <c r="M58" i="6" s="1"/>
  <c r="J42" i="6"/>
  <c r="M42" i="6" s="1"/>
  <c r="M24" i="6"/>
  <c r="M236" i="6"/>
  <c r="M216" i="6"/>
  <c r="M200" i="6"/>
  <c r="M153" i="6"/>
  <c r="M44" i="6"/>
  <c r="J271" i="6"/>
  <c r="M271" i="6" s="1"/>
  <c r="M207" i="6"/>
  <c r="J207" i="6"/>
  <c r="J143" i="6"/>
  <c r="M143" i="6" s="1"/>
  <c r="J79" i="6"/>
  <c r="M79" i="6" s="1"/>
  <c r="J256" i="6"/>
  <c r="M256" i="6"/>
  <c r="M184" i="6"/>
  <c r="J184" i="6"/>
  <c r="J136" i="6"/>
  <c r="M136" i="6" s="1"/>
  <c r="M87" i="6"/>
  <c r="J247" i="6"/>
  <c r="J231" i="6"/>
  <c r="M231" i="6" s="1"/>
  <c r="J203" i="6"/>
  <c r="J130" i="6"/>
  <c r="J114" i="6"/>
  <c r="J26" i="6"/>
  <c r="M26" i="6" s="1"/>
  <c r="M273" i="6"/>
  <c r="M235" i="6"/>
  <c r="M176" i="6"/>
  <c r="M108" i="6"/>
  <c r="M263" i="6"/>
  <c r="M199" i="6"/>
  <c r="J263" i="6"/>
  <c r="J199" i="6"/>
  <c r="A23" i="6"/>
  <c r="H11" i="6"/>
  <c r="G10" i="6"/>
  <c r="F9" i="6"/>
  <c r="K10" i="7"/>
  <c r="L10" i="7"/>
  <c r="M10" i="7"/>
  <c r="N10" i="7"/>
  <c r="J10" i="7"/>
  <c r="L35" i="7" l="1"/>
  <c r="N35" i="7" a="1"/>
  <c r="N35" i="7" s="1"/>
  <c r="C994" i="1"/>
  <c r="D994" i="1"/>
  <c r="F994" i="1"/>
  <c r="B994" i="1"/>
  <c r="E862" i="1"/>
  <c r="E837" i="1"/>
  <c r="E793" i="1"/>
  <c r="E782" i="1"/>
  <c r="E767" i="1"/>
  <c r="E994" i="1" s="1"/>
  <c r="G26" i="7"/>
  <c r="G27" i="7"/>
  <c r="G28" i="7"/>
  <c r="G29" i="7"/>
  <c r="G25" i="7"/>
  <c r="K37" i="7" l="1"/>
  <c r="L37" i="7" s="1"/>
  <c r="O26" i="7" a="1"/>
  <c r="O26" i="7" s="1"/>
  <c r="H297" i="4"/>
  <c r="I297" i="4"/>
  <c r="G297" i="4"/>
  <c r="F29" i="7"/>
  <c r="F27" i="7"/>
  <c r="F26" i="7"/>
  <c r="E26" i="7"/>
  <c r="E27" i="7"/>
  <c r="E28" i="7"/>
  <c r="E29" i="7"/>
  <c r="E25" i="7"/>
  <c r="C27" i="7"/>
  <c r="C28" i="7"/>
  <c r="C26" i="7"/>
  <c r="D27" i="7"/>
  <c r="D26" i="7"/>
  <c r="D25" i="7"/>
  <c r="C29" i="7"/>
  <c r="C25" i="7"/>
  <c r="V10" i="7"/>
  <c r="U10" i="7"/>
  <c r="T10" i="7"/>
  <c r="S10" i="7"/>
  <c r="S11" i="7"/>
  <c r="T11" i="7"/>
  <c r="U11" i="7"/>
  <c r="V11" i="7"/>
  <c r="A997" i="1"/>
  <c r="C17" i="7" l="1" a="1"/>
  <c r="C17" i="7" s="1"/>
  <c r="M17" i="7" s="1" a="1"/>
  <c r="M17" i="7" s="1"/>
  <c r="U17" i="7" s="1" a="1"/>
  <c r="U17" i="7" s="1"/>
  <c r="K25" i="7" l="1" a="1"/>
  <c r="K25" i="7" s="1"/>
  <c r="K29" i="7" s="1"/>
  <c r="K27" i="7" a="1"/>
  <c r="K27" i="7" s="1"/>
  <c r="A8" i="7"/>
  <c r="L4" i="7"/>
  <c r="M4" i="7" s="1"/>
  <c r="M5" i="7"/>
  <c r="A4" i="7"/>
  <c r="A16" i="6"/>
  <c r="K5" i="6" l="1"/>
  <c r="N5" i="6" s="1"/>
  <c r="K6" i="6"/>
  <c r="L6" i="6" s="1"/>
  <c r="Q6" i="6" s="1"/>
  <c r="O4" i="6"/>
  <c r="C9" i="6" s="1"/>
  <c r="K10" i="6" l="1" a="1"/>
  <c r="K10" i="6" s="1"/>
  <c r="T11" i="6" a="1"/>
  <c r="T11" i="6" s="1"/>
  <c r="C10" i="6"/>
  <c r="O5" i="6"/>
  <c r="L5" i="6"/>
  <c r="Q5" i="6" s="1"/>
  <c r="N6" i="6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I82" i="4"/>
  <c r="H83" i="4"/>
  <c r="I83" i="4"/>
  <c r="H84" i="4"/>
  <c r="I84" i="4"/>
  <c r="H85" i="4"/>
  <c r="I85" i="4"/>
  <c r="H86" i="4"/>
  <c r="I86" i="4"/>
  <c r="H87" i="4"/>
  <c r="I87" i="4"/>
  <c r="H88" i="4"/>
  <c r="I88" i="4"/>
  <c r="H89" i="4"/>
  <c r="I89" i="4"/>
  <c r="H90" i="4"/>
  <c r="I90" i="4"/>
  <c r="H91" i="4"/>
  <c r="I91" i="4"/>
  <c r="H92" i="4"/>
  <c r="I92" i="4"/>
  <c r="H93" i="4"/>
  <c r="I93" i="4"/>
  <c r="H94" i="4"/>
  <c r="I94" i="4"/>
  <c r="H95" i="4"/>
  <c r="I95" i="4"/>
  <c r="H96" i="4"/>
  <c r="I96" i="4"/>
  <c r="H97" i="4"/>
  <c r="I97" i="4"/>
  <c r="H98" i="4"/>
  <c r="I98" i="4"/>
  <c r="H99" i="4"/>
  <c r="I99" i="4"/>
  <c r="H100" i="4"/>
  <c r="I100" i="4"/>
  <c r="H101" i="4"/>
  <c r="I101" i="4"/>
  <c r="H102" i="4"/>
  <c r="I102" i="4"/>
  <c r="H103" i="4"/>
  <c r="I103" i="4"/>
  <c r="H104" i="4"/>
  <c r="I104" i="4"/>
  <c r="H105" i="4"/>
  <c r="I105" i="4"/>
  <c r="H106" i="4"/>
  <c r="I106" i="4"/>
  <c r="H107" i="4"/>
  <c r="I107" i="4"/>
  <c r="H108" i="4"/>
  <c r="I108" i="4"/>
  <c r="H109" i="4"/>
  <c r="I109" i="4"/>
  <c r="H110" i="4"/>
  <c r="I110" i="4"/>
  <c r="H111" i="4"/>
  <c r="I111" i="4"/>
  <c r="H112" i="4"/>
  <c r="I112" i="4"/>
  <c r="H113" i="4"/>
  <c r="I113" i="4"/>
  <c r="H114" i="4"/>
  <c r="I114" i="4"/>
  <c r="H115" i="4"/>
  <c r="I115" i="4"/>
  <c r="H116" i="4"/>
  <c r="I116" i="4"/>
  <c r="H117" i="4"/>
  <c r="I117" i="4"/>
  <c r="H118" i="4"/>
  <c r="I118" i="4"/>
  <c r="H119" i="4"/>
  <c r="I119" i="4"/>
  <c r="H120" i="4"/>
  <c r="I120" i="4"/>
  <c r="H121" i="4"/>
  <c r="I121" i="4"/>
  <c r="H122" i="4"/>
  <c r="I122" i="4"/>
  <c r="H123" i="4"/>
  <c r="I123" i="4"/>
  <c r="H124" i="4"/>
  <c r="I124" i="4"/>
  <c r="H125" i="4"/>
  <c r="I125" i="4"/>
  <c r="H126" i="4"/>
  <c r="I126" i="4"/>
  <c r="H127" i="4"/>
  <c r="I127" i="4"/>
  <c r="H128" i="4"/>
  <c r="I128" i="4"/>
  <c r="H129" i="4"/>
  <c r="I129" i="4"/>
  <c r="H130" i="4"/>
  <c r="I130" i="4"/>
  <c r="H131" i="4"/>
  <c r="I131" i="4"/>
  <c r="H132" i="4"/>
  <c r="I132" i="4"/>
  <c r="H133" i="4"/>
  <c r="I133" i="4"/>
  <c r="H134" i="4"/>
  <c r="I134" i="4"/>
  <c r="H135" i="4"/>
  <c r="I135" i="4"/>
  <c r="H136" i="4"/>
  <c r="I136" i="4"/>
  <c r="H137" i="4"/>
  <c r="I137" i="4"/>
  <c r="H138" i="4"/>
  <c r="I138" i="4"/>
  <c r="H139" i="4"/>
  <c r="I139" i="4"/>
  <c r="H140" i="4"/>
  <c r="I140" i="4"/>
  <c r="H141" i="4"/>
  <c r="I141" i="4"/>
  <c r="H142" i="4"/>
  <c r="I142" i="4"/>
  <c r="H143" i="4"/>
  <c r="I143" i="4"/>
  <c r="H144" i="4"/>
  <c r="I144" i="4"/>
  <c r="H145" i="4"/>
  <c r="I145" i="4"/>
  <c r="H146" i="4"/>
  <c r="I146" i="4"/>
  <c r="H147" i="4"/>
  <c r="I147" i="4"/>
  <c r="H148" i="4"/>
  <c r="I148" i="4"/>
  <c r="H149" i="4"/>
  <c r="I149" i="4"/>
  <c r="H150" i="4"/>
  <c r="I150" i="4"/>
  <c r="H151" i="4"/>
  <c r="I151" i="4"/>
  <c r="H152" i="4"/>
  <c r="I152" i="4"/>
  <c r="H153" i="4"/>
  <c r="I153" i="4"/>
  <c r="H154" i="4"/>
  <c r="I154" i="4"/>
  <c r="H155" i="4"/>
  <c r="I155" i="4"/>
  <c r="H156" i="4"/>
  <c r="I156" i="4"/>
  <c r="H157" i="4"/>
  <c r="I157" i="4"/>
  <c r="H158" i="4"/>
  <c r="I158" i="4"/>
  <c r="H159" i="4"/>
  <c r="I159" i="4"/>
  <c r="H160" i="4"/>
  <c r="I160" i="4"/>
  <c r="H161" i="4"/>
  <c r="I161" i="4"/>
  <c r="H162" i="4"/>
  <c r="I162" i="4"/>
  <c r="H163" i="4"/>
  <c r="I163" i="4"/>
  <c r="H164" i="4"/>
  <c r="I164" i="4"/>
  <c r="H165" i="4"/>
  <c r="I165" i="4"/>
  <c r="H166" i="4"/>
  <c r="I166" i="4"/>
  <c r="H167" i="4"/>
  <c r="I167" i="4"/>
  <c r="H168" i="4"/>
  <c r="I168" i="4"/>
  <c r="H169" i="4"/>
  <c r="I169" i="4"/>
  <c r="H170" i="4"/>
  <c r="I170" i="4"/>
  <c r="H171" i="4"/>
  <c r="I171" i="4"/>
  <c r="H172" i="4"/>
  <c r="I172" i="4"/>
  <c r="H173" i="4"/>
  <c r="I173" i="4"/>
  <c r="H174" i="4"/>
  <c r="I174" i="4"/>
  <c r="H175" i="4"/>
  <c r="I175" i="4"/>
  <c r="H176" i="4"/>
  <c r="I176" i="4"/>
  <c r="H177" i="4"/>
  <c r="I177" i="4"/>
  <c r="H178" i="4"/>
  <c r="I178" i="4"/>
  <c r="H179" i="4"/>
  <c r="I179" i="4"/>
  <c r="H180" i="4"/>
  <c r="I180" i="4"/>
  <c r="H181" i="4"/>
  <c r="I181" i="4"/>
  <c r="H182" i="4"/>
  <c r="I182" i="4"/>
  <c r="H183" i="4"/>
  <c r="I183" i="4"/>
  <c r="H184" i="4"/>
  <c r="I184" i="4"/>
  <c r="H185" i="4"/>
  <c r="I185" i="4"/>
  <c r="H186" i="4"/>
  <c r="I186" i="4"/>
  <c r="H187" i="4"/>
  <c r="I187" i="4"/>
  <c r="H188" i="4"/>
  <c r="I188" i="4"/>
  <c r="H189" i="4"/>
  <c r="I189" i="4"/>
  <c r="H190" i="4"/>
  <c r="I190" i="4"/>
  <c r="H191" i="4"/>
  <c r="I191" i="4"/>
  <c r="H192" i="4"/>
  <c r="I192" i="4"/>
  <c r="H193" i="4"/>
  <c r="I193" i="4"/>
  <c r="H194" i="4"/>
  <c r="I194" i="4"/>
  <c r="H195" i="4"/>
  <c r="I195" i="4"/>
  <c r="H196" i="4"/>
  <c r="I196" i="4"/>
  <c r="H197" i="4"/>
  <c r="I197" i="4"/>
  <c r="H198" i="4"/>
  <c r="I198" i="4"/>
  <c r="H199" i="4"/>
  <c r="I199" i="4"/>
  <c r="H200" i="4"/>
  <c r="I200" i="4"/>
  <c r="H201" i="4"/>
  <c r="I201" i="4"/>
  <c r="H202" i="4"/>
  <c r="I202" i="4"/>
  <c r="H203" i="4"/>
  <c r="I203" i="4"/>
  <c r="H204" i="4"/>
  <c r="I204" i="4"/>
  <c r="H205" i="4"/>
  <c r="I205" i="4"/>
  <c r="H206" i="4"/>
  <c r="I206" i="4"/>
  <c r="H207" i="4"/>
  <c r="I207" i="4"/>
  <c r="H208" i="4"/>
  <c r="I208" i="4"/>
  <c r="H209" i="4"/>
  <c r="I209" i="4"/>
  <c r="H210" i="4"/>
  <c r="I210" i="4"/>
  <c r="H211" i="4"/>
  <c r="I211" i="4"/>
  <c r="H212" i="4"/>
  <c r="I212" i="4"/>
  <c r="H213" i="4"/>
  <c r="I213" i="4"/>
  <c r="H214" i="4"/>
  <c r="I214" i="4"/>
  <c r="H215" i="4"/>
  <c r="I215" i="4"/>
  <c r="H216" i="4"/>
  <c r="I216" i="4"/>
  <c r="H217" i="4"/>
  <c r="I217" i="4"/>
  <c r="H218" i="4"/>
  <c r="I218" i="4"/>
  <c r="H219" i="4"/>
  <c r="I219" i="4"/>
  <c r="H220" i="4"/>
  <c r="I220" i="4"/>
  <c r="H221" i="4"/>
  <c r="I221" i="4"/>
  <c r="H222" i="4"/>
  <c r="I222" i="4"/>
  <c r="H223" i="4"/>
  <c r="I223" i="4"/>
  <c r="H224" i="4"/>
  <c r="I224" i="4"/>
  <c r="H225" i="4"/>
  <c r="I225" i="4"/>
  <c r="H226" i="4"/>
  <c r="I226" i="4"/>
  <c r="H227" i="4"/>
  <c r="I227" i="4"/>
  <c r="H228" i="4"/>
  <c r="I228" i="4"/>
  <c r="H229" i="4"/>
  <c r="I229" i="4"/>
  <c r="H230" i="4"/>
  <c r="I230" i="4"/>
  <c r="H231" i="4"/>
  <c r="I231" i="4"/>
  <c r="H232" i="4"/>
  <c r="I232" i="4"/>
  <c r="H233" i="4"/>
  <c r="I233" i="4"/>
  <c r="H234" i="4"/>
  <c r="I234" i="4"/>
  <c r="H235" i="4"/>
  <c r="I235" i="4"/>
  <c r="H236" i="4"/>
  <c r="I236" i="4"/>
  <c r="H237" i="4"/>
  <c r="I237" i="4"/>
  <c r="H238" i="4"/>
  <c r="I238" i="4"/>
  <c r="H239" i="4"/>
  <c r="I239" i="4"/>
  <c r="H240" i="4"/>
  <c r="I240" i="4"/>
  <c r="H241" i="4"/>
  <c r="I241" i="4"/>
  <c r="H242" i="4"/>
  <c r="I242" i="4"/>
  <c r="H243" i="4"/>
  <c r="I243" i="4"/>
  <c r="H244" i="4"/>
  <c r="I244" i="4"/>
  <c r="H245" i="4"/>
  <c r="I245" i="4"/>
  <c r="H246" i="4"/>
  <c r="I246" i="4"/>
  <c r="H247" i="4"/>
  <c r="I247" i="4"/>
  <c r="H248" i="4"/>
  <c r="I248" i="4"/>
  <c r="H249" i="4"/>
  <c r="I249" i="4"/>
  <c r="H250" i="4"/>
  <c r="I250" i="4"/>
  <c r="H251" i="4"/>
  <c r="I251" i="4"/>
  <c r="H252" i="4"/>
  <c r="I252" i="4"/>
  <c r="H253" i="4"/>
  <c r="I253" i="4"/>
  <c r="H254" i="4"/>
  <c r="I254" i="4"/>
  <c r="H255" i="4"/>
  <c r="I255" i="4"/>
  <c r="H256" i="4"/>
  <c r="I256" i="4"/>
  <c r="H257" i="4"/>
  <c r="I257" i="4"/>
  <c r="H258" i="4"/>
  <c r="I258" i="4"/>
  <c r="H259" i="4"/>
  <c r="I259" i="4"/>
  <c r="H260" i="4"/>
  <c r="I260" i="4"/>
  <c r="H261" i="4"/>
  <c r="I261" i="4"/>
  <c r="H262" i="4"/>
  <c r="I262" i="4"/>
  <c r="H263" i="4"/>
  <c r="I263" i="4"/>
  <c r="H264" i="4"/>
  <c r="I264" i="4"/>
  <c r="H265" i="4"/>
  <c r="I265" i="4"/>
  <c r="H266" i="4"/>
  <c r="I266" i="4"/>
  <c r="H267" i="4"/>
  <c r="I267" i="4"/>
  <c r="H268" i="4"/>
  <c r="I268" i="4"/>
  <c r="H269" i="4"/>
  <c r="I269" i="4"/>
  <c r="H270" i="4"/>
  <c r="I270" i="4"/>
  <c r="H271" i="4"/>
  <c r="I271" i="4"/>
  <c r="H272" i="4"/>
  <c r="I272" i="4"/>
  <c r="H273" i="4"/>
  <c r="I273" i="4"/>
  <c r="H274" i="4"/>
  <c r="I274" i="4"/>
  <c r="H275" i="4"/>
  <c r="I275" i="4"/>
  <c r="H276" i="4"/>
  <c r="I276" i="4"/>
  <c r="H277" i="4"/>
  <c r="I277" i="4"/>
  <c r="H278" i="4"/>
  <c r="I278" i="4"/>
  <c r="H279" i="4"/>
  <c r="I279" i="4"/>
  <c r="H280" i="4"/>
  <c r="I280" i="4"/>
  <c r="H281" i="4"/>
  <c r="I281" i="4"/>
  <c r="H282" i="4"/>
  <c r="I282" i="4"/>
  <c r="H283" i="4"/>
  <c r="I283" i="4"/>
  <c r="H284" i="4"/>
  <c r="I284" i="4"/>
  <c r="H285" i="4"/>
  <c r="I285" i="4"/>
  <c r="H286" i="4"/>
  <c r="I286" i="4"/>
  <c r="H287" i="4"/>
  <c r="I287" i="4"/>
  <c r="H288" i="4"/>
  <c r="I288" i="4"/>
  <c r="H289" i="4"/>
  <c r="I289" i="4"/>
  <c r="H290" i="4"/>
  <c r="I290" i="4"/>
  <c r="H291" i="4"/>
  <c r="I291" i="4"/>
  <c r="H292" i="4"/>
  <c r="I292" i="4"/>
  <c r="H293" i="4"/>
  <c r="I293" i="4"/>
  <c r="H294" i="4"/>
  <c r="I294" i="4"/>
  <c r="H295" i="4"/>
  <c r="I295" i="4"/>
  <c r="H9" i="4"/>
  <c r="I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9" i="4"/>
  <c r="A4" i="6"/>
  <c r="O6" i="6" l="1"/>
  <c r="C11" i="6" s="1"/>
  <c r="P6" i="6"/>
  <c r="P5" i="6"/>
  <c r="N11" i="4"/>
  <c r="L9" i="4"/>
  <c r="M10" i="4"/>
  <c r="N11" i="6" l="1"/>
  <c r="N10" i="6"/>
  <c r="N9" i="6"/>
  <c r="G18" i="6" l="1"/>
  <c r="K18" i="6" s="1"/>
  <c r="R24" i="6"/>
  <c r="C5" i="8" s="1"/>
  <c r="C8" i="8" s="1"/>
  <c r="U24" i="6" a="1"/>
  <c r="Q11" i="6" a="1"/>
  <c r="Q11" i="6" s="1"/>
  <c r="Q9" i="6" a="1"/>
  <c r="Q9" i="6" s="1"/>
  <c r="T10" i="6" s="1"/>
  <c r="S24" i="6" l="1"/>
  <c r="G5" i="8" s="1"/>
  <c r="G8" i="8" s="1"/>
  <c r="U24" i="6"/>
  <c r="R26" i="6"/>
  <c r="S26" i="6" s="1"/>
  <c r="J1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<sst xmlns="http://schemas.openxmlformats.org/spreadsheetml/2006/main" count="180" uniqueCount="108">
  <si>
    <t># bonds</t>
  </si>
  <si>
    <t>coupon</t>
  </si>
  <si>
    <t>Negative #bonds means you are short</t>
  </si>
  <si>
    <t xml:space="preserve">Notes: </t>
  </si>
  <si>
    <t>zero</t>
  </si>
  <si>
    <t>Coupons are annual</t>
  </si>
  <si>
    <t># contracts</t>
  </si>
  <si>
    <t>option</t>
  </si>
  <si>
    <t>long call</t>
  </si>
  <si>
    <t>long put</t>
  </si>
  <si>
    <t>short put</t>
  </si>
  <si>
    <t>underlying</t>
  </si>
  <si>
    <t>NOVN</t>
  </si>
  <si>
    <t>SREN</t>
  </si>
  <si>
    <t>K</t>
  </si>
  <si>
    <t>T (in years)</t>
  </si>
  <si>
    <t>85 CHF</t>
  </si>
  <si>
    <t>98 CHF</t>
  </si>
  <si>
    <t>Beta</t>
  </si>
  <si>
    <t>date</t>
  </si>
  <si>
    <t>risk free rate</t>
  </si>
  <si>
    <t>σ (annual)</t>
  </si>
  <si>
    <t>maturity (years)</t>
  </si>
  <si>
    <t>1y</t>
  </si>
  <si>
    <t>2y</t>
  </si>
  <si>
    <t>3y</t>
  </si>
  <si>
    <t>4y</t>
  </si>
  <si>
    <t>5y</t>
  </si>
  <si>
    <t>UBS</t>
  </si>
  <si>
    <t>23 CHF</t>
  </si>
  <si>
    <t>units underlying</t>
  </si>
  <si>
    <t>Covariance matrix</t>
  </si>
  <si>
    <t>d1</t>
  </si>
  <si>
    <t>d2</t>
  </si>
  <si>
    <r>
      <t>∆</t>
    </r>
    <r>
      <rPr>
        <b/>
        <sz val="8"/>
        <color theme="1"/>
        <rFont val="Calibri"/>
        <family val="2"/>
        <scheme val="minor"/>
      </rPr>
      <t>C</t>
    </r>
  </si>
  <si>
    <r>
      <t>S</t>
    </r>
    <r>
      <rPr>
        <b/>
        <sz val="8"/>
        <color theme="1"/>
        <rFont val="Calibri"/>
        <family val="2"/>
        <scheme val="minor"/>
      </rPr>
      <t>23/04/2024</t>
    </r>
  </si>
  <si>
    <r>
      <t>∆</t>
    </r>
    <r>
      <rPr>
        <b/>
        <sz val="8"/>
        <color theme="1"/>
        <rFont val="Calibri"/>
        <family val="2"/>
        <scheme val="minor"/>
      </rPr>
      <t>P</t>
    </r>
  </si>
  <si>
    <t xml:space="preserve">Σ  </t>
  </si>
  <si>
    <r>
      <t>X</t>
    </r>
    <r>
      <rPr>
        <b/>
        <sz val="7"/>
        <color theme="1"/>
        <rFont val="Calibri"/>
        <family val="2"/>
        <scheme val="minor"/>
      </rPr>
      <t>SREN</t>
    </r>
    <r>
      <rPr>
        <b/>
        <sz val="11"/>
        <color theme="1"/>
        <rFont val="Calibri"/>
        <family val="2"/>
        <scheme val="minor"/>
      </rPr>
      <t xml:space="preserve"> </t>
    </r>
  </si>
  <si>
    <r>
      <t>X</t>
    </r>
    <r>
      <rPr>
        <b/>
        <sz val="7"/>
        <color theme="1"/>
        <rFont val="Calibri"/>
        <family val="2"/>
        <scheme val="minor"/>
      </rPr>
      <t>UBS</t>
    </r>
    <r>
      <rPr>
        <b/>
        <sz val="11"/>
        <color theme="1"/>
        <rFont val="Calibri"/>
        <family val="2"/>
        <scheme val="minor"/>
      </rPr>
      <t xml:space="preserve"> </t>
    </r>
  </si>
  <si>
    <r>
      <t>X</t>
    </r>
    <r>
      <rPr>
        <b/>
        <sz val="7"/>
        <color theme="1"/>
        <rFont val="Calibri"/>
        <family val="2"/>
        <scheme val="minor"/>
      </rPr>
      <t>NOVN</t>
    </r>
    <r>
      <rPr>
        <b/>
        <sz val="11"/>
        <color theme="1"/>
        <rFont val="Calibri"/>
        <family val="2"/>
        <scheme val="minor"/>
      </rPr>
      <t xml:space="preserve"> </t>
    </r>
  </si>
  <si>
    <t>VaR(99%,1)</t>
  </si>
  <si>
    <t>ES(99%,1)</t>
  </si>
  <si>
    <t>Price</t>
  </si>
  <si>
    <t>PositionValue</t>
  </si>
  <si>
    <t>MD</t>
  </si>
  <si>
    <t>MD * sigma</t>
  </si>
  <si>
    <t>y</t>
  </si>
  <si>
    <t>V</t>
  </si>
  <si>
    <t>R</t>
  </si>
  <si>
    <t>diag(V)</t>
  </si>
  <si>
    <t>Σ</t>
  </si>
  <si>
    <t>T</t>
  </si>
  <si>
    <t>ZC bonds</t>
  </si>
  <si>
    <t>Coupon bond</t>
  </si>
  <si>
    <t>Total</t>
  </si>
  <si>
    <t>Face value</t>
  </si>
  <si>
    <t>X (total discounted)</t>
  </si>
  <si>
    <t>Standard deviations (prior 250 days)</t>
  </si>
  <si>
    <t>Correlation matrix (prior 250 days)</t>
  </si>
  <si>
    <t>SMI</t>
  </si>
  <si>
    <t>Prices retrieved from Yahoo Finance</t>
  </si>
  <si>
    <t>The price on 19/02/2024 wasn't available, for that date we took an average of the previous day closed and the next day closed</t>
  </si>
  <si>
    <t>weights</t>
  </si>
  <si>
    <t>StDev of portfolio</t>
  </si>
  <si>
    <t>Mean of portfolio</t>
  </si>
  <si>
    <t>Averages</t>
  </si>
  <si>
    <t>StDev portfolio</t>
  </si>
  <si>
    <t>Averages (last 250 days)</t>
  </si>
  <si>
    <t>ZCB portfolio's mean (using yields averages of the last 250 days)</t>
  </si>
  <si>
    <t>Yields' changes:</t>
  </si>
  <si>
    <t xml:space="preserve">Cells in red were N/A, for each missing value we substituted it with an average of the previous and the next date yield </t>
  </si>
  <si>
    <t xml:space="preserve">StDev SMI </t>
  </si>
  <si>
    <t>Beta portfolio</t>
  </si>
  <si>
    <t>simulation</t>
  </si>
  <si>
    <t>S_SREN</t>
  </si>
  <si>
    <t>S_NOVN</t>
  </si>
  <si>
    <t>S_UBS</t>
  </si>
  <si>
    <t>d1_SREN</t>
  </si>
  <si>
    <t>d1_UBS</t>
  </si>
  <si>
    <t>d1_NOVN</t>
  </si>
  <si>
    <t>Profit/Loss</t>
  </si>
  <si>
    <t>Sorted</t>
  </si>
  <si>
    <t>Next day 1y</t>
  </si>
  <si>
    <t>Next day 2y</t>
  </si>
  <si>
    <t>Next day 3y</t>
  </si>
  <si>
    <t>Next day 4y</t>
  </si>
  <si>
    <t>Next day 5y</t>
  </si>
  <si>
    <t>W (discounted at 24/04/2024)</t>
  </si>
  <si>
    <t>or</t>
  </si>
  <si>
    <r>
      <t>W</t>
    </r>
    <r>
      <rPr>
        <b/>
        <sz val="8"/>
        <color theme="1"/>
        <rFont val="Calibri"/>
        <family val="2"/>
        <scheme val="minor"/>
      </rPr>
      <t>24/04/2024</t>
    </r>
  </si>
  <si>
    <t>P_SREN</t>
  </si>
  <si>
    <t>C_UBS</t>
  </si>
  <si>
    <t>P_NOVN</t>
  </si>
  <si>
    <t>d2_SREN</t>
  </si>
  <si>
    <t>d2_UBS</t>
  </si>
  <si>
    <t>d2_NOVN</t>
  </si>
  <si>
    <t>C</t>
  </si>
  <si>
    <t>P</t>
  </si>
  <si>
    <t>Correlation</t>
  </si>
  <si>
    <t>VaR_Part I (99%,1)</t>
  </si>
  <si>
    <t>VaR_Part II (99%,1)</t>
  </si>
  <si>
    <t>ES_Part I (99%,1)</t>
  </si>
  <si>
    <t>ES_Part II (99%,1)</t>
  </si>
  <si>
    <t>USD/CHF</t>
  </si>
  <si>
    <t>Fund's VaR(99%,1)</t>
  </si>
  <si>
    <t>Fund's ES(99%,1)</t>
  </si>
  <si>
    <t>We face exchange rate risk; an adverse change in the USD/CHF will decrease the value of our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</si>
</sst>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_ ;_ [$€-2]\ * \-#,##0_ ;_ [$€-2]\ * &quot;-&quot;??_ ;_ @_ "/>
    <numFmt numFmtId="166" formatCode="[$-F800]dddd\,\ mmmm\ dd\,\ yyyy"/>
    <numFmt numFmtId="167" formatCode="#,##0.00\ [$CHF]"/>
    <numFmt numFmtId="168" formatCode="0.000%"/>
    <numFmt numFmtId="169" formatCode="_ [$CHF-810]\ * #,##0.00_ ;_ [$CHF-810]\ * \-#,##0.00_ ;_ [$CHF-810]\ * &quot;-&quot;??_ ;_ @_ "/>
    <numFmt numFmtId="170" formatCode="0.0000000000000000%"/>
    <numFmt numFmtId="171" formatCode="#,##0.000\ [$CHF]"/>
    <numFmt numFmtId="172" formatCode="_-[$$-409]* #,##0.00_ ;_-[$$-409]* \-#,##0.00\ ;_-[$$-409]* &quot;-&quot;??_ ;_-@_ "/>
    <numFmt numFmtId="176" formatCode="0.0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3" fontId="2" fillId="0" borderId="0" xfId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0" fillId="0" borderId="0" xfId="0" applyNumberFormat="1"/>
    <xf numFmtId="0" fontId="0" fillId="0" borderId="1" xfId="0" applyBorder="1"/>
    <xf numFmtId="14" fontId="0" fillId="0" borderId="0" xfId="0" applyNumberFormat="1"/>
    <xf numFmtId="167" fontId="0" fillId="0" borderId="0" xfId="0" applyNumberFormat="1"/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2" borderId="1" xfId="0" applyNumberFormat="1" applyFont="1" applyFill="1" applyBorder="1"/>
    <xf numFmtId="2" fontId="2" fillId="0" borderId="0" xfId="0" applyNumberFormat="1" applyFont="1"/>
    <xf numFmtId="0" fontId="4" fillId="0" borderId="0" xfId="0" applyFont="1"/>
    <xf numFmtId="168" fontId="0" fillId="0" borderId="0" xfId="2" applyNumberFormat="1" applyFont="1"/>
    <xf numFmtId="168" fontId="0" fillId="0" borderId="0" xfId="0" applyNumberFormat="1"/>
    <xf numFmtId="168" fontId="4" fillId="3" borderId="2" xfId="2" applyNumberFormat="1" applyFont="1" applyFill="1" applyBorder="1" applyAlignment="1">
      <alignment horizontal="center" vertical="center"/>
    </xf>
    <xf numFmtId="168" fontId="4" fillId="3" borderId="2" xfId="0" applyNumberFormat="1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0" fillId="0" borderId="4" xfId="0" applyBorder="1"/>
    <xf numFmtId="0" fontId="5" fillId="0" borderId="5" xfId="0" applyFont="1" applyBorder="1" applyAlignment="1">
      <alignment horizontal="center"/>
    </xf>
    <xf numFmtId="3" fontId="1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16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7" fontId="1" fillId="0" borderId="0" xfId="0" applyNumberFormat="1" applyFont="1"/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3" fontId="10" fillId="0" borderId="0" xfId="1" applyNumberFormat="1" applyFont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0" applyNumberFormat="1" applyFont="1" applyAlignment="1">
      <alignment horizontal="center"/>
    </xf>
    <xf numFmtId="169" fontId="0" fillId="0" borderId="0" xfId="0" applyNumberFormat="1"/>
    <xf numFmtId="0" fontId="10" fillId="0" borderId="1" xfId="0" applyFont="1" applyBorder="1"/>
    <xf numFmtId="2" fontId="10" fillId="0" borderId="1" xfId="0" applyNumberFormat="1" applyFont="1" applyBorder="1"/>
    <xf numFmtId="0" fontId="10" fillId="0" borderId="0" xfId="0" applyFont="1"/>
    <xf numFmtId="0" fontId="9" fillId="0" borderId="0" xfId="0" applyFont="1"/>
    <xf numFmtId="0" fontId="5" fillId="0" borderId="11" xfId="0" applyFont="1" applyBorder="1" applyAlignment="1">
      <alignment horizontal="center"/>
    </xf>
    <xf numFmtId="0" fontId="9" fillId="0" borderId="1" xfId="0" applyFont="1" applyBorder="1"/>
    <xf numFmtId="168" fontId="0" fillId="5" borderId="0" xfId="2" applyNumberFormat="1" applyFont="1" applyFill="1" applyAlignment="1">
      <alignment horizontal="right"/>
    </xf>
    <xf numFmtId="166" fontId="4" fillId="0" borderId="0" xfId="0" applyNumberFormat="1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0" fontId="0" fillId="0" borderId="13" xfId="0" applyBorder="1"/>
    <xf numFmtId="0" fontId="4" fillId="0" borderId="4" xfId="0" applyFont="1" applyBorder="1"/>
    <xf numFmtId="0" fontId="4" fillId="0" borderId="10" xfId="0" applyFont="1" applyBorder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168" fontId="2" fillId="0" borderId="0" xfId="0" applyNumberFormat="1" applyFont="1"/>
    <xf numFmtId="166" fontId="0" fillId="0" borderId="0" xfId="0" applyNumberFormat="1" applyAlignment="1">
      <alignment horizontal="right"/>
    </xf>
    <xf numFmtId="170" fontId="10" fillId="0" borderId="0" xfId="0" applyNumberFormat="1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8" fontId="0" fillId="0" borderId="0" xfId="2" applyNumberFormat="1" applyFont="1" applyBorder="1"/>
    <xf numFmtId="0" fontId="3" fillId="0" borderId="2" xfId="0" applyFont="1" applyBorder="1" applyAlignment="1">
      <alignment horizontal="center"/>
    </xf>
    <xf numFmtId="0" fontId="4" fillId="0" borderId="19" xfId="0" applyFont="1" applyBorder="1"/>
    <xf numFmtId="167" fontId="0" fillId="4" borderId="20" xfId="0" applyNumberFormat="1" applyFill="1" applyBorder="1"/>
    <xf numFmtId="167" fontId="0" fillId="0" borderId="2" xfId="0" applyNumberFormat="1" applyBorder="1"/>
    <xf numFmtId="0" fontId="0" fillId="0" borderId="0" xfId="0" applyAlignment="1">
      <alignment horizontal="center"/>
    </xf>
    <xf numFmtId="0" fontId="4" fillId="0" borderId="2" xfId="0" applyFont="1" applyBorder="1"/>
    <xf numFmtId="169" fontId="0" fillId="4" borderId="2" xfId="0" applyNumberFormat="1" applyFill="1" applyBorder="1"/>
    <xf numFmtId="0" fontId="0" fillId="0" borderId="2" xfId="0" applyBorder="1"/>
    <xf numFmtId="171" fontId="0" fillId="0" borderId="2" xfId="0" applyNumberFormat="1" applyBorder="1"/>
    <xf numFmtId="0" fontId="4" fillId="0" borderId="2" xfId="0" applyFont="1" applyBorder="1" applyAlignment="1">
      <alignment horizontal="center"/>
    </xf>
    <xf numFmtId="168" fontId="0" fillId="0" borderId="2" xfId="0" applyNumberFormat="1" applyBorder="1"/>
    <xf numFmtId="169" fontId="0" fillId="0" borderId="2" xfId="0" applyNumberFormat="1" applyBorder="1"/>
    <xf numFmtId="169" fontId="0" fillId="0" borderId="0" xfId="3" applyNumberFormat="1" applyFont="1" applyFill="1" applyBorder="1"/>
    <xf numFmtId="167" fontId="0" fillId="4" borderId="21" xfId="0" applyNumberFormat="1" applyFill="1" applyBorder="1"/>
    <xf numFmtId="172" fontId="10" fillId="0" borderId="0" xfId="0" applyNumberFormat="1" applyFont="1" applyAlignment="1">
      <alignment horizontal="center"/>
    </xf>
    <xf numFmtId="172" fontId="0" fillId="0" borderId="0" xfId="0" applyNumberFormat="1"/>
    <xf numFmtId="172" fontId="0" fillId="0" borderId="0" xfId="3" applyNumberFormat="1" applyFont="1"/>
    <xf numFmtId="172" fontId="0" fillId="0" borderId="3" xfId="0" applyNumberFormat="1" applyBorder="1"/>
    <xf numFmtId="172" fontId="0" fillId="4" borderId="2" xfId="0" applyNumberFormat="1" applyFill="1" applyBorder="1"/>
    <xf numFmtId="172" fontId="0" fillId="0" borderId="15" xfId="0" applyNumberFormat="1" applyBorder="1"/>
    <xf numFmtId="172" fontId="0" fillId="0" borderId="2" xfId="0" applyNumberFormat="1" applyBorder="1"/>
    <xf numFmtId="172" fontId="0" fillId="4" borderId="20" xfId="0" applyNumberFormat="1" applyFill="1" applyBorder="1"/>
    <xf numFmtId="172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7" fontId="0" fillId="4" borderId="2" xfId="0" applyNumberFormat="1" applyFill="1" applyBorder="1"/>
    <xf numFmtId="168" fontId="4" fillId="3" borderId="17" xfId="0" applyNumberFormat="1" applyFont="1" applyFill="1" applyBorder="1" applyAlignment="1">
      <alignment horizontal="center" vertical="center"/>
    </xf>
    <xf numFmtId="168" fontId="4" fillId="3" borderId="18" xfId="0" applyNumberFormat="1" applyFont="1" applyFill="1" applyBorder="1" applyAlignment="1">
      <alignment horizontal="center" vertical="center"/>
    </xf>
    <xf numFmtId="176" fontId="0" fillId="0" borderId="0" xfId="2" applyNumberFormat="1" applyFon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"/>
  <sheetViews>
    <sheetView zoomScale="95" zoomScaleNormal="130" workbookViewId="0">
      <selection activeCell="D11" sqref="D11"/>
    </sheetView>
  </sheetViews>
  <sheetFormatPr defaultColWidth="8.81640625" defaultRowHeight="15.5" x14ac:dyDescent="0.35"/>
  <cols>
    <col min="1" max="1" width="8.81640625" style="1"/>
    <col min="2" max="2" width="13.1796875" style="1" bestFit="1" customWidth="1"/>
    <col min="3" max="3" width="9.36328125" style="1" bestFit="1" customWidth="1"/>
    <col min="4" max="4" width="12.453125" style="1" bestFit="1" customWidth="1"/>
    <col min="5" max="5" width="11.81640625" style="1" customWidth="1"/>
    <col min="6" max="6" width="13.453125" style="1" bestFit="1" customWidth="1"/>
    <col min="7" max="7" width="12.1796875" style="1" bestFit="1" customWidth="1"/>
    <col min="8" max="8" width="15.453125" style="1" bestFit="1" customWidth="1"/>
    <col min="9" max="16384" width="8.81640625" style="1"/>
  </cols>
  <sheetData>
    <row r="2" spans="2:14" x14ac:dyDescent="0.35">
      <c r="I2"/>
      <c r="J2"/>
      <c r="K2"/>
      <c r="L2"/>
      <c r="M2"/>
      <c r="N2"/>
    </row>
    <row r="3" spans="2:14" x14ac:dyDescent="0.35">
      <c r="B3" s="5" t="s">
        <v>6</v>
      </c>
      <c r="C3" s="5" t="s">
        <v>7</v>
      </c>
      <c r="D3" s="5" t="s">
        <v>11</v>
      </c>
      <c r="E3" s="5" t="s">
        <v>14</v>
      </c>
      <c r="F3" s="5" t="s">
        <v>15</v>
      </c>
      <c r="G3" s="5" t="s">
        <v>21</v>
      </c>
      <c r="H3" s="15" t="s">
        <v>20</v>
      </c>
    </row>
    <row r="4" spans="2:14" x14ac:dyDescent="0.35">
      <c r="B4" s="6">
        <v>12000</v>
      </c>
      <c r="C4" s="4" t="s">
        <v>10</v>
      </c>
      <c r="D4" s="4" t="s">
        <v>13</v>
      </c>
      <c r="E4" s="4" t="s">
        <v>17</v>
      </c>
      <c r="F4" s="4">
        <v>0.5</v>
      </c>
      <c r="G4" s="4">
        <v>0.19</v>
      </c>
      <c r="H4" s="16">
        <v>5.2999999999999999E-2</v>
      </c>
    </row>
    <row r="5" spans="2:14" x14ac:dyDescent="0.35">
      <c r="B5" s="6">
        <v>20000</v>
      </c>
      <c r="C5" s="4" t="s">
        <v>8</v>
      </c>
      <c r="D5" s="4" t="s">
        <v>28</v>
      </c>
      <c r="E5" s="4" t="s">
        <v>29</v>
      </c>
      <c r="F5" s="4">
        <v>0.5</v>
      </c>
      <c r="G5" s="4">
        <v>0.25</v>
      </c>
      <c r="H5" s="16">
        <v>5.2999999999999999E-2</v>
      </c>
    </row>
    <row r="6" spans="2:14" x14ac:dyDescent="0.35">
      <c r="B6" s="6">
        <v>5000</v>
      </c>
      <c r="C6" s="4" t="s">
        <v>9</v>
      </c>
      <c r="D6" s="7" t="s">
        <v>12</v>
      </c>
      <c r="E6" s="4" t="s">
        <v>16</v>
      </c>
      <c r="F6" s="4">
        <v>0.5</v>
      </c>
      <c r="G6" s="4">
        <v>0.42</v>
      </c>
      <c r="H6" s="16">
        <v>5.2999999999999999E-2</v>
      </c>
    </row>
    <row r="7" spans="2:14" x14ac:dyDescent="0.35">
      <c r="B7" s="6"/>
      <c r="C7" s="4"/>
      <c r="D7" s="4"/>
    </row>
    <row r="9" spans="2:14" x14ac:dyDescent="0.35"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297"/>
  <sheetViews>
    <sheetView topLeftCell="E278" zoomScale="81" workbookViewId="0">
      <selection activeCell="S299" sqref="S299"/>
    </sheetView>
  </sheetViews>
  <sheetFormatPr defaultColWidth="11.453125" defaultRowHeight="14.5" x14ac:dyDescent="0.35"/>
  <cols>
    <col min="6" max="6" width="10.26953125" style="20" customWidth="1"/>
    <col min="7" max="8" width="11.453125" style="21"/>
    <col min="11" max="11" width="16.1796875" bestFit="1" customWidth="1"/>
    <col min="16" max="16" width="20.7265625" customWidth="1"/>
    <col min="17" max="17" width="12.1796875" style="20" customWidth="1"/>
    <col min="19" max="19" width="18.36328125" bestFit="1" customWidth="1"/>
  </cols>
  <sheetData>
    <row r="2" spans="1:20" ht="15.5" x14ac:dyDescent="0.35">
      <c r="B2" s="9"/>
      <c r="C2" s="13" t="s">
        <v>18</v>
      </c>
    </row>
    <row r="3" spans="1:20" ht="15.5" x14ac:dyDescent="0.35">
      <c r="B3" s="4" t="s">
        <v>28</v>
      </c>
      <c r="C3" s="4">
        <v>1.1000000000000001</v>
      </c>
      <c r="P3" t="s">
        <v>61</v>
      </c>
    </row>
    <row r="4" spans="1:20" ht="15.5" x14ac:dyDescent="0.35">
      <c r="B4" s="7" t="s">
        <v>12</v>
      </c>
      <c r="C4" s="4">
        <v>0.87</v>
      </c>
      <c r="P4" t="s">
        <v>62</v>
      </c>
    </row>
    <row r="5" spans="1:20" ht="15.5" x14ac:dyDescent="0.35">
      <c r="B5" s="4" t="s">
        <v>13</v>
      </c>
      <c r="C5" s="4">
        <v>0.8</v>
      </c>
    </row>
    <row r="6" spans="1:20" x14ac:dyDescent="0.35">
      <c r="P6" s="40"/>
      <c r="Q6" s="24"/>
    </row>
    <row r="7" spans="1:20" ht="15" thickBot="1" x14ac:dyDescent="0.4">
      <c r="A7" s="14" t="s">
        <v>19</v>
      </c>
      <c r="C7" s="12" t="s">
        <v>13</v>
      </c>
      <c r="D7" s="12" t="s">
        <v>28</v>
      </c>
      <c r="E7" s="12" t="s">
        <v>12</v>
      </c>
      <c r="G7" s="22" t="s">
        <v>13</v>
      </c>
      <c r="H7" s="23" t="s">
        <v>28</v>
      </c>
      <c r="I7" s="23" t="s">
        <v>12</v>
      </c>
      <c r="K7" s="24" t="s">
        <v>31</v>
      </c>
      <c r="P7" s="95" t="s">
        <v>60</v>
      </c>
      <c r="Q7" s="96"/>
    </row>
    <row r="8" spans="1:20" x14ac:dyDescent="0.35">
      <c r="A8" s="10">
        <v>44986</v>
      </c>
      <c r="B8" s="10"/>
      <c r="C8" s="11">
        <v>85.118065000000001</v>
      </c>
      <c r="D8" s="11">
        <v>19.169947000000001</v>
      </c>
      <c r="E8" s="11">
        <v>68.712661999999995</v>
      </c>
      <c r="G8" s="20"/>
      <c r="I8" s="21"/>
      <c r="K8" s="26"/>
      <c r="L8" s="26" t="s">
        <v>13</v>
      </c>
      <c r="M8" s="26" t="s">
        <v>28</v>
      </c>
      <c r="N8" s="26" t="s">
        <v>12</v>
      </c>
      <c r="P8" s="46">
        <v>11056080078</v>
      </c>
    </row>
    <row r="9" spans="1:20" x14ac:dyDescent="0.35">
      <c r="A9" s="10">
        <v>44987</v>
      </c>
      <c r="B9" s="10"/>
      <c r="C9" s="11">
        <v>85.624413000000004</v>
      </c>
      <c r="D9" s="11">
        <v>19.056684000000001</v>
      </c>
      <c r="E9" s="11">
        <v>69.770447000000004</v>
      </c>
      <c r="G9" s="20">
        <f t="shared" ref="G9:G72" si="0">(C9-C8)/C8</f>
        <v>5.9487724491857595E-3</v>
      </c>
      <c r="H9" s="20">
        <f t="shared" ref="H9:H72" si="1">(D9-D8)/D8</f>
        <v>-5.9083627096099892E-3</v>
      </c>
      <c r="I9" s="20">
        <f t="shared" ref="I9:I72" si="2">(E9-E8)/E8</f>
        <v>1.53943242658829E-2</v>
      </c>
      <c r="K9" t="s">
        <v>13</v>
      </c>
      <c r="L9">
        <f>VARP(Underlying_Assets!$G$8:$G$295)</f>
        <v>1.5534620488959178E-4</v>
      </c>
      <c r="P9" s="46">
        <v>11165580078</v>
      </c>
      <c r="Q9" s="20">
        <v>9.904052722799029E-3</v>
      </c>
      <c r="S9" s="10"/>
      <c r="T9" s="21"/>
    </row>
    <row r="10" spans="1:20" x14ac:dyDescent="0.35">
      <c r="A10" s="10">
        <v>44988</v>
      </c>
      <c r="B10" s="10"/>
      <c r="C10" s="11">
        <v>85.624413000000004</v>
      </c>
      <c r="D10" s="11">
        <v>19.519178</v>
      </c>
      <c r="E10" s="11">
        <v>69.368317000000005</v>
      </c>
      <c r="G10" s="20">
        <f t="shared" si="0"/>
        <v>0</v>
      </c>
      <c r="H10" s="20">
        <f t="shared" si="1"/>
        <v>2.4269384957005084E-2</v>
      </c>
      <c r="I10" s="20">
        <f t="shared" si="2"/>
        <v>-5.7636150732988658E-3</v>
      </c>
      <c r="K10" t="s">
        <v>28</v>
      </c>
      <c r="L10">
        <v>8.9001738201562511E-5</v>
      </c>
      <c r="M10">
        <f>VARP(Underlying_Assets!$H$8:$H$295)</f>
        <v>3.5377215076836337E-4</v>
      </c>
      <c r="P10" s="46">
        <v>11190089844</v>
      </c>
      <c r="Q10" s="20">
        <v>2.1951180170471031E-3</v>
      </c>
      <c r="S10" s="10"/>
      <c r="T10" s="21"/>
    </row>
    <row r="11" spans="1:20" ht="15" thickBot="1" x14ac:dyDescent="0.4">
      <c r="A11" s="10">
        <v>44991</v>
      </c>
      <c r="B11" s="10"/>
      <c r="C11" s="11">
        <v>86.410117999999997</v>
      </c>
      <c r="D11" s="11">
        <v>19.575811000000002</v>
      </c>
      <c r="E11" s="11">
        <v>69.254669000000007</v>
      </c>
      <c r="G11" s="20">
        <f t="shared" si="0"/>
        <v>9.1761796953865587E-3</v>
      </c>
      <c r="H11" s="20">
        <f t="shared" si="1"/>
        <v>2.9014029176844171E-3</v>
      </c>
      <c r="I11" s="20">
        <f t="shared" si="2"/>
        <v>-1.6383271919368858E-3</v>
      </c>
      <c r="K11" s="25" t="s">
        <v>12</v>
      </c>
      <c r="L11" s="25">
        <v>2.759655882559263E-5</v>
      </c>
      <c r="M11" s="25">
        <v>9.3858246002326218E-6</v>
      </c>
      <c r="N11" s="25">
        <f>VARP(Underlying_Assets!$I$8:$I$295)</f>
        <v>1.2419549521958234E-4</v>
      </c>
      <c r="P11" s="46">
        <v>11147250000</v>
      </c>
      <c r="Q11" s="20">
        <v>-3.8283735517074726E-3</v>
      </c>
      <c r="S11" s="10"/>
      <c r="T11" s="21"/>
    </row>
    <row r="12" spans="1:20" x14ac:dyDescent="0.35">
      <c r="A12" s="10">
        <v>44992</v>
      </c>
      <c r="B12" s="10"/>
      <c r="C12" s="11">
        <v>85.764083999999997</v>
      </c>
      <c r="D12" s="11">
        <v>19.264336</v>
      </c>
      <c r="E12" s="11">
        <v>69.149765000000002</v>
      </c>
      <c r="G12" s="20">
        <f t="shared" si="0"/>
        <v>-7.4763698390042732E-3</v>
      </c>
      <c r="H12" s="20">
        <f t="shared" si="1"/>
        <v>-1.5911218186567162E-2</v>
      </c>
      <c r="I12" s="20">
        <f t="shared" si="2"/>
        <v>-1.5147570772449258E-3</v>
      </c>
      <c r="P12" s="46">
        <v>11064080078</v>
      </c>
      <c r="Q12" s="20">
        <v>-7.4610259929579047E-3</v>
      </c>
      <c r="S12" s="10"/>
      <c r="T12" s="21"/>
    </row>
    <row r="13" spans="1:20" x14ac:dyDescent="0.35">
      <c r="A13" s="10">
        <v>44993</v>
      </c>
      <c r="B13" s="10"/>
      <c r="C13" s="11">
        <v>86.322806999999997</v>
      </c>
      <c r="D13" s="11">
        <v>19.056684000000001</v>
      </c>
      <c r="E13" s="11">
        <v>68.712661999999995</v>
      </c>
      <c r="G13" s="20">
        <f t="shared" si="0"/>
        <v>6.514650118574117E-3</v>
      </c>
      <c r="H13" s="20">
        <f t="shared" si="1"/>
        <v>-1.0779089401264571E-2</v>
      </c>
      <c r="I13" s="20">
        <f t="shared" si="2"/>
        <v>-6.3211060804039976E-3</v>
      </c>
      <c r="P13" s="46">
        <v>11025259766</v>
      </c>
      <c r="Q13" s="20">
        <v>-3.5086795943560594E-3</v>
      </c>
      <c r="S13" s="10"/>
      <c r="T13" s="21"/>
    </row>
    <row r="14" spans="1:20" x14ac:dyDescent="0.35">
      <c r="A14" s="10">
        <v>44994</v>
      </c>
      <c r="B14" s="10"/>
      <c r="C14" s="11">
        <v>85.799003999999996</v>
      </c>
      <c r="D14" s="11">
        <v>18.962297</v>
      </c>
      <c r="E14" s="11">
        <v>68.974159</v>
      </c>
      <c r="G14" s="20">
        <f t="shared" si="0"/>
        <v>-6.067956061716122E-3</v>
      </c>
      <c r="H14" s="20">
        <f t="shared" si="1"/>
        <v>-4.9529603366462449E-3</v>
      </c>
      <c r="I14" s="20">
        <f t="shared" si="2"/>
        <v>3.805659574068105E-3</v>
      </c>
      <c r="P14" s="46">
        <v>10948849609</v>
      </c>
      <c r="Q14" s="20">
        <v>-6.9304631928615188E-3</v>
      </c>
      <c r="S14" s="10"/>
      <c r="T14" s="21"/>
    </row>
    <row r="15" spans="1:20" x14ac:dyDescent="0.35">
      <c r="A15" s="10">
        <v>44995</v>
      </c>
      <c r="B15" s="10"/>
      <c r="C15" s="11">
        <v>83.459350999999998</v>
      </c>
      <c r="D15" s="11">
        <v>18.103377999999999</v>
      </c>
      <c r="E15" s="11">
        <v>68.161193999999995</v>
      </c>
      <c r="G15" s="20">
        <f t="shared" si="0"/>
        <v>-2.7268999532908313E-2</v>
      </c>
      <c r="H15" s="20">
        <f t="shared" si="1"/>
        <v>-4.5296147402395411E-2</v>
      </c>
      <c r="I15" s="20">
        <f t="shared" si="2"/>
        <v>-1.1786515584771472E-2</v>
      </c>
      <c r="P15" s="46">
        <v>10765259766</v>
      </c>
      <c r="Q15" s="20">
        <v>-1.6767957324857981E-2</v>
      </c>
      <c r="S15" s="10"/>
      <c r="T15" s="21"/>
    </row>
    <row r="16" spans="1:20" x14ac:dyDescent="0.35">
      <c r="A16" s="10">
        <v>44998</v>
      </c>
      <c r="B16" s="10"/>
      <c r="C16" s="11">
        <v>79.845107999999996</v>
      </c>
      <c r="D16" s="11">
        <v>16.715890999999999</v>
      </c>
      <c r="E16" s="11">
        <v>68.252533</v>
      </c>
      <c r="G16" s="20">
        <f t="shared" si="0"/>
        <v>-4.3305429010585067E-2</v>
      </c>
      <c r="H16" s="20">
        <f t="shared" si="1"/>
        <v>-7.6642436566258534E-2</v>
      </c>
      <c r="I16" s="20">
        <f t="shared" si="2"/>
        <v>1.3400440139004161E-3</v>
      </c>
      <c r="P16" s="46">
        <v>10632049805</v>
      </c>
      <c r="Q16" s="20">
        <v>-1.2374059139819182E-2</v>
      </c>
      <c r="S16" s="10"/>
      <c r="T16" s="21"/>
    </row>
    <row r="17" spans="1:20" x14ac:dyDescent="0.35">
      <c r="A17" s="10">
        <v>44999</v>
      </c>
      <c r="B17" s="10"/>
      <c r="C17" s="11">
        <v>80.072090000000003</v>
      </c>
      <c r="D17" s="11">
        <v>17.31053</v>
      </c>
      <c r="E17" s="11">
        <v>68.380416999999994</v>
      </c>
      <c r="G17" s="20">
        <f t="shared" si="0"/>
        <v>2.8427790466512576E-3</v>
      </c>
      <c r="H17" s="20">
        <f t="shared" si="1"/>
        <v>3.5573275752994613E-2</v>
      </c>
      <c r="I17" s="20">
        <f t="shared" si="2"/>
        <v>1.873688702512983E-3</v>
      </c>
      <c r="P17" s="46">
        <v>10716719727</v>
      </c>
      <c r="Q17" s="20">
        <v>7.9636498655397334E-3</v>
      </c>
      <c r="S17" s="10"/>
      <c r="T17" s="21"/>
    </row>
    <row r="18" spans="1:20" x14ac:dyDescent="0.35">
      <c r="A18" s="10">
        <v>45000</v>
      </c>
      <c r="B18" s="10"/>
      <c r="C18" s="11">
        <v>75.951499999999996</v>
      </c>
      <c r="D18" s="11">
        <v>15.800341</v>
      </c>
      <c r="E18" s="11">
        <v>68.937613999999996</v>
      </c>
      <c r="G18" s="20">
        <f t="shared" si="0"/>
        <v>-5.1461002204388658E-2</v>
      </c>
      <c r="H18" s="20">
        <f t="shared" si="1"/>
        <v>-8.7241060787855748E-2</v>
      </c>
      <c r="I18" s="20">
        <f t="shared" si="2"/>
        <v>8.1484878923742485E-3</v>
      </c>
      <c r="P18" s="46">
        <v>10516400391</v>
      </c>
      <c r="Q18" s="20">
        <v>-1.8692224962766353E-2</v>
      </c>
      <c r="S18" s="10"/>
      <c r="T18" s="21"/>
    </row>
    <row r="19" spans="1:20" x14ac:dyDescent="0.35">
      <c r="A19" s="10">
        <v>45001</v>
      </c>
      <c r="B19" s="10"/>
      <c r="C19" s="11">
        <v>78.727660999999998</v>
      </c>
      <c r="D19" s="11">
        <v>16.338346000000001</v>
      </c>
      <c r="E19" s="11">
        <v>70.326049999999995</v>
      </c>
      <c r="G19" s="20">
        <f t="shared" si="0"/>
        <v>3.6551760004739892E-2</v>
      </c>
      <c r="H19" s="20">
        <f t="shared" si="1"/>
        <v>3.4050214485877354E-2</v>
      </c>
      <c r="I19" s="20">
        <f t="shared" si="2"/>
        <v>2.0140470774053752E-2</v>
      </c>
      <c r="P19" s="46">
        <v>10719099609</v>
      </c>
      <c r="Q19" s="20">
        <v>1.9274581649959929E-2</v>
      </c>
      <c r="S19" s="10"/>
      <c r="T19" s="21"/>
    </row>
    <row r="20" spans="1:20" x14ac:dyDescent="0.35">
      <c r="A20" s="10">
        <v>45002</v>
      </c>
      <c r="B20" s="10"/>
      <c r="C20" s="11">
        <v>76.789589000000007</v>
      </c>
      <c r="D20" s="11">
        <v>16.149571999999999</v>
      </c>
      <c r="E20" s="11">
        <v>69.640968000000001</v>
      </c>
      <c r="G20" s="20">
        <f t="shared" si="0"/>
        <v>-2.461742131523495E-2</v>
      </c>
      <c r="H20" s="20">
        <f t="shared" si="1"/>
        <v>-1.1554045923620556E-2</v>
      </c>
      <c r="I20" s="20">
        <f t="shared" si="2"/>
        <v>-9.7415111470073208E-3</v>
      </c>
      <c r="P20" s="46">
        <v>10613549805</v>
      </c>
      <c r="Q20" s="20">
        <v>-9.8468908630514069E-3</v>
      </c>
      <c r="S20" s="10"/>
      <c r="T20" s="21"/>
    </row>
    <row r="21" spans="1:20" x14ac:dyDescent="0.35">
      <c r="A21" s="10">
        <v>45005</v>
      </c>
      <c r="B21" s="10"/>
      <c r="C21" s="11">
        <v>77.941947999999996</v>
      </c>
      <c r="D21" s="11">
        <v>16.352502999999999</v>
      </c>
      <c r="E21" s="11">
        <v>70.097686999999993</v>
      </c>
      <c r="G21" s="20">
        <f t="shared" si="0"/>
        <v>1.5006708787046507E-2</v>
      </c>
      <c r="H21" s="20">
        <f t="shared" si="1"/>
        <v>1.2565720007935785E-2</v>
      </c>
      <c r="I21" s="20">
        <f t="shared" si="2"/>
        <v>6.5581943088440777E-3</v>
      </c>
      <c r="P21" s="46">
        <v>10643639648</v>
      </c>
      <c r="Q21" s="20">
        <v>2.8350404485617806E-3</v>
      </c>
      <c r="S21" s="10"/>
      <c r="T21" s="21"/>
    </row>
    <row r="22" spans="1:20" x14ac:dyDescent="0.35">
      <c r="A22" s="10">
        <v>45006</v>
      </c>
      <c r="B22" s="10"/>
      <c r="C22" s="11">
        <v>80.997474999999994</v>
      </c>
      <c r="D22" s="11">
        <v>18.334624999999999</v>
      </c>
      <c r="E22" s="11">
        <v>70.234711000000004</v>
      </c>
      <c r="G22" s="20">
        <f t="shared" si="0"/>
        <v>3.9202599863169936E-2</v>
      </c>
      <c r="H22" s="20">
        <f t="shared" si="1"/>
        <v>0.12121214715569846</v>
      </c>
      <c r="I22" s="20">
        <f t="shared" si="2"/>
        <v>1.9547577939342123E-3</v>
      </c>
      <c r="P22" s="46">
        <v>10792580078</v>
      </c>
      <c r="Q22" s="20">
        <v>1.3993373970339812E-2</v>
      </c>
      <c r="S22" s="10"/>
      <c r="T22" s="21"/>
    </row>
    <row r="23" spans="1:20" x14ac:dyDescent="0.35">
      <c r="A23" s="10">
        <v>45007</v>
      </c>
      <c r="B23" s="10"/>
      <c r="C23" s="11">
        <v>80.857795999999993</v>
      </c>
      <c r="D23" s="11">
        <v>17.655041000000001</v>
      </c>
      <c r="E23" s="11">
        <v>69.604431000000005</v>
      </c>
      <c r="G23" s="20">
        <f t="shared" si="0"/>
        <v>-1.7244858558862607E-3</v>
      </c>
      <c r="H23" s="20">
        <f t="shared" si="1"/>
        <v>-3.7065606741343141E-2</v>
      </c>
      <c r="I23" s="20">
        <f t="shared" si="2"/>
        <v>-8.9739103503963871E-3</v>
      </c>
      <c r="P23" s="46">
        <v>10782280273</v>
      </c>
      <c r="Q23" s="20">
        <v>-9.5434130908099619E-4</v>
      </c>
      <c r="S23" s="10"/>
      <c r="T23" s="21"/>
    </row>
    <row r="24" spans="1:20" x14ac:dyDescent="0.35">
      <c r="A24" s="10">
        <v>45008</v>
      </c>
      <c r="B24" s="10"/>
      <c r="C24" s="11">
        <v>79.670508999999996</v>
      </c>
      <c r="D24" s="11">
        <v>16.890509000000002</v>
      </c>
      <c r="E24" s="11">
        <v>69.239052000000001</v>
      </c>
      <c r="G24" s="20">
        <f t="shared" si="0"/>
        <v>-1.4683642873471322E-2</v>
      </c>
      <c r="H24" s="20">
        <f t="shared" si="1"/>
        <v>-4.3303892638935193E-2</v>
      </c>
      <c r="I24" s="20">
        <f t="shared" si="2"/>
        <v>-5.2493640814333256E-3</v>
      </c>
      <c r="P24" s="46">
        <v>10718540039</v>
      </c>
      <c r="Q24" s="20">
        <v>-5.9115727273026343E-3</v>
      </c>
      <c r="S24" s="10"/>
      <c r="T24" s="21"/>
    </row>
    <row r="25" spans="1:20" x14ac:dyDescent="0.35">
      <c r="A25" s="10">
        <v>45009</v>
      </c>
      <c r="B25" s="10"/>
      <c r="C25" s="11">
        <v>79.164162000000005</v>
      </c>
      <c r="D25" s="11">
        <v>16.291153000000001</v>
      </c>
      <c r="E25" s="11">
        <v>69.750579999999999</v>
      </c>
      <c r="G25" s="20">
        <f t="shared" si="0"/>
        <v>-6.3555135564653045E-3</v>
      </c>
      <c r="H25" s="20">
        <f t="shared" si="1"/>
        <v>-3.548478023960084E-2</v>
      </c>
      <c r="I25" s="20">
        <f t="shared" si="2"/>
        <v>7.3878538949377643E-3</v>
      </c>
      <c r="P25" s="46">
        <v>10634040039</v>
      </c>
      <c r="Q25" s="20">
        <v>-7.8835363484711617E-3</v>
      </c>
      <c r="S25" s="10"/>
      <c r="T25" s="21"/>
    </row>
    <row r="26" spans="1:20" x14ac:dyDescent="0.35">
      <c r="A26" s="10">
        <v>45012</v>
      </c>
      <c r="B26" s="10"/>
      <c r="C26" s="11">
        <v>80.176849000000004</v>
      </c>
      <c r="D26" s="11">
        <v>16.465767</v>
      </c>
      <c r="E26" s="11">
        <v>75.130768000000003</v>
      </c>
      <c r="G26" s="20">
        <f t="shared" si="0"/>
        <v>1.2792240509032353E-2</v>
      </c>
      <c r="H26" s="20">
        <f t="shared" si="1"/>
        <v>1.0718332827639532E-2</v>
      </c>
      <c r="I26" s="20">
        <f t="shared" si="2"/>
        <v>7.7134670421378629E-2</v>
      </c>
      <c r="P26" s="46">
        <v>10786219727</v>
      </c>
      <c r="Q26" s="20">
        <v>1.4310618301406229E-2</v>
      </c>
      <c r="S26" s="10"/>
      <c r="T26" s="21"/>
    </row>
    <row r="27" spans="1:20" x14ac:dyDescent="0.35">
      <c r="A27" s="10">
        <v>45013</v>
      </c>
      <c r="B27" s="10"/>
      <c r="C27" s="11">
        <v>80.526054000000002</v>
      </c>
      <c r="D27" s="11">
        <v>16.744206999999999</v>
      </c>
      <c r="E27" s="11">
        <v>76.245170999999999</v>
      </c>
      <c r="G27" s="20">
        <f t="shared" si="0"/>
        <v>4.3554343224438486E-3</v>
      </c>
      <c r="H27" s="20">
        <f t="shared" si="1"/>
        <v>1.6910235642226677E-2</v>
      </c>
      <c r="I27" s="20">
        <f t="shared" si="2"/>
        <v>1.4832844514513624E-2</v>
      </c>
      <c r="P27" s="46">
        <v>10839110352</v>
      </c>
      <c r="Q27" s="20">
        <v>4.9035367662318714E-3</v>
      </c>
      <c r="S27" s="10"/>
      <c r="T27" s="21"/>
    </row>
    <row r="28" spans="1:20" x14ac:dyDescent="0.35">
      <c r="A28" s="10">
        <v>45014</v>
      </c>
      <c r="B28" s="10"/>
      <c r="C28" s="11">
        <v>81.311760000000007</v>
      </c>
      <c r="D28" s="11">
        <v>17.367160999999999</v>
      </c>
      <c r="E28" s="11">
        <v>75.815856999999994</v>
      </c>
      <c r="G28" s="20">
        <f t="shared" si="0"/>
        <v>9.7571650536856635E-3</v>
      </c>
      <c r="H28" s="20">
        <f t="shared" si="1"/>
        <v>3.7204150665361459E-2</v>
      </c>
      <c r="I28" s="20">
        <f t="shared" si="2"/>
        <v>-5.630704139938319E-3</v>
      </c>
      <c r="P28" s="46">
        <v>10963309570</v>
      </c>
      <c r="Q28" s="20">
        <v>1.1458432838732298E-2</v>
      </c>
      <c r="S28" s="10"/>
      <c r="T28" s="21"/>
    </row>
    <row r="29" spans="1:20" x14ac:dyDescent="0.35">
      <c r="A29" s="10">
        <v>45015</v>
      </c>
      <c r="B29" s="10"/>
      <c r="C29" s="11">
        <v>81.503815000000003</v>
      </c>
      <c r="D29" s="11">
        <v>17.957079</v>
      </c>
      <c r="E29" s="11">
        <v>76.135559000000001</v>
      </c>
      <c r="G29" s="20">
        <f t="shared" si="0"/>
        <v>2.3619584670162876E-3</v>
      </c>
      <c r="H29" s="20">
        <f t="shared" si="1"/>
        <v>3.3967440043885175E-2</v>
      </c>
      <c r="I29" s="20">
        <f t="shared" si="2"/>
        <v>4.2168223462804967E-3</v>
      </c>
      <c r="P29" s="46">
        <v>11032209961</v>
      </c>
      <c r="Q29" s="20">
        <v>6.284634266694341E-3</v>
      </c>
      <c r="S29" s="10"/>
      <c r="T29" s="21"/>
    </row>
    <row r="30" spans="1:20" x14ac:dyDescent="0.35">
      <c r="A30" s="10">
        <v>45016</v>
      </c>
      <c r="B30" s="10"/>
      <c r="C30" s="11">
        <v>81.922859000000003</v>
      </c>
      <c r="D30" s="11">
        <v>18.207204999999998</v>
      </c>
      <c r="E30" s="11">
        <v>76.510070999999996</v>
      </c>
      <c r="G30" s="20">
        <f t="shared" si="0"/>
        <v>5.1414035036274012E-3</v>
      </c>
      <c r="H30" s="20">
        <f t="shared" si="1"/>
        <v>1.3929102834597881E-2</v>
      </c>
      <c r="I30" s="20">
        <f t="shared" si="2"/>
        <v>4.9190155680080543E-3</v>
      </c>
      <c r="P30" s="46">
        <v>11106240234</v>
      </c>
      <c r="Q30" s="20">
        <v>6.7103756420250019E-3</v>
      </c>
      <c r="S30" s="10"/>
      <c r="T30" s="21"/>
    </row>
    <row r="31" spans="1:20" x14ac:dyDescent="0.35">
      <c r="A31" s="10">
        <v>45019</v>
      </c>
      <c r="B31" s="10"/>
      <c r="C31" s="11">
        <v>81.241919999999993</v>
      </c>
      <c r="D31" s="11">
        <v>17.683357000000001</v>
      </c>
      <c r="E31" s="11">
        <v>77.076408000000001</v>
      </c>
      <c r="G31" s="20">
        <f t="shared" si="0"/>
        <v>-8.311953565976124E-3</v>
      </c>
      <c r="H31" s="20">
        <f t="shared" si="1"/>
        <v>-2.8771467119747235E-2</v>
      </c>
      <c r="I31" s="20">
        <f t="shared" si="2"/>
        <v>7.4021235714185176E-3</v>
      </c>
      <c r="P31" s="46">
        <v>11093089844</v>
      </c>
      <c r="Q31" s="20">
        <v>-1.1840541644094964E-3</v>
      </c>
      <c r="S31" s="10"/>
      <c r="T31" s="21"/>
    </row>
    <row r="32" spans="1:20" x14ac:dyDescent="0.35">
      <c r="A32" s="10">
        <v>45020</v>
      </c>
      <c r="B32" s="10"/>
      <c r="C32" s="11">
        <v>82.027618000000004</v>
      </c>
      <c r="D32" s="11">
        <v>17.716393</v>
      </c>
      <c r="E32" s="11">
        <v>77.460052000000005</v>
      </c>
      <c r="G32" s="20">
        <f t="shared" si="0"/>
        <v>9.6710909835711744E-3</v>
      </c>
      <c r="H32" s="20">
        <f t="shared" si="1"/>
        <v>1.8681973111779157E-3</v>
      </c>
      <c r="I32" s="20">
        <f t="shared" si="2"/>
        <v>4.9774504281518139E-3</v>
      </c>
      <c r="P32" s="46">
        <v>11073480469</v>
      </c>
      <c r="Q32" s="20">
        <v>-1.7677108250057367E-3</v>
      </c>
      <c r="S32" s="10"/>
      <c r="T32" s="21"/>
    </row>
    <row r="33" spans="1:20" x14ac:dyDescent="0.35">
      <c r="A33" s="10">
        <v>45021</v>
      </c>
      <c r="B33" s="10"/>
      <c r="C33" s="11">
        <v>81.241919999999993</v>
      </c>
      <c r="D33" s="11">
        <v>17.489864000000001</v>
      </c>
      <c r="E33" s="11">
        <v>78.757141000000004</v>
      </c>
      <c r="G33" s="20">
        <f t="shared" si="0"/>
        <v>-9.5784568558361718E-3</v>
      </c>
      <c r="H33" s="20">
        <f t="shared" si="1"/>
        <v>-1.2786406352579745E-2</v>
      </c>
      <c r="I33" s="20">
        <f t="shared" si="2"/>
        <v>1.6745263739301384E-2</v>
      </c>
      <c r="P33" s="46">
        <v>11115400391</v>
      </c>
      <c r="Q33" s="20">
        <v>3.785613937492736E-3</v>
      </c>
      <c r="S33" s="10"/>
      <c r="T33" s="21"/>
    </row>
    <row r="34" spans="1:20" x14ac:dyDescent="0.35">
      <c r="A34" s="10">
        <v>45022</v>
      </c>
      <c r="B34" s="10"/>
      <c r="C34" s="11">
        <v>82.254600999999994</v>
      </c>
      <c r="D34" s="11">
        <v>17.678636999999998</v>
      </c>
      <c r="E34" s="11">
        <v>79.560965999999993</v>
      </c>
      <c r="G34" s="20">
        <f t="shared" si="0"/>
        <v>1.2465005750725741E-2</v>
      </c>
      <c r="H34" s="20">
        <f t="shared" si="1"/>
        <v>1.0793280039227157E-2</v>
      </c>
      <c r="I34" s="20">
        <f t="shared" si="2"/>
        <v>1.0206376079598789E-2</v>
      </c>
      <c r="P34" s="46">
        <v>11230070313</v>
      </c>
      <c r="Q34" s="20">
        <v>1.0316310521107885E-2</v>
      </c>
      <c r="S34" s="10"/>
      <c r="T34" s="21"/>
    </row>
    <row r="35" spans="1:20" x14ac:dyDescent="0.35">
      <c r="A35" s="10">
        <v>45027</v>
      </c>
      <c r="B35" s="10"/>
      <c r="C35" s="11">
        <v>82.499046000000007</v>
      </c>
      <c r="D35" s="11">
        <v>17.867412999999999</v>
      </c>
      <c r="E35" s="11">
        <v>79.332611</v>
      </c>
      <c r="G35" s="20">
        <f t="shared" si="0"/>
        <v>2.9718094432190259E-3</v>
      </c>
      <c r="H35" s="20">
        <f t="shared" si="1"/>
        <v>1.0678198777428415E-2</v>
      </c>
      <c r="I35" s="20">
        <f t="shared" si="2"/>
        <v>-2.8701888813164166E-3</v>
      </c>
      <c r="P35" s="46">
        <v>11265299805</v>
      </c>
      <c r="Q35" s="20">
        <v>3.1370678026136772E-3</v>
      </c>
      <c r="S35" s="10"/>
      <c r="T35" s="21"/>
    </row>
    <row r="36" spans="1:20" x14ac:dyDescent="0.35">
      <c r="A36" s="10">
        <v>45028</v>
      </c>
      <c r="B36" s="10"/>
      <c r="C36" s="11">
        <v>82.516502000000003</v>
      </c>
      <c r="D36" s="11">
        <v>18.479841</v>
      </c>
      <c r="E36" s="11">
        <v>79.241264000000001</v>
      </c>
      <c r="G36" s="20">
        <f t="shared" si="0"/>
        <v>2.1159032554140923E-4</v>
      </c>
      <c r="H36" s="20">
        <f t="shared" si="1"/>
        <v>3.4276254766148928E-2</v>
      </c>
      <c r="I36" s="20">
        <f t="shared" si="2"/>
        <v>-1.1514432570484659E-3</v>
      </c>
      <c r="P36" s="46">
        <v>11231990234</v>
      </c>
      <c r="Q36" s="20">
        <v>-2.9568295186618871E-3</v>
      </c>
      <c r="S36" s="10"/>
      <c r="T36" s="21"/>
    </row>
    <row r="37" spans="1:20" x14ac:dyDescent="0.35">
      <c r="A37" s="10">
        <v>45029</v>
      </c>
      <c r="B37" s="10"/>
      <c r="C37" s="11">
        <v>82.184760999999995</v>
      </c>
      <c r="D37" s="11">
        <v>18.533308000000002</v>
      </c>
      <c r="E37" s="11">
        <v>79.570106999999993</v>
      </c>
      <c r="G37" s="20">
        <f t="shared" si="0"/>
        <v>-4.0202988730667234E-3</v>
      </c>
      <c r="H37" s="20">
        <f t="shared" si="1"/>
        <v>2.8932608240515305E-3</v>
      </c>
      <c r="I37" s="20">
        <f t="shared" si="2"/>
        <v>4.1498959431034823E-3</v>
      </c>
      <c r="P37" s="46">
        <v>11258950195</v>
      </c>
      <c r="Q37" s="20">
        <v>2.4002835150613256E-3</v>
      </c>
      <c r="S37" s="10"/>
      <c r="T37" s="21"/>
    </row>
    <row r="38" spans="1:20" x14ac:dyDescent="0.35">
      <c r="A38" s="10">
        <v>45030</v>
      </c>
      <c r="B38" s="10"/>
      <c r="C38" s="11">
        <v>83.140181999999996</v>
      </c>
      <c r="D38" s="11">
        <v>18.922152000000001</v>
      </c>
      <c r="E38" s="11">
        <v>79.880675999999994</v>
      </c>
      <c r="G38" s="20">
        <f t="shared" si="0"/>
        <v>1.1625281723457238E-2</v>
      </c>
      <c r="H38" s="20">
        <f t="shared" si="1"/>
        <v>2.0980820045725178E-2</v>
      </c>
      <c r="I38" s="20">
        <f t="shared" si="2"/>
        <v>3.9030863688545876E-3</v>
      </c>
      <c r="P38" s="46">
        <v>11342860352</v>
      </c>
      <c r="Q38" s="20">
        <v>7.4527514152486225E-3</v>
      </c>
      <c r="S38" s="10"/>
      <c r="T38" s="21"/>
    </row>
    <row r="39" spans="1:20" x14ac:dyDescent="0.35">
      <c r="A39" s="10">
        <v>45033</v>
      </c>
      <c r="B39" s="10"/>
      <c r="C39" s="11">
        <v>79.917984000000004</v>
      </c>
      <c r="D39" s="11">
        <v>18.202788999999999</v>
      </c>
      <c r="E39" s="11">
        <v>80.474411000000003</v>
      </c>
      <c r="G39" s="20">
        <f t="shared" si="0"/>
        <v>-3.8756205753795341E-2</v>
      </c>
      <c r="H39" s="20">
        <f t="shared" si="1"/>
        <v>-3.8016976081790339E-2</v>
      </c>
      <c r="I39" s="20">
        <f t="shared" si="2"/>
        <v>7.4327738538418169E-3</v>
      </c>
      <c r="P39" s="46">
        <v>11311759766</v>
      </c>
      <c r="Q39" s="20">
        <v>-2.741864488750077E-3</v>
      </c>
      <c r="S39" s="10"/>
      <c r="T39" s="21"/>
    </row>
    <row r="40" spans="1:20" x14ac:dyDescent="0.35">
      <c r="A40" s="10">
        <v>45034</v>
      </c>
      <c r="B40" s="10"/>
      <c r="C40" s="11">
        <v>82.877914000000004</v>
      </c>
      <c r="D40" s="11">
        <v>18.265978</v>
      </c>
      <c r="E40" s="11">
        <v>80.136443999999997</v>
      </c>
      <c r="G40" s="20">
        <f t="shared" si="0"/>
        <v>3.7037095430235076E-2</v>
      </c>
      <c r="H40" s="20">
        <f t="shared" si="1"/>
        <v>3.4713911148451632E-3</v>
      </c>
      <c r="I40" s="20">
        <f t="shared" si="2"/>
        <v>-4.1996828035188241E-3</v>
      </c>
      <c r="P40" s="46">
        <v>11358980469</v>
      </c>
      <c r="Q40" s="20">
        <v>4.1744789472927353E-3</v>
      </c>
      <c r="S40" s="10"/>
      <c r="T40" s="21"/>
    </row>
    <row r="41" spans="1:20" x14ac:dyDescent="0.35">
      <c r="A41" s="10">
        <v>45035</v>
      </c>
      <c r="B41" s="10"/>
      <c r="C41" s="11">
        <v>83.439926</v>
      </c>
      <c r="D41" s="11">
        <v>18.061831999999999</v>
      </c>
      <c r="E41" s="11">
        <v>80.602294999999998</v>
      </c>
      <c r="G41" s="20">
        <f t="shared" si="0"/>
        <v>6.7812034940936822E-3</v>
      </c>
      <c r="H41" s="20">
        <f t="shared" si="1"/>
        <v>-1.1176297266973686E-2</v>
      </c>
      <c r="I41" s="20">
        <f t="shared" si="2"/>
        <v>5.8132227579252294E-3</v>
      </c>
      <c r="P41" s="46">
        <v>11366219727</v>
      </c>
      <c r="Q41" s="20">
        <v>6.3731582422883726E-4</v>
      </c>
      <c r="S41" s="10"/>
      <c r="T41" s="21"/>
    </row>
    <row r="42" spans="1:20" x14ac:dyDescent="0.35">
      <c r="A42" s="10">
        <v>45036</v>
      </c>
      <c r="B42" s="10"/>
      <c r="C42" s="11">
        <v>84.470275999999998</v>
      </c>
      <c r="D42" s="11">
        <v>17.760479</v>
      </c>
      <c r="E42" s="11">
        <v>80.520088000000001</v>
      </c>
      <c r="G42" s="20">
        <f t="shared" si="0"/>
        <v>1.2348405006974702E-2</v>
      </c>
      <c r="H42" s="20">
        <f t="shared" si="1"/>
        <v>-1.6684520152772924E-2</v>
      </c>
      <c r="I42" s="20">
        <f t="shared" si="2"/>
        <v>-1.0199089244294695E-3</v>
      </c>
      <c r="P42" s="46">
        <v>11390639648</v>
      </c>
      <c r="Q42" s="20">
        <v>2.1484646246976427E-3</v>
      </c>
      <c r="S42" s="10"/>
      <c r="T42" s="21"/>
    </row>
    <row r="43" spans="1:20" x14ac:dyDescent="0.35">
      <c r="A43" s="10">
        <v>45037</v>
      </c>
      <c r="B43" s="10"/>
      <c r="C43" s="11">
        <v>83.664726000000002</v>
      </c>
      <c r="D43" s="11">
        <v>17.551476000000001</v>
      </c>
      <c r="E43" s="11">
        <v>81.214309999999998</v>
      </c>
      <c r="G43" s="20">
        <f t="shared" si="0"/>
        <v>-9.536490682237107E-3</v>
      </c>
      <c r="H43" s="20">
        <f t="shared" si="1"/>
        <v>-1.1767869549013805E-2</v>
      </c>
      <c r="I43" s="20">
        <f t="shared" si="2"/>
        <v>8.6217243081005614E-3</v>
      </c>
      <c r="P43" s="46">
        <v>11460580078</v>
      </c>
      <c r="Q43" s="20">
        <v>6.1401670284846853E-3</v>
      </c>
      <c r="S43" s="10"/>
      <c r="T43" s="21"/>
    </row>
    <row r="44" spans="1:20" x14ac:dyDescent="0.35">
      <c r="A44" s="10">
        <v>45040</v>
      </c>
      <c r="B44" s="10"/>
      <c r="C44" s="11">
        <v>84.095603999999994</v>
      </c>
      <c r="D44" s="11">
        <v>17.687570999999998</v>
      </c>
      <c r="E44" s="11">
        <v>81.762366999999998</v>
      </c>
      <c r="G44" s="20">
        <f t="shared" si="0"/>
        <v>5.1500557116507233E-3</v>
      </c>
      <c r="H44" s="20">
        <f t="shared" si="1"/>
        <v>7.7540487193212358E-3</v>
      </c>
      <c r="I44" s="20">
        <f t="shared" si="2"/>
        <v>6.7482811834515379E-3</v>
      </c>
      <c r="P44" s="46">
        <v>11467200195</v>
      </c>
      <c r="Q44" s="20">
        <v>5.7764240160130577E-4</v>
      </c>
      <c r="S44" s="10"/>
      <c r="T44" s="21"/>
    </row>
    <row r="45" spans="1:20" x14ac:dyDescent="0.35">
      <c r="A45" s="10">
        <v>45041</v>
      </c>
      <c r="B45" s="10"/>
      <c r="C45" s="11">
        <v>83.458656000000005</v>
      </c>
      <c r="D45" s="11">
        <v>17.303585000000002</v>
      </c>
      <c r="E45" s="11">
        <v>85.059905999999998</v>
      </c>
      <c r="G45" s="20">
        <f t="shared" si="0"/>
        <v>-7.5740938848597806E-3</v>
      </c>
      <c r="H45" s="20">
        <f t="shared" si="1"/>
        <v>-2.1709368686067557E-2</v>
      </c>
      <c r="I45" s="20">
        <f t="shared" si="2"/>
        <v>4.033076733211504E-2</v>
      </c>
      <c r="P45" s="46">
        <v>11513120117</v>
      </c>
      <c r="Q45" s="20">
        <v>4.004458038503792E-3</v>
      </c>
      <c r="S45" s="10"/>
      <c r="T45" s="21"/>
    </row>
    <row r="46" spans="1:20" x14ac:dyDescent="0.35">
      <c r="A46" s="10">
        <v>45042</v>
      </c>
      <c r="B46" s="10"/>
      <c r="C46" s="11">
        <v>83.290053999999998</v>
      </c>
      <c r="D46" s="11">
        <v>17.459123999999999</v>
      </c>
      <c r="E46" s="11">
        <v>83.726273000000006</v>
      </c>
      <c r="G46" s="20">
        <f t="shared" si="0"/>
        <v>-2.0201858989917954E-3</v>
      </c>
      <c r="H46" s="20">
        <f t="shared" si="1"/>
        <v>8.9888309272325596E-3</v>
      </c>
      <c r="I46" s="20">
        <f t="shared" si="2"/>
        <v>-1.567874998592159E-2</v>
      </c>
      <c r="P46" s="46">
        <v>11364910156</v>
      </c>
      <c r="Q46" s="20">
        <v>-1.2873135995615705E-2</v>
      </c>
      <c r="S46" s="10"/>
      <c r="T46" s="21"/>
    </row>
    <row r="47" spans="1:20" x14ac:dyDescent="0.35">
      <c r="A47" s="10">
        <v>45043</v>
      </c>
      <c r="B47" s="10"/>
      <c r="C47" s="11">
        <v>83.252585999999994</v>
      </c>
      <c r="D47" s="11">
        <v>17.439682000000001</v>
      </c>
      <c r="E47" s="11">
        <v>83.443115000000006</v>
      </c>
      <c r="G47" s="20">
        <f t="shared" si="0"/>
        <v>-4.4984963030524696E-4</v>
      </c>
      <c r="H47" s="20">
        <f t="shared" si="1"/>
        <v>-1.1135724793522265E-3</v>
      </c>
      <c r="I47" s="20">
        <f t="shared" si="2"/>
        <v>-3.381949176216171E-3</v>
      </c>
      <c r="P47" s="46">
        <v>11361889648</v>
      </c>
      <c r="Q47" s="20">
        <v>-2.6577491229927148E-4</v>
      </c>
      <c r="S47" s="10"/>
      <c r="T47" s="21"/>
    </row>
    <row r="48" spans="1:20" x14ac:dyDescent="0.35">
      <c r="A48" s="10">
        <v>45044</v>
      </c>
      <c r="B48" s="10"/>
      <c r="C48" s="11">
        <v>84.039406</v>
      </c>
      <c r="D48" s="11">
        <v>17.561195000000001</v>
      </c>
      <c r="E48" s="11">
        <v>83.242148999999998</v>
      </c>
      <c r="G48" s="20">
        <f t="shared" si="0"/>
        <v>9.4509977143533517E-3</v>
      </c>
      <c r="H48" s="20">
        <f t="shared" si="1"/>
        <v>6.9676155792290362E-3</v>
      </c>
      <c r="I48" s="20">
        <f t="shared" si="2"/>
        <v>-2.4084191967187248E-3</v>
      </c>
      <c r="P48" s="46">
        <v>11437139648</v>
      </c>
      <c r="Q48" s="20">
        <v>6.6230180305655436E-3</v>
      </c>
      <c r="S48" s="10"/>
      <c r="T48" s="21"/>
    </row>
    <row r="49" spans="1:20" x14ac:dyDescent="0.35">
      <c r="A49" s="10">
        <v>45048</v>
      </c>
      <c r="B49" s="10"/>
      <c r="C49" s="11">
        <v>82.952843000000001</v>
      </c>
      <c r="D49" s="11">
        <v>17.206375000000001</v>
      </c>
      <c r="E49" s="11">
        <v>84.237808000000001</v>
      </c>
      <c r="G49" s="20">
        <f t="shared" si="0"/>
        <v>-1.2929208471559142E-2</v>
      </c>
      <c r="H49" s="20">
        <f t="shared" si="1"/>
        <v>-2.0204775358396744E-2</v>
      </c>
      <c r="I49" s="20">
        <f t="shared" si="2"/>
        <v>1.1960995865207703E-2</v>
      </c>
      <c r="P49" s="46">
        <v>11423330078</v>
      </c>
      <c r="Q49" s="20">
        <v>-1.2074321399419884E-3</v>
      </c>
      <c r="S49" s="10"/>
      <c r="T49" s="21"/>
    </row>
    <row r="50" spans="1:20" x14ac:dyDescent="0.35">
      <c r="A50" s="10">
        <v>45049</v>
      </c>
      <c r="B50" s="10"/>
      <c r="C50" s="11">
        <v>83.889526000000004</v>
      </c>
      <c r="D50" s="11">
        <v>16.749480999999999</v>
      </c>
      <c r="E50" s="11">
        <v>84.502701000000002</v>
      </c>
      <c r="G50" s="20">
        <f t="shared" si="0"/>
        <v>1.1291752833594891E-2</v>
      </c>
      <c r="H50" s="20">
        <f t="shared" si="1"/>
        <v>-2.6553762776877866E-2</v>
      </c>
      <c r="I50" s="20">
        <f t="shared" si="2"/>
        <v>3.1445856235955321E-3</v>
      </c>
      <c r="P50" s="46">
        <v>11506190430</v>
      </c>
      <c r="Q50" s="20">
        <v>7.2536074362045582E-3</v>
      </c>
      <c r="S50" s="10"/>
      <c r="T50" s="21"/>
    </row>
    <row r="51" spans="1:20" x14ac:dyDescent="0.35">
      <c r="A51" s="10">
        <v>45050</v>
      </c>
      <c r="B51" s="10"/>
      <c r="C51" s="11">
        <v>82.353363000000002</v>
      </c>
      <c r="D51" s="11">
        <v>16.273147999999999</v>
      </c>
      <c r="E51" s="11">
        <v>84.667122000000006</v>
      </c>
      <c r="G51" s="20">
        <f t="shared" si="0"/>
        <v>-1.8311737749001012E-2</v>
      </c>
      <c r="H51" s="20">
        <f t="shared" si="1"/>
        <v>-2.8438672219157139E-2</v>
      </c>
      <c r="I51" s="20">
        <f t="shared" si="2"/>
        <v>1.9457484560168599E-3</v>
      </c>
      <c r="P51" s="46">
        <v>11456370117</v>
      </c>
      <c r="Q51" s="20">
        <v>-4.3298703687454964E-3</v>
      </c>
      <c r="S51" s="10"/>
      <c r="T51" s="21"/>
    </row>
    <row r="52" spans="1:20" x14ac:dyDescent="0.35">
      <c r="A52" s="10">
        <v>45051</v>
      </c>
      <c r="B52" s="10"/>
      <c r="C52" s="11">
        <v>83.158919999999995</v>
      </c>
      <c r="D52" s="11">
        <v>16.914742</v>
      </c>
      <c r="E52" s="11">
        <v>85.142112999999995</v>
      </c>
      <c r="G52" s="20">
        <f t="shared" si="0"/>
        <v>9.7817134680947167E-3</v>
      </c>
      <c r="H52" s="20">
        <f t="shared" si="1"/>
        <v>3.9426544882403908E-2</v>
      </c>
      <c r="I52" s="20">
        <f t="shared" si="2"/>
        <v>5.610099750408294E-3</v>
      </c>
      <c r="P52" s="46">
        <v>11554240234</v>
      </c>
      <c r="Q52" s="20">
        <v>8.542855721357278E-3</v>
      </c>
      <c r="S52" s="10"/>
      <c r="T52" s="21"/>
    </row>
    <row r="53" spans="1:20" x14ac:dyDescent="0.35">
      <c r="A53" s="10">
        <v>45054</v>
      </c>
      <c r="B53" s="10"/>
      <c r="C53" s="11">
        <v>84.133071999999999</v>
      </c>
      <c r="D53" s="11">
        <v>16.987649999999999</v>
      </c>
      <c r="E53" s="11">
        <v>85.598838999999998</v>
      </c>
      <c r="G53" s="20">
        <f t="shared" si="0"/>
        <v>1.1714341648496683E-2</v>
      </c>
      <c r="H53" s="20">
        <f t="shared" si="1"/>
        <v>4.3103229124037594E-3</v>
      </c>
      <c r="I53" s="20">
        <f t="shared" si="2"/>
        <v>5.3642784270576341E-3</v>
      </c>
      <c r="P53" s="46">
        <v>11595250000</v>
      </c>
      <c r="Q53" s="20">
        <v>3.5493260629394664E-3</v>
      </c>
      <c r="S53" s="10"/>
      <c r="T53" s="21"/>
    </row>
    <row r="54" spans="1:20" x14ac:dyDescent="0.35">
      <c r="A54" s="10">
        <v>45055</v>
      </c>
      <c r="B54" s="10"/>
      <c r="C54" s="11">
        <v>85.388228999999995</v>
      </c>
      <c r="D54" s="11">
        <v>16.963348</v>
      </c>
      <c r="E54" s="11">
        <v>85.370475999999996</v>
      </c>
      <c r="G54" s="20">
        <f t="shared" si="0"/>
        <v>1.4918711157961723E-2</v>
      </c>
      <c r="H54" s="20">
        <f t="shared" si="1"/>
        <v>-1.4305686778335271E-3</v>
      </c>
      <c r="I54" s="20">
        <f t="shared" si="2"/>
        <v>-2.6678282400536021E-3</v>
      </c>
      <c r="P54" s="46">
        <v>11546040039</v>
      </c>
      <c r="Q54" s="20">
        <v>-4.2439758521808498E-3</v>
      </c>
      <c r="S54" s="10"/>
      <c r="T54" s="21"/>
    </row>
    <row r="55" spans="1:20" x14ac:dyDescent="0.35">
      <c r="A55" s="10">
        <v>45056</v>
      </c>
      <c r="B55" s="10"/>
      <c r="C55" s="11">
        <v>83.402457999999996</v>
      </c>
      <c r="D55" s="11">
        <v>16.788367999999998</v>
      </c>
      <c r="E55" s="11">
        <v>83.982039999999998</v>
      </c>
      <c r="G55" s="20">
        <f t="shared" si="0"/>
        <v>-2.3255793254594846E-2</v>
      </c>
      <c r="H55" s="20">
        <f t="shared" si="1"/>
        <v>-1.0315180706072968E-2</v>
      </c>
      <c r="I55" s="20">
        <f t="shared" si="2"/>
        <v>-1.6263655364882806E-2</v>
      </c>
      <c r="P55" s="46">
        <v>11447230469</v>
      </c>
      <c r="Q55" s="20">
        <v>-8.5578752252930754E-3</v>
      </c>
      <c r="S55" s="10"/>
      <c r="T55" s="21"/>
    </row>
    <row r="56" spans="1:20" x14ac:dyDescent="0.35">
      <c r="A56" s="10">
        <v>45057</v>
      </c>
      <c r="B56" s="10"/>
      <c r="C56" s="11">
        <v>83.795860000000005</v>
      </c>
      <c r="D56" s="11">
        <v>16.666853</v>
      </c>
      <c r="E56" s="11">
        <v>84.566642999999999</v>
      </c>
      <c r="G56" s="20">
        <f t="shared" si="0"/>
        <v>4.7169113409104672E-3</v>
      </c>
      <c r="H56" s="20">
        <f t="shared" si="1"/>
        <v>-7.23804720029956E-3</v>
      </c>
      <c r="I56" s="20">
        <f t="shared" si="2"/>
        <v>6.9610478621381583E-3</v>
      </c>
      <c r="P56" s="46">
        <v>11522969727</v>
      </c>
      <c r="Q56" s="20">
        <v>6.616382731622978E-3</v>
      </c>
      <c r="S56" s="10"/>
      <c r="T56" s="21"/>
    </row>
    <row r="57" spans="1:20" x14ac:dyDescent="0.35">
      <c r="A57" s="10">
        <v>45058</v>
      </c>
      <c r="B57" s="10"/>
      <c r="C57" s="11">
        <v>84.301674000000006</v>
      </c>
      <c r="D57" s="11">
        <v>16.754342999999999</v>
      </c>
      <c r="E57" s="11">
        <v>84.520972999999998</v>
      </c>
      <c r="G57" s="20">
        <f t="shared" si="0"/>
        <v>6.0362647987621445E-3</v>
      </c>
      <c r="H57" s="20">
        <f t="shared" si="1"/>
        <v>5.2493413123640654E-3</v>
      </c>
      <c r="I57" s="20">
        <f t="shared" si="2"/>
        <v>-5.4004745109725134E-4</v>
      </c>
      <c r="P57" s="46">
        <v>11564730469</v>
      </c>
      <c r="Q57" s="20">
        <v>3.624130149552375E-3</v>
      </c>
      <c r="S57" s="10"/>
      <c r="T57" s="21"/>
    </row>
    <row r="58" spans="1:20" x14ac:dyDescent="0.35">
      <c r="A58" s="10">
        <v>45061</v>
      </c>
      <c r="B58" s="10"/>
      <c r="C58" s="11">
        <v>84.095603999999994</v>
      </c>
      <c r="D58" s="11">
        <v>16.754342999999999</v>
      </c>
      <c r="E58" s="11">
        <v>84.484427999999994</v>
      </c>
      <c r="G58" s="20">
        <f t="shared" si="0"/>
        <v>-2.4444354450186964E-3</v>
      </c>
      <c r="H58" s="20">
        <f t="shared" si="1"/>
        <v>0</v>
      </c>
      <c r="I58" s="20">
        <f t="shared" si="2"/>
        <v>-4.3237789039655077E-4</v>
      </c>
      <c r="P58" s="46">
        <v>11578250000</v>
      </c>
      <c r="Q58" s="20">
        <v>1.1690312226679185E-3</v>
      </c>
      <c r="S58" s="10"/>
      <c r="T58" s="21"/>
    </row>
    <row r="59" spans="1:20" x14ac:dyDescent="0.35">
      <c r="A59" s="10">
        <v>45062</v>
      </c>
      <c r="B59" s="10"/>
      <c r="C59" s="11">
        <v>83.627257999999998</v>
      </c>
      <c r="D59" s="11">
        <v>16.686295999999999</v>
      </c>
      <c r="E59" s="11">
        <v>84.493567999999996</v>
      </c>
      <c r="G59" s="20">
        <f t="shared" si="0"/>
        <v>-5.5692090635319873E-3</v>
      </c>
      <c r="H59" s="20">
        <f t="shared" si="1"/>
        <v>-4.061454394242733E-3</v>
      </c>
      <c r="I59" s="20">
        <f t="shared" si="2"/>
        <v>1.0818561735426731E-4</v>
      </c>
      <c r="P59" s="46">
        <v>11519870117</v>
      </c>
      <c r="Q59" s="20">
        <v>-5.0422026644786561E-3</v>
      </c>
      <c r="S59" s="10"/>
      <c r="T59" s="21"/>
    </row>
    <row r="60" spans="1:20" x14ac:dyDescent="0.35">
      <c r="A60" s="10">
        <v>45063</v>
      </c>
      <c r="B60" s="10"/>
      <c r="C60" s="11">
        <v>83.739661999999996</v>
      </c>
      <c r="D60" s="11">
        <v>16.861274999999999</v>
      </c>
      <c r="E60" s="11">
        <v>83.178207</v>
      </c>
      <c r="G60" s="20">
        <f t="shared" si="0"/>
        <v>1.3441072048541631E-3</v>
      </c>
      <c r="H60" s="20">
        <f t="shared" si="1"/>
        <v>1.0486389549843803E-2</v>
      </c>
      <c r="I60" s="20">
        <f t="shared" si="2"/>
        <v>-1.5567587345820167E-2</v>
      </c>
      <c r="P60" s="46">
        <v>11437780273</v>
      </c>
      <c r="Q60" s="20">
        <v>-7.1259348557115333E-3</v>
      </c>
      <c r="S60" s="10"/>
      <c r="T60" s="21"/>
    </row>
    <row r="61" spans="1:20" x14ac:dyDescent="0.35">
      <c r="A61" s="10">
        <v>45065</v>
      </c>
      <c r="B61" s="10"/>
      <c r="C61" s="11">
        <v>85.912773000000001</v>
      </c>
      <c r="D61" s="11">
        <v>17.488287</v>
      </c>
      <c r="E61" s="11">
        <v>82.675811999999993</v>
      </c>
      <c r="G61" s="20">
        <f t="shared" si="0"/>
        <v>2.5950797365291562E-2</v>
      </c>
      <c r="H61" s="20">
        <f t="shared" si="1"/>
        <v>3.7186511696179592E-2</v>
      </c>
      <c r="I61" s="20">
        <f t="shared" si="2"/>
        <v>-6.0399835259734198E-3</v>
      </c>
      <c r="P61" s="46">
        <v>11571160156</v>
      </c>
      <c r="Q61" s="20">
        <v>1.1661343356530136E-2</v>
      </c>
      <c r="S61" s="10"/>
      <c r="T61" s="21"/>
    </row>
    <row r="62" spans="1:20" x14ac:dyDescent="0.35">
      <c r="A62" s="10">
        <v>45068</v>
      </c>
      <c r="B62" s="10"/>
      <c r="C62" s="11">
        <v>85.388228999999995</v>
      </c>
      <c r="D62" s="11">
        <v>17.575776999999999</v>
      </c>
      <c r="E62" s="11">
        <v>83.342628000000005</v>
      </c>
      <c r="G62" s="20">
        <f t="shared" si="0"/>
        <v>-6.1055414891567506E-3</v>
      </c>
      <c r="H62" s="20">
        <f t="shared" si="1"/>
        <v>5.0027770015438882E-3</v>
      </c>
      <c r="I62" s="20">
        <f t="shared" si="2"/>
        <v>8.0654303098953717E-3</v>
      </c>
      <c r="P62" s="46">
        <v>11553230469</v>
      </c>
      <c r="Q62" s="20">
        <v>-1.5495150666204294E-3</v>
      </c>
      <c r="S62" s="10"/>
      <c r="T62" s="21"/>
    </row>
    <row r="63" spans="1:20" x14ac:dyDescent="0.35">
      <c r="A63" s="10">
        <v>45069</v>
      </c>
      <c r="B63" s="10"/>
      <c r="C63" s="11">
        <v>86.287452999999999</v>
      </c>
      <c r="D63" s="11">
        <v>17.604939999999999</v>
      </c>
      <c r="E63" s="11">
        <v>82.949852000000007</v>
      </c>
      <c r="G63" s="20">
        <f t="shared" si="0"/>
        <v>1.0531006562977244E-2</v>
      </c>
      <c r="H63" s="20">
        <f t="shared" si="1"/>
        <v>1.6592723041490853E-3</v>
      </c>
      <c r="I63" s="20">
        <f t="shared" si="2"/>
        <v>-4.71278635466112E-3</v>
      </c>
      <c r="P63" s="46">
        <v>11484900391</v>
      </c>
      <c r="Q63" s="20">
        <v>-5.9143698538123568E-3</v>
      </c>
      <c r="S63" s="10"/>
      <c r="T63" s="21"/>
    </row>
    <row r="64" spans="1:20" x14ac:dyDescent="0.35">
      <c r="A64" s="10">
        <v>45070</v>
      </c>
      <c r="B64" s="10"/>
      <c r="C64" s="11">
        <v>84.545212000000006</v>
      </c>
      <c r="D64" s="11">
        <v>17.357051999999999</v>
      </c>
      <c r="E64" s="11">
        <v>82.748885999999999</v>
      </c>
      <c r="G64" s="20">
        <f t="shared" si="0"/>
        <v>-2.0191127903612972E-2</v>
      </c>
      <c r="H64" s="20">
        <f t="shared" si="1"/>
        <v>-1.4080593288020277E-2</v>
      </c>
      <c r="I64" s="20">
        <f t="shared" si="2"/>
        <v>-2.4227409109784568E-3</v>
      </c>
      <c r="P64" s="46">
        <v>11383139648</v>
      </c>
      <c r="Q64" s="20">
        <v>-8.8603940422281365E-3</v>
      </c>
      <c r="S64" s="10"/>
      <c r="T64" s="21"/>
    </row>
    <row r="65" spans="1:20" x14ac:dyDescent="0.35">
      <c r="A65" s="10">
        <v>45071</v>
      </c>
      <c r="B65" s="10"/>
      <c r="C65" s="11">
        <v>84.414078000000003</v>
      </c>
      <c r="D65" s="11">
        <v>17.177212000000001</v>
      </c>
      <c r="E65" s="11">
        <v>80.885459999999995</v>
      </c>
      <c r="G65" s="20">
        <f t="shared" si="0"/>
        <v>-1.5510517615119701E-3</v>
      </c>
      <c r="H65" s="20">
        <f t="shared" si="1"/>
        <v>-1.0361206499813371E-2</v>
      </c>
      <c r="I65" s="20">
        <f t="shared" si="2"/>
        <v>-2.2519046359125657E-2</v>
      </c>
      <c r="P65" s="46">
        <v>11325259766</v>
      </c>
      <c r="Q65" s="20">
        <v>-5.0847027964002365E-3</v>
      </c>
      <c r="S65" s="10"/>
      <c r="T65" s="21"/>
    </row>
    <row r="66" spans="1:20" x14ac:dyDescent="0.35">
      <c r="A66" s="10">
        <v>45072</v>
      </c>
      <c r="B66" s="10"/>
      <c r="C66" s="11">
        <v>85.556831000000003</v>
      </c>
      <c r="D66" s="11">
        <v>17.415379999999999</v>
      </c>
      <c r="E66" s="11">
        <v>81.214309999999998</v>
      </c>
      <c r="G66" s="20">
        <f t="shared" si="0"/>
        <v>1.3537469425419762E-2</v>
      </c>
      <c r="H66" s="20">
        <f t="shared" si="1"/>
        <v>1.3865346716335466E-2</v>
      </c>
      <c r="I66" s="20">
        <f t="shared" si="2"/>
        <v>4.065625639020941E-3</v>
      </c>
      <c r="P66" s="46">
        <v>11434240234</v>
      </c>
      <c r="Q66" s="20">
        <v>9.6227786604219431E-3</v>
      </c>
      <c r="S66" s="10"/>
      <c r="T66" s="21"/>
    </row>
    <row r="67" spans="1:20" x14ac:dyDescent="0.35">
      <c r="A67" s="10">
        <v>45076</v>
      </c>
      <c r="B67" s="10"/>
      <c r="C67" s="11">
        <v>86.137573000000003</v>
      </c>
      <c r="D67" s="11">
        <v>17.089721999999998</v>
      </c>
      <c r="E67" s="11">
        <v>79.487892000000002</v>
      </c>
      <c r="G67" s="20">
        <f t="shared" si="0"/>
        <v>6.7877923154961257E-3</v>
      </c>
      <c r="H67" s="20">
        <f t="shared" si="1"/>
        <v>-1.8699448418581777E-2</v>
      </c>
      <c r="I67" s="20">
        <f t="shared" si="2"/>
        <v>-2.125755916660494E-2</v>
      </c>
      <c r="P67" s="46">
        <v>11282450195</v>
      </c>
      <c r="Q67" s="20">
        <v>-1.3275043719008851E-2</v>
      </c>
      <c r="S67" s="10"/>
      <c r="T67" s="21"/>
    </row>
    <row r="68" spans="1:20" x14ac:dyDescent="0.35">
      <c r="A68" s="10">
        <v>45077</v>
      </c>
      <c r="B68" s="10"/>
      <c r="C68" s="11">
        <v>85.444427000000005</v>
      </c>
      <c r="D68" s="11">
        <v>16.759202999999999</v>
      </c>
      <c r="E68" s="11">
        <v>79.615775999999997</v>
      </c>
      <c r="G68" s="20">
        <f t="shared" si="0"/>
        <v>-8.046964592327191E-3</v>
      </c>
      <c r="H68" s="20">
        <f t="shared" si="1"/>
        <v>-1.9340220981944524E-2</v>
      </c>
      <c r="I68" s="20">
        <f t="shared" si="2"/>
        <v>1.6088488042932949E-3</v>
      </c>
      <c r="P68" s="46">
        <v>11217889648</v>
      </c>
      <c r="Q68" s="20">
        <v>-5.7222097934552414E-3</v>
      </c>
      <c r="S68" s="10"/>
      <c r="T68" s="21"/>
    </row>
    <row r="69" spans="1:20" x14ac:dyDescent="0.35">
      <c r="A69" s="10">
        <v>45078</v>
      </c>
      <c r="B69" s="10"/>
      <c r="C69" s="11">
        <v>86.905654999999996</v>
      </c>
      <c r="D69" s="11">
        <v>17.16263</v>
      </c>
      <c r="E69" s="11">
        <v>80.437873999999994</v>
      </c>
      <c r="G69" s="20">
        <f t="shared" si="0"/>
        <v>1.7101501540878625E-2</v>
      </c>
      <c r="H69" s="20">
        <f t="shared" si="1"/>
        <v>2.4071968100153728E-2</v>
      </c>
      <c r="I69" s="20">
        <f t="shared" si="2"/>
        <v>1.0325817837911885E-2</v>
      </c>
      <c r="P69" s="46">
        <v>11296280273</v>
      </c>
      <c r="Q69" s="20">
        <v>6.988001082180016E-3</v>
      </c>
      <c r="S69" s="10"/>
      <c r="T69" s="21"/>
    </row>
    <row r="70" spans="1:20" x14ac:dyDescent="0.35">
      <c r="A70" s="10">
        <v>45079</v>
      </c>
      <c r="B70" s="10"/>
      <c r="C70" s="11">
        <v>87.299064999999999</v>
      </c>
      <c r="D70" s="11">
        <v>17.575776999999999</v>
      </c>
      <c r="E70" s="11">
        <v>81.634490999999997</v>
      </c>
      <c r="G70" s="20">
        <f t="shared" si="0"/>
        <v>4.5268630677716302E-3</v>
      </c>
      <c r="H70" s="20">
        <f t="shared" si="1"/>
        <v>2.4072476071557717E-2</v>
      </c>
      <c r="I70" s="20">
        <f t="shared" si="2"/>
        <v>1.4876288251974479E-2</v>
      </c>
      <c r="P70" s="46">
        <v>11443349609</v>
      </c>
      <c r="Q70" s="20">
        <v>1.3019271162341849E-2</v>
      </c>
      <c r="S70" s="10"/>
      <c r="T70" s="21"/>
    </row>
    <row r="71" spans="1:20" x14ac:dyDescent="0.35">
      <c r="A71" s="10">
        <v>45082</v>
      </c>
      <c r="B71" s="10"/>
      <c r="C71" s="11">
        <v>86.437316999999993</v>
      </c>
      <c r="D71" s="11">
        <v>17.624382000000001</v>
      </c>
      <c r="E71" s="11">
        <v>82.557068000000001</v>
      </c>
      <c r="G71" s="20">
        <f t="shared" si="0"/>
        <v>-9.8712168337656975E-3</v>
      </c>
      <c r="H71" s="20">
        <f t="shared" si="1"/>
        <v>2.7654538402485428E-3</v>
      </c>
      <c r="I71" s="20">
        <f t="shared" si="2"/>
        <v>1.1301313803745086E-2</v>
      </c>
      <c r="P71" s="46">
        <v>11415000000</v>
      </c>
      <c r="Q71" s="20">
        <v>-2.4773873008042606E-3</v>
      </c>
      <c r="S71" s="10"/>
      <c r="T71" s="21"/>
    </row>
    <row r="72" spans="1:20" x14ac:dyDescent="0.35">
      <c r="A72" s="10">
        <v>45083</v>
      </c>
      <c r="B72" s="10"/>
      <c r="C72" s="11">
        <v>86.587188999999995</v>
      </c>
      <c r="D72" s="11">
        <v>17.755617000000001</v>
      </c>
      <c r="E72" s="11">
        <v>82.684944000000002</v>
      </c>
      <c r="G72" s="20">
        <f t="shared" si="0"/>
        <v>1.7338807496766937E-3</v>
      </c>
      <c r="H72" s="20">
        <f t="shared" si="1"/>
        <v>7.4462185397479591E-3</v>
      </c>
      <c r="I72" s="20">
        <f t="shared" si="2"/>
        <v>1.5489406673211861E-3</v>
      </c>
      <c r="P72" s="46">
        <v>11468269531</v>
      </c>
      <c r="Q72" s="20">
        <v>4.666625580376697E-3</v>
      </c>
      <c r="S72" s="10"/>
      <c r="T72" s="21"/>
    </row>
    <row r="73" spans="1:20" x14ac:dyDescent="0.35">
      <c r="A73" s="10">
        <v>45084</v>
      </c>
      <c r="B73" s="10"/>
      <c r="C73" s="11">
        <v>85.481894999999994</v>
      </c>
      <c r="D73" s="11">
        <v>17.760479</v>
      </c>
      <c r="E73" s="11">
        <v>81.753235000000004</v>
      </c>
      <c r="G73" s="20">
        <f t="shared" ref="G73:G136" si="3">(C73-C72)/C72</f>
        <v>-1.2765098541309625E-2</v>
      </c>
      <c r="H73" s="20">
        <f t="shared" ref="H73:H136" si="4">(D73-D72)/D72</f>
        <v>2.7382883962856686E-4</v>
      </c>
      <c r="I73" s="20">
        <f t="shared" ref="I73:I136" si="5">(E73-E72)/E72</f>
        <v>-1.1268182028399245E-2</v>
      </c>
      <c r="P73" s="46">
        <v>11348110352</v>
      </c>
      <c r="Q73" s="20">
        <v>-1.0477533569924953E-2</v>
      </c>
      <c r="S73" s="10"/>
      <c r="T73" s="21"/>
    </row>
    <row r="74" spans="1:20" x14ac:dyDescent="0.35">
      <c r="A74" s="10">
        <v>45085</v>
      </c>
      <c r="B74" s="10"/>
      <c r="C74" s="11">
        <v>84.020668000000001</v>
      </c>
      <c r="D74" s="11">
        <v>17.745895000000001</v>
      </c>
      <c r="E74" s="11">
        <v>82.547934999999995</v>
      </c>
      <c r="G74" s="20">
        <f t="shared" si="3"/>
        <v>-1.7093993997208345E-2</v>
      </c>
      <c r="H74" s="20">
        <f t="shared" si="4"/>
        <v>-8.2114902419012817E-4</v>
      </c>
      <c r="I74" s="20">
        <f t="shared" si="5"/>
        <v>9.72071625055561E-3</v>
      </c>
      <c r="P74" s="46">
        <v>11308900391</v>
      </c>
      <c r="Q74" s="20">
        <v>-3.4551973662372438E-3</v>
      </c>
      <c r="S74" s="10"/>
      <c r="T74" s="21"/>
    </row>
    <row r="75" spans="1:20" x14ac:dyDescent="0.35">
      <c r="A75" s="10">
        <v>45086</v>
      </c>
      <c r="B75" s="10"/>
      <c r="C75" s="11">
        <v>82.559441000000007</v>
      </c>
      <c r="D75" s="11">
        <v>17.692432</v>
      </c>
      <c r="E75" s="11">
        <v>82.547934999999995</v>
      </c>
      <c r="G75" s="20">
        <f t="shared" si="3"/>
        <v>-1.7391280440664836E-2</v>
      </c>
      <c r="H75" s="20">
        <f t="shared" si="4"/>
        <v>-3.0126967391614062E-3</v>
      </c>
      <c r="I75" s="20">
        <f t="shared" si="5"/>
        <v>0</v>
      </c>
      <c r="P75" s="46">
        <v>11254419922</v>
      </c>
      <c r="Q75" s="20">
        <v>-4.8174859726731146E-3</v>
      </c>
      <c r="S75" s="10"/>
      <c r="T75" s="21"/>
    </row>
    <row r="76" spans="1:20" x14ac:dyDescent="0.35">
      <c r="A76" s="10">
        <v>45089</v>
      </c>
      <c r="B76" s="10"/>
      <c r="C76" s="11">
        <v>82.784240999999994</v>
      </c>
      <c r="D76" s="11">
        <v>17.838246999999999</v>
      </c>
      <c r="E76" s="11">
        <v>82.977256999999994</v>
      </c>
      <c r="G76" s="20">
        <f t="shared" si="3"/>
        <v>2.7228866532658289E-3</v>
      </c>
      <c r="H76" s="20">
        <f t="shared" si="4"/>
        <v>8.2416594846880815E-3</v>
      </c>
      <c r="I76" s="20">
        <f t="shared" si="5"/>
        <v>5.2008811607461665E-3</v>
      </c>
      <c r="P76" s="46">
        <v>11301250000</v>
      </c>
      <c r="Q76" s="20">
        <v>4.1610388029379589E-3</v>
      </c>
      <c r="S76" s="10"/>
      <c r="T76" s="21"/>
    </row>
    <row r="77" spans="1:20" x14ac:dyDescent="0.35">
      <c r="A77" s="10">
        <v>45090</v>
      </c>
      <c r="B77" s="10"/>
      <c r="C77" s="11">
        <v>82.859177000000003</v>
      </c>
      <c r="D77" s="11">
        <v>17.916018000000001</v>
      </c>
      <c r="E77" s="11">
        <v>82.200821000000005</v>
      </c>
      <c r="G77" s="20">
        <f t="shared" si="3"/>
        <v>9.0519643708526743E-4</v>
      </c>
      <c r="H77" s="20">
        <f t="shared" si="4"/>
        <v>4.3597893896189484E-3</v>
      </c>
      <c r="I77" s="20">
        <f t="shared" si="5"/>
        <v>-9.3572145919452333E-3</v>
      </c>
      <c r="P77" s="46">
        <v>11327269531</v>
      </c>
      <c r="Q77" s="20">
        <v>2.302358677137485E-3</v>
      </c>
      <c r="S77" s="10"/>
      <c r="T77" s="21"/>
    </row>
    <row r="78" spans="1:20" x14ac:dyDescent="0.35">
      <c r="A78" s="10">
        <v>45091</v>
      </c>
      <c r="B78" s="10"/>
      <c r="C78" s="11">
        <v>82.859177000000003</v>
      </c>
      <c r="D78" s="11">
        <v>17.969481999999999</v>
      </c>
      <c r="E78" s="11">
        <v>81.899383999999998</v>
      </c>
      <c r="G78" s="20">
        <f t="shared" si="3"/>
        <v>0</v>
      </c>
      <c r="H78" s="20">
        <f t="shared" si="4"/>
        <v>2.9841452492399916E-3</v>
      </c>
      <c r="I78" s="20">
        <f t="shared" si="5"/>
        <v>-3.6670801621313132E-3</v>
      </c>
      <c r="P78" s="46">
        <v>11278299805</v>
      </c>
      <c r="Q78" s="20">
        <v>-4.3231712519934034E-3</v>
      </c>
      <c r="S78" s="10"/>
      <c r="T78" s="21"/>
    </row>
    <row r="79" spans="1:20" x14ac:dyDescent="0.35">
      <c r="A79" s="10">
        <v>45092</v>
      </c>
      <c r="B79" s="10"/>
      <c r="C79" s="11">
        <v>82.671843999999993</v>
      </c>
      <c r="D79" s="11">
        <v>17.745895000000001</v>
      </c>
      <c r="E79" s="11">
        <v>82.547934999999995</v>
      </c>
      <c r="G79" s="20">
        <f t="shared" si="3"/>
        <v>-2.2608600131281717E-3</v>
      </c>
      <c r="H79" s="20">
        <f t="shared" si="4"/>
        <v>-1.2442595729804478E-2</v>
      </c>
      <c r="I79" s="20">
        <f t="shared" si="5"/>
        <v>7.918875189586257E-3</v>
      </c>
      <c r="P79" s="46">
        <v>11302830078</v>
      </c>
      <c r="Q79" s="20">
        <v>2.1749974219629287E-3</v>
      </c>
      <c r="S79" s="10"/>
      <c r="T79" s="21"/>
    </row>
    <row r="80" spans="1:20" x14ac:dyDescent="0.35">
      <c r="A80" s="10">
        <v>45093</v>
      </c>
      <c r="B80" s="10"/>
      <c r="C80" s="11">
        <v>82.728043</v>
      </c>
      <c r="D80" s="11">
        <v>17.741035</v>
      </c>
      <c r="E80" s="11">
        <v>82.904174999999995</v>
      </c>
      <c r="G80" s="20">
        <f t="shared" si="3"/>
        <v>6.7978403868681765E-4</v>
      </c>
      <c r="H80" s="20">
        <f t="shared" si="4"/>
        <v>-2.7386615327098195E-4</v>
      </c>
      <c r="I80" s="20">
        <f t="shared" si="5"/>
        <v>4.3155531389125566E-3</v>
      </c>
      <c r="P80" s="46">
        <v>11386259766</v>
      </c>
      <c r="Q80" s="20">
        <v>7.3813095856752556E-3</v>
      </c>
      <c r="S80" s="10"/>
      <c r="T80" s="21"/>
    </row>
    <row r="81" spans="1:20" x14ac:dyDescent="0.35">
      <c r="A81" s="10">
        <v>45096</v>
      </c>
      <c r="B81" s="10"/>
      <c r="C81" s="11">
        <v>82.353363000000002</v>
      </c>
      <c r="D81" s="11">
        <v>17.988924000000001</v>
      </c>
      <c r="E81" s="11">
        <v>82.986389000000003</v>
      </c>
      <c r="G81" s="20">
        <f t="shared" si="3"/>
        <v>-4.5290567311014225E-3</v>
      </c>
      <c r="H81" s="20">
        <f t="shared" si="4"/>
        <v>1.3972634629264903E-2</v>
      </c>
      <c r="I81" s="20">
        <f t="shared" si="5"/>
        <v>9.9167502722278546E-4</v>
      </c>
      <c r="P81" s="46">
        <v>11306639648</v>
      </c>
      <c r="Q81" s="20">
        <v>-6.9926490029456438E-3</v>
      </c>
      <c r="S81" s="10"/>
      <c r="T81" s="21"/>
    </row>
    <row r="82" spans="1:20" x14ac:dyDescent="0.35">
      <c r="A82" s="10">
        <v>45097</v>
      </c>
      <c r="B82" s="10"/>
      <c r="C82" s="11">
        <v>82.091094999999996</v>
      </c>
      <c r="D82" s="11">
        <v>17.561195000000001</v>
      </c>
      <c r="E82" s="11">
        <v>82.812827999999996</v>
      </c>
      <c r="G82" s="20">
        <f t="shared" si="3"/>
        <v>-3.1846665448259344E-3</v>
      </c>
      <c r="H82" s="20">
        <f t="shared" si="4"/>
        <v>-2.3777353220237038E-2</v>
      </c>
      <c r="I82" s="20">
        <f t="shared" si="5"/>
        <v>-2.091439356398632E-3</v>
      </c>
      <c r="P82" s="46">
        <v>11215910156</v>
      </c>
      <c r="Q82" s="20">
        <v>-8.0244435857694373E-3</v>
      </c>
      <c r="S82" s="10"/>
      <c r="T82" s="21"/>
    </row>
    <row r="83" spans="1:20" x14ac:dyDescent="0.35">
      <c r="A83" s="10">
        <v>45098</v>
      </c>
      <c r="B83" s="10"/>
      <c r="C83" s="11">
        <v>81.716423000000006</v>
      </c>
      <c r="D83" s="11">
        <v>17.522310000000001</v>
      </c>
      <c r="E83" s="11">
        <v>82.684944000000002</v>
      </c>
      <c r="G83" s="20">
        <f t="shared" si="3"/>
        <v>-4.5641004057747027E-3</v>
      </c>
      <c r="H83" s="20">
        <f t="shared" si="4"/>
        <v>-2.2142570593857934E-3</v>
      </c>
      <c r="I83" s="20">
        <f t="shared" si="5"/>
        <v>-1.5442535062320847E-3</v>
      </c>
      <c r="P83" s="46">
        <v>11173650391</v>
      </c>
      <c r="Q83" s="20">
        <v>-3.7678408985286813E-3</v>
      </c>
      <c r="S83" s="10"/>
      <c r="T83" s="21"/>
    </row>
    <row r="84" spans="1:20" x14ac:dyDescent="0.35">
      <c r="A84" s="10">
        <v>45099</v>
      </c>
      <c r="B84" s="10"/>
      <c r="C84" s="11">
        <v>82.166031000000004</v>
      </c>
      <c r="D84" s="11">
        <v>17.337607999999999</v>
      </c>
      <c r="E84" s="11">
        <v>82.264763000000002</v>
      </c>
      <c r="G84" s="20">
        <f t="shared" si="3"/>
        <v>5.5020518947580185E-3</v>
      </c>
      <c r="H84" s="20">
        <f t="shared" si="4"/>
        <v>-1.0540961779582799E-2</v>
      </c>
      <c r="I84" s="20">
        <f t="shared" si="5"/>
        <v>-5.0817111274816789E-3</v>
      </c>
      <c r="P84" s="46">
        <v>11183419922</v>
      </c>
      <c r="Q84" s="20">
        <v>8.7433655592706108E-4</v>
      </c>
      <c r="S84" s="10"/>
      <c r="T84" s="21"/>
    </row>
    <row r="85" spans="1:20" x14ac:dyDescent="0.35">
      <c r="A85" s="10">
        <v>45100</v>
      </c>
      <c r="B85" s="10"/>
      <c r="C85" s="11">
        <v>82.896645000000007</v>
      </c>
      <c r="D85" s="11">
        <v>17.230678999999999</v>
      </c>
      <c r="E85" s="11">
        <v>82.840232999999998</v>
      </c>
      <c r="G85" s="20">
        <f t="shared" si="3"/>
        <v>8.8919227460311761E-3</v>
      </c>
      <c r="H85" s="20">
        <f t="shared" si="4"/>
        <v>-6.1674597787653839E-3</v>
      </c>
      <c r="I85" s="20">
        <f t="shared" si="5"/>
        <v>6.9953401555413915E-3</v>
      </c>
      <c r="P85" s="46">
        <v>11221219727</v>
      </c>
      <c r="Q85" s="20">
        <v>3.3799861995381488E-3</v>
      </c>
      <c r="S85" s="10"/>
      <c r="T85" s="21"/>
    </row>
    <row r="86" spans="1:20" x14ac:dyDescent="0.35">
      <c r="A86" s="10">
        <v>45103</v>
      </c>
      <c r="B86" s="10"/>
      <c r="C86" s="11">
        <v>82.465774999999994</v>
      </c>
      <c r="D86" s="11">
        <v>17.070277999999998</v>
      </c>
      <c r="E86" s="11">
        <v>81.223442000000006</v>
      </c>
      <c r="G86" s="20">
        <f t="shared" si="3"/>
        <v>-5.1976771798184704E-3</v>
      </c>
      <c r="H86" s="20">
        <f t="shared" si="4"/>
        <v>-9.3090353549039051E-3</v>
      </c>
      <c r="I86" s="20">
        <f t="shared" si="5"/>
        <v>-1.9516977939933997E-2</v>
      </c>
      <c r="P86" s="46">
        <v>11141900391</v>
      </c>
      <c r="Q86" s="20">
        <v>-7.0686910986285508E-3</v>
      </c>
      <c r="S86" s="10"/>
      <c r="T86" s="21"/>
    </row>
    <row r="87" spans="1:20" x14ac:dyDescent="0.35">
      <c r="A87" s="10">
        <v>45104</v>
      </c>
      <c r="B87" s="10"/>
      <c r="C87" s="11">
        <v>83.758392000000001</v>
      </c>
      <c r="D87" s="11">
        <v>17.079999999999998</v>
      </c>
      <c r="E87" s="11">
        <v>81.040749000000005</v>
      </c>
      <c r="G87" s="20">
        <f t="shared" si="3"/>
        <v>1.5674587427329786E-2</v>
      </c>
      <c r="H87" s="20">
        <f t="shared" si="4"/>
        <v>5.6952792450128869E-4</v>
      </c>
      <c r="I87" s="20">
        <f t="shared" si="5"/>
        <v>-2.2492644426469937E-3</v>
      </c>
      <c r="P87" s="46">
        <v>11142650391</v>
      </c>
      <c r="Q87" s="20">
        <v>6.7313472000326015E-5</v>
      </c>
      <c r="S87" s="10"/>
      <c r="T87" s="21"/>
    </row>
    <row r="88" spans="1:20" x14ac:dyDescent="0.35">
      <c r="A88" s="10">
        <v>45105</v>
      </c>
      <c r="B88" s="10"/>
      <c r="C88" s="11">
        <v>83.439926</v>
      </c>
      <c r="D88" s="11">
        <v>17.259840000000001</v>
      </c>
      <c r="E88" s="11">
        <v>80.867194999999995</v>
      </c>
      <c r="G88" s="20">
        <f t="shared" si="3"/>
        <v>-3.802198112876866E-3</v>
      </c>
      <c r="H88" s="20">
        <f t="shared" si="4"/>
        <v>1.0529274004683972E-2</v>
      </c>
      <c r="I88" s="20">
        <f t="shared" si="5"/>
        <v>-2.1415646096756826E-3</v>
      </c>
      <c r="P88" s="46">
        <v>11183549805</v>
      </c>
      <c r="Q88" s="20">
        <v>3.6705283361519406E-3</v>
      </c>
      <c r="S88" s="10"/>
      <c r="T88" s="21"/>
    </row>
    <row r="89" spans="1:20" x14ac:dyDescent="0.35">
      <c r="A89" s="10">
        <v>45106</v>
      </c>
      <c r="B89" s="10"/>
      <c r="C89" s="11">
        <v>84.039406</v>
      </c>
      <c r="D89" s="11">
        <v>17.391075000000001</v>
      </c>
      <c r="E89" s="11">
        <v>81.415260000000004</v>
      </c>
      <c r="G89" s="20">
        <f t="shared" si="3"/>
        <v>7.1845701301317044E-3</v>
      </c>
      <c r="H89" s="20">
        <f t="shared" si="4"/>
        <v>7.6034887924801278E-3</v>
      </c>
      <c r="I89" s="20">
        <f t="shared" si="5"/>
        <v>6.777346487658046E-3</v>
      </c>
      <c r="P89" s="46">
        <v>11170509766</v>
      </c>
      <c r="Q89" s="20">
        <v>-1.1660017818465825E-3</v>
      </c>
      <c r="S89" s="10"/>
      <c r="T89" s="21"/>
    </row>
    <row r="90" spans="1:20" x14ac:dyDescent="0.35">
      <c r="A90" s="10">
        <v>45107</v>
      </c>
      <c r="B90" s="10"/>
      <c r="C90" s="11">
        <v>84.339141999999995</v>
      </c>
      <c r="D90" s="11">
        <v>17.590358999999999</v>
      </c>
      <c r="E90" s="11">
        <v>82.209952999999999</v>
      </c>
      <c r="G90" s="20">
        <f t="shared" si="3"/>
        <v>3.5666125484037307E-3</v>
      </c>
      <c r="H90" s="20">
        <f t="shared" si="4"/>
        <v>1.1458981115313382E-2</v>
      </c>
      <c r="I90" s="20">
        <f t="shared" si="5"/>
        <v>9.7609833832133577E-3</v>
      </c>
      <c r="P90" s="46">
        <v>11280290039</v>
      </c>
      <c r="Q90" s="20">
        <v>9.8276869453300473E-3</v>
      </c>
      <c r="S90" s="10"/>
      <c r="T90" s="21"/>
    </row>
    <row r="91" spans="1:20" x14ac:dyDescent="0.35">
      <c r="A91" s="10">
        <v>45110</v>
      </c>
      <c r="B91" s="10"/>
      <c r="C91" s="11">
        <v>84.732551999999998</v>
      </c>
      <c r="D91" s="11">
        <v>17.770201</v>
      </c>
      <c r="E91" s="11">
        <v>80.876328000000001</v>
      </c>
      <c r="G91" s="20">
        <f t="shared" si="3"/>
        <v>4.6646194242763693E-3</v>
      </c>
      <c r="H91" s="20">
        <f t="shared" si="4"/>
        <v>1.0223895942089683E-2</v>
      </c>
      <c r="I91" s="20">
        <f t="shared" si="5"/>
        <v>-1.6222184192223026E-2</v>
      </c>
      <c r="P91" s="46">
        <v>11219150391</v>
      </c>
      <c r="Q91" s="20">
        <v>-5.4200421964877106E-3</v>
      </c>
      <c r="S91" s="10"/>
      <c r="T91" s="21"/>
    </row>
    <row r="92" spans="1:20" x14ac:dyDescent="0.35">
      <c r="A92" s="10">
        <v>45111</v>
      </c>
      <c r="B92" s="10"/>
      <c r="C92" s="11">
        <v>83.814598000000004</v>
      </c>
      <c r="D92" s="11">
        <v>17.711872</v>
      </c>
      <c r="E92" s="11">
        <v>81.132095000000007</v>
      </c>
      <c r="G92" s="20">
        <f t="shared" si="3"/>
        <v>-1.0833546002485499E-2</v>
      </c>
      <c r="H92" s="20">
        <f t="shared" si="4"/>
        <v>-3.2824051905772206E-3</v>
      </c>
      <c r="I92" s="20">
        <f t="shared" si="5"/>
        <v>3.1624457529773834E-3</v>
      </c>
      <c r="P92" s="46">
        <v>11217339844</v>
      </c>
      <c r="Q92" s="20">
        <v>-1.6138004544911176E-4</v>
      </c>
      <c r="S92" s="10"/>
      <c r="T92" s="21"/>
    </row>
    <row r="93" spans="1:20" x14ac:dyDescent="0.35">
      <c r="A93" s="10">
        <v>45112</v>
      </c>
      <c r="B93" s="10"/>
      <c r="C93" s="11">
        <v>82.877914000000004</v>
      </c>
      <c r="D93" s="11">
        <v>17.459123999999999</v>
      </c>
      <c r="E93" s="11">
        <v>81.259972000000005</v>
      </c>
      <c r="G93" s="20">
        <f t="shared" si="3"/>
        <v>-1.1175666558706153E-2</v>
      </c>
      <c r="H93" s="20">
        <f t="shared" si="4"/>
        <v>-1.4269976657464576E-2</v>
      </c>
      <c r="I93" s="20">
        <f t="shared" si="5"/>
        <v>1.5761579927154354E-3</v>
      </c>
      <c r="P93" s="46">
        <v>11193919922</v>
      </c>
      <c r="Q93" s="20">
        <v>-2.0878320819108457E-3</v>
      </c>
      <c r="S93" s="10"/>
      <c r="T93" s="21"/>
    </row>
    <row r="94" spans="1:20" x14ac:dyDescent="0.35">
      <c r="A94" s="10">
        <v>45113</v>
      </c>
      <c r="B94" s="10"/>
      <c r="C94" s="11">
        <v>81.304282999999998</v>
      </c>
      <c r="D94" s="11">
        <v>16.827251</v>
      </c>
      <c r="E94" s="11">
        <v>80.081635000000006</v>
      </c>
      <c r="G94" s="20">
        <f t="shared" si="3"/>
        <v>-1.898733841201657E-2</v>
      </c>
      <c r="H94" s="20">
        <f t="shared" si="4"/>
        <v>-3.619156379208939E-2</v>
      </c>
      <c r="I94" s="20">
        <f t="shared" si="5"/>
        <v>-1.4500829510499942E-2</v>
      </c>
      <c r="P94" s="46">
        <v>10986780273</v>
      </c>
      <c r="Q94" s="20">
        <v>-1.8504657031974792E-2</v>
      </c>
      <c r="S94" s="10"/>
      <c r="T94" s="21"/>
    </row>
    <row r="95" spans="1:20" x14ac:dyDescent="0.35">
      <c r="A95" s="10">
        <v>45114</v>
      </c>
      <c r="B95" s="10"/>
      <c r="C95" s="11">
        <v>83.215118000000004</v>
      </c>
      <c r="D95" s="11">
        <v>17.172352</v>
      </c>
      <c r="E95" s="11">
        <v>77.560531999999995</v>
      </c>
      <c r="G95" s="20">
        <f t="shared" si="3"/>
        <v>2.3502267402075311E-2</v>
      </c>
      <c r="H95" s="20">
        <f t="shared" si="4"/>
        <v>2.0508459759707609E-2</v>
      </c>
      <c r="I95" s="20">
        <f t="shared" si="5"/>
        <v>-3.1481662431093106E-2</v>
      </c>
      <c r="P95" s="46">
        <v>10874900391</v>
      </c>
      <c r="Q95" s="20">
        <v>-1.0183136389370113E-2</v>
      </c>
      <c r="S95" s="10"/>
      <c r="T95" s="21"/>
    </row>
    <row r="96" spans="1:20" x14ac:dyDescent="0.35">
      <c r="A96" s="10">
        <v>45117</v>
      </c>
      <c r="B96" s="10"/>
      <c r="C96" s="11">
        <v>82.990311000000005</v>
      </c>
      <c r="D96" s="11">
        <v>17.216094999999999</v>
      </c>
      <c r="E96" s="11">
        <v>78.355225000000004</v>
      </c>
      <c r="G96" s="20">
        <f t="shared" si="3"/>
        <v>-2.7015163278383911E-3</v>
      </c>
      <c r="H96" s="20">
        <f t="shared" si="4"/>
        <v>2.5472922986903134E-3</v>
      </c>
      <c r="I96" s="20">
        <f t="shared" si="5"/>
        <v>1.0246100426438661E-2</v>
      </c>
      <c r="P96" s="46">
        <v>10922009766</v>
      </c>
      <c r="Q96" s="20">
        <v>4.3319362298699701E-3</v>
      </c>
      <c r="S96" s="10"/>
      <c r="T96" s="21"/>
    </row>
    <row r="97" spans="1:20" x14ac:dyDescent="0.35">
      <c r="A97" s="10">
        <v>45118</v>
      </c>
      <c r="B97" s="10"/>
      <c r="C97" s="11">
        <v>83.514861999999994</v>
      </c>
      <c r="D97" s="11">
        <v>17.318169000000001</v>
      </c>
      <c r="E97" s="11">
        <v>78.163398999999998</v>
      </c>
      <c r="G97" s="20">
        <f t="shared" si="3"/>
        <v>6.3206294045576985E-3</v>
      </c>
      <c r="H97" s="20">
        <f t="shared" si="4"/>
        <v>5.9289867998522181E-3</v>
      </c>
      <c r="I97" s="20">
        <f t="shared" si="5"/>
        <v>-2.4481583710595691E-3</v>
      </c>
      <c r="P97" s="46">
        <v>10962589844</v>
      </c>
      <c r="Q97" s="20">
        <v>3.7154405525551696E-3</v>
      </c>
      <c r="S97" s="10"/>
      <c r="T97" s="21"/>
    </row>
    <row r="98" spans="1:20" x14ac:dyDescent="0.35">
      <c r="A98" s="10">
        <v>45119</v>
      </c>
      <c r="B98" s="10"/>
      <c r="C98" s="11">
        <v>84.751289</v>
      </c>
      <c r="D98" s="11">
        <v>17.551476000000001</v>
      </c>
      <c r="E98" s="11">
        <v>77.679276000000002</v>
      </c>
      <c r="G98" s="20">
        <f t="shared" si="3"/>
        <v>1.4804873891787144E-2</v>
      </c>
      <c r="H98" s="20">
        <f t="shared" si="4"/>
        <v>1.3471805246847973E-2</v>
      </c>
      <c r="I98" s="20">
        <f t="shared" si="5"/>
        <v>-6.1937301370427449E-3</v>
      </c>
      <c r="P98" s="46">
        <v>11019030273</v>
      </c>
      <c r="Q98" s="20">
        <v>5.1484576001801933E-3</v>
      </c>
      <c r="S98" s="10"/>
      <c r="T98" s="21"/>
    </row>
    <row r="99" spans="1:20" x14ac:dyDescent="0.35">
      <c r="A99" s="10">
        <v>45120</v>
      </c>
      <c r="B99" s="10"/>
      <c r="C99" s="11">
        <v>84.882423000000003</v>
      </c>
      <c r="D99" s="11">
        <v>17.590358999999999</v>
      </c>
      <c r="E99" s="11">
        <v>77.277359000000004</v>
      </c>
      <c r="G99" s="20">
        <f t="shared" si="3"/>
        <v>1.5472803015421153E-3</v>
      </c>
      <c r="H99" s="20">
        <f t="shared" si="4"/>
        <v>2.2153692373221741E-3</v>
      </c>
      <c r="I99" s="20">
        <f t="shared" si="5"/>
        <v>-5.1740569775649992E-3</v>
      </c>
      <c r="P99" s="46">
        <v>11021660156</v>
      </c>
      <c r="Q99" s="20">
        <v>2.3866737224999E-4</v>
      </c>
      <c r="S99" s="10"/>
      <c r="T99" s="21"/>
    </row>
    <row r="100" spans="1:20" x14ac:dyDescent="0.35">
      <c r="A100" s="10">
        <v>45121</v>
      </c>
      <c r="B100" s="10"/>
      <c r="C100" s="11">
        <v>84.432807999999994</v>
      </c>
      <c r="D100" s="11">
        <v>17.575776999999999</v>
      </c>
      <c r="E100" s="11">
        <v>77.606200999999999</v>
      </c>
      <c r="G100" s="20">
        <f t="shared" si="3"/>
        <v>-5.2969152400374874E-3</v>
      </c>
      <c r="H100" s="20">
        <f t="shared" si="4"/>
        <v>-8.2897682759065696E-4</v>
      </c>
      <c r="I100" s="20">
        <f t="shared" si="5"/>
        <v>4.2553472874246974E-3</v>
      </c>
      <c r="P100" s="46">
        <v>11110190430</v>
      </c>
      <c r="Q100" s="20">
        <v>8.0323901070208249E-3</v>
      </c>
      <c r="S100" s="10"/>
      <c r="T100" s="21"/>
    </row>
    <row r="101" spans="1:20" x14ac:dyDescent="0.35">
      <c r="A101" s="10">
        <v>45124</v>
      </c>
      <c r="B101" s="10"/>
      <c r="C101" s="11">
        <v>84.657607999999996</v>
      </c>
      <c r="D101" s="11">
        <v>17.624382000000001</v>
      </c>
      <c r="E101" s="11">
        <v>77.569664000000003</v>
      </c>
      <c r="G101" s="20">
        <f t="shared" si="3"/>
        <v>2.6624721518204381E-3</v>
      </c>
      <c r="H101" s="20">
        <f t="shared" si="4"/>
        <v>2.7654538402485428E-3</v>
      </c>
      <c r="I101" s="20">
        <f t="shared" si="5"/>
        <v>-4.7080000733440875E-4</v>
      </c>
      <c r="P101" s="46">
        <v>10976200195</v>
      </c>
      <c r="Q101" s="20">
        <v>-1.2060120467260073E-2</v>
      </c>
      <c r="S101" s="10"/>
      <c r="T101" s="21"/>
    </row>
    <row r="102" spans="1:20" x14ac:dyDescent="0.35">
      <c r="A102" s="10">
        <v>45125</v>
      </c>
      <c r="B102" s="10"/>
      <c r="C102" s="11">
        <v>85.238358000000005</v>
      </c>
      <c r="D102" s="11">
        <v>17.804224000000001</v>
      </c>
      <c r="E102" s="11">
        <v>81.168633</v>
      </c>
      <c r="G102" s="20">
        <f t="shared" si="3"/>
        <v>6.8599859329832357E-3</v>
      </c>
      <c r="H102" s="20">
        <f t="shared" si="4"/>
        <v>1.0204159215341605E-2</v>
      </c>
      <c r="I102" s="20">
        <f t="shared" si="5"/>
        <v>4.6396604218886348E-2</v>
      </c>
      <c r="P102" s="46">
        <v>11103549805</v>
      </c>
      <c r="Q102" s="20">
        <v>1.1602340312452728E-2</v>
      </c>
      <c r="S102" s="10"/>
      <c r="T102" s="21"/>
    </row>
    <row r="103" spans="1:20" x14ac:dyDescent="0.35">
      <c r="A103" s="10">
        <v>45126</v>
      </c>
      <c r="B103" s="10"/>
      <c r="C103" s="11">
        <v>85.238358000000005</v>
      </c>
      <c r="D103" s="11">
        <v>17.838246999999999</v>
      </c>
      <c r="E103" s="11">
        <v>81.250838999999999</v>
      </c>
      <c r="G103" s="20">
        <f t="shared" si="3"/>
        <v>0</v>
      </c>
      <c r="H103" s="20">
        <f t="shared" si="4"/>
        <v>1.9109510192636136E-3</v>
      </c>
      <c r="I103" s="20">
        <f t="shared" si="5"/>
        <v>1.0127803926425537E-3</v>
      </c>
      <c r="P103" s="46">
        <v>11120150391</v>
      </c>
      <c r="Q103" s="20">
        <v>1.4950701614833708E-3</v>
      </c>
      <c r="S103" s="10"/>
      <c r="T103" s="21"/>
    </row>
    <row r="104" spans="1:20" x14ac:dyDescent="0.35">
      <c r="A104" s="10">
        <v>45127</v>
      </c>
      <c r="B104" s="10"/>
      <c r="C104" s="11">
        <v>86.680854999999994</v>
      </c>
      <c r="D104" s="11">
        <v>17.867411000000001</v>
      </c>
      <c r="E104" s="11">
        <v>83.077727999999993</v>
      </c>
      <c r="G104" s="20">
        <f t="shared" si="3"/>
        <v>1.692309699349193E-2</v>
      </c>
      <c r="H104" s="20">
        <f t="shared" si="4"/>
        <v>1.6349140136921259E-3</v>
      </c>
      <c r="I104" s="20">
        <f t="shared" si="5"/>
        <v>2.2484555513328227E-2</v>
      </c>
      <c r="P104" s="46">
        <v>11201549805</v>
      </c>
      <c r="Q104" s="20">
        <v>7.3199921887639151E-3</v>
      </c>
      <c r="S104" s="10"/>
      <c r="T104" s="21"/>
    </row>
    <row r="105" spans="1:20" x14ac:dyDescent="0.35">
      <c r="A105" s="10">
        <v>45128</v>
      </c>
      <c r="B105" s="10"/>
      <c r="C105" s="11">
        <v>87.261604000000005</v>
      </c>
      <c r="D105" s="11">
        <v>17.964621999999999</v>
      </c>
      <c r="E105" s="11">
        <v>83.370033000000006</v>
      </c>
      <c r="G105" s="20">
        <f t="shared" si="3"/>
        <v>6.6998531567323783E-3</v>
      </c>
      <c r="H105" s="20">
        <f t="shared" si="4"/>
        <v>5.4406875176262488E-3</v>
      </c>
      <c r="I105" s="20">
        <f t="shared" si="5"/>
        <v>3.5184520212205752E-3</v>
      </c>
      <c r="P105" s="46">
        <v>11207379883</v>
      </c>
      <c r="Q105" s="20">
        <v>5.2047065821174551E-4</v>
      </c>
      <c r="S105" s="10"/>
      <c r="T105" s="21"/>
    </row>
    <row r="106" spans="1:20" x14ac:dyDescent="0.35">
      <c r="A106" s="10">
        <v>45131</v>
      </c>
      <c r="B106" s="10"/>
      <c r="C106" s="11">
        <v>87.374001000000007</v>
      </c>
      <c r="D106" s="11">
        <v>18.110437000000001</v>
      </c>
      <c r="E106" s="11">
        <v>82.940719999999999</v>
      </c>
      <c r="G106" s="20">
        <f t="shared" si="3"/>
        <v>1.2880464585546859E-3</v>
      </c>
      <c r="H106" s="20">
        <f t="shared" si="4"/>
        <v>8.1167864261214341E-3</v>
      </c>
      <c r="I106" s="20">
        <f t="shared" si="5"/>
        <v>-5.1494881860009289E-3</v>
      </c>
      <c r="P106" s="46">
        <v>11177679688</v>
      </c>
      <c r="Q106" s="20">
        <v>-2.6500569544404369E-3</v>
      </c>
      <c r="S106" s="10"/>
      <c r="T106" s="21"/>
    </row>
    <row r="107" spans="1:20" x14ac:dyDescent="0.35">
      <c r="A107" s="10">
        <v>45132</v>
      </c>
      <c r="B107" s="10"/>
      <c r="C107" s="11">
        <v>87.617537999999996</v>
      </c>
      <c r="D107" s="11">
        <v>18.256256</v>
      </c>
      <c r="E107" s="11">
        <v>82.913314999999997</v>
      </c>
      <c r="G107" s="20">
        <f t="shared" si="3"/>
        <v>2.7872936710313773E-3</v>
      </c>
      <c r="H107" s="20">
        <f t="shared" si="4"/>
        <v>8.0516555177547328E-3</v>
      </c>
      <c r="I107" s="20">
        <f t="shared" si="5"/>
        <v>-3.3041671208064845E-4</v>
      </c>
      <c r="P107" s="46">
        <v>11231410156</v>
      </c>
      <c r="Q107" s="20">
        <v>4.8069428986843585E-3</v>
      </c>
      <c r="S107" s="10"/>
      <c r="T107" s="21"/>
    </row>
    <row r="108" spans="1:20" x14ac:dyDescent="0.35">
      <c r="A108" s="10">
        <v>45133</v>
      </c>
      <c r="B108" s="10"/>
      <c r="C108" s="11">
        <v>87.523871999999997</v>
      </c>
      <c r="D108" s="11">
        <v>18.338884</v>
      </c>
      <c r="E108" s="11">
        <v>81.972465999999997</v>
      </c>
      <c r="G108" s="20">
        <f t="shared" si="3"/>
        <v>-1.0690325491683973E-3</v>
      </c>
      <c r="H108" s="20">
        <f t="shared" si="4"/>
        <v>4.5260101523554282E-3</v>
      </c>
      <c r="I108" s="20">
        <f t="shared" si="5"/>
        <v>-1.1347381298166646E-2</v>
      </c>
      <c r="P108" s="46">
        <v>11183549805</v>
      </c>
      <c r="Q108" s="20">
        <v>-4.2612949162427506E-3</v>
      </c>
      <c r="S108" s="10"/>
      <c r="T108" s="21"/>
    </row>
    <row r="109" spans="1:20" x14ac:dyDescent="0.35">
      <c r="A109" s="10">
        <v>45134</v>
      </c>
      <c r="B109" s="10"/>
      <c r="C109" s="11">
        <v>87.467667000000006</v>
      </c>
      <c r="D109" s="11">
        <v>18.577052999999999</v>
      </c>
      <c r="E109" s="11">
        <v>82.895042000000004</v>
      </c>
      <c r="G109" s="20">
        <f t="shared" si="3"/>
        <v>-6.4216765912723101E-4</v>
      </c>
      <c r="H109" s="20">
        <f t="shared" si="4"/>
        <v>1.2987104340700295E-2</v>
      </c>
      <c r="I109" s="20">
        <f t="shared" si="5"/>
        <v>1.1254705939918978E-2</v>
      </c>
      <c r="P109" s="46">
        <v>11373209961</v>
      </c>
      <c r="Q109" s="20">
        <v>1.6958851107830335E-2</v>
      </c>
      <c r="S109" s="10"/>
      <c r="T109" s="21"/>
    </row>
    <row r="110" spans="1:20" x14ac:dyDescent="0.35">
      <c r="A110" s="10">
        <v>45135</v>
      </c>
      <c r="B110" s="10"/>
      <c r="C110" s="11">
        <v>87.486403999999993</v>
      </c>
      <c r="D110" s="11">
        <v>18.713148</v>
      </c>
      <c r="E110" s="11">
        <v>82.438323999999994</v>
      </c>
      <c r="G110" s="20">
        <f t="shared" si="3"/>
        <v>2.1421630006419797E-4</v>
      </c>
      <c r="H110" s="20">
        <f t="shared" si="4"/>
        <v>7.3259736084082322E-3</v>
      </c>
      <c r="I110" s="20">
        <f t="shared" si="5"/>
        <v>-5.5095936859530063E-3</v>
      </c>
      <c r="P110" s="46">
        <v>11317740234</v>
      </c>
      <c r="Q110" s="20">
        <v>-4.8772270265133458E-3</v>
      </c>
      <c r="S110" s="10"/>
      <c r="T110" s="21"/>
    </row>
    <row r="111" spans="1:20" x14ac:dyDescent="0.35">
      <c r="A111" s="10">
        <v>45138</v>
      </c>
      <c r="B111" s="10"/>
      <c r="C111" s="11">
        <v>85.144690999999995</v>
      </c>
      <c r="D111" s="11">
        <v>18.737449999999999</v>
      </c>
      <c r="E111" s="11">
        <v>83.187340000000006</v>
      </c>
      <c r="G111" s="20">
        <f t="shared" si="3"/>
        <v>-2.6766593355465825E-2</v>
      </c>
      <c r="H111" s="20">
        <f t="shared" si="4"/>
        <v>1.2986591032144198E-3</v>
      </c>
      <c r="I111" s="20">
        <f t="shared" si="5"/>
        <v>9.0857742328678548E-3</v>
      </c>
      <c r="P111" s="46">
        <v>11309250000</v>
      </c>
      <c r="Q111" s="20">
        <v>-7.5017042487812236E-4</v>
      </c>
      <c r="S111" s="10"/>
      <c r="T111" s="21"/>
    </row>
    <row r="112" spans="1:20" x14ac:dyDescent="0.35">
      <c r="A112" s="10">
        <v>45140</v>
      </c>
      <c r="B112" s="10"/>
      <c r="C112" s="11">
        <v>83.009048000000007</v>
      </c>
      <c r="D112" s="11">
        <v>18.275697999999998</v>
      </c>
      <c r="E112" s="11">
        <v>82.904174999999995</v>
      </c>
      <c r="G112" s="20">
        <f t="shared" si="3"/>
        <v>-2.5082515127102731E-2</v>
      </c>
      <c r="H112" s="20">
        <f t="shared" si="4"/>
        <v>-2.4643267893977069E-2</v>
      </c>
      <c r="I112" s="20">
        <f t="shared" si="5"/>
        <v>-3.4039434365855546E-3</v>
      </c>
      <c r="P112" s="46">
        <v>11212700195</v>
      </c>
      <c r="Q112" s="20">
        <v>-8.5372420805977407E-3</v>
      </c>
      <c r="S112" s="10"/>
      <c r="T112" s="21"/>
    </row>
    <row r="113" spans="1:20" x14ac:dyDescent="0.35">
      <c r="A113" s="10">
        <v>45141</v>
      </c>
      <c r="B113" s="10"/>
      <c r="C113" s="11">
        <v>83.458656000000005</v>
      </c>
      <c r="D113" s="11">
        <v>18.411795000000001</v>
      </c>
      <c r="E113" s="11">
        <v>81.351318000000006</v>
      </c>
      <c r="G113" s="20">
        <f t="shared" si="3"/>
        <v>5.4163734054629535E-3</v>
      </c>
      <c r="H113" s="20">
        <f t="shared" si="4"/>
        <v>7.4468838344780609E-3</v>
      </c>
      <c r="I113" s="20">
        <f t="shared" si="5"/>
        <v>-1.8730745466075609E-2</v>
      </c>
      <c r="P113" s="46">
        <v>11087179688</v>
      </c>
      <c r="Q113" s="20">
        <v>-1.1194494173310053E-2</v>
      </c>
      <c r="S113" s="10"/>
      <c r="T113" s="21"/>
    </row>
    <row r="114" spans="1:20" x14ac:dyDescent="0.35">
      <c r="A114" s="10">
        <v>45142</v>
      </c>
      <c r="B114" s="10"/>
      <c r="C114" s="11">
        <v>82.128563</v>
      </c>
      <c r="D114" s="11">
        <v>18.688845000000001</v>
      </c>
      <c r="E114" s="11">
        <v>81.360450999999998</v>
      </c>
      <c r="G114" s="20">
        <f t="shared" si="3"/>
        <v>-1.5937148568508041E-2</v>
      </c>
      <c r="H114" s="20">
        <f t="shared" si="4"/>
        <v>1.5047419330923417E-2</v>
      </c>
      <c r="I114" s="20">
        <f t="shared" si="5"/>
        <v>1.122661589821003E-4</v>
      </c>
      <c r="P114" s="46">
        <v>11098480469</v>
      </c>
      <c r="Q114" s="20">
        <v>1.0192656128980382E-3</v>
      </c>
      <c r="S114" s="10"/>
      <c r="T114" s="21"/>
    </row>
    <row r="115" spans="1:20" x14ac:dyDescent="0.35">
      <c r="A115" s="10">
        <v>45145</v>
      </c>
      <c r="B115" s="10"/>
      <c r="C115" s="11">
        <v>81.903762999999998</v>
      </c>
      <c r="D115" s="11">
        <v>18.829802000000001</v>
      </c>
      <c r="E115" s="11">
        <v>82.072945000000004</v>
      </c>
      <c r="G115" s="20">
        <f t="shared" si="3"/>
        <v>-2.7371719629381789E-3</v>
      </c>
      <c r="H115" s="20">
        <f t="shared" si="4"/>
        <v>7.5423066540495258E-3</v>
      </c>
      <c r="I115" s="20">
        <f t="shared" si="5"/>
        <v>8.7572523411897831E-3</v>
      </c>
      <c r="P115" s="46">
        <v>11107469727</v>
      </c>
      <c r="Q115" s="20">
        <v>8.0995394145248734E-4</v>
      </c>
      <c r="S115" s="10"/>
      <c r="T115" s="21"/>
    </row>
    <row r="116" spans="1:20" x14ac:dyDescent="0.35">
      <c r="A116" s="10">
        <v>45146</v>
      </c>
      <c r="B116" s="10"/>
      <c r="C116" s="11">
        <v>81.941231000000002</v>
      </c>
      <c r="D116" s="11">
        <v>18.596495000000001</v>
      </c>
      <c r="E116" s="11">
        <v>82.191688999999997</v>
      </c>
      <c r="G116" s="20">
        <f t="shared" si="3"/>
        <v>4.5746371873053079E-4</v>
      </c>
      <c r="H116" s="20">
        <f t="shared" si="4"/>
        <v>-1.2390305537997687E-2</v>
      </c>
      <c r="I116" s="20">
        <f t="shared" si="5"/>
        <v>1.4468105171563223E-3</v>
      </c>
      <c r="P116" s="46">
        <v>11057320313</v>
      </c>
      <c r="Q116" s="20">
        <v>-4.5149269124809743E-3</v>
      </c>
      <c r="S116" s="10"/>
      <c r="T116" s="21"/>
    </row>
    <row r="117" spans="1:20" x14ac:dyDescent="0.35">
      <c r="A117" s="10">
        <v>45147</v>
      </c>
      <c r="B117" s="10"/>
      <c r="C117" s="11">
        <v>81.791359</v>
      </c>
      <c r="D117" s="11">
        <v>18.781195</v>
      </c>
      <c r="E117" s="11">
        <v>82.821967999999998</v>
      </c>
      <c r="G117" s="20">
        <f t="shared" si="3"/>
        <v>-1.8290181654703479E-3</v>
      </c>
      <c r="H117" s="20">
        <f t="shared" si="4"/>
        <v>9.9319791175702422E-3</v>
      </c>
      <c r="I117" s="20">
        <f t="shared" si="5"/>
        <v>7.6684030668843122E-3</v>
      </c>
      <c r="P117" s="46">
        <v>11081540039</v>
      </c>
      <c r="Q117" s="20">
        <v>2.1903793427712382E-3</v>
      </c>
      <c r="S117" s="10"/>
      <c r="T117" s="21"/>
    </row>
    <row r="118" spans="1:20" x14ac:dyDescent="0.35">
      <c r="A118" s="10">
        <v>45148</v>
      </c>
      <c r="B118" s="10"/>
      <c r="C118" s="11">
        <v>82.016159000000002</v>
      </c>
      <c r="D118" s="11">
        <v>18.863827000000001</v>
      </c>
      <c r="E118" s="11">
        <v>82.739754000000005</v>
      </c>
      <c r="G118" s="20">
        <f t="shared" si="3"/>
        <v>2.7484565942962496E-3</v>
      </c>
      <c r="H118" s="20">
        <f t="shared" si="4"/>
        <v>4.3997200391136058E-3</v>
      </c>
      <c r="I118" s="20">
        <f t="shared" si="5"/>
        <v>-9.9265933888450153E-4</v>
      </c>
      <c r="P118" s="46">
        <v>11149790039</v>
      </c>
      <c r="Q118" s="20">
        <v>6.1588912515591916E-3</v>
      </c>
      <c r="S118" s="10"/>
      <c r="T118" s="21"/>
    </row>
    <row r="119" spans="1:20" x14ac:dyDescent="0.35">
      <c r="A119" s="10">
        <v>45149</v>
      </c>
      <c r="B119" s="10"/>
      <c r="C119" s="11">
        <v>79.786850000000001</v>
      </c>
      <c r="D119" s="11">
        <v>19.753307</v>
      </c>
      <c r="E119" s="11">
        <v>82.922447000000005</v>
      </c>
      <c r="G119" s="20">
        <f t="shared" si="3"/>
        <v>-2.7181338740820581E-2</v>
      </c>
      <c r="H119" s="20">
        <f t="shared" si="4"/>
        <v>4.7152680100384661E-2</v>
      </c>
      <c r="I119" s="20">
        <f t="shared" si="5"/>
        <v>2.2080437899295717E-3</v>
      </c>
      <c r="P119" s="46">
        <v>11081629883</v>
      </c>
      <c r="Q119" s="20">
        <v>-6.1131335892055175E-3</v>
      </c>
      <c r="S119" s="10"/>
      <c r="T119" s="21"/>
    </row>
    <row r="120" spans="1:20" x14ac:dyDescent="0.35">
      <c r="A120" s="10">
        <v>45152</v>
      </c>
      <c r="B120" s="10"/>
      <c r="C120" s="11">
        <v>80.142792</v>
      </c>
      <c r="D120" s="11">
        <v>20.122710999999999</v>
      </c>
      <c r="E120" s="11">
        <v>83.050323000000006</v>
      </c>
      <c r="G120" s="20">
        <f t="shared" si="3"/>
        <v>4.4611612063892589E-3</v>
      </c>
      <c r="H120" s="20">
        <f t="shared" si="4"/>
        <v>1.8700868669737143E-2</v>
      </c>
      <c r="I120" s="20">
        <f t="shared" si="5"/>
        <v>1.5421156107465151E-3</v>
      </c>
      <c r="P120" s="46">
        <v>11110110352</v>
      </c>
      <c r="Q120" s="20">
        <v>2.5700613809247542E-3</v>
      </c>
      <c r="S120" s="10"/>
      <c r="T120" s="21"/>
    </row>
    <row r="121" spans="1:20" x14ac:dyDescent="0.35">
      <c r="A121" s="10">
        <v>45153</v>
      </c>
      <c r="B121" s="10"/>
      <c r="C121" s="11">
        <v>79.449646000000001</v>
      </c>
      <c r="D121" s="11">
        <v>20.006056000000001</v>
      </c>
      <c r="E121" s="11">
        <v>82.420051999999998</v>
      </c>
      <c r="G121" s="20">
        <f t="shared" si="3"/>
        <v>-8.648887600521812E-3</v>
      </c>
      <c r="H121" s="20">
        <f t="shared" si="4"/>
        <v>-5.797181105468242E-3</v>
      </c>
      <c r="I121" s="20">
        <f t="shared" si="5"/>
        <v>-7.589025270859061E-3</v>
      </c>
      <c r="P121" s="46">
        <v>10985219727</v>
      </c>
      <c r="Q121" s="20">
        <v>-1.1241168723181734E-2</v>
      </c>
      <c r="S121" s="10"/>
      <c r="T121" s="21"/>
    </row>
    <row r="122" spans="1:20" x14ac:dyDescent="0.35">
      <c r="A122" s="10">
        <v>45154</v>
      </c>
      <c r="B122" s="10"/>
      <c r="C122" s="11">
        <v>79.056235999999998</v>
      </c>
      <c r="D122" s="11">
        <v>20.219920999999999</v>
      </c>
      <c r="E122" s="11">
        <v>82.292168000000004</v>
      </c>
      <c r="G122" s="20">
        <f t="shared" si="3"/>
        <v>-4.9516897784541783E-3</v>
      </c>
      <c r="H122" s="20">
        <f t="shared" si="4"/>
        <v>1.0690013064044128E-2</v>
      </c>
      <c r="I122" s="20">
        <f t="shared" si="5"/>
        <v>-1.5516127070630162E-3</v>
      </c>
      <c r="P122" s="46">
        <v>10992309570</v>
      </c>
      <c r="Q122" s="20">
        <v>6.4539837856626974E-4</v>
      </c>
      <c r="S122" s="10"/>
      <c r="T122" s="21"/>
    </row>
    <row r="123" spans="1:20" x14ac:dyDescent="0.35">
      <c r="A123" s="10">
        <v>45155</v>
      </c>
      <c r="B123" s="10"/>
      <c r="C123" s="11">
        <v>79.018767999999994</v>
      </c>
      <c r="D123" s="11">
        <v>20.210201000000001</v>
      </c>
      <c r="E123" s="11">
        <v>82.082076999999998</v>
      </c>
      <c r="G123" s="20">
        <f t="shared" si="3"/>
        <v>-4.7394110693562558E-4</v>
      </c>
      <c r="H123" s="20">
        <f t="shared" si="4"/>
        <v>-4.8071404433271293E-4</v>
      </c>
      <c r="I123" s="20">
        <f t="shared" si="5"/>
        <v>-2.5529890037652861E-3</v>
      </c>
      <c r="P123" s="46">
        <v>10884889648</v>
      </c>
      <c r="Q123" s="20">
        <v>-9.7722795483460891E-3</v>
      </c>
      <c r="S123" s="10"/>
      <c r="T123" s="21"/>
    </row>
    <row r="124" spans="1:20" x14ac:dyDescent="0.35">
      <c r="A124" s="10">
        <v>45156</v>
      </c>
      <c r="B124" s="10"/>
      <c r="C124" s="11">
        <v>78.569159999999997</v>
      </c>
      <c r="D124" s="11">
        <v>20.074103999999998</v>
      </c>
      <c r="E124" s="11">
        <v>81.652762999999993</v>
      </c>
      <c r="G124" s="20">
        <f t="shared" si="3"/>
        <v>-5.6898887616167061E-3</v>
      </c>
      <c r="H124" s="20">
        <f t="shared" si="4"/>
        <v>-6.7340745398822609E-3</v>
      </c>
      <c r="I124" s="20">
        <f t="shared" si="5"/>
        <v>-5.2303013726127459E-3</v>
      </c>
      <c r="P124" s="46">
        <v>10839059570</v>
      </c>
      <c r="Q124" s="20">
        <v>-4.2104311097376041E-3</v>
      </c>
      <c r="S124" s="10"/>
      <c r="T124" s="21"/>
    </row>
    <row r="125" spans="1:20" x14ac:dyDescent="0.35">
      <c r="A125" s="10">
        <v>45159</v>
      </c>
      <c r="B125" s="10"/>
      <c r="C125" s="11">
        <v>78.363090999999997</v>
      </c>
      <c r="D125" s="11">
        <v>20.025499</v>
      </c>
      <c r="E125" s="11">
        <v>82.209952999999999</v>
      </c>
      <c r="G125" s="20">
        <f t="shared" si="3"/>
        <v>-2.6227720902196154E-3</v>
      </c>
      <c r="H125" s="20">
        <f t="shared" si="4"/>
        <v>-2.4212786782413032E-3</v>
      </c>
      <c r="I125" s="20">
        <f t="shared" si="5"/>
        <v>6.8238964552859733E-3</v>
      </c>
      <c r="P125" s="46">
        <v>10848339844</v>
      </c>
      <c r="Q125" s="20">
        <v>8.5618811669654839E-4</v>
      </c>
      <c r="S125" s="10"/>
      <c r="T125" s="21"/>
    </row>
    <row r="126" spans="1:20" x14ac:dyDescent="0.35">
      <c r="A126" s="10">
        <v>45160</v>
      </c>
      <c r="B126" s="10"/>
      <c r="C126" s="11">
        <v>77.913482999999999</v>
      </c>
      <c r="D126" s="11">
        <v>20.453227999999999</v>
      </c>
      <c r="E126" s="11">
        <v>82.794562999999997</v>
      </c>
      <c r="G126" s="20">
        <f t="shared" si="3"/>
        <v>-5.7374970060841248E-3</v>
      </c>
      <c r="H126" s="20">
        <f t="shared" si="4"/>
        <v>2.1359218064928086E-2</v>
      </c>
      <c r="I126" s="20">
        <f t="shared" si="5"/>
        <v>7.1111827542341237E-3</v>
      </c>
      <c r="P126" s="46">
        <v>10875679688</v>
      </c>
      <c r="Q126" s="20">
        <v>2.520186903540003E-3</v>
      </c>
      <c r="S126" s="10"/>
      <c r="T126" s="21"/>
    </row>
    <row r="127" spans="1:20" x14ac:dyDescent="0.35">
      <c r="A127" s="10">
        <v>45161</v>
      </c>
      <c r="B127" s="10"/>
      <c r="C127" s="11">
        <v>78.868896000000007</v>
      </c>
      <c r="D127" s="11">
        <v>20.725418000000001</v>
      </c>
      <c r="E127" s="11">
        <v>82.547934999999995</v>
      </c>
      <c r="G127" s="20">
        <f t="shared" si="3"/>
        <v>1.226248607060741E-2</v>
      </c>
      <c r="H127" s="20">
        <f t="shared" si="4"/>
        <v>1.330792381525312E-2</v>
      </c>
      <c r="I127" s="20">
        <f t="shared" si="5"/>
        <v>-2.9787946341355916E-3</v>
      </c>
      <c r="P127" s="46">
        <v>10973639648</v>
      </c>
      <c r="Q127" s="20">
        <v>9.0072494602877091E-3</v>
      </c>
      <c r="S127" s="10"/>
      <c r="T127" s="21"/>
    </row>
    <row r="128" spans="1:20" x14ac:dyDescent="0.35">
      <c r="A128" s="10">
        <v>45162</v>
      </c>
      <c r="B128" s="10"/>
      <c r="C128" s="11">
        <v>79.149901999999997</v>
      </c>
      <c r="D128" s="11">
        <v>21.337851000000001</v>
      </c>
      <c r="E128" s="11">
        <v>82.082076999999998</v>
      </c>
      <c r="G128" s="20">
        <f t="shared" si="3"/>
        <v>3.562950849470376E-3</v>
      </c>
      <c r="H128" s="20">
        <f t="shared" si="4"/>
        <v>2.954985033353727E-2</v>
      </c>
      <c r="I128" s="20">
        <f t="shared" si="5"/>
        <v>-5.6434846007958556E-3</v>
      </c>
      <c r="P128" s="46">
        <v>10976830078</v>
      </c>
      <c r="Q128" s="20">
        <v>2.907358089329525E-4</v>
      </c>
      <c r="S128" s="10"/>
      <c r="T128" s="21"/>
    </row>
    <row r="129" spans="1:20" x14ac:dyDescent="0.35">
      <c r="A129" s="10">
        <v>45163</v>
      </c>
      <c r="B129" s="10"/>
      <c r="C129" s="11">
        <v>79.243567999999996</v>
      </c>
      <c r="D129" s="11">
        <v>21.026772999999999</v>
      </c>
      <c r="E129" s="11">
        <v>81.954193000000004</v>
      </c>
      <c r="G129" s="20">
        <f t="shared" si="3"/>
        <v>1.1834000754669149E-3</v>
      </c>
      <c r="H129" s="20">
        <f t="shared" si="4"/>
        <v>-1.4578693983756937E-2</v>
      </c>
      <c r="I129" s="20">
        <f t="shared" si="5"/>
        <v>-1.5580015110971735E-3</v>
      </c>
      <c r="P129" s="46">
        <v>10956900391</v>
      </c>
      <c r="Q129" s="20">
        <v>-1.8156140578274515E-3</v>
      </c>
      <c r="S129" s="10"/>
      <c r="T129" s="21"/>
    </row>
    <row r="130" spans="1:20" x14ac:dyDescent="0.35">
      <c r="A130" s="10">
        <v>45166</v>
      </c>
      <c r="B130" s="10"/>
      <c r="C130" s="11">
        <v>79.843047999999996</v>
      </c>
      <c r="D130" s="11">
        <v>21.367011999999999</v>
      </c>
      <c r="E130" s="11">
        <v>82.630142000000006</v>
      </c>
      <c r="G130" s="20">
        <f t="shared" si="3"/>
        <v>7.5650303883338498E-3</v>
      </c>
      <c r="H130" s="20">
        <f t="shared" si="4"/>
        <v>1.6181227618712601E-2</v>
      </c>
      <c r="I130" s="20">
        <f t="shared" si="5"/>
        <v>8.2478879390588695E-3</v>
      </c>
      <c r="P130" s="46">
        <v>11032759766</v>
      </c>
      <c r="Q130" s="20">
        <v>6.9234338446948832E-3</v>
      </c>
      <c r="S130" s="10"/>
      <c r="T130" s="21"/>
    </row>
    <row r="131" spans="1:20" x14ac:dyDescent="0.35">
      <c r="A131" s="10">
        <v>45167</v>
      </c>
      <c r="B131" s="10"/>
      <c r="C131" s="11">
        <v>80.461265999999995</v>
      </c>
      <c r="D131" s="11">
        <v>21.454502000000002</v>
      </c>
      <c r="E131" s="11">
        <v>82.730620999999999</v>
      </c>
      <c r="G131" s="20">
        <f t="shared" si="3"/>
        <v>7.7429158265601141E-3</v>
      </c>
      <c r="H131" s="20">
        <f t="shared" si="4"/>
        <v>4.0946296094185987E-3</v>
      </c>
      <c r="I131" s="20">
        <f t="shared" si="5"/>
        <v>1.2160090442540068E-3</v>
      </c>
      <c r="P131" s="46">
        <v>11106240234</v>
      </c>
      <c r="Q131" s="20">
        <v>6.6602073786150087E-3</v>
      </c>
      <c r="S131" s="10"/>
      <c r="T131" s="21"/>
    </row>
    <row r="132" spans="1:20" x14ac:dyDescent="0.35">
      <c r="A132" s="10">
        <v>45168</v>
      </c>
      <c r="B132" s="10"/>
      <c r="C132" s="11">
        <v>80.311394000000007</v>
      </c>
      <c r="D132" s="11">
        <v>21.541992</v>
      </c>
      <c r="E132" s="11">
        <v>82.146011000000001</v>
      </c>
      <c r="G132" s="20">
        <f t="shared" si="3"/>
        <v>-1.862660227095952E-3</v>
      </c>
      <c r="H132" s="20">
        <f t="shared" si="4"/>
        <v>4.0779319883537243E-3</v>
      </c>
      <c r="I132" s="20">
        <f t="shared" si="5"/>
        <v>-7.0664282817361887E-3</v>
      </c>
      <c r="P132" s="46">
        <v>11090219727</v>
      </c>
      <c r="Q132" s="20">
        <v>-1.4424779819687088E-3</v>
      </c>
      <c r="S132" s="10"/>
      <c r="T132" s="21"/>
    </row>
    <row r="133" spans="1:20" x14ac:dyDescent="0.35">
      <c r="A133" s="10">
        <v>45169</v>
      </c>
      <c r="B133" s="10"/>
      <c r="C133" s="11">
        <v>80.461265999999995</v>
      </c>
      <c r="D133" s="11">
        <v>22.844622000000001</v>
      </c>
      <c r="E133" s="11">
        <v>81.579680999999994</v>
      </c>
      <c r="G133" s="20">
        <f t="shared" si="3"/>
        <v>1.866136204782945E-3</v>
      </c>
      <c r="H133" s="20">
        <f t="shared" si="4"/>
        <v>6.0469338211619456E-2</v>
      </c>
      <c r="I133" s="20">
        <f t="shared" si="5"/>
        <v>-6.8941874730838451E-3</v>
      </c>
      <c r="P133" s="46">
        <v>11125950195</v>
      </c>
      <c r="Q133" s="20">
        <v>3.2217998271947134E-3</v>
      </c>
      <c r="S133" s="10"/>
      <c r="T133" s="21"/>
    </row>
    <row r="134" spans="1:20" x14ac:dyDescent="0.35">
      <c r="A134" s="10">
        <v>45170</v>
      </c>
      <c r="B134" s="10"/>
      <c r="C134" s="11">
        <v>80.217727999999994</v>
      </c>
      <c r="D134" s="11">
        <v>22.766853000000001</v>
      </c>
      <c r="E134" s="11">
        <v>81.616225999999997</v>
      </c>
      <c r="G134" s="20">
        <f t="shared" si="3"/>
        <v>-3.0267731556697223E-3</v>
      </c>
      <c r="H134" s="20">
        <f t="shared" si="4"/>
        <v>-3.4042585602860917E-3</v>
      </c>
      <c r="I134" s="20">
        <f t="shared" si="5"/>
        <v>4.4796693921864963E-4</v>
      </c>
      <c r="P134" s="46">
        <v>11075150391</v>
      </c>
      <c r="Q134" s="20">
        <v>-4.5658845410641354E-3</v>
      </c>
      <c r="S134" s="10"/>
      <c r="T134" s="21"/>
    </row>
    <row r="135" spans="1:20" x14ac:dyDescent="0.35">
      <c r="A135" s="10">
        <v>45173</v>
      </c>
      <c r="B135" s="10"/>
      <c r="C135" s="11">
        <v>79.693184000000002</v>
      </c>
      <c r="D135" s="11">
        <v>23.048765</v>
      </c>
      <c r="E135" s="11">
        <v>81.323914000000002</v>
      </c>
      <c r="G135" s="20">
        <f t="shared" si="3"/>
        <v>-6.5390034482152339E-3</v>
      </c>
      <c r="H135" s="20">
        <f t="shared" si="4"/>
        <v>1.2382563369649656E-2</v>
      </c>
      <c r="I135" s="20">
        <f t="shared" si="5"/>
        <v>-3.5815427192136462E-3</v>
      </c>
      <c r="P135" s="46">
        <v>11053589844</v>
      </c>
      <c r="Q135" s="20">
        <v>-1.9467498172774924E-3</v>
      </c>
      <c r="S135" s="10"/>
      <c r="T135" s="21"/>
    </row>
    <row r="136" spans="1:20" x14ac:dyDescent="0.35">
      <c r="A136" s="10">
        <v>45174</v>
      </c>
      <c r="B136" s="10"/>
      <c r="C136" s="11">
        <v>80.367598999999998</v>
      </c>
      <c r="D136" s="11">
        <v>23.009882000000001</v>
      </c>
      <c r="E136" s="11">
        <v>80.191246000000007</v>
      </c>
      <c r="G136" s="20">
        <f t="shared" si="3"/>
        <v>8.4626434300830063E-3</v>
      </c>
      <c r="H136" s="20">
        <f t="shared" si="4"/>
        <v>-1.6869884351720557E-3</v>
      </c>
      <c r="I136" s="20">
        <f t="shared" si="5"/>
        <v>-1.3927858907528668E-2</v>
      </c>
      <c r="P136" s="46">
        <v>10958900391</v>
      </c>
      <c r="Q136" s="20">
        <v>-8.5663982775151006E-3</v>
      </c>
      <c r="S136" s="10"/>
      <c r="T136" s="21"/>
    </row>
    <row r="137" spans="1:20" x14ac:dyDescent="0.35">
      <c r="A137" s="10">
        <v>45175</v>
      </c>
      <c r="B137" s="10"/>
      <c r="C137" s="11">
        <v>81.304282999999998</v>
      </c>
      <c r="D137" s="11">
        <v>22.484940000000002</v>
      </c>
      <c r="E137" s="11">
        <v>79.661445999999998</v>
      </c>
      <c r="G137" s="20">
        <f t="shared" ref="G137:G200" si="6">(C137-C136)/C136</f>
        <v>1.1654995441633134E-2</v>
      </c>
      <c r="H137" s="20">
        <f t="shared" ref="H137:H200" si="7">(D137-D136)/D136</f>
        <v>-2.2813763234422468E-2</v>
      </c>
      <c r="I137" s="20">
        <f t="shared" ref="I137:I200" si="8">(E137-E136)/E136</f>
        <v>-6.6067061733896572E-3</v>
      </c>
      <c r="P137" s="46">
        <v>10924419922</v>
      </c>
      <c r="Q137" s="20">
        <v>-3.1463438638713328E-3</v>
      </c>
      <c r="S137" s="10"/>
      <c r="T137" s="21"/>
    </row>
    <row r="138" spans="1:20" x14ac:dyDescent="0.35">
      <c r="A138" s="10">
        <v>45176</v>
      </c>
      <c r="B138" s="10"/>
      <c r="C138" s="11">
        <v>82.877914000000004</v>
      </c>
      <c r="D138" s="11">
        <v>22.290520000000001</v>
      </c>
      <c r="E138" s="11">
        <v>80.958541999999994</v>
      </c>
      <c r="G138" s="20">
        <f t="shared" si="6"/>
        <v>1.9354835218213608E-2</v>
      </c>
      <c r="H138" s="20">
        <f t="shared" si="7"/>
        <v>-8.6466763976244063E-3</v>
      </c>
      <c r="I138" s="20">
        <f t="shared" si="8"/>
        <v>1.6282606770657869E-2</v>
      </c>
      <c r="P138" s="46">
        <v>10993429688</v>
      </c>
      <c r="Q138" s="20">
        <v>6.3170187975862763E-3</v>
      </c>
      <c r="S138" s="10"/>
      <c r="T138" s="21"/>
    </row>
    <row r="139" spans="1:20" x14ac:dyDescent="0.35">
      <c r="A139" s="10">
        <v>45177</v>
      </c>
      <c r="B139" s="10"/>
      <c r="C139" s="11">
        <v>83.290053999999998</v>
      </c>
      <c r="D139" s="11">
        <v>22.125259</v>
      </c>
      <c r="E139" s="11">
        <v>80.492683</v>
      </c>
      <c r="G139" s="20">
        <f t="shared" si="6"/>
        <v>4.9728568216617242E-3</v>
      </c>
      <c r="H139" s="20">
        <f t="shared" si="7"/>
        <v>-7.4139589385981567E-3</v>
      </c>
      <c r="I139" s="20">
        <f t="shared" si="8"/>
        <v>-5.7542908813747505E-3</v>
      </c>
      <c r="P139" s="46">
        <v>10948589844</v>
      </c>
      <c r="Q139" s="20">
        <v>-4.0787857177042239E-3</v>
      </c>
      <c r="S139" s="10"/>
      <c r="T139" s="21"/>
    </row>
    <row r="140" spans="1:20" x14ac:dyDescent="0.35">
      <c r="A140" s="10">
        <v>45180</v>
      </c>
      <c r="B140" s="10"/>
      <c r="C140" s="11">
        <v>84.620140000000006</v>
      </c>
      <c r="D140" s="11">
        <v>22.241913</v>
      </c>
      <c r="E140" s="11">
        <v>80.666236999999995</v>
      </c>
      <c r="G140" s="20">
        <f t="shared" si="6"/>
        <v>1.5969325701241693E-2</v>
      </c>
      <c r="H140" s="20">
        <f t="shared" si="7"/>
        <v>5.2724354548798948E-3</v>
      </c>
      <c r="I140" s="20">
        <f t="shared" si="8"/>
        <v>2.1561462922039232E-3</v>
      </c>
      <c r="P140" s="46">
        <v>10972209961</v>
      </c>
      <c r="Q140" s="20">
        <v>2.1573661390689686E-3</v>
      </c>
      <c r="S140" s="10"/>
      <c r="T140" s="21"/>
    </row>
    <row r="141" spans="1:20" x14ac:dyDescent="0.35">
      <c r="A141" s="10">
        <v>45181</v>
      </c>
      <c r="B141" s="10"/>
      <c r="C141" s="11">
        <v>85.275825999999995</v>
      </c>
      <c r="D141" s="11">
        <v>22.309961000000001</v>
      </c>
      <c r="E141" s="11">
        <v>81.908524</v>
      </c>
      <c r="G141" s="20">
        <f t="shared" si="6"/>
        <v>7.7485808933900205E-3</v>
      </c>
      <c r="H141" s="20">
        <f t="shared" si="7"/>
        <v>3.0594490680725616E-3</v>
      </c>
      <c r="I141" s="20">
        <f t="shared" si="8"/>
        <v>1.5400334095168028E-2</v>
      </c>
      <c r="P141" s="46">
        <v>10987129883</v>
      </c>
      <c r="Q141" s="20">
        <v>1.3597918790318343E-3</v>
      </c>
      <c r="S141" s="10"/>
      <c r="T141" s="21"/>
    </row>
    <row r="142" spans="1:20" x14ac:dyDescent="0.35">
      <c r="A142" s="10">
        <v>45182</v>
      </c>
      <c r="B142" s="10"/>
      <c r="C142" s="11">
        <v>85.931503000000006</v>
      </c>
      <c r="D142" s="11">
        <v>22.591873</v>
      </c>
      <c r="E142" s="11">
        <v>82.045540000000003</v>
      </c>
      <c r="G142" s="20">
        <f t="shared" si="6"/>
        <v>7.6888964992260691E-3</v>
      </c>
      <c r="H142" s="20">
        <f t="shared" si="7"/>
        <v>1.2636149386365954E-2</v>
      </c>
      <c r="I142" s="20">
        <f t="shared" si="8"/>
        <v>1.6727929317832987E-3</v>
      </c>
      <c r="P142" s="46">
        <v>10976379883</v>
      </c>
      <c r="Q142" s="20">
        <v>-9.7841748613831329E-4</v>
      </c>
      <c r="S142" s="10"/>
      <c r="T142" s="21"/>
    </row>
    <row r="143" spans="1:20" x14ac:dyDescent="0.35">
      <c r="A143" s="10">
        <v>45183</v>
      </c>
      <c r="B143" s="10"/>
      <c r="C143" s="11">
        <v>87.167930999999996</v>
      </c>
      <c r="D143" s="11">
        <v>22.805737000000001</v>
      </c>
      <c r="E143" s="11">
        <v>83.333495999999997</v>
      </c>
      <c r="G143" s="20">
        <f t="shared" si="6"/>
        <v>1.4388529896887632E-2</v>
      </c>
      <c r="H143" s="20">
        <f t="shared" si="7"/>
        <v>9.4664129884229134E-3</v>
      </c>
      <c r="I143" s="20">
        <f t="shared" si="8"/>
        <v>1.5698062320023659E-2</v>
      </c>
      <c r="P143" s="46">
        <v>11098320313</v>
      </c>
      <c r="Q143" s="20">
        <v>1.1109348555698124E-2</v>
      </c>
      <c r="S143" s="10"/>
      <c r="T143" s="21"/>
    </row>
    <row r="144" spans="1:20" x14ac:dyDescent="0.35">
      <c r="A144" s="10">
        <v>45184</v>
      </c>
      <c r="B144" s="10"/>
      <c r="C144" s="11">
        <v>88.067145999999994</v>
      </c>
      <c r="D144" s="11">
        <v>22.747409999999999</v>
      </c>
      <c r="E144" s="11">
        <v>84.274344999999997</v>
      </c>
      <c r="G144" s="20">
        <f t="shared" si="6"/>
        <v>1.0315892435258078E-2</v>
      </c>
      <c r="H144" s="20">
        <f t="shared" si="7"/>
        <v>-2.5575582144090328E-3</v>
      </c>
      <c r="I144" s="20">
        <f t="shared" si="8"/>
        <v>1.1290165961596044E-2</v>
      </c>
      <c r="P144" s="46">
        <v>11197719727</v>
      </c>
      <c r="Q144" s="20">
        <v>8.9562574512801404E-3</v>
      </c>
      <c r="S144" s="10"/>
      <c r="T144" s="21"/>
    </row>
    <row r="145" spans="1:20" x14ac:dyDescent="0.35">
      <c r="A145" s="10">
        <v>45187</v>
      </c>
      <c r="B145" s="10"/>
      <c r="C145" s="11">
        <v>87.748671999999999</v>
      </c>
      <c r="D145" s="11">
        <v>22.757131999999999</v>
      </c>
      <c r="E145" s="11">
        <v>84.055115000000001</v>
      </c>
      <c r="G145" s="20">
        <f t="shared" si="6"/>
        <v>-3.6162634360831316E-3</v>
      </c>
      <c r="H145" s="20">
        <f t="shared" si="7"/>
        <v>4.2738931597047789E-4</v>
      </c>
      <c r="I145" s="20">
        <f t="shared" si="8"/>
        <v>-2.6013847986596163E-3</v>
      </c>
      <c r="P145" s="46">
        <v>11090610352</v>
      </c>
      <c r="Q145" s="20">
        <v>-9.5652845053566856E-3</v>
      </c>
      <c r="S145" s="10"/>
      <c r="T145" s="21"/>
    </row>
    <row r="146" spans="1:20" x14ac:dyDescent="0.35">
      <c r="A146" s="10">
        <v>45188</v>
      </c>
      <c r="B146" s="10"/>
      <c r="C146" s="11">
        <v>88.685364000000007</v>
      </c>
      <c r="D146" s="11">
        <v>22.747409999999999</v>
      </c>
      <c r="E146" s="11">
        <v>84.036841999999993</v>
      </c>
      <c r="G146" s="20">
        <f t="shared" si="6"/>
        <v>1.0674714256644338E-2</v>
      </c>
      <c r="H146" s="20">
        <f t="shared" si="7"/>
        <v>-4.2720673237734916E-4</v>
      </c>
      <c r="I146" s="20">
        <f t="shared" si="8"/>
        <v>-2.1739307595983605E-4</v>
      </c>
      <c r="P146" s="46">
        <v>11068700195</v>
      </c>
      <c r="Q146" s="20">
        <v>-1.9755591716418817E-3</v>
      </c>
      <c r="S146" s="10"/>
      <c r="T146" s="21"/>
    </row>
    <row r="147" spans="1:20" x14ac:dyDescent="0.35">
      <c r="A147" s="10">
        <v>45189</v>
      </c>
      <c r="B147" s="10"/>
      <c r="C147" s="11">
        <v>88.985100000000003</v>
      </c>
      <c r="D147" s="11">
        <v>23.077929000000001</v>
      </c>
      <c r="E147" s="11">
        <v>84.849807999999996</v>
      </c>
      <c r="G147" s="20">
        <f t="shared" si="6"/>
        <v>3.3797685038536433E-3</v>
      </c>
      <c r="H147" s="20">
        <f t="shared" si="7"/>
        <v>1.4529961872582526E-2</v>
      </c>
      <c r="I147" s="20">
        <f t="shared" si="8"/>
        <v>9.6739237297851222E-3</v>
      </c>
      <c r="P147" s="46">
        <v>11154110352</v>
      </c>
      <c r="Q147" s="20">
        <v>7.716367368824556E-3</v>
      </c>
      <c r="S147" s="10"/>
      <c r="T147" s="21"/>
    </row>
    <row r="148" spans="1:20" x14ac:dyDescent="0.35">
      <c r="A148" s="10">
        <v>45190</v>
      </c>
      <c r="B148" s="10"/>
      <c r="C148" s="11">
        <v>89.003829999999994</v>
      </c>
      <c r="D148" s="11">
        <v>22.64048</v>
      </c>
      <c r="E148" s="11">
        <v>84.685394000000002</v>
      </c>
      <c r="G148" s="20">
        <f t="shared" si="6"/>
        <v>2.1048467664800972E-4</v>
      </c>
      <c r="H148" s="20">
        <f t="shared" si="7"/>
        <v>-1.8955297071934003E-2</v>
      </c>
      <c r="I148" s="20">
        <f t="shared" si="8"/>
        <v>-1.9377062114270622E-3</v>
      </c>
      <c r="P148" s="46">
        <v>11084740234</v>
      </c>
      <c r="Q148" s="20">
        <v>-6.2192425761290332E-3</v>
      </c>
      <c r="S148" s="10"/>
      <c r="T148" s="21"/>
    </row>
    <row r="149" spans="1:20" x14ac:dyDescent="0.35">
      <c r="A149" s="10">
        <v>45191</v>
      </c>
      <c r="B149" s="10"/>
      <c r="C149" s="11">
        <v>88.179550000000006</v>
      </c>
      <c r="D149" s="11">
        <v>22.455777999999999</v>
      </c>
      <c r="E149" s="11">
        <v>83.982039999999998</v>
      </c>
      <c r="G149" s="20">
        <f t="shared" si="6"/>
        <v>-9.2611744910301892E-3</v>
      </c>
      <c r="H149" s="20">
        <f t="shared" si="7"/>
        <v>-8.1580425856696264E-3</v>
      </c>
      <c r="I149" s="20">
        <f t="shared" si="8"/>
        <v>-8.3054936250282364E-3</v>
      </c>
      <c r="P149" s="46">
        <v>11014759766</v>
      </c>
      <c r="Q149" s="20">
        <v>-6.3132257971504216E-3</v>
      </c>
      <c r="S149" s="10"/>
      <c r="T149" s="21"/>
    </row>
    <row r="150" spans="1:20" x14ac:dyDescent="0.35">
      <c r="A150" s="10">
        <v>45194</v>
      </c>
      <c r="B150" s="10"/>
      <c r="C150" s="11">
        <v>88.685364000000007</v>
      </c>
      <c r="D150" s="11">
        <v>22.446055999999999</v>
      </c>
      <c r="E150" s="11">
        <v>84.493567999999996</v>
      </c>
      <c r="G150" s="20">
        <f t="shared" si="6"/>
        <v>5.7361825956245048E-3</v>
      </c>
      <c r="H150" s="20">
        <f t="shared" si="7"/>
        <v>-4.3293979838952845E-4</v>
      </c>
      <c r="I150" s="20">
        <f t="shared" si="8"/>
        <v>6.0909213446112814E-3</v>
      </c>
      <c r="P150" s="46">
        <v>11014259766</v>
      </c>
      <c r="Q150" s="20">
        <v>-4.5393636413513405E-5</v>
      </c>
      <c r="S150" s="10"/>
      <c r="T150" s="21"/>
    </row>
    <row r="151" spans="1:20" x14ac:dyDescent="0.35">
      <c r="A151" s="10">
        <v>45195</v>
      </c>
      <c r="B151" s="10"/>
      <c r="C151" s="11">
        <v>88.610427999999999</v>
      </c>
      <c r="D151" s="11">
        <v>22.368288</v>
      </c>
      <c r="E151" s="11">
        <v>84.941153999999997</v>
      </c>
      <c r="G151" s="20">
        <f t="shared" si="6"/>
        <v>-8.4496467759897901E-4</v>
      </c>
      <c r="H151" s="20">
        <f t="shared" si="7"/>
        <v>-3.4646621214880222E-3</v>
      </c>
      <c r="I151" s="20">
        <f t="shared" si="8"/>
        <v>5.2972789597428432E-3</v>
      </c>
      <c r="P151" s="46">
        <v>10953700195</v>
      </c>
      <c r="Q151" s="20">
        <v>-5.498287881945711E-3</v>
      </c>
      <c r="S151" s="10"/>
      <c r="T151" s="21"/>
    </row>
    <row r="152" spans="1:20" x14ac:dyDescent="0.35">
      <c r="A152" s="10">
        <v>45196</v>
      </c>
      <c r="B152" s="10"/>
      <c r="C152" s="11">
        <v>87.992217999999994</v>
      </c>
      <c r="D152" s="11">
        <v>21.716971999999998</v>
      </c>
      <c r="E152" s="11">
        <v>84.457031000000001</v>
      </c>
      <c r="G152" s="20">
        <f t="shared" si="6"/>
        <v>-6.9767183609586543E-3</v>
      </c>
      <c r="H152" s="20">
        <f t="shared" si="7"/>
        <v>-2.9117829670290429E-2</v>
      </c>
      <c r="I152" s="20">
        <f t="shared" si="8"/>
        <v>-5.6995105105352908E-3</v>
      </c>
      <c r="P152" s="46">
        <v>10882309570</v>
      </c>
      <c r="Q152" s="20">
        <v>-6.5174894080620759E-3</v>
      </c>
      <c r="S152" s="10"/>
      <c r="T152" s="21"/>
    </row>
    <row r="153" spans="1:20" x14ac:dyDescent="0.35">
      <c r="A153" s="10">
        <v>45197</v>
      </c>
      <c r="B153" s="10"/>
      <c r="C153" s="11">
        <v>88.985100000000003</v>
      </c>
      <c r="D153" s="11">
        <v>22.018328</v>
      </c>
      <c r="E153" s="11">
        <v>85.598838999999998</v>
      </c>
      <c r="G153" s="20">
        <f t="shared" si="6"/>
        <v>1.1283747842337703E-2</v>
      </c>
      <c r="H153" s="20">
        <f t="shared" si="7"/>
        <v>1.3876520170491631E-2</v>
      </c>
      <c r="I153" s="20">
        <f t="shared" si="8"/>
        <v>1.3519395442636356E-2</v>
      </c>
      <c r="P153" s="46">
        <v>10917790039</v>
      </c>
      <c r="Q153" s="20">
        <v>3.2603804157355911E-3</v>
      </c>
      <c r="S153" s="10"/>
      <c r="T153" s="21"/>
    </row>
    <row r="154" spans="1:20" x14ac:dyDescent="0.35">
      <c r="A154" s="10">
        <v>45198</v>
      </c>
      <c r="B154" s="10"/>
      <c r="C154" s="11">
        <v>88.348151999999999</v>
      </c>
      <c r="D154" s="11">
        <v>22.057213000000001</v>
      </c>
      <c r="E154" s="11">
        <v>85.744979999999998</v>
      </c>
      <c r="G154" s="20">
        <f t="shared" si="6"/>
        <v>-7.1579174491010721E-3</v>
      </c>
      <c r="H154" s="20">
        <f t="shared" si="7"/>
        <v>1.7660287375136068E-3</v>
      </c>
      <c r="I154" s="20">
        <f t="shared" si="8"/>
        <v>1.7072778288499926E-3</v>
      </c>
      <c r="P154" s="46">
        <v>10963500000</v>
      </c>
      <c r="Q154" s="20">
        <v>4.1867411661808017E-3</v>
      </c>
      <c r="S154" s="10"/>
      <c r="T154" s="21"/>
    </row>
    <row r="155" spans="1:20" x14ac:dyDescent="0.35">
      <c r="A155" s="10">
        <v>45201</v>
      </c>
      <c r="B155" s="10"/>
      <c r="C155" s="11">
        <v>87.036797000000007</v>
      </c>
      <c r="D155" s="11">
        <v>21.794743</v>
      </c>
      <c r="E155" s="11">
        <v>85.288261000000006</v>
      </c>
      <c r="G155" s="20">
        <f t="shared" si="6"/>
        <v>-1.4843038256193427E-2</v>
      </c>
      <c r="H155" s="20">
        <f t="shared" si="7"/>
        <v>-1.189950879106986E-2</v>
      </c>
      <c r="I155" s="20">
        <f t="shared" si="8"/>
        <v>-5.3264809205156097E-3</v>
      </c>
      <c r="P155" s="46">
        <v>10863650391</v>
      </c>
      <c r="Q155" s="20">
        <v>-9.1074573813107133E-3</v>
      </c>
      <c r="S155" s="10"/>
      <c r="T155" s="21"/>
    </row>
    <row r="156" spans="1:20" x14ac:dyDescent="0.35">
      <c r="A156" s="10">
        <v>45202</v>
      </c>
      <c r="B156" s="10"/>
      <c r="C156" s="11">
        <v>86.474784999999997</v>
      </c>
      <c r="D156" s="11">
        <v>21.367011999999999</v>
      </c>
      <c r="E156" s="11">
        <v>83.982039999999998</v>
      </c>
      <c r="G156" s="20">
        <f t="shared" si="6"/>
        <v>-6.4571769570060111E-3</v>
      </c>
      <c r="H156" s="20">
        <f t="shared" si="7"/>
        <v>-1.9625420680574275E-2</v>
      </c>
      <c r="I156" s="20">
        <f t="shared" si="8"/>
        <v>-1.531536678887154E-2</v>
      </c>
      <c r="P156" s="46">
        <v>10763370117</v>
      </c>
      <c r="Q156" s="20">
        <v>-9.230808281816329E-3</v>
      </c>
      <c r="S156" s="10"/>
      <c r="T156" s="21"/>
    </row>
    <row r="157" spans="1:20" x14ac:dyDescent="0.35">
      <c r="A157" s="10">
        <v>45203</v>
      </c>
      <c r="B157" s="10"/>
      <c r="C157" s="11">
        <v>86.118842999999998</v>
      </c>
      <c r="D157" s="11">
        <v>21.318407000000001</v>
      </c>
      <c r="E157" s="11">
        <v>84.425385000000006</v>
      </c>
      <c r="G157" s="20">
        <f t="shared" si="6"/>
        <v>-4.1161362818074526E-3</v>
      </c>
      <c r="H157" s="20">
        <f t="shared" si="7"/>
        <v>-2.2747682268348265E-3</v>
      </c>
      <c r="I157" s="20">
        <f t="shared" si="8"/>
        <v>5.2790453768449524E-3</v>
      </c>
      <c r="P157" s="46">
        <v>10756190430</v>
      </c>
      <c r="Q157" s="20">
        <v>-6.6704823135833456E-4</v>
      </c>
      <c r="S157" s="10"/>
      <c r="T157" s="21"/>
    </row>
    <row r="158" spans="1:20" x14ac:dyDescent="0.35">
      <c r="A158" s="10">
        <v>45204</v>
      </c>
      <c r="B158" s="10"/>
      <c r="C158" s="11">
        <v>86.362380999999999</v>
      </c>
      <c r="D158" s="11">
        <v>21.298964999999999</v>
      </c>
      <c r="E158" s="11">
        <v>84.068802000000005</v>
      </c>
      <c r="G158" s="20">
        <f t="shared" si="6"/>
        <v>2.827929306946227E-3</v>
      </c>
      <c r="H158" s="20">
        <f t="shared" si="7"/>
        <v>-9.1198183804266019E-4</v>
      </c>
      <c r="I158" s="20">
        <f t="shared" si="8"/>
        <v>-4.2236467147884552E-3</v>
      </c>
      <c r="P158" s="46">
        <v>10783150391</v>
      </c>
      <c r="Q158" s="20">
        <v>2.5064599939404381E-3</v>
      </c>
      <c r="S158" s="10"/>
      <c r="T158" s="21"/>
    </row>
    <row r="159" spans="1:20" x14ac:dyDescent="0.35">
      <c r="A159" s="10">
        <v>45205</v>
      </c>
      <c r="B159" s="10"/>
      <c r="C159" s="11">
        <v>88.067145999999994</v>
      </c>
      <c r="D159" s="11">
        <v>21.678087000000001</v>
      </c>
      <c r="E159" s="11">
        <v>85.177115999999998</v>
      </c>
      <c r="G159" s="20">
        <f t="shared" si="6"/>
        <v>1.9739671142230259E-2</v>
      </c>
      <c r="H159" s="20">
        <f t="shared" si="7"/>
        <v>1.7800019860120076E-2</v>
      </c>
      <c r="I159" s="20">
        <f t="shared" si="8"/>
        <v>1.3183416126234235E-2</v>
      </c>
      <c r="P159" s="46">
        <v>10837589844</v>
      </c>
      <c r="Q159" s="20">
        <v>5.0485666086450111E-3</v>
      </c>
      <c r="S159" s="10"/>
      <c r="T159" s="21"/>
    </row>
    <row r="160" spans="1:20" x14ac:dyDescent="0.35">
      <c r="A160" s="10">
        <v>45208</v>
      </c>
      <c r="B160" s="10"/>
      <c r="C160" s="11">
        <v>88.629165999999998</v>
      </c>
      <c r="D160" s="11">
        <v>21.522551</v>
      </c>
      <c r="E160" s="11">
        <v>84.936179999999993</v>
      </c>
      <c r="G160" s="20">
        <f t="shared" si="6"/>
        <v>6.3817215105392879E-3</v>
      </c>
      <c r="H160" s="20">
        <f t="shared" si="7"/>
        <v>-7.1748028320027246E-3</v>
      </c>
      <c r="I160" s="20">
        <f t="shared" si="8"/>
        <v>-2.8286470746439092E-3</v>
      </c>
      <c r="P160" s="46">
        <v>10822240234</v>
      </c>
      <c r="Q160" s="20">
        <v>-1.4163305883455244E-3</v>
      </c>
      <c r="S160" s="10"/>
      <c r="T160" s="21"/>
    </row>
    <row r="161" spans="1:20" x14ac:dyDescent="0.35">
      <c r="A161" s="10">
        <v>45209</v>
      </c>
      <c r="B161" s="10"/>
      <c r="C161" s="11">
        <v>90.408859000000007</v>
      </c>
      <c r="D161" s="11">
        <v>21.833625999999999</v>
      </c>
      <c r="E161" s="11">
        <v>85.890304999999998</v>
      </c>
      <c r="G161" s="20">
        <f t="shared" si="6"/>
        <v>2.0080218288413193E-2</v>
      </c>
      <c r="H161" s="20">
        <f t="shared" si="7"/>
        <v>1.4453444668338752E-2</v>
      </c>
      <c r="I161" s="20">
        <f t="shared" si="8"/>
        <v>1.1233434326808726E-2</v>
      </c>
      <c r="P161" s="46">
        <v>11001690430</v>
      </c>
      <c r="Q161" s="20">
        <v>1.658161269015496E-2</v>
      </c>
      <c r="S161" s="10"/>
      <c r="T161" s="21"/>
    </row>
    <row r="162" spans="1:20" x14ac:dyDescent="0.35">
      <c r="A162" s="10">
        <v>45210</v>
      </c>
      <c r="B162" s="10"/>
      <c r="C162" s="11">
        <v>91.120743000000004</v>
      </c>
      <c r="D162" s="11">
        <v>22.057213000000001</v>
      </c>
      <c r="E162" s="11">
        <v>86.430008000000001</v>
      </c>
      <c r="G162" s="20">
        <f t="shared" si="6"/>
        <v>7.8740513692358138E-3</v>
      </c>
      <c r="H162" s="20">
        <f t="shared" si="7"/>
        <v>1.0240488684747187E-2</v>
      </c>
      <c r="I162" s="20">
        <f t="shared" si="8"/>
        <v>6.2836311967922687E-3</v>
      </c>
      <c r="P162" s="46">
        <v>11038299805</v>
      </c>
      <c r="Q162" s="20">
        <v>3.3276136274632481E-3</v>
      </c>
      <c r="S162" s="10"/>
      <c r="T162" s="21"/>
    </row>
    <row r="163" spans="1:20" x14ac:dyDescent="0.35">
      <c r="A163" s="10">
        <v>45211</v>
      </c>
      <c r="B163" s="10"/>
      <c r="C163" s="11">
        <v>91.195678999999998</v>
      </c>
      <c r="D163" s="11">
        <v>21.960000999999998</v>
      </c>
      <c r="E163" s="11">
        <v>85.822845000000001</v>
      </c>
      <c r="G163" s="20">
        <f t="shared" si="6"/>
        <v>8.223813539359956E-4</v>
      </c>
      <c r="H163" s="20">
        <f t="shared" si="7"/>
        <v>-4.4072657774126998E-3</v>
      </c>
      <c r="I163" s="20">
        <f t="shared" si="8"/>
        <v>-7.0249096818317995E-3</v>
      </c>
      <c r="P163" s="46">
        <v>10979769531</v>
      </c>
      <c r="Q163" s="20">
        <v>-5.3024718510986304E-3</v>
      </c>
      <c r="S163" s="10"/>
      <c r="T163" s="21"/>
    </row>
    <row r="164" spans="1:20" x14ac:dyDescent="0.35">
      <c r="A164" s="10">
        <v>45212</v>
      </c>
      <c r="B164" s="10"/>
      <c r="C164" s="11">
        <v>91.813889000000003</v>
      </c>
      <c r="D164" s="11">
        <v>21.415619</v>
      </c>
      <c r="E164" s="11">
        <v>84.348281999999998</v>
      </c>
      <c r="G164" s="20">
        <f t="shared" si="6"/>
        <v>6.7789396030485697E-3</v>
      </c>
      <c r="H164" s="20">
        <f t="shared" si="7"/>
        <v>-2.4789707432162633E-2</v>
      </c>
      <c r="I164" s="20">
        <f t="shared" si="8"/>
        <v>-1.718147423334665E-2</v>
      </c>
      <c r="P164" s="46">
        <v>10900299805</v>
      </c>
      <c r="Q164" s="20">
        <v>-7.2378318848703707E-3</v>
      </c>
      <c r="S164" s="10"/>
      <c r="T164" s="21"/>
    </row>
    <row r="165" spans="1:20" x14ac:dyDescent="0.35">
      <c r="A165" s="10">
        <v>45215</v>
      </c>
      <c r="B165" s="10"/>
      <c r="C165" s="11">
        <v>91.158210999999994</v>
      </c>
      <c r="D165" s="11">
        <v>21.823906000000001</v>
      </c>
      <c r="E165" s="11">
        <v>84.039878999999999</v>
      </c>
      <c r="G165" s="20">
        <f t="shared" si="6"/>
        <v>-7.141381409080807E-3</v>
      </c>
      <c r="H165" s="20">
        <f t="shared" si="7"/>
        <v>1.9064917058899927E-2</v>
      </c>
      <c r="I165" s="20">
        <f t="shared" si="8"/>
        <v>-3.6563044639130698E-3</v>
      </c>
      <c r="P165" s="46">
        <v>10889030273</v>
      </c>
      <c r="Q165" s="20">
        <v>-1.0338735816083364E-3</v>
      </c>
      <c r="S165" s="10"/>
      <c r="T165" s="21"/>
    </row>
    <row r="166" spans="1:20" x14ac:dyDescent="0.35">
      <c r="A166" s="10">
        <v>45216</v>
      </c>
      <c r="B166" s="10"/>
      <c r="C166" s="11">
        <v>92.300963999999993</v>
      </c>
      <c r="D166" s="11">
        <v>21.930838000000001</v>
      </c>
      <c r="E166" s="11">
        <v>84.213356000000005</v>
      </c>
      <c r="G166" s="20">
        <f t="shared" si="6"/>
        <v>1.2535930526324162E-2</v>
      </c>
      <c r="H166" s="20">
        <f t="shared" si="7"/>
        <v>4.8997645059505142E-3</v>
      </c>
      <c r="I166" s="20">
        <f t="shared" si="8"/>
        <v>2.0642223913721418E-3</v>
      </c>
      <c r="P166" s="46">
        <v>10814019531</v>
      </c>
      <c r="Q166" s="20">
        <v>-6.8886521682278365E-3</v>
      </c>
      <c r="S166" s="10"/>
      <c r="T166" s="21"/>
    </row>
    <row r="167" spans="1:20" x14ac:dyDescent="0.35">
      <c r="A167" s="10">
        <v>45217</v>
      </c>
      <c r="B167" s="10"/>
      <c r="C167" s="11">
        <v>92.132362000000001</v>
      </c>
      <c r="D167" s="11">
        <v>21.405897</v>
      </c>
      <c r="E167" s="11">
        <v>83.991698999999997</v>
      </c>
      <c r="G167" s="20">
        <f t="shared" si="6"/>
        <v>-1.8266548115358017E-3</v>
      </c>
      <c r="H167" s="20">
        <f t="shared" si="7"/>
        <v>-2.3936203441017705E-2</v>
      </c>
      <c r="I167" s="20">
        <f t="shared" si="8"/>
        <v>-2.6320884302486118E-3</v>
      </c>
      <c r="P167" s="46">
        <v>10675440430</v>
      </c>
      <c r="Q167" s="20">
        <v>-1.2814763335940197E-2</v>
      </c>
      <c r="S167" s="10"/>
      <c r="T167" s="21"/>
    </row>
    <row r="168" spans="1:20" x14ac:dyDescent="0.35">
      <c r="A168" s="10">
        <v>45218</v>
      </c>
      <c r="B168" s="10"/>
      <c r="C168" s="11">
        <v>92.151093000000003</v>
      </c>
      <c r="D168" s="11">
        <v>21.104541999999999</v>
      </c>
      <c r="E168" s="11">
        <v>81.678673000000003</v>
      </c>
      <c r="G168" s="20">
        <f t="shared" si="6"/>
        <v>2.0330532717702924E-4</v>
      </c>
      <c r="H168" s="20">
        <f t="shared" si="7"/>
        <v>-1.4078129965775362E-2</v>
      </c>
      <c r="I168" s="20">
        <f t="shared" si="8"/>
        <v>-2.7538745227668197E-2</v>
      </c>
      <c r="P168" s="46">
        <v>10448230469</v>
      </c>
      <c r="Q168" s="20">
        <v>-2.1283427366752681E-2</v>
      </c>
      <c r="S168" s="10"/>
      <c r="T168" s="21"/>
    </row>
    <row r="169" spans="1:20" x14ac:dyDescent="0.35">
      <c r="A169" s="10">
        <v>45219</v>
      </c>
      <c r="B169" s="10"/>
      <c r="C169" s="11">
        <v>89.828117000000006</v>
      </c>
      <c r="D169" s="11">
        <v>20.521276</v>
      </c>
      <c r="E169" s="11">
        <v>81.726860000000002</v>
      </c>
      <c r="G169" s="20">
        <f t="shared" si="6"/>
        <v>-2.5208339091539553E-2</v>
      </c>
      <c r="H169" s="20">
        <f t="shared" si="7"/>
        <v>-2.7636989231986098E-2</v>
      </c>
      <c r="I169" s="20">
        <f t="shared" si="8"/>
        <v>5.8995816447701894E-4</v>
      </c>
      <c r="P169" s="46">
        <v>10348599609</v>
      </c>
      <c r="Q169" s="20">
        <v>-9.5356682928851647E-3</v>
      </c>
      <c r="S169" s="10"/>
      <c r="T169" s="21"/>
    </row>
    <row r="170" spans="1:20" x14ac:dyDescent="0.35">
      <c r="A170" s="10">
        <v>45222</v>
      </c>
      <c r="B170" s="10"/>
      <c r="C170" s="11">
        <v>89.472176000000005</v>
      </c>
      <c r="D170" s="11">
        <v>20.647649999999999</v>
      </c>
      <c r="E170" s="11">
        <v>81.437729000000004</v>
      </c>
      <c r="G170" s="20">
        <f t="shared" si="6"/>
        <v>-3.9624675645822715E-3</v>
      </c>
      <c r="H170" s="20">
        <f t="shared" si="7"/>
        <v>6.1581940616167547E-3</v>
      </c>
      <c r="I170" s="20">
        <f t="shared" si="8"/>
        <v>-3.5377720372469662E-3</v>
      </c>
      <c r="P170" s="46">
        <v>10331919922</v>
      </c>
      <c r="Q170" s="20">
        <v>-1.6117820410690121E-3</v>
      </c>
      <c r="S170" s="10"/>
      <c r="T170" s="21"/>
    </row>
    <row r="171" spans="1:20" x14ac:dyDescent="0.35">
      <c r="A171" s="10">
        <v>45223</v>
      </c>
      <c r="B171" s="10"/>
      <c r="C171" s="11">
        <v>90.577461</v>
      </c>
      <c r="D171" s="11">
        <v>20.608767</v>
      </c>
      <c r="E171" s="11">
        <v>82.025627</v>
      </c>
      <c r="G171" s="20">
        <f t="shared" si="6"/>
        <v>1.2353393528732272E-2</v>
      </c>
      <c r="H171" s="20">
        <f t="shared" si="7"/>
        <v>-1.883168302445966E-3</v>
      </c>
      <c r="I171" s="20">
        <f t="shared" si="8"/>
        <v>7.2189881424615313E-3</v>
      </c>
      <c r="P171" s="46">
        <v>10376809570</v>
      </c>
      <c r="Q171" s="20">
        <v>4.3447537668594794E-3</v>
      </c>
      <c r="S171" s="10"/>
      <c r="T171" s="21"/>
    </row>
    <row r="172" spans="1:20" x14ac:dyDescent="0.35">
      <c r="A172" s="10">
        <v>45224</v>
      </c>
      <c r="B172" s="10"/>
      <c r="C172" s="11">
        <v>91.495414999999994</v>
      </c>
      <c r="D172" s="11">
        <v>20.842072999999999</v>
      </c>
      <c r="E172" s="11">
        <v>82.709891999999996</v>
      </c>
      <c r="G172" s="20">
        <f t="shared" si="6"/>
        <v>1.0134463804411504E-2</v>
      </c>
      <c r="H172" s="20">
        <f t="shared" si="7"/>
        <v>1.1320716081655875E-2</v>
      </c>
      <c r="I172" s="20">
        <f t="shared" si="8"/>
        <v>8.3420880159806188E-3</v>
      </c>
      <c r="P172" s="46">
        <v>10400929688</v>
      </c>
      <c r="Q172" s="20">
        <v>2.3244252327548494E-3</v>
      </c>
      <c r="S172" s="10"/>
      <c r="T172" s="21"/>
    </row>
    <row r="173" spans="1:20" x14ac:dyDescent="0.35">
      <c r="A173" s="10">
        <v>45225</v>
      </c>
      <c r="B173" s="10"/>
      <c r="C173" s="11">
        <v>91.401748999999995</v>
      </c>
      <c r="D173" s="11">
        <v>20.783745</v>
      </c>
      <c r="E173" s="11">
        <v>82.006348000000003</v>
      </c>
      <c r="G173" s="20">
        <f t="shared" si="6"/>
        <v>-1.0237234292013312E-3</v>
      </c>
      <c r="H173" s="20">
        <f t="shared" si="7"/>
        <v>-2.7985699886954379E-3</v>
      </c>
      <c r="I173" s="20">
        <f t="shared" si="8"/>
        <v>-8.5061651392313968E-3</v>
      </c>
      <c r="P173" s="46">
        <v>10367690430</v>
      </c>
      <c r="Q173" s="20">
        <v>-3.195796817889228E-3</v>
      </c>
      <c r="S173" s="10"/>
      <c r="T173" s="21"/>
    </row>
    <row r="174" spans="1:20" x14ac:dyDescent="0.35">
      <c r="A174" s="10">
        <v>45226</v>
      </c>
      <c r="B174" s="10"/>
      <c r="C174" s="11">
        <v>91.214409000000003</v>
      </c>
      <c r="D174" s="11">
        <v>20.618486000000001</v>
      </c>
      <c r="E174" s="11">
        <v>80.724547999999999</v>
      </c>
      <c r="G174" s="20">
        <f t="shared" si="6"/>
        <v>-2.0496325513420081E-3</v>
      </c>
      <c r="H174" s="20">
        <f t="shared" si="7"/>
        <v>-7.9513581407007709E-3</v>
      </c>
      <c r="I174" s="20">
        <f t="shared" si="8"/>
        <v>-1.5630497287844155E-2</v>
      </c>
      <c r="P174" s="46">
        <v>10323709961</v>
      </c>
      <c r="Q174" s="20">
        <v>-4.2420700441380748E-3</v>
      </c>
      <c r="S174" s="10"/>
      <c r="T174" s="21"/>
    </row>
    <row r="175" spans="1:20" x14ac:dyDescent="0.35">
      <c r="A175" s="10">
        <v>45229</v>
      </c>
      <c r="B175" s="10"/>
      <c r="C175" s="11">
        <v>91.963759999999994</v>
      </c>
      <c r="D175" s="11">
        <v>20.667093000000001</v>
      </c>
      <c r="E175" s="11">
        <v>81.563018999999997</v>
      </c>
      <c r="G175" s="20">
        <f t="shared" si="6"/>
        <v>8.2152700238400933E-3</v>
      </c>
      <c r="H175" s="20">
        <f t="shared" si="7"/>
        <v>2.357447583687789E-3</v>
      </c>
      <c r="I175" s="20">
        <f t="shared" si="8"/>
        <v>1.0386815668512612E-2</v>
      </c>
      <c r="P175" s="46">
        <v>10382190430</v>
      </c>
      <c r="Q175" s="20">
        <v>5.6646757048505192E-3</v>
      </c>
      <c r="S175" s="10"/>
      <c r="T175" s="21"/>
    </row>
    <row r="176" spans="1:20" x14ac:dyDescent="0.35">
      <c r="A176" s="10">
        <v>45230</v>
      </c>
      <c r="B176" s="10"/>
      <c r="C176" s="11">
        <v>92.844245999999998</v>
      </c>
      <c r="D176" s="11">
        <v>20.628205999999999</v>
      </c>
      <c r="E176" s="11">
        <v>81.476280000000003</v>
      </c>
      <c r="G176" s="20">
        <f t="shared" si="6"/>
        <v>9.574271430398287E-3</v>
      </c>
      <c r="H176" s="20">
        <f t="shared" si="7"/>
        <v>-1.8815902168729079E-3</v>
      </c>
      <c r="I176" s="20">
        <f t="shared" si="8"/>
        <v>-1.0634598996390062E-3</v>
      </c>
      <c r="P176" s="46">
        <v>10391160156</v>
      </c>
      <c r="Q176" s="20">
        <v>8.639531378736231E-4</v>
      </c>
      <c r="S176" s="10"/>
      <c r="T176" s="21"/>
    </row>
    <row r="177" spans="1:20" x14ac:dyDescent="0.35">
      <c r="A177" s="10">
        <v>45231</v>
      </c>
      <c r="B177" s="10"/>
      <c r="C177" s="11">
        <v>94.558372000000006</v>
      </c>
      <c r="D177" s="11">
        <v>21.133704999999999</v>
      </c>
      <c r="E177" s="11">
        <v>82.122001999999995</v>
      </c>
      <c r="G177" s="20">
        <f t="shared" si="6"/>
        <v>1.84623826876682E-2</v>
      </c>
      <c r="H177" s="20">
        <f t="shared" si="7"/>
        <v>2.4505233271376114E-2</v>
      </c>
      <c r="I177" s="20">
        <f t="shared" si="8"/>
        <v>7.9252759207955013E-3</v>
      </c>
      <c r="P177" s="46">
        <v>10503889648</v>
      </c>
      <c r="Q177" s="20">
        <v>1.0848595374108292E-2</v>
      </c>
      <c r="S177" s="10"/>
      <c r="T177" s="21"/>
    </row>
    <row r="178" spans="1:20" x14ac:dyDescent="0.35">
      <c r="A178" s="10">
        <v>45232</v>
      </c>
      <c r="B178" s="10"/>
      <c r="C178" s="11">
        <v>94.043205</v>
      </c>
      <c r="D178" s="11">
        <v>21.328129000000001</v>
      </c>
      <c r="E178" s="11">
        <v>81.591933999999995</v>
      </c>
      <c r="G178" s="20">
        <f t="shared" si="6"/>
        <v>-5.448137368524124E-3</v>
      </c>
      <c r="H178" s="20">
        <f t="shared" si="7"/>
        <v>9.1997120239920779E-3</v>
      </c>
      <c r="I178" s="20">
        <f t="shared" si="8"/>
        <v>-6.4546404993877284E-3</v>
      </c>
      <c r="P178" s="46">
        <v>10591980469</v>
      </c>
      <c r="Q178" s="20">
        <v>8.3864952843228872E-3</v>
      </c>
      <c r="S178" s="10"/>
      <c r="T178" s="21"/>
    </row>
    <row r="179" spans="1:20" x14ac:dyDescent="0.35">
      <c r="A179" s="10">
        <v>45233</v>
      </c>
      <c r="B179" s="10"/>
      <c r="C179" s="11">
        <v>92.975380000000001</v>
      </c>
      <c r="D179" s="11">
        <v>21.367011999999999</v>
      </c>
      <c r="E179" s="11">
        <v>80.319762999999995</v>
      </c>
      <c r="G179" s="20">
        <f t="shared" si="6"/>
        <v>-1.1354621527413906E-2</v>
      </c>
      <c r="H179" s="20">
        <f t="shared" si="7"/>
        <v>1.8230853723736596E-3</v>
      </c>
      <c r="I179" s="20">
        <f t="shared" si="8"/>
        <v>-1.5591872108338555E-2</v>
      </c>
      <c r="P179" s="46">
        <v>10579669922</v>
      </c>
      <c r="Q179" s="20">
        <v>-1.1622516710665962E-3</v>
      </c>
      <c r="S179" s="10"/>
      <c r="T179" s="21"/>
    </row>
    <row r="180" spans="1:20" x14ac:dyDescent="0.35">
      <c r="A180" s="10">
        <v>45236</v>
      </c>
      <c r="B180" s="10"/>
      <c r="C180" s="11">
        <v>92.825507999999999</v>
      </c>
      <c r="D180" s="11">
        <v>21.2698</v>
      </c>
      <c r="E180" s="11">
        <v>81.187149000000005</v>
      </c>
      <c r="G180" s="20">
        <f t="shared" si="6"/>
        <v>-1.6119536161078557E-3</v>
      </c>
      <c r="H180" s="20">
        <f t="shared" si="7"/>
        <v>-4.5496300559010761E-3</v>
      </c>
      <c r="I180" s="20">
        <f t="shared" si="8"/>
        <v>1.0799160351108238E-2</v>
      </c>
      <c r="P180" s="46">
        <v>10576750000</v>
      </c>
      <c r="Q180" s="20">
        <v>-2.7599367669572933E-4</v>
      </c>
      <c r="S180" s="10"/>
      <c r="T180" s="21"/>
    </row>
    <row r="181" spans="1:20" x14ac:dyDescent="0.35">
      <c r="A181" s="10">
        <v>45237</v>
      </c>
      <c r="B181" s="10"/>
      <c r="C181" s="11">
        <v>92.581969999999998</v>
      </c>
      <c r="D181" s="11">
        <v>21.658647999999999</v>
      </c>
      <c r="E181" s="11">
        <v>81.129326000000006</v>
      </c>
      <c r="G181" s="20">
        <f t="shared" si="6"/>
        <v>-2.623610742857458E-3</v>
      </c>
      <c r="H181" s="20">
        <f t="shared" si="7"/>
        <v>1.8281695173438368E-2</v>
      </c>
      <c r="I181" s="20">
        <f t="shared" si="8"/>
        <v>-7.1221862957645014E-4</v>
      </c>
      <c r="P181" s="46">
        <v>10571030273</v>
      </c>
      <c r="Q181" s="20">
        <v>-5.4078303826789892E-4</v>
      </c>
      <c r="S181" s="10"/>
      <c r="T181" s="21"/>
    </row>
    <row r="182" spans="1:20" x14ac:dyDescent="0.35">
      <c r="A182" s="10">
        <v>45238</v>
      </c>
      <c r="B182" s="10"/>
      <c r="C182" s="11">
        <v>92.450835999999995</v>
      </c>
      <c r="D182" s="11">
        <v>21.726693999999998</v>
      </c>
      <c r="E182" s="11">
        <v>81.803955000000002</v>
      </c>
      <c r="G182" s="20">
        <f t="shared" si="6"/>
        <v>-1.4164096961860175E-3</v>
      </c>
      <c r="H182" s="20">
        <f t="shared" si="7"/>
        <v>3.1417473519122219E-3</v>
      </c>
      <c r="I182" s="20">
        <f t="shared" si="8"/>
        <v>8.3154764529905726E-3</v>
      </c>
      <c r="P182" s="46">
        <v>10595059570</v>
      </c>
      <c r="Q182" s="20">
        <v>2.2731272524471372E-3</v>
      </c>
      <c r="S182" s="10"/>
      <c r="T182" s="21"/>
    </row>
    <row r="183" spans="1:20" x14ac:dyDescent="0.35">
      <c r="A183" s="10">
        <v>45239</v>
      </c>
      <c r="B183" s="10"/>
      <c r="C183" s="11">
        <v>92.132362000000001</v>
      </c>
      <c r="D183" s="11">
        <v>21.668367</v>
      </c>
      <c r="E183" s="11">
        <v>81.244979999999998</v>
      </c>
      <c r="G183" s="20">
        <f t="shared" si="6"/>
        <v>-3.444793078993843E-3</v>
      </c>
      <c r="H183" s="20">
        <f t="shared" si="7"/>
        <v>-2.6845777825194421E-3</v>
      </c>
      <c r="I183" s="20">
        <f t="shared" si="8"/>
        <v>-6.8331048297115187E-3</v>
      </c>
      <c r="P183" s="46">
        <v>10644990234</v>
      </c>
      <c r="Q183" s="20">
        <v>4.7126364575975667E-3</v>
      </c>
      <c r="S183" s="10"/>
      <c r="T183" s="21"/>
    </row>
    <row r="184" spans="1:20" x14ac:dyDescent="0.35">
      <c r="A184" s="10">
        <v>45240</v>
      </c>
      <c r="B184" s="10"/>
      <c r="C184" s="11">
        <v>91.757689999999997</v>
      </c>
      <c r="D184" s="11">
        <v>21.405897</v>
      </c>
      <c r="E184" s="11">
        <v>80.820922999999993</v>
      </c>
      <c r="G184" s="20">
        <f t="shared" si="6"/>
        <v>-4.0666709489115662E-3</v>
      </c>
      <c r="H184" s="20">
        <f t="shared" si="7"/>
        <v>-1.2113049405153625E-2</v>
      </c>
      <c r="I184" s="20">
        <f t="shared" si="8"/>
        <v>-5.2194855608310173E-3</v>
      </c>
      <c r="P184" s="46">
        <v>10555349609</v>
      </c>
      <c r="Q184" s="20">
        <v>-8.4209213000204248E-3</v>
      </c>
      <c r="S184" s="10"/>
      <c r="T184" s="21"/>
    </row>
    <row r="185" spans="1:20" x14ac:dyDescent="0.35">
      <c r="A185" s="10">
        <v>45243</v>
      </c>
      <c r="B185" s="10"/>
      <c r="C185" s="11">
        <v>92.919173999999998</v>
      </c>
      <c r="D185" s="11">
        <v>21.260079999999999</v>
      </c>
      <c r="E185" s="11">
        <v>81.553382999999997</v>
      </c>
      <c r="G185" s="20">
        <f t="shared" si="6"/>
        <v>1.2658165217542003E-2</v>
      </c>
      <c r="H185" s="20">
        <f t="shared" si="7"/>
        <v>-6.8120013844783509E-3</v>
      </c>
      <c r="I185" s="20">
        <f t="shared" si="8"/>
        <v>9.0627522281575938E-3</v>
      </c>
      <c r="P185" s="46">
        <v>10590389648</v>
      </c>
      <c r="Q185" s="20">
        <v>3.3196474108373609E-3</v>
      </c>
      <c r="S185" s="10"/>
      <c r="T185" s="21"/>
    </row>
    <row r="186" spans="1:20" x14ac:dyDescent="0.35">
      <c r="A186" s="10">
        <v>45244</v>
      </c>
      <c r="B186" s="10"/>
      <c r="C186" s="11">
        <v>92.825507999999999</v>
      </c>
      <c r="D186" s="11">
        <v>21.473946000000002</v>
      </c>
      <c r="E186" s="11">
        <v>81.495552000000004</v>
      </c>
      <c r="G186" s="20">
        <f t="shared" si="6"/>
        <v>-1.0080373723511458E-3</v>
      </c>
      <c r="H186" s="20">
        <f t="shared" si="7"/>
        <v>1.005951059450402E-2</v>
      </c>
      <c r="I186" s="20">
        <f t="shared" si="8"/>
        <v>-7.0911834521926681E-4</v>
      </c>
      <c r="P186" s="46">
        <v>10715730469</v>
      </c>
      <c r="Q186" s="20">
        <v>1.1835336108116727E-2</v>
      </c>
      <c r="S186" s="10"/>
      <c r="T186" s="21"/>
    </row>
    <row r="187" spans="1:20" x14ac:dyDescent="0.35">
      <c r="A187" s="10">
        <v>45245</v>
      </c>
      <c r="B187" s="10"/>
      <c r="C187" s="11">
        <v>92.862976000000003</v>
      </c>
      <c r="D187" s="11">
        <v>21.960000999999998</v>
      </c>
      <c r="E187" s="11">
        <v>80.589622000000006</v>
      </c>
      <c r="G187" s="20">
        <f t="shared" si="6"/>
        <v>4.0363905145559832E-4</v>
      </c>
      <c r="H187" s="20">
        <f t="shared" si="7"/>
        <v>2.2634638272816591E-2</v>
      </c>
      <c r="I187" s="20">
        <f t="shared" si="8"/>
        <v>-1.1116312212965903E-2</v>
      </c>
      <c r="P187" s="46">
        <v>10708190430</v>
      </c>
      <c r="Q187" s="20">
        <v>-7.0364209157862867E-4</v>
      </c>
      <c r="S187" s="10"/>
      <c r="T187" s="21"/>
    </row>
    <row r="188" spans="1:20" x14ac:dyDescent="0.35">
      <c r="A188" s="10">
        <v>45246</v>
      </c>
      <c r="B188" s="10"/>
      <c r="C188" s="11">
        <v>92.788039999999995</v>
      </c>
      <c r="D188" s="11">
        <v>21.843347999999999</v>
      </c>
      <c r="E188" s="11">
        <v>80.213759999999994</v>
      </c>
      <c r="G188" s="20">
        <f t="shared" si="6"/>
        <v>-8.0695238541577763E-4</v>
      </c>
      <c r="H188" s="20">
        <f t="shared" si="7"/>
        <v>-5.3120671533666806E-3</v>
      </c>
      <c r="I188" s="20">
        <f t="shared" si="8"/>
        <v>-4.6639007687616666E-3</v>
      </c>
      <c r="P188" s="46">
        <v>10643070313</v>
      </c>
      <c r="Q188" s="20">
        <v>-6.0813372180569258E-3</v>
      </c>
      <c r="S188" s="10"/>
      <c r="T188" s="21"/>
    </row>
    <row r="189" spans="1:20" x14ac:dyDescent="0.35">
      <c r="A189" s="10">
        <v>45247</v>
      </c>
      <c r="B189" s="10"/>
      <c r="C189" s="11">
        <v>93.649795999999995</v>
      </c>
      <c r="D189" s="11">
        <v>22.494661000000001</v>
      </c>
      <c r="E189" s="11">
        <v>81.052222999999998</v>
      </c>
      <c r="G189" s="20">
        <f t="shared" si="6"/>
        <v>9.2873607417507664E-3</v>
      </c>
      <c r="H189" s="20">
        <f t="shared" si="7"/>
        <v>2.9817452892294802E-2</v>
      </c>
      <c r="I189" s="20">
        <f t="shared" si="8"/>
        <v>1.0452857464853966E-2</v>
      </c>
      <c r="P189" s="46">
        <v>10737370117</v>
      </c>
      <c r="Q189" s="20">
        <v>8.8602068037469707E-3</v>
      </c>
      <c r="S189" s="10"/>
      <c r="T189" s="21"/>
    </row>
    <row r="190" spans="1:20" x14ac:dyDescent="0.35">
      <c r="A190" s="10">
        <v>45250</v>
      </c>
      <c r="B190" s="10"/>
      <c r="C190" s="11">
        <v>94.558372000000006</v>
      </c>
      <c r="D190" s="11">
        <v>22.621037000000001</v>
      </c>
      <c r="E190" s="11">
        <v>81.225700000000003</v>
      </c>
      <c r="G190" s="20">
        <f t="shared" si="6"/>
        <v>9.7018470814395665E-3</v>
      </c>
      <c r="H190" s="20">
        <f t="shared" si="7"/>
        <v>5.6180442105795893E-3</v>
      </c>
      <c r="I190" s="20">
        <f t="shared" si="8"/>
        <v>2.1403114384661039E-3</v>
      </c>
      <c r="P190" s="46">
        <v>10740269531</v>
      </c>
      <c r="Q190" s="20">
        <v>2.700301813578622E-4</v>
      </c>
      <c r="S190" s="10"/>
      <c r="T190" s="21"/>
    </row>
    <row r="191" spans="1:20" x14ac:dyDescent="0.35">
      <c r="A191" s="10">
        <v>45251</v>
      </c>
      <c r="B191" s="10"/>
      <c r="C191" s="11">
        <v>95.120391999999995</v>
      </c>
      <c r="D191" s="11">
        <v>22.319680999999999</v>
      </c>
      <c r="E191" s="11">
        <v>81.987076000000002</v>
      </c>
      <c r="G191" s="20">
        <f t="shared" si="6"/>
        <v>5.9436302477795383E-3</v>
      </c>
      <c r="H191" s="20">
        <f t="shared" si="7"/>
        <v>-1.3321935683143171E-2</v>
      </c>
      <c r="I191" s="20">
        <f t="shared" si="8"/>
        <v>9.3735849614099784E-3</v>
      </c>
      <c r="P191" s="46">
        <v>10782230469</v>
      </c>
      <c r="Q191" s="20">
        <v>3.9068794203801624E-3</v>
      </c>
      <c r="S191" s="10"/>
      <c r="T191" s="21"/>
    </row>
    <row r="192" spans="1:20" x14ac:dyDescent="0.35">
      <c r="A192" s="10">
        <v>45252</v>
      </c>
      <c r="B192" s="10"/>
      <c r="C192" s="11">
        <v>95.401390000000006</v>
      </c>
      <c r="D192" s="11">
        <v>22.484940000000002</v>
      </c>
      <c r="E192" s="11">
        <v>82.883369000000002</v>
      </c>
      <c r="G192" s="20">
        <f t="shared" si="6"/>
        <v>2.9541299619540149E-3</v>
      </c>
      <c r="H192" s="20">
        <f t="shared" si="7"/>
        <v>7.4041828823629913E-3</v>
      </c>
      <c r="I192" s="20">
        <f t="shared" si="8"/>
        <v>1.0932125448649979E-2</v>
      </c>
      <c r="P192" s="46">
        <v>10832389648</v>
      </c>
      <c r="Q192" s="20">
        <v>4.6520225239307118E-3</v>
      </c>
      <c r="S192" s="10"/>
      <c r="T192" s="21"/>
    </row>
    <row r="193" spans="1:20" x14ac:dyDescent="0.35">
      <c r="A193" s="10">
        <v>45253</v>
      </c>
      <c r="B193" s="10"/>
      <c r="C193" s="11">
        <v>95.541900999999996</v>
      </c>
      <c r="D193" s="11">
        <v>22.582151</v>
      </c>
      <c r="E193" s="11">
        <v>83.124313000000001</v>
      </c>
      <c r="G193" s="20">
        <f t="shared" si="6"/>
        <v>1.4728401755990073E-3</v>
      </c>
      <c r="H193" s="20">
        <f t="shared" si="7"/>
        <v>4.323382673024608E-3</v>
      </c>
      <c r="I193" s="20">
        <f t="shared" si="8"/>
        <v>2.9070246891146393E-3</v>
      </c>
      <c r="P193" s="46">
        <v>10851620117</v>
      </c>
      <c r="Q193" s="20">
        <v>1.7752748585396897E-3</v>
      </c>
      <c r="S193" s="10"/>
      <c r="T193" s="21"/>
    </row>
    <row r="194" spans="1:20" x14ac:dyDescent="0.35">
      <c r="A194" s="10">
        <v>45254</v>
      </c>
      <c r="B194" s="10"/>
      <c r="C194" s="11">
        <v>96.150741999999994</v>
      </c>
      <c r="D194" s="11">
        <v>22.65992</v>
      </c>
      <c r="E194" s="11">
        <v>83.644745</v>
      </c>
      <c r="G194" s="20">
        <f t="shared" si="6"/>
        <v>6.3725024688382351E-3</v>
      </c>
      <c r="H194" s="20">
        <f t="shared" si="7"/>
        <v>3.4438260553655842E-3</v>
      </c>
      <c r="I194" s="20">
        <f t="shared" si="8"/>
        <v>6.2608878343451638E-3</v>
      </c>
      <c r="P194" s="46">
        <v>10879519531</v>
      </c>
      <c r="Q194" s="20">
        <v>2.5709906630709601E-3</v>
      </c>
      <c r="S194" s="10"/>
      <c r="T194" s="21"/>
    </row>
    <row r="195" spans="1:20" x14ac:dyDescent="0.35">
      <c r="A195" s="10">
        <v>45257</v>
      </c>
      <c r="B195" s="10"/>
      <c r="C195" s="11">
        <v>96.525420999999994</v>
      </c>
      <c r="D195" s="11">
        <v>22.368288</v>
      </c>
      <c r="E195" s="11">
        <v>82.854461999999998</v>
      </c>
      <c r="G195" s="20">
        <f t="shared" si="6"/>
        <v>3.8967874007670212E-3</v>
      </c>
      <c r="H195" s="20">
        <f t="shared" si="7"/>
        <v>-1.2869948349332208E-2</v>
      </c>
      <c r="I195" s="20">
        <f t="shared" si="8"/>
        <v>-9.4480890580753429E-3</v>
      </c>
      <c r="P195" s="46">
        <v>10821059570</v>
      </c>
      <c r="Q195" s="20">
        <v>-5.3733954733409632E-3</v>
      </c>
      <c r="S195" s="10"/>
      <c r="T195" s="21"/>
    </row>
    <row r="196" spans="1:20" x14ac:dyDescent="0.35">
      <c r="A196" s="10">
        <v>45258</v>
      </c>
      <c r="B196" s="10"/>
      <c r="C196" s="11">
        <v>96.759590000000003</v>
      </c>
      <c r="D196" s="11">
        <v>22.552990000000001</v>
      </c>
      <c r="E196" s="11">
        <v>82.189460999999994</v>
      </c>
      <c r="G196" s="20">
        <f t="shared" si="6"/>
        <v>2.4259826849137339E-3</v>
      </c>
      <c r="H196" s="20">
        <f t="shared" si="7"/>
        <v>8.2573149988055174E-3</v>
      </c>
      <c r="I196" s="20">
        <f t="shared" si="8"/>
        <v>-8.0261338248747999E-3</v>
      </c>
      <c r="P196" s="46">
        <v>10760379883</v>
      </c>
      <c r="Q196" s="20">
        <v>-5.6075550279962097E-3</v>
      </c>
      <c r="S196" s="10"/>
      <c r="T196" s="21"/>
    </row>
    <row r="197" spans="1:20" x14ac:dyDescent="0.35">
      <c r="A197" s="10">
        <v>45259</v>
      </c>
      <c r="B197" s="10"/>
      <c r="C197" s="11">
        <v>96.244408000000007</v>
      </c>
      <c r="D197" s="11">
        <v>23.233467000000001</v>
      </c>
      <c r="E197" s="11">
        <v>81.765404000000004</v>
      </c>
      <c r="G197" s="20">
        <f t="shared" si="6"/>
        <v>-5.3243507956161843E-3</v>
      </c>
      <c r="H197" s="20">
        <f t="shared" si="7"/>
        <v>3.0172362954978462E-2</v>
      </c>
      <c r="I197" s="20">
        <f t="shared" si="8"/>
        <v>-5.1595057911377543E-3</v>
      </c>
      <c r="P197" s="46">
        <v>10802879883</v>
      </c>
      <c r="Q197" s="20">
        <v>3.9496746826888952E-3</v>
      </c>
      <c r="S197" s="10"/>
      <c r="T197" s="21"/>
    </row>
    <row r="198" spans="1:20" x14ac:dyDescent="0.35">
      <c r="A198" s="10">
        <v>45260</v>
      </c>
      <c r="B198" s="10"/>
      <c r="C198" s="11">
        <v>96.712753000000006</v>
      </c>
      <c r="D198" s="11">
        <v>23.943107999999999</v>
      </c>
      <c r="E198" s="11">
        <v>82.035263</v>
      </c>
      <c r="G198" s="20">
        <f t="shared" si="6"/>
        <v>4.8662047981010937E-3</v>
      </c>
      <c r="H198" s="20">
        <f t="shared" si="7"/>
        <v>3.054391322655365E-2</v>
      </c>
      <c r="I198" s="20">
        <f t="shared" si="8"/>
        <v>3.3004056336589094E-3</v>
      </c>
      <c r="P198" s="46">
        <v>10854320313</v>
      </c>
      <c r="Q198" s="20">
        <v>4.7617330338875158E-3</v>
      </c>
      <c r="S198" s="10"/>
      <c r="T198" s="21"/>
    </row>
    <row r="199" spans="1:20" x14ac:dyDescent="0.35">
      <c r="A199" s="10">
        <v>45261</v>
      </c>
      <c r="B199" s="10"/>
      <c r="C199" s="11">
        <v>92.113624999999999</v>
      </c>
      <c r="D199" s="11">
        <v>24.12781</v>
      </c>
      <c r="E199" s="11">
        <v>82.285835000000006</v>
      </c>
      <c r="G199" s="20">
        <f t="shared" si="6"/>
        <v>-4.7554514346210441E-2</v>
      </c>
      <c r="H199" s="20">
        <f t="shared" si="7"/>
        <v>7.7142031853175237E-3</v>
      </c>
      <c r="I199" s="20">
        <f t="shared" si="8"/>
        <v>3.054442575505674E-3</v>
      </c>
      <c r="P199" s="46">
        <v>10887360352</v>
      </c>
      <c r="Q199" s="20">
        <v>3.0439528268231234E-3</v>
      </c>
      <c r="S199" s="10"/>
      <c r="T199" s="21"/>
    </row>
    <row r="200" spans="1:20" x14ac:dyDescent="0.35">
      <c r="A200" s="10">
        <v>45264</v>
      </c>
      <c r="B200" s="10"/>
      <c r="C200" s="11">
        <v>93.293853999999996</v>
      </c>
      <c r="D200" s="11">
        <v>24.098645999999999</v>
      </c>
      <c r="E200" s="11">
        <v>83.018294999999995</v>
      </c>
      <c r="G200" s="20">
        <f t="shared" si="6"/>
        <v>1.281275164233301E-2</v>
      </c>
      <c r="H200" s="20">
        <f t="shared" si="7"/>
        <v>-1.2087296774966946E-3</v>
      </c>
      <c r="I200" s="20">
        <f t="shared" si="8"/>
        <v>8.9014105526180661E-3</v>
      </c>
      <c r="P200" s="46">
        <v>10952440430</v>
      </c>
      <c r="Q200" s="20">
        <v>5.9775809650724782E-3</v>
      </c>
      <c r="S200" s="10"/>
      <c r="T200" s="21"/>
    </row>
    <row r="201" spans="1:20" x14ac:dyDescent="0.35">
      <c r="A201" s="10">
        <v>45265</v>
      </c>
      <c r="B201" s="10"/>
      <c r="C201" s="11">
        <v>92.788039999999995</v>
      </c>
      <c r="D201" s="11">
        <v>23.661196</v>
      </c>
      <c r="E201" s="11">
        <v>81.977431999999993</v>
      </c>
      <c r="G201" s="20">
        <f t="shared" ref="G201:G264" si="9">(C201-C200)/C200</f>
        <v>-5.4217290669544092E-3</v>
      </c>
      <c r="H201" s="20">
        <f t="shared" ref="H201:H264" si="10">(D201-D200)/D200</f>
        <v>-1.8152472134741443E-2</v>
      </c>
      <c r="I201" s="20">
        <f t="shared" ref="I201:I264" si="11">(E201-E200)/E200</f>
        <v>-1.2537754479298831E-2</v>
      </c>
      <c r="P201" s="46">
        <v>10964809570</v>
      </c>
      <c r="Q201" s="20">
        <v>1.1293501278600425E-3</v>
      </c>
      <c r="S201" s="10"/>
      <c r="T201" s="21"/>
    </row>
    <row r="202" spans="1:20" x14ac:dyDescent="0.35">
      <c r="A202" s="10">
        <v>45266</v>
      </c>
      <c r="B202" s="10"/>
      <c r="C202" s="11">
        <v>92.507041999999998</v>
      </c>
      <c r="D202" s="11">
        <v>24.030598000000001</v>
      </c>
      <c r="E202" s="11">
        <v>81.813598999999996</v>
      </c>
      <c r="G202" s="20">
        <f t="shared" si="9"/>
        <v>-3.0283859859524653E-3</v>
      </c>
      <c r="H202" s="20">
        <f t="shared" si="10"/>
        <v>1.5612144035322682E-2</v>
      </c>
      <c r="I202" s="20">
        <f t="shared" si="11"/>
        <v>-1.9985134445294262E-3</v>
      </c>
      <c r="P202" s="46">
        <v>11001620117</v>
      </c>
      <c r="Q202" s="20">
        <v>3.357153333580421E-3</v>
      </c>
      <c r="S202" s="10"/>
      <c r="T202" s="21"/>
    </row>
    <row r="203" spans="1:20" x14ac:dyDescent="0.35">
      <c r="A203" s="10">
        <v>45267</v>
      </c>
      <c r="B203" s="10"/>
      <c r="C203" s="11">
        <v>92.413368000000006</v>
      </c>
      <c r="D203" s="11">
        <v>23.884781</v>
      </c>
      <c r="E203" s="11">
        <v>81.196793</v>
      </c>
      <c r="G203" s="20">
        <f t="shared" si="9"/>
        <v>-1.0126148018006341E-3</v>
      </c>
      <c r="H203" s="20">
        <f t="shared" si="10"/>
        <v>-6.0679721744752654E-3</v>
      </c>
      <c r="I203" s="20">
        <f t="shared" si="11"/>
        <v>-7.5391622852332514E-3</v>
      </c>
      <c r="P203" s="46">
        <v>10968099609</v>
      </c>
      <c r="Q203" s="20">
        <v>-3.046870155805799E-3</v>
      </c>
      <c r="S203" s="10"/>
      <c r="T203" s="21"/>
    </row>
    <row r="204" spans="1:20" x14ac:dyDescent="0.35">
      <c r="A204" s="10">
        <v>45268</v>
      </c>
      <c r="B204" s="10"/>
      <c r="C204" s="11">
        <v>92.619438000000002</v>
      </c>
      <c r="D204" s="11">
        <v>24.312511000000001</v>
      </c>
      <c r="E204" s="11">
        <v>81.649756999999994</v>
      </c>
      <c r="G204" s="20">
        <f t="shared" si="9"/>
        <v>2.2298721977105831E-3</v>
      </c>
      <c r="H204" s="20">
        <f t="shared" si="10"/>
        <v>1.7908056180209499E-2</v>
      </c>
      <c r="I204" s="20">
        <f t="shared" si="11"/>
        <v>5.5785947112467161E-3</v>
      </c>
      <c r="P204" s="46">
        <v>11071769531</v>
      </c>
      <c r="Q204" s="20">
        <v>9.4519493527331251E-3</v>
      </c>
      <c r="S204" s="10"/>
      <c r="T204" s="21"/>
    </row>
    <row r="205" spans="1:20" x14ac:dyDescent="0.35">
      <c r="A205" s="10">
        <v>45271</v>
      </c>
      <c r="B205" s="10"/>
      <c r="C205" s="11">
        <v>92.825507999999999</v>
      </c>
      <c r="D205" s="11">
        <v>24.341674999999999</v>
      </c>
      <c r="E205" s="11">
        <v>82.478592000000006</v>
      </c>
      <c r="G205" s="20">
        <f t="shared" si="9"/>
        <v>2.2249109306838686E-3</v>
      </c>
      <c r="H205" s="20">
        <f t="shared" si="10"/>
        <v>1.1995470151148916E-3</v>
      </c>
      <c r="I205" s="20">
        <f t="shared" si="11"/>
        <v>1.015110185814775E-2</v>
      </c>
      <c r="P205" s="46">
        <v>11130360352</v>
      </c>
      <c r="Q205" s="20">
        <v>5.2919111832982748E-3</v>
      </c>
      <c r="S205" s="10"/>
      <c r="T205" s="21"/>
    </row>
    <row r="206" spans="1:20" x14ac:dyDescent="0.35">
      <c r="A206" s="10">
        <v>45272</v>
      </c>
      <c r="B206" s="10"/>
      <c r="C206" s="11">
        <v>93.612328000000005</v>
      </c>
      <c r="D206" s="11">
        <v>24.302790000000002</v>
      </c>
      <c r="E206" s="11">
        <v>82.815910000000002</v>
      </c>
      <c r="G206" s="20">
        <f t="shared" si="9"/>
        <v>8.4763338973593959E-3</v>
      </c>
      <c r="H206" s="20">
        <f t="shared" si="10"/>
        <v>-1.5974660741299418E-3</v>
      </c>
      <c r="I206" s="20">
        <f t="shared" si="11"/>
        <v>4.0897642869557743E-3</v>
      </c>
      <c r="P206" s="46">
        <v>11151219727</v>
      </c>
      <c r="Q206" s="20">
        <v>1.8740970049771844E-3</v>
      </c>
      <c r="S206" s="10"/>
      <c r="T206" s="21"/>
    </row>
    <row r="207" spans="1:20" x14ac:dyDescent="0.35">
      <c r="A207" s="10">
        <v>45273</v>
      </c>
      <c r="B207" s="10"/>
      <c r="C207" s="11">
        <v>94.090034000000003</v>
      </c>
      <c r="D207" s="11">
        <v>24.312511000000001</v>
      </c>
      <c r="E207" s="11">
        <v>83.567642000000006</v>
      </c>
      <c r="G207" s="20">
        <f t="shared" si="9"/>
        <v>5.1030244648973769E-3</v>
      </c>
      <c r="H207" s="20">
        <f t="shared" si="10"/>
        <v>3.9999522688543085E-4</v>
      </c>
      <c r="I207" s="20">
        <f t="shared" si="11"/>
        <v>9.0771447177239745E-3</v>
      </c>
      <c r="P207" s="46">
        <v>11188910156</v>
      </c>
      <c r="Q207" s="20">
        <v>3.3799377935977426E-3</v>
      </c>
      <c r="S207" s="10"/>
      <c r="T207" s="21"/>
    </row>
    <row r="208" spans="1:20" x14ac:dyDescent="0.35">
      <c r="A208" s="10">
        <v>45274</v>
      </c>
      <c r="B208" s="10"/>
      <c r="C208" s="11">
        <v>89.453445000000002</v>
      </c>
      <c r="D208" s="11">
        <v>25.226295</v>
      </c>
      <c r="E208" s="11">
        <v>82.478592000000006</v>
      </c>
      <c r="G208" s="20">
        <f t="shared" si="9"/>
        <v>-4.9278215799135543E-2</v>
      </c>
      <c r="H208" s="20">
        <f t="shared" si="10"/>
        <v>3.7584929010417711E-2</v>
      </c>
      <c r="I208" s="20">
        <f t="shared" si="11"/>
        <v>-1.3031957991587224E-2</v>
      </c>
      <c r="P208" s="46">
        <v>11209950195</v>
      </c>
      <c r="Q208" s="20">
        <v>1.8804368527990528E-3</v>
      </c>
      <c r="S208" s="10"/>
      <c r="T208" s="21"/>
    </row>
    <row r="209" spans="1:20" x14ac:dyDescent="0.35">
      <c r="A209" s="10">
        <v>45275</v>
      </c>
      <c r="B209" s="10"/>
      <c r="C209" s="11">
        <v>89.584579000000005</v>
      </c>
      <c r="D209" s="11">
        <v>24.934661999999999</v>
      </c>
      <c r="E209" s="11">
        <v>81.717224000000002</v>
      </c>
      <c r="G209" s="20">
        <f t="shared" si="9"/>
        <v>1.4659468956170773E-3</v>
      </c>
      <c r="H209" s="20">
        <f t="shared" si="10"/>
        <v>-1.1560675081299134E-2</v>
      </c>
      <c r="I209" s="20">
        <f t="shared" si="11"/>
        <v>-9.2310984164230697E-3</v>
      </c>
      <c r="P209" s="46">
        <v>11191889648</v>
      </c>
      <c r="Q209" s="20">
        <v>-1.6111175059507032E-3</v>
      </c>
      <c r="S209" s="10"/>
      <c r="T209" s="21"/>
    </row>
    <row r="210" spans="1:20" x14ac:dyDescent="0.35">
      <c r="A210" s="10">
        <v>45278</v>
      </c>
      <c r="B210" s="10"/>
      <c r="C210" s="11">
        <v>89.903053</v>
      </c>
      <c r="D210" s="11">
        <v>24.643028000000001</v>
      </c>
      <c r="E210" s="11">
        <v>82.170188999999993</v>
      </c>
      <c r="G210" s="20">
        <f t="shared" si="9"/>
        <v>3.5550091718351971E-3</v>
      </c>
      <c r="H210" s="20">
        <f t="shared" si="10"/>
        <v>-1.1695927540545704E-2</v>
      </c>
      <c r="I210" s="20">
        <f t="shared" si="11"/>
        <v>5.5430786537730634E-3</v>
      </c>
      <c r="P210" s="46">
        <v>11155799805</v>
      </c>
      <c r="Q210" s="20">
        <v>-3.2246424987266817E-3</v>
      </c>
      <c r="S210" s="10"/>
      <c r="T210" s="21"/>
    </row>
    <row r="211" spans="1:20" x14ac:dyDescent="0.35">
      <c r="A211" s="10">
        <v>45279</v>
      </c>
      <c r="B211" s="10"/>
      <c r="C211" s="11">
        <v>89.884315000000001</v>
      </c>
      <c r="D211" s="11">
        <v>25.469324</v>
      </c>
      <c r="E211" s="11">
        <v>81.553382999999997</v>
      </c>
      <c r="G211" s="20">
        <f t="shared" si="9"/>
        <v>-2.0842451256910077E-4</v>
      </c>
      <c r="H211" s="20">
        <f t="shared" si="10"/>
        <v>3.3530619694949797E-2</v>
      </c>
      <c r="I211" s="20">
        <f t="shared" si="11"/>
        <v>-7.5064449468407197E-3</v>
      </c>
      <c r="P211" s="46">
        <v>11146429688</v>
      </c>
      <c r="Q211" s="20">
        <v>-8.3993233688187357E-4</v>
      </c>
      <c r="S211" s="10"/>
      <c r="T211" s="21"/>
    </row>
    <row r="212" spans="1:20" x14ac:dyDescent="0.35">
      <c r="A212" s="10">
        <v>45280</v>
      </c>
      <c r="B212" s="10"/>
      <c r="C212" s="11">
        <v>90.352660999999998</v>
      </c>
      <c r="D212" s="11">
        <v>25.683187</v>
      </c>
      <c r="E212" s="11">
        <v>81.534103000000002</v>
      </c>
      <c r="G212" s="20">
        <f t="shared" si="9"/>
        <v>5.2105420172584814E-3</v>
      </c>
      <c r="H212" s="20">
        <f t="shared" si="10"/>
        <v>8.3968856024604303E-3</v>
      </c>
      <c r="I212" s="20">
        <f t="shared" si="11"/>
        <v>-2.3640956746079873E-4</v>
      </c>
      <c r="P212" s="46">
        <v>11144879883</v>
      </c>
      <c r="Q212" s="20">
        <v>-1.3904048591168935E-4</v>
      </c>
      <c r="S212" s="10"/>
      <c r="T212" s="21"/>
    </row>
    <row r="213" spans="1:20" x14ac:dyDescent="0.35">
      <c r="A213" s="10">
        <v>45281</v>
      </c>
      <c r="B213" s="10"/>
      <c r="C213" s="11">
        <v>89.303566000000004</v>
      </c>
      <c r="D213" s="11">
        <v>25.585975999999999</v>
      </c>
      <c r="E213" s="11">
        <v>81.235343999999998</v>
      </c>
      <c r="G213" s="20">
        <f t="shared" si="9"/>
        <v>-1.16111134789931E-2</v>
      </c>
      <c r="H213" s="20">
        <f t="shared" si="10"/>
        <v>-3.7850053422108982E-3</v>
      </c>
      <c r="I213" s="20">
        <f t="shared" si="11"/>
        <v>-3.6642213381559369E-3</v>
      </c>
      <c r="P213" s="46">
        <v>11132599609</v>
      </c>
      <c r="Q213" s="20">
        <v>-1.1018758505178588E-3</v>
      </c>
      <c r="S213" s="10"/>
      <c r="T213" s="21"/>
    </row>
    <row r="214" spans="1:20" x14ac:dyDescent="0.35">
      <c r="A214" s="10">
        <v>45282</v>
      </c>
      <c r="B214" s="10"/>
      <c r="C214" s="11">
        <v>89.640777999999997</v>
      </c>
      <c r="D214" s="11">
        <v>25.605419000000001</v>
      </c>
      <c r="E214" s="11">
        <v>81.765404000000004</v>
      </c>
      <c r="G214" s="20">
        <f t="shared" si="9"/>
        <v>3.7760194256967728E-3</v>
      </c>
      <c r="H214" s="20">
        <f t="shared" si="10"/>
        <v>7.5990847486148434E-4</v>
      </c>
      <c r="I214" s="20">
        <f t="shared" si="11"/>
        <v>6.5249923727781099E-3</v>
      </c>
      <c r="P214" s="46">
        <v>11153089844</v>
      </c>
      <c r="Q214" s="20">
        <v>1.8405615686955044E-3</v>
      </c>
      <c r="S214" s="10"/>
      <c r="T214" s="21"/>
    </row>
    <row r="215" spans="1:20" x14ac:dyDescent="0.35">
      <c r="A215" s="10">
        <v>45287</v>
      </c>
      <c r="B215" s="10"/>
      <c r="C215" s="11">
        <v>89.097504000000001</v>
      </c>
      <c r="D215" s="11">
        <v>25.634582999999999</v>
      </c>
      <c r="E215" s="11">
        <v>81.148598000000007</v>
      </c>
      <c r="G215" s="20">
        <f t="shared" si="9"/>
        <v>-6.0605676581699987E-3</v>
      </c>
      <c r="H215" s="20">
        <f t="shared" si="10"/>
        <v>1.1389776515665676E-3</v>
      </c>
      <c r="I215" s="20">
        <f t="shared" si="11"/>
        <v>-7.5436060953113721E-3</v>
      </c>
      <c r="P215" s="46">
        <v>11113980469</v>
      </c>
      <c r="Q215" s="20">
        <v>-3.5065955306582213E-3</v>
      </c>
      <c r="S215" s="10"/>
      <c r="T215" s="21"/>
    </row>
    <row r="216" spans="1:20" x14ac:dyDescent="0.35">
      <c r="A216" s="10">
        <v>45288</v>
      </c>
      <c r="B216" s="10"/>
      <c r="C216" s="11">
        <v>88.217017999999996</v>
      </c>
      <c r="D216" s="11">
        <v>25.216576</v>
      </c>
      <c r="E216" s="11">
        <v>80.994399999999999</v>
      </c>
      <c r="G216" s="20">
        <f t="shared" si="9"/>
        <v>-9.882274592114328E-3</v>
      </c>
      <c r="H216" s="20">
        <f t="shared" si="10"/>
        <v>-1.6306370187492394E-2</v>
      </c>
      <c r="I216" s="20">
        <f t="shared" si="11"/>
        <v>-1.9001930261322326E-3</v>
      </c>
      <c r="P216" s="46">
        <v>11057549805</v>
      </c>
      <c r="Q216" s="20">
        <v>-5.0774485484656826E-3</v>
      </c>
      <c r="S216" s="10"/>
      <c r="T216" s="21"/>
    </row>
    <row r="217" spans="1:20" x14ac:dyDescent="0.35">
      <c r="A217" s="10">
        <v>45289</v>
      </c>
      <c r="B217" s="10"/>
      <c r="C217" s="11">
        <v>88.572959999999995</v>
      </c>
      <c r="D217" s="11">
        <v>25.372112000000001</v>
      </c>
      <c r="E217" s="11">
        <v>81.794326999999996</v>
      </c>
      <c r="G217" s="20">
        <f t="shared" si="9"/>
        <v>4.0348450681023801E-3</v>
      </c>
      <c r="H217" s="20">
        <f t="shared" si="10"/>
        <v>6.168006314576628E-3</v>
      </c>
      <c r="I217" s="20">
        <f t="shared" si="11"/>
        <v>9.8763247829479171E-3</v>
      </c>
      <c r="P217" s="46">
        <v>11137790039</v>
      </c>
      <c r="Q217" s="20">
        <v>7.2566016355374669E-3</v>
      </c>
      <c r="S217" s="10"/>
      <c r="T217" s="21"/>
    </row>
    <row r="218" spans="1:20" x14ac:dyDescent="0.35">
      <c r="A218" s="10">
        <v>45294</v>
      </c>
      <c r="B218" s="10"/>
      <c r="C218" s="11">
        <v>89.097504000000001</v>
      </c>
      <c r="D218" s="11">
        <v>24.254185</v>
      </c>
      <c r="E218" s="11">
        <v>85.418059999999997</v>
      </c>
      <c r="G218" s="20">
        <f t="shared" si="9"/>
        <v>5.9221685715370237E-3</v>
      </c>
      <c r="H218" s="20">
        <f t="shared" si="10"/>
        <v>-4.4061251187918517E-2</v>
      </c>
      <c r="I218" s="20">
        <f t="shared" si="11"/>
        <v>4.4302986929643684E-2</v>
      </c>
      <c r="P218" s="46">
        <v>11170259766</v>
      </c>
      <c r="Q218" s="20">
        <v>2.915275551640339E-3</v>
      </c>
      <c r="S218" s="10"/>
      <c r="T218" s="21"/>
    </row>
    <row r="219" spans="1:20" x14ac:dyDescent="0.35">
      <c r="A219" s="10">
        <v>45295</v>
      </c>
      <c r="B219" s="10"/>
      <c r="C219" s="11">
        <v>89.865584999999996</v>
      </c>
      <c r="D219" s="11">
        <v>24.672191999999999</v>
      </c>
      <c r="E219" s="11">
        <v>86.584205999999995</v>
      </c>
      <c r="G219" s="20">
        <f t="shared" si="9"/>
        <v>8.6206792055588347E-3</v>
      </c>
      <c r="H219" s="20">
        <f t="shared" si="10"/>
        <v>1.7234427790502931E-2</v>
      </c>
      <c r="I219" s="20">
        <f t="shared" si="11"/>
        <v>1.3652218277961332E-2</v>
      </c>
      <c r="P219" s="46">
        <v>11224370117</v>
      </c>
      <c r="Q219" s="20">
        <v>4.8441443738578855E-3</v>
      </c>
      <c r="S219" s="10"/>
      <c r="T219" s="21"/>
    </row>
    <row r="220" spans="1:20" x14ac:dyDescent="0.35">
      <c r="A220" s="10">
        <v>45296</v>
      </c>
      <c r="B220" s="10"/>
      <c r="C220" s="11">
        <v>89.940513999999993</v>
      </c>
      <c r="D220" s="11">
        <v>24.798566999999998</v>
      </c>
      <c r="E220" s="11">
        <v>87.133560000000003</v>
      </c>
      <c r="G220" s="20">
        <f t="shared" si="9"/>
        <v>8.3378970937536729E-4</v>
      </c>
      <c r="H220" s="20">
        <f t="shared" si="10"/>
        <v>5.1221634461988408E-3</v>
      </c>
      <c r="I220" s="20">
        <f t="shared" si="11"/>
        <v>6.3447368218634255E-3</v>
      </c>
      <c r="P220" s="46">
        <v>11185900391</v>
      </c>
      <c r="Q220" s="20">
        <v>-3.4273394051515843E-3</v>
      </c>
      <c r="S220" s="10"/>
      <c r="T220" s="21"/>
    </row>
    <row r="221" spans="1:20" x14ac:dyDescent="0.35">
      <c r="A221" s="10">
        <v>45299</v>
      </c>
      <c r="B221" s="10"/>
      <c r="C221" s="11">
        <v>90.727333000000002</v>
      </c>
      <c r="D221" s="11">
        <v>24.886057000000001</v>
      </c>
      <c r="E221" s="11">
        <v>87.509422000000001</v>
      </c>
      <c r="G221" s="20">
        <f t="shared" si="9"/>
        <v>8.7482155149792504E-3</v>
      </c>
      <c r="H221" s="20">
        <f t="shared" si="10"/>
        <v>3.5280264379793603E-3</v>
      </c>
      <c r="I221" s="20">
        <f t="shared" si="11"/>
        <v>4.3136307066989794E-3</v>
      </c>
      <c r="P221" s="46">
        <v>11230400391</v>
      </c>
      <c r="Q221" s="20">
        <v>3.9782224447308685E-3</v>
      </c>
      <c r="S221" s="10"/>
      <c r="T221" s="21"/>
    </row>
    <row r="222" spans="1:20" x14ac:dyDescent="0.35">
      <c r="A222" s="10">
        <v>45300</v>
      </c>
      <c r="B222" s="10"/>
      <c r="C222" s="11">
        <v>90.483795000000001</v>
      </c>
      <c r="D222" s="11">
        <v>24.681913000000002</v>
      </c>
      <c r="E222" s="11">
        <v>87.837097</v>
      </c>
      <c r="G222" s="20">
        <f t="shared" si="9"/>
        <v>-2.6842847898989925E-3</v>
      </c>
      <c r="H222" s="20">
        <f t="shared" si="10"/>
        <v>-8.2031476501078261E-3</v>
      </c>
      <c r="I222" s="20">
        <f t="shared" si="11"/>
        <v>3.7444539400568692E-3</v>
      </c>
      <c r="P222" s="46">
        <v>11248650391</v>
      </c>
      <c r="Q222" s="20">
        <v>1.6250533698358145E-3</v>
      </c>
      <c r="S222" s="10"/>
      <c r="T222" s="21"/>
    </row>
    <row r="223" spans="1:20" x14ac:dyDescent="0.35">
      <c r="A223" s="10">
        <v>45301</v>
      </c>
      <c r="B223" s="10"/>
      <c r="C223" s="11">
        <v>90.614929000000004</v>
      </c>
      <c r="D223" s="11">
        <v>24.749960000000002</v>
      </c>
      <c r="E223" s="11">
        <v>88.232246000000004</v>
      </c>
      <c r="G223" s="20">
        <f t="shared" si="9"/>
        <v>1.4492539796767251E-3</v>
      </c>
      <c r="H223" s="20">
        <f t="shared" si="10"/>
        <v>2.7569581012622467E-3</v>
      </c>
      <c r="I223" s="20">
        <f t="shared" si="11"/>
        <v>4.4986573269834218E-3</v>
      </c>
      <c r="P223" s="46">
        <v>11255000000</v>
      </c>
      <c r="Q223" s="20">
        <v>5.644774065589501E-4</v>
      </c>
      <c r="S223" s="10"/>
      <c r="T223" s="21"/>
    </row>
    <row r="224" spans="1:20" x14ac:dyDescent="0.35">
      <c r="A224" s="10">
        <v>45302</v>
      </c>
      <c r="B224" s="10"/>
      <c r="C224" s="11">
        <v>90.839737</v>
      </c>
      <c r="D224" s="11">
        <v>24.322230999999999</v>
      </c>
      <c r="E224" s="11">
        <v>88.010574000000005</v>
      </c>
      <c r="G224" s="20">
        <f t="shared" si="9"/>
        <v>2.4809156998842419E-3</v>
      </c>
      <c r="H224" s="20">
        <f t="shared" si="10"/>
        <v>-1.7282007728497455E-2</v>
      </c>
      <c r="I224" s="20">
        <f t="shared" si="11"/>
        <v>-2.5123694573070043E-3</v>
      </c>
      <c r="P224" s="46">
        <v>11153620117</v>
      </c>
      <c r="Q224" s="20">
        <v>-9.007541803642825E-3</v>
      </c>
      <c r="S224" s="10"/>
      <c r="T224" s="21"/>
    </row>
    <row r="225" spans="1:20" x14ac:dyDescent="0.35">
      <c r="A225" s="10">
        <v>45303</v>
      </c>
      <c r="B225" s="10"/>
      <c r="C225" s="11">
        <v>91.607819000000006</v>
      </c>
      <c r="D225" s="11">
        <v>24.604143000000001</v>
      </c>
      <c r="E225" s="11">
        <v>88.116591999999997</v>
      </c>
      <c r="G225" s="20">
        <f t="shared" si="9"/>
        <v>8.4553525292571773E-3</v>
      </c>
      <c r="H225" s="20">
        <f t="shared" si="10"/>
        <v>1.1590713039441241E-2</v>
      </c>
      <c r="I225" s="20">
        <f t="shared" si="11"/>
        <v>1.2046052557274734E-3</v>
      </c>
      <c r="P225" s="46">
        <v>11226400391</v>
      </c>
      <c r="Q225" s="20">
        <v>6.525260250622179E-3</v>
      </c>
      <c r="S225" s="10"/>
      <c r="T225" s="21"/>
    </row>
    <row r="226" spans="1:20" x14ac:dyDescent="0.35">
      <c r="A226" s="10">
        <v>45306</v>
      </c>
      <c r="B226" s="10"/>
      <c r="C226" s="11">
        <v>92.188559999999995</v>
      </c>
      <c r="D226" s="11">
        <v>24.594421000000001</v>
      </c>
      <c r="E226" s="11">
        <v>88.665931999999998</v>
      </c>
      <c r="G226" s="20">
        <f t="shared" si="9"/>
        <v>6.3394261138341153E-3</v>
      </c>
      <c r="H226" s="20">
        <f t="shared" si="10"/>
        <v>-3.9513670522887175E-4</v>
      </c>
      <c r="I226" s="20">
        <f t="shared" si="11"/>
        <v>6.2342401984861245E-3</v>
      </c>
      <c r="P226" s="46">
        <v>11207509766</v>
      </c>
      <c r="Q226" s="20">
        <v>-1.6826965315742941E-3</v>
      </c>
      <c r="S226" s="10"/>
      <c r="T226" s="21"/>
    </row>
    <row r="227" spans="1:20" x14ac:dyDescent="0.35">
      <c r="A227" s="10">
        <v>45307</v>
      </c>
      <c r="B227" s="10"/>
      <c r="C227" s="11">
        <v>92.244765999999998</v>
      </c>
      <c r="D227" s="11">
        <v>24.643028000000001</v>
      </c>
      <c r="E227" s="11">
        <v>89.436942999999999</v>
      </c>
      <c r="G227" s="20">
        <f t="shared" si="9"/>
        <v>6.0968519304350881E-4</v>
      </c>
      <c r="H227" s="20">
        <f t="shared" si="10"/>
        <v>1.9763425209319021E-3</v>
      </c>
      <c r="I227" s="20">
        <f t="shared" si="11"/>
        <v>8.6956848319149401E-3</v>
      </c>
      <c r="P227" s="46">
        <v>11229650391</v>
      </c>
      <c r="Q227" s="20">
        <v>1.9755169044926978E-3</v>
      </c>
      <c r="S227" s="10"/>
      <c r="T227" s="21"/>
    </row>
    <row r="228" spans="1:20" x14ac:dyDescent="0.35">
      <c r="A228" s="10">
        <v>45308</v>
      </c>
      <c r="B228" s="10"/>
      <c r="C228" s="11">
        <v>91.495414999999994</v>
      </c>
      <c r="D228" s="11">
        <v>24.584703000000001</v>
      </c>
      <c r="E228" s="11">
        <v>90.256141999999997</v>
      </c>
      <c r="G228" s="20">
        <f t="shared" si="9"/>
        <v>-8.1235069749106877E-3</v>
      </c>
      <c r="H228" s="20">
        <f t="shared" si="10"/>
        <v>-2.3667951844229514E-3</v>
      </c>
      <c r="I228" s="20">
        <f t="shared" si="11"/>
        <v>9.1595147656153408E-3</v>
      </c>
      <c r="P228" s="46">
        <v>11148559570</v>
      </c>
      <c r="Q228" s="20">
        <v>-7.2211349575931781E-3</v>
      </c>
      <c r="S228" s="10"/>
      <c r="T228" s="21"/>
    </row>
    <row r="229" spans="1:20" x14ac:dyDescent="0.35">
      <c r="A229" s="10">
        <v>45309</v>
      </c>
      <c r="B229" s="10"/>
      <c r="C229" s="11">
        <v>90.820999</v>
      </c>
      <c r="D229" s="11">
        <v>24.769403000000001</v>
      </c>
      <c r="E229" s="11">
        <v>89.745345999999998</v>
      </c>
      <c r="G229" s="20">
        <f t="shared" si="9"/>
        <v>-7.3710360240455079E-3</v>
      </c>
      <c r="H229" s="20">
        <f t="shared" si="10"/>
        <v>7.5128017613228602E-3</v>
      </c>
      <c r="I229" s="20">
        <f t="shared" si="11"/>
        <v>-5.6594043206499916E-3</v>
      </c>
      <c r="P229" s="46">
        <v>11185879883</v>
      </c>
      <c r="Q229" s="20">
        <v>3.3475457314168524E-3</v>
      </c>
      <c r="S229" s="10"/>
      <c r="T229" s="21"/>
    </row>
    <row r="230" spans="1:20" x14ac:dyDescent="0.35">
      <c r="A230" s="10">
        <v>45310</v>
      </c>
      <c r="B230" s="10"/>
      <c r="C230" s="11">
        <v>91.570351000000002</v>
      </c>
      <c r="D230" s="11">
        <v>24.283346000000002</v>
      </c>
      <c r="E230" s="11">
        <v>90.400702999999993</v>
      </c>
      <c r="G230" s="20">
        <f t="shared" si="9"/>
        <v>8.2508671810580039E-3</v>
      </c>
      <c r="H230" s="20">
        <f t="shared" si="10"/>
        <v>-1.9623282805806778E-2</v>
      </c>
      <c r="I230" s="20">
        <f t="shared" si="11"/>
        <v>7.302406522562129E-3</v>
      </c>
      <c r="P230" s="46">
        <v>11150519531</v>
      </c>
      <c r="Q230" s="20">
        <v>-3.1611596378519776E-3</v>
      </c>
      <c r="S230" s="10"/>
      <c r="T230" s="21"/>
    </row>
    <row r="231" spans="1:20" x14ac:dyDescent="0.35">
      <c r="A231" s="10">
        <v>45313</v>
      </c>
      <c r="B231" s="10"/>
      <c r="C231" s="11">
        <v>93.069046</v>
      </c>
      <c r="D231" s="11">
        <v>24.652750000000001</v>
      </c>
      <c r="E231" s="11">
        <v>90.978958000000006</v>
      </c>
      <c r="G231" s="20">
        <f t="shared" si="9"/>
        <v>1.6366596650918133E-2</v>
      </c>
      <c r="H231" s="20">
        <f t="shared" si="10"/>
        <v>1.5212236402676936E-2</v>
      </c>
      <c r="I231" s="20">
        <f t="shared" si="11"/>
        <v>6.3965763629074092E-3</v>
      </c>
      <c r="P231" s="46">
        <v>11275349609</v>
      </c>
      <c r="Q231" s="20">
        <v>1.1195001062771557E-2</v>
      </c>
      <c r="S231" s="10"/>
      <c r="T231" s="21"/>
    </row>
    <row r="232" spans="1:20" x14ac:dyDescent="0.35">
      <c r="A232" s="10">
        <v>45314</v>
      </c>
      <c r="B232" s="10"/>
      <c r="C232" s="11">
        <v>92.038696000000002</v>
      </c>
      <c r="D232" s="11">
        <v>24.419443000000001</v>
      </c>
      <c r="E232" s="11">
        <v>90.111571999999995</v>
      </c>
      <c r="G232" s="20">
        <f t="shared" si="9"/>
        <v>-1.1070812953213237E-2</v>
      </c>
      <c r="H232" s="20">
        <f t="shared" si="10"/>
        <v>-9.463731226739408E-3</v>
      </c>
      <c r="I232" s="20">
        <f t="shared" si="11"/>
        <v>-9.5339188210971856E-3</v>
      </c>
      <c r="P232" s="46">
        <v>11149259766</v>
      </c>
      <c r="Q232" s="20">
        <v>-1.1182787884408915E-2</v>
      </c>
      <c r="S232" s="10"/>
      <c r="T232" s="21"/>
    </row>
    <row r="233" spans="1:20" x14ac:dyDescent="0.35">
      <c r="A233" s="10">
        <v>45315</v>
      </c>
      <c r="B233" s="10"/>
      <c r="C233" s="11">
        <v>92.507041999999998</v>
      </c>
      <c r="D233" s="11">
        <v>24.856894</v>
      </c>
      <c r="E233" s="11">
        <v>90.140488000000005</v>
      </c>
      <c r="G233" s="20">
        <f t="shared" si="9"/>
        <v>5.088577091531119E-3</v>
      </c>
      <c r="H233" s="20">
        <f t="shared" si="10"/>
        <v>1.7914044968183728E-2</v>
      </c>
      <c r="I233" s="20">
        <f t="shared" si="11"/>
        <v>3.2089108377789138E-4</v>
      </c>
      <c r="P233" s="46">
        <v>11196820313</v>
      </c>
      <c r="Q233" s="20">
        <v>4.2658031114350126E-3</v>
      </c>
      <c r="S233" s="10"/>
      <c r="T233" s="21"/>
    </row>
    <row r="234" spans="1:20" x14ac:dyDescent="0.35">
      <c r="A234" s="10">
        <v>45316</v>
      </c>
      <c r="B234" s="10"/>
      <c r="C234" s="11">
        <v>92.581969999999998</v>
      </c>
      <c r="D234" s="11">
        <v>24.992989000000001</v>
      </c>
      <c r="E234" s="11">
        <v>89.388756000000001</v>
      </c>
      <c r="G234" s="20">
        <f t="shared" si="9"/>
        <v>8.0997076957665438E-4</v>
      </c>
      <c r="H234" s="20">
        <f t="shared" si="10"/>
        <v>5.4751410212394583E-3</v>
      </c>
      <c r="I234" s="20">
        <f t="shared" si="11"/>
        <v>-8.339559910081739E-3</v>
      </c>
      <c r="P234" s="46">
        <v>11209019531</v>
      </c>
      <c r="Q234" s="20">
        <v>1.0895252097451427E-3</v>
      </c>
      <c r="S234" s="10"/>
      <c r="T234" s="21"/>
    </row>
    <row r="235" spans="1:20" x14ac:dyDescent="0.35">
      <c r="A235" s="10">
        <v>45317</v>
      </c>
      <c r="B235" s="10"/>
      <c r="C235" s="11">
        <v>92.975380000000001</v>
      </c>
      <c r="D235" s="11">
        <v>25.080479</v>
      </c>
      <c r="E235" s="11">
        <v>89.109261000000004</v>
      </c>
      <c r="G235" s="20">
        <f t="shared" si="9"/>
        <v>4.2493154984712782E-3</v>
      </c>
      <c r="H235" s="20">
        <f t="shared" si="10"/>
        <v>3.5005817031327846E-3</v>
      </c>
      <c r="I235" s="20">
        <f t="shared" si="11"/>
        <v>-3.1267355370735573E-3</v>
      </c>
      <c r="P235" s="46">
        <v>11390129883</v>
      </c>
      <c r="Q235" s="20">
        <v>1.6157555216949688E-2</v>
      </c>
      <c r="S235" s="10"/>
      <c r="T235" s="21"/>
    </row>
    <row r="236" spans="1:20" x14ac:dyDescent="0.35">
      <c r="A236" s="10">
        <v>45320</v>
      </c>
      <c r="B236" s="10"/>
      <c r="C236" s="11">
        <v>92.994110000000006</v>
      </c>
      <c r="D236" s="11">
        <v>24.954103</v>
      </c>
      <c r="E236" s="11">
        <v>89.542961000000005</v>
      </c>
      <c r="G236" s="20">
        <f t="shared" si="9"/>
        <v>2.0145117987154255E-4</v>
      </c>
      <c r="H236" s="20">
        <f t="shared" si="10"/>
        <v>-5.0388192346725313E-3</v>
      </c>
      <c r="I236" s="20">
        <f t="shared" si="11"/>
        <v>4.8670586551043411E-3</v>
      </c>
      <c r="P236" s="46">
        <v>11429830078</v>
      </c>
      <c r="Q236" s="20">
        <v>3.4854909827896998E-3</v>
      </c>
      <c r="S236" s="10"/>
      <c r="T236" s="21"/>
    </row>
    <row r="237" spans="1:20" x14ac:dyDescent="0.35">
      <c r="A237" s="10">
        <v>45321</v>
      </c>
      <c r="B237" s="10"/>
      <c r="C237" s="11">
        <v>92.825507999999999</v>
      </c>
      <c r="D237" s="11">
        <v>25.274899999999999</v>
      </c>
      <c r="E237" s="11">
        <v>89.234549999999999</v>
      </c>
      <c r="G237" s="20">
        <f t="shared" si="9"/>
        <v>-1.8130395570214826E-3</v>
      </c>
      <c r="H237" s="20">
        <f t="shared" si="10"/>
        <v>1.2855481120679789E-2</v>
      </c>
      <c r="I237" s="20">
        <f t="shared" si="11"/>
        <v>-3.4442796681696357E-3</v>
      </c>
      <c r="P237" s="46">
        <v>11443129883</v>
      </c>
      <c r="Q237" s="20">
        <v>1.1636047875811649E-3</v>
      </c>
      <c r="S237" s="10"/>
      <c r="T237" s="21"/>
    </row>
    <row r="238" spans="1:20" x14ac:dyDescent="0.35">
      <c r="A238" s="10">
        <v>45322</v>
      </c>
      <c r="B238" s="10"/>
      <c r="C238" s="11">
        <v>92.825507999999999</v>
      </c>
      <c r="D238" s="11">
        <v>25.265180999999998</v>
      </c>
      <c r="E238" s="11">
        <v>86.160156000000001</v>
      </c>
      <c r="G238" s="20">
        <f t="shared" si="9"/>
        <v>0</v>
      </c>
      <c r="H238" s="20">
        <f t="shared" si="10"/>
        <v>-3.8453168954181728E-4</v>
      </c>
      <c r="I238" s="20">
        <f t="shared" si="11"/>
        <v>-3.4452955721746767E-2</v>
      </c>
      <c r="P238" s="46">
        <v>11333379883</v>
      </c>
      <c r="Q238" s="20">
        <v>-9.5909074809196592E-3</v>
      </c>
      <c r="S238" s="10"/>
      <c r="T238" s="21"/>
    </row>
    <row r="239" spans="1:20" x14ac:dyDescent="0.35">
      <c r="A239" s="10">
        <v>45323</v>
      </c>
      <c r="B239" s="10"/>
      <c r="C239" s="11">
        <v>91.570351000000002</v>
      </c>
      <c r="D239" s="11">
        <v>24.419443000000001</v>
      </c>
      <c r="E239" s="11">
        <v>87.258842000000001</v>
      </c>
      <c r="G239" s="20">
        <f t="shared" si="9"/>
        <v>-1.3521681992841849E-2</v>
      </c>
      <c r="H239" s="20">
        <f t="shared" si="10"/>
        <v>-3.3474448490988337E-2</v>
      </c>
      <c r="I239" s="20">
        <f t="shared" si="11"/>
        <v>1.2751671433835389E-2</v>
      </c>
      <c r="P239" s="46">
        <v>11213910156</v>
      </c>
      <c r="Q239" s="20">
        <v>-1.0541403203046591E-2</v>
      </c>
      <c r="S239" s="10"/>
      <c r="T239" s="21"/>
    </row>
    <row r="240" spans="1:20" x14ac:dyDescent="0.35">
      <c r="A240" s="10">
        <v>45324</v>
      </c>
      <c r="B240" s="10"/>
      <c r="C240" s="11">
        <v>92.244765999999998</v>
      </c>
      <c r="D240" s="11">
        <v>25.061036999999999</v>
      </c>
      <c r="E240" s="11">
        <v>86.545661999999993</v>
      </c>
      <c r="G240" s="20">
        <f t="shared" si="9"/>
        <v>7.3649930641851115E-3</v>
      </c>
      <c r="H240" s="20">
        <f t="shared" si="10"/>
        <v>2.6273899859222741E-2</v>
      </c>
      <c r="I240" s="20">
        <f t="shared" si="11"/>
        <v>-8.1731545325803012E-3</v>
      </c>
      <c r="P240" s="46">
        <v>11239679688</v>
      </c>
      <c r="Q240" s="20">
        <v>2.2979970092066432E-3</v>
      </c>
      <c r="S240" s="10"/>
      <c r="T240" s="21"/>
    </row>
    <row r="241" spans="1:20" x14ac:dyDescent="0.35">
      <c r="A241" s="10">
        <v>45327</v>
      </c>
      <c r="B241" s="10"/>
      <c r="C241" s="11">
        <v>93.715362999999996</v>
      </c>
      <c r="D241" s="11">
        <v>24.983269</v>
      </c>
      <c r="E241" s="11">
        <v>87.085364999999996</v>
      </c>
      <c r="G241" s="20">
        <f t="shared" si="9"/>
        <v>1.594233541662405E-2</v>
      </c>
      <c r="H241" s="20">
        <f t="shared" si="10"/>
        <v>-3.1031437366298509E-3</v>
      </c>
      <c r="I241" s="20">
        <f t="shared" si="11"/>
        <v>6.2360491274537017E-3</v>
      </c>
      <c r="P241" s="46">
        <v>11274469727</v>
      </c>
      <c r="Q241" s="20">
        <v>3.0952874072686831E-3</v>
      </c>
      <c r="S241" s="10"/>
      <c r="T241" s="21"/>
    </row>
    <row r="242" spans="1:20" x14ac:dyDescent="0.35">
      <c r="A242" s="10">
        <v>45328</v>
      </c>
      <c r="B242" s="10"/>
      <c r="C242" s="11">
        <v>95.729232999999994</v>
      </c>
      <c r="D242" s="11">
        <v>23.875059</v>
      </c>
      <c r="E242" s="11">
        <v>86.825149999999994</v>
      </c>
      <c r="G242" s="20">
        <f t="shared" si="9"/>
        <v>2.1489219435664963E-2</v>
      </c>
      <c r="H242" s="20">
        <f t="shared" si="10"/>
        <v>-4.4358086205612234E-2</v>
      </c>
      <c r="I242" s="20">
        <f t="shared" si="11"/>
        <v>-2.9880451210143326E-3</v>
      </c>
      <c r="P242" s="46">
        <v>11245030273</v>
      </c>
      <c r="Q242" s="20">
        <v>-2.6111608539334365E-3</v>
      </c>
      <c r="S242" s="10"/>
      <c r="T242" s="21"/>
    </row>
    <row r="243" spans="1:20" x14ac:dyDescent="0.35">
      <c r="A243" s="10">
        <v>45329</v>
      </c>
      <c r="B243" s="10"/>
      <c r="C243" s="11">
        <v>95.963402000000002</v>
      </c>
      <c r="D243" s="11">
        <v>23.233467000000001</v>
      </c>
      <c r="E243" s="11">
        <v>87.441963000000001</v>
      </c>
      <c r="G243" s="20">
        <f t="shared" si="9"/>
        <v>2.4461597848591194E-3</v>
      </c>
      <c r="H243" s="20">
        <f t="shared" si="10"/>
        <v>-2.6872896942369828E-2</v>
      </c>
      <c r="I243" s="20">
        <f t="shared" si="11"/>
        <v>7.1040821697400773E-3</v>
      </c>
      <c r="P243" s="46">
        <v>11210250000</v>
      </c>
      <c r="Q243" s="20">
        <v>-3.0929461420401462E-3</v>
      </c>
      <c r="S243" s="10"/>
      <c r="T243" s="21"/>
    </row>
    <row r="244" spans="1:20" x14ac:dyDescent="0.35">
      <c r="A244" s="10">
        <v>45330</v>
      </c>
      <c r="B244" s="10"/>
      <c r="C244" s="11">
        <v>93.855857999999998</v>
      </c>
      <c r="D244" s="11">
        <v>23.466771999999999</v>
      </c>
      <c r="E244" s="11">
        <v>84.781981999999999</v>
      </c>
      <c r="G244" s="20">
        <f t="shared" si="9"/>
        <v>-2.1961955871468628E-2</v>
      </c>
      <c r="H244" s="20">
        <f t="shared" si="10"/>
        <v>1.0041764322130565E-2</v>
      </c>
      <c r="I244" s="20">
        <f t="shared" si="11"/>
        <v>-3.0419959808084384E-2</v>
      </c>
      <c r="P244" s="46">
        <v>11138849609</v>
      </c>
      <c r="Q244" s="20">
        <v>-6.3692059499119106E-3</v>
      </c>
      <c r="S244" s="10"/>
      <c r="T244" s="21"/>
    </row>
    <row r="245" spans="1:20" x14ac:dyDescent="0.35">
      <c r="A245" s="10">
        <v>45331</v>
      </c>
      <c r="B245" s="10"/>
      <c r="C245" s="11">
        <v>93.462456000000003</v>
      </c>
      <c r="D245" s="11">
        <v>23.602868999999998</v>
      </c>
      <c r="E245" s="11">
        <v>85.109656999999999</v>
      </c>
      <c r="G245" s="20">
        <f t="shared" si="9"/>
        <v>-4.191555097178854E-3</v>
      </c>
      <c r="H245" s="20">
        <f t="shared" si="10"/>
        <v>5.7995620360567473E-3</v>
      </c>
      <c r="I245" s="20">
        <f t="shared" si="11"/>
        <v>3.8649131840300605E-3</v>
      </c>
      <c r="P245" s="46">
        <v>11091580078</v>
      </c>
      <c r="Q245" s="20">
        <v>-4.2436636330745528E-3</v>
      </c>
      <c r="S245" s="10"/>
      <c r="T245" s="21"/>
    </row>
    <row r="246" spans="1:20" x14ac:dyDescent="0.35">
      <c r="A246" s="10">
        <v>45334</v>
      </c>
      <c r="B246" s="10"/>
      <c r="C246" s="11">
        <v>94.090034000000003</v>
      </c>
      <c r="D246" s="11">
        <v>23.816734</v>
      </c>
      <c r="E246" s="11">
        <v>84.502487000000002</v>
      </c>
      <c r="G246" s="20">
        <f t="shared" si="9"/>
        <v>6.7147604167388849E-3</v>
      </c>
      <c r="H246" s="20">
        <f t="shared" si="10"/>
        <v>9.0609747484512154E-3</v>
      </c>
      <c r="I246" s="20">
        <f t="shared" si="11"/>
        <v>-7.1339730578399161E-3</v>
      </c>
      <c r="P246" s="46">
        <v>11179299805</v>
      </c>
      <c r="Q246" s="20">
        <v>7.9086772473464708E-3</v>
      </c>
      <c r="S246" s="10"/>
      <c r="T246" s="21"/>
    </row>
    <row r="247" spans="1:20" x14ac:dyDescent="0.35">
      <c r="A247" s="10">
        <v>45335</v>
      </c>
      <c r="B247" s="10"/>
      <c r="C247" s="11">
        <v>95.495056000000005</v>
      </c>
      <c r="D247" s="11">
        <v>23.447331999999999</v>
      </c>
      <c r="E247" s="11">
        <v>84.830162000000001</v>
      </c>
      <c r="G247" s="20">
        <f t="shared" si="9"/>
        <v>1.493273984787807E-2</v>
      </c>
      <c r="H247" s="20">
        <f t="shared" si="10"/>
        <v>-1.5510187081066652E-2</v>
      </c>
      <c r="I247" s="20">
        <f t="shared" si="11"/>
        <v>3.8776965227070685E-3</v>
      </c>
      <c r="P247" s="46">
        <v>11142790039</v>
      </c>
      <c r="Q247" s="20">
        <v>-3.265836558356796E-3</v>
      </c>
      <c r="S247" s="10"/>
      <c r="T247" s="21"/>
    </row>
    <row r="248" spans="1:20" x14ac:dyDescent="0.35">
      <c r="A248" s="10">
        <v>45336</v>
      </c>
      <c r="B248" s="10"/>
      <c r="C248" s="11">
        <v>96.010238999999999</v>
      </c>
      <c r="D248" s="11">
        <v>23.573706000000001</v>
      </c>
      <c r="E248" s="11">
        <v>84.618140999999994</v>
      </c>
      <c r="G248" s="20">
        <f t="shared" si="9"/>
        <v>5.3948656776534407E-3</v>
      </c>
      <c r="H248" s="20">
        <f t="shared" si="10"/>
        <v>5.3896963628954457E-3</v>
      </c>
      <c r="I248" s="20">
        <f t="shared" si="11"/>
        <v>-2.4993586597183101E-3</v>
      </c>
      <c r="P248" s="46">
        <v>11213639648</v>
      </c>
      <c r="Q248" s="20">
        <v>6.3583365343890426E-3</v>
      </c>
      <c r="S248" s="10"/>
      <c r="T248" s="21"/>
    </row>
    <row r="249" spans="1:20" x14ac:dyDescent="0.35">
      <c r="A249" s="10">
        <v>45337</v>
      </c>
      <c r="B249" s="10"/>
      <c r="C249" s="11">
        <v>97.040588</v>
      </c>
      <c r="D249" s="11">
        <v>23.738963999999999</v>
      </c>
      <c r="E249" s="11">
        <v>84.772339000000002</v>
      </c>
      <c r="G249" s="20">
        <f t="shared" si="9"/>
        <v>1.0731657484989712E-2</v>
      </c>
      <c r="H249" s="20">
        <f t="shared" si="10"/>
        <v>7.0102681351840862E-3</v>
      </c>
      <c r="I249" s="20">
        <f t="shared" si="11"/>
        <v>1.8222806383799907E-3</v>
      </c>
      <c r="P249" s="46">
        <v>11284179688</v>
      </c>
      <c r="Q249" s="20">
        <v>6.290557055004092E-3</v>
      </c>
      <c r="S249" s="10"/>
      <c r="T249" s="21"/>
    </row>
    <row r="250" spans="1:20" x14ac:dyDescent="0.35">
      <c r="A250" s="10">
        <v>45338</v>
      </c>
      <c r="B250" s="10"/>
      <c r="C250" s="11">
        <v>94.558372000000006</v>
      </c>
      <c r="D250" s="11">
        <v>23.797291000000001</v>
      </c>
      <c r="E250" s="11">
        <v>85.234947000000005</v>
      </c>
      <c r="G250" s="20">
        <f t="shared" si="9"/>
        <v>-2.5579152508844998E-2</v>
      </c>
      <c r="H250" s="20">
        <f t="shared" si="10"/>
        <v>2.4570153946061849E-3</v>
      </c>
      <c r="I250" s="20">
        <f t="shared" si="11"/>
        <v>5.4570630639317738E-3</v>
      </c>
      <c r="P250" s="46">
        <v>11310610352</v>
      </c>
      <c r="Q250" s="20">
        <v>2.3422760653224366E-3</v>
      </c>
      <c r="S250" s="10"/>
      <c r="T250" s="21"/>
    </row>
    <row r="251" spans="1:20" x14ac:dyDescent="0.35">
      <c r="A251" s="10">
        <v>45341</v>
      </c>
      <c r="B251" s="10"/>
      <c r="C251" s="11">
        <v>93.809028999999995</v>
      </c>
      <c r="D251" s="11">
        <v>23.816734</v>
      </c>
      <c r="E251" s="11">
        <v>86.314353999999994</v>
      </c>
      <c r="G251" s="20">
        <f t="shared" si="9"/>
        <v>-7.9246605472438787E-3</v>
      </c>
      <c r="H251" s="20">
        <f t="shared" si="10"/>
        <v>8.1702576986594766E-4</v>
      </c>
      <c r="I251" s="20">
        <f t="shared" si="11"/>
        <v>1.2663901814827069E-2</v>
      </c>
      <c r="P251" s="46">
        <v>11383785156.5</v>
      </c>
      <c r="Q251" s="20">
        <v>6.4695716873546839E-3</v>
      </c>
      <c r="S251" s="10"/>
      <c r="T251" s="21"/>
    </row>
    <row r="252" spans="1:20" x14ac:dyDescent="0.35">
      <c r="A252" s="10">
        <v>45342</v>
      </c>
      <c r="B252" s="10"/>
      <c r="C252" s="11">
        <v>96.244408000000007</v>
      </c>
      <c r="D252" s="11">
        <v>23.719522000000001</v>
      </c>
      <c r="E252" s="11">
        <v>87.480507000000003</v>
      </c>
      <c r="G252" s="20">
        <f t="shared" si="9"/>
        <v>2.5961029827949844E-2</v>
      </c>
      <c r="H252" s="20">
        <f t="shared" si="10"/>
        <v>-4.0816679566559782E-3</v>
      </c>
      <c r="I252" s="20">
        <f t="shared" si="11"/>
        <v>1.3510533833109711E-2</v>
      </c>
      <c r="P252" s="46">
        <v>11456959961</v>
      </c>
      <c r="Q252" s="20">
        <v>6.4279853751647879E-3</v>
      </c>
      <c r="S252" s="10"/>
      <c r="T252" s="21"/>
    </row>
    <row r="253" spans="1:20" x14ac:dyDescent="0.35">
      <c r="A253" s="10">
        <v>45343</v>
      </c>
      <c r="B253" s="10"/>
      <c r="C253" s="11">
        <v>95.448227000000003</v>
      </c>
      <c r="D253" s="11">
        <v>23.816734</v>
      </c>
      <c r="E253" s="11">
        <v>86.776961999999997</v>
      </c>
      <c r="G253" s="20">
        <f t="shared" si="9"/>
        <v>-8.2724910105946535E-3</v>
      </c>
      <c r="H253" s="20">
        <f t="shared" si="10"/>
        <v>4.0983962493004265E-3</v>
      </c>
      <c r="I253" s="20">
        <f t="shared" si="11"/>
        <v>-8.0423059276508932E-3</v>
      </c>
      <c r="P253" s="46">
        <v>11428740234</v>
      </c>
      <c r="Q253" s="20">
        <v>-2.4631077612264685E-3</v>
      </c>
      <c r="S253" s="10"/>
      <c r="T253" s="21"/>
    </row>
    <row r="254" spans="1:20" x14ac:dyDescent="0.35">
      <c r="A254" s="10">
        <v>45344</v>
      </c>
      <c r="B254" s="10"/>
      <c r="C254" s="11">
        <v>97.368431000000001</v>
      </c>
      <c r="D254" s="11">
        <v>23.943107999999999</v>
      </c>
      <c r="E254" s="11">
        <v>87.287757999999997</v>
      </c>
      <c r="G254" s="20">
        <f t="shared" si="9"/>
        <v>2.0117754518373592E-2</v>
      </c>
      <c r="H254" s="20">
        <f t="shared" si="10"/>
        <v>5.3061011639966432E-3</v>
      </c>
      <c r="I254" s="20">
        <f t="shared" si="11"/>
        <v>5.8863088569521384E-3</v>
      </c>
      <c r="P254" s="46">
        <v>11386169922</v>
      </c>
      <c r="Q254" s="20">
        <v>-3.7248472822363388E-3</v>
      </c>
      <c r="S254" s="10"/>
      <c r="T254" s="21"/>
    </row>
    <row r="255" spans="1:20" x14ac:dyDescent="0.35">
      <c r="A255" s="10">
        <v>45345</v>
      </c>
      <c r="B255" s="10"/>
      <c r="C255" s="11">
        <v>99.756980999999996</v>
      </c>
      <c r="D255" s="11">
        <v>24.030598000000001</v>
      </c>
      <c r="E255" s="11">
        <v>88.309341000000003</v>
      </c>
      <c r="G255" s="20">
        <f t="shared" si="9"/>
        <v>2.4531051547908737E-2</v>
      </c>
      <c r="H255" s="20">
        <f t="shared" si="10"/>
        <v>3.654078660130611E-3</v>
      </c>
      <c r="I255" s="20">
        <f t="shared" si="11"/>
        <v>1.1703622860836989E-2</v>
      </c>
      <c r="P255" s="46">
        <v>11496759766</v>
      </c>
      <c r="Q255" s="20">
        <v>9.712646549066669E-3</v>
      </c>
      <c r="S255" s="10"/>
      <c r="T255" s="21"/>
    </row>
    <row r="256" spans="1:20" x14ac:dyDescent="0.35">
      <c r="A256" s="10">
        <v>45348</v>
      </c>
      <c r="B256" s="10"/>
      <c r="C256" s="11">
        <v>99.148132000000004</v>
      </c>
      <c r="D256" s="11">
        <v>24.293068000000002</v>
      </c>
      <c r="E256" s="11">
        <v>88.049126000000001</v>
      </c>
      <c r="G256" s="20">
        <f t="shared" si="9"/>
        <v>-6.1033222326565021E-3</v>
      </c>
      <c r="H256" s="20">
        <f t="shared" si="10"/>
        <v>1.0922324945887756E-2</v>
      </c>
      <c r="I256" s="20">
        <f t="shared" si="11"/>
        <v>-2.9466305268884556E-3</v>
      </c>
      <c r="P256" s="46">
        <v>11452879883</v>
      </c>
      <c r="Q256" s="20">
        <v>-3.8167173963022513E-3</v>
      </c>
      <c r="S256" s="10"/>
      <c r="T256" s="21"/>
    </row>
    <row r="257" spans="1:20" x14ac:dyDescent="0.35">
      <c r="A257" s="10">
        <v>45349</v>
      </c>
      <c r="B257" s="10"/>
      <c r="C257" s="11">
        <v>98.351951999999997</v>
      </c>
      <c r="D257" s="11">
        <v>24.438884999999999</v>
      </c>
      <c r="E257" s="11">
        <v>87.364861000000005</v>
      </c>
      <c r="G257" s="20">
        <f t="shared" si="9"/>
        <v>-8.0302067617371419E-3</v>
      </c>
      <c r="H257" s="20">
        <f t="shared" si="10"/>
        <v>6.0024118814468973E-3</v>
      </c>
      <c r="I257" s="20">
        <f t="shared" si="11"/>
        <v>-7.7714002521728194E-3</v>
      </c>
      <c r="P257" s="46">
        <v>11440450195</v>
      </c>
      <c r="Q257" s="20">
        <v>-1.0852893007679159E-3</v>
      </c>
      <c r="S257" s="10"/>
      <c r="T257" s="21"/>
    </row>
    <row r="258" spans="1:20" x14ac:dyDescent="0.35">
      <c r="A258" s="10">
        <v>45350</v>
      </c>
      <c r="B258" s="10"/>
      <c r="C258" s="11">
        <v>99.101303000000001</v>
      </c>
      <c r="D258" s="11">
        <v>24.468048</v>
      </c>
      <c r="E258" s="11">
        <v>86.738410999999999</v>
      </c>
      <c r="G258" s="20">
        <f t="shared" si="9"/>
        <v>7.6190760301331319E-3</v>
      </c>
      <c r="H258" s="20">
        <f t="shared" si="10"/>
        <v>1.1933032133012817E-3</v>
      </c>
      <c r="I258" s="20">
        <f t="shared" si="11"/>
        <v>-7.1705030240934676E-3</v>
      </c>
      <c r="P258" s="46">
        <v>11414379883</v>
      </c>
      <c r="Q258" s="20">
        <v>-2.278783750257828E-3</v>
      </c>
      <c r="S258" s="10"/>
      <c r="T258" s="21"/>
    </row>
    <row r="259" spans="1:20" x14ac:dyDescent="0.35">
      <c r="A259" s="10">
        <v>45351</v>
      </c>
      <c r="C259" s="11">
        <v>99.850646999999995</v>
      </c>
      <c r="D259" s="11">
        <v>24.506931000000002</v>
      </c>
      <c r="E259" s="11">
        <v>86.246894999999995</v>
      </c>
      <c r="G259" s="20">
        <f t="shared" si="9"/>
        <v>7.5613940212268813E-3</v>
      </c>
      <c r="H259" s="20">
        <f t="shared" si="10"/>
        <v>1.589133714303732E-3</v>
      </c>
      <c r="I259" s="20">
        <f t="shared" si="11"/>
        <v>-5.6666475017625615E-3</v>
      </c>
      <c r="P259" s="46">
        <v>11438860352</v>
      </c>
      <c r="Q259" s="20">
        <v>2.1447042459538227E-3</v>
      </c>
      <c r="S259" s="10"/>
      <c r="T259" s="21"/>
    </row>
    <row r="260" spans="1:20" x14ac:dyDescent="0.35">
      <c r="A260" s="10">
        <v>45352</v>
      </c>
      <c r="C260" s="11">
        <v>99.569648999999998</v>
      </c>
      <c r="D260" s="11">
        <v>24.788844999999998</v>
      </c>
      <c r="E260" s="11">
        <v>86.873337000000006</v>
      </c>
      <c r="G260" s="20">
        <f t="shared" si="9"/>
        <v>-2.8141830668357787E-3</v>
      </c>
      <c r="H260" s="20">
        <f t="shared" si="10"/>
        <v>1.1503439577970693E-2</v>
      </c>
      <c r="I260" s="20">
        <f t="shared" si="11"/>
        <v>7.2633571330308361E-3</v>
      </c>
      <c r="P260" s="46">
        <v>11493919922</v>
      </c>
      <c r="Q260" s="20">
        <v>4.8133789823190942E-3</v>
      </c>
      <c r="S260" s="10"/>
      <c r="T260" s="21"/>
    </row>
    <row r="261" spans="1:20" x14ac:dyDescent="0.35">
      <c r="A261" s="10">
        <v>45355</v>
      </c>
      <c r="C261" s="11">
        <v>99.897484000000006</v>
      </c>
      <c r="D261" s="11">
        <v>24.788844999999998</v>
      </c>
      <c r="E261" s="11">
        <v>86.911888000000005</v>
      </c>
      <c r="G261" s="20">
        <f t="shared" si="9"/>
        <v>3.2925193901206526E-3</v>
      </c>
      <c r="H261" s="20">
        <f t="shared" si="10"/>
        <v>0</v>
      </c>
      <c r="I261" s="20">
        <f t="shared" si="11"/>
        <v>4.4376101265683189E-4</v>
      </c>
      <c r="P261" s="46">
        <v>11477799805</v>
      </c>
      <c r="Q261" s="20">
        <v>-1.4024908046510053E-3</v>
      </c>
      <c r="S261" s="10"/>
      <c r="T261" s="21"/>
    </row>
    <row r="262" spans="1:20" x14ac:dyDescent="0.35">
      <c r="A262" s="10">
        <v>45356</v>
      </c>
      <c r="C262" s="11">
        <v>100.506332</v>
      </c>
      <c r="D262" s="11">
        <v>24.9055</v>
      </c>
      <c r="E262" s="11">
        <v>87.258842000000001</v>
      </c>
      <c r="G262" s="20">
        <f t="shared" si="9"/>
        <v>6.0947280714296536E-3</v>
      </c>
      <c r="H262" s="20">
        <f t="shared" si="10"/>
        <v>4.7059473726993543E-3</v>
      </c>
      <c r="I262" s="20">
        <f t="shared" si="11"/>
        <v>3.9920200559904603E-3</v>
      </c>
      <c r="P262" s="46">
        <v>11463740234</v>
      </c>
      <c r="Q262" s="20">
        <v>-1.2249360712734613E-3</v>
      </c>
      <c r="S262" s="10"/>
      <c r="T262" s="21"/>
    </row>
    <row r="263" spans="1:20" x14ac:dyDescent="0.35">
      <c r="A263" s="10">
        <v>45357</v>
      </c>
      <c r="C263" s="11">
        <v>101.25567599999999</v>
      </c>
      <c r="D263" s="11">
        <v>25.129086000000001</v>
      </c>
      <c r="E263" s="11">
        <v>87.759995000000004</v>
      </c>
      <c r="G263" s="20">
        <f t="shared" si="9"/>
        <v>7.4556894584511708E-3</v>
      </c>
      <c r="H263" s="20">
        <f t="shared" si="10"/>
        <v>8.9773744755174949E-3</v>
      </c>
      <c r="I263" s="20">
        <f t="shared" si="11"/>
        <v>5.7432918947056639E-3</v>
      </c>
      <c r="P263" s="46">
        <v>11546469727</v>
      </c>
      <c r="Q263" s="20">
        <v>7.216623136193789E-3</v>
      </c>
      <c r="S263" s="10"/>
      <c r="T263" s="21"/>
    </row>
    <row r="264" spans="1:20" x14ac:dyDescent="0.35">
      <c r="A264" s="10">
        <v>45358</v>
      </c>
      <c r="C264" s="11">
        <v>102.09869399999999</v>
      </c>
      <c r="D264" s="11">
        <v>25.430439</v>
      </c>
      <c r="E264" s="11">
        <v>87.779999000000004</v>
      </c>
      <c r="G264" s="20">
        <f t="shared" si="9"/>
        <v>8.3256369746620498E-3</v>
      </c>
      <c r="H264" s="20">
        <f t="shared" si="10"/>
        <v>1.1992198999995419E-2</v>
      </c>
      <c r="I264" s="20">
        <f t="shared" si="11"/>
        <v>2.2793984890268204E-4</v>
      </c>
      <c r="P264" s="46">
        <v>11575370117</v>
      </c>
      <c r="Q264" s="20">
        <v>2.5029633024906297E-3</v>
      </c>
      <c r="S264" s="10"/>
      <c r="T264" s="21"/>
    </row>
    <row r="265" spans="1:20" x14ac:dyDescent="0.35">
      <c r="A265" s="10">
        <v>45359</v>
      </c>
      <c r="C265" s="11">
        <v>102.09869399999999</v>
      </c>
      <c r="D265" s="11">
        <v>26.480319999999999</v>
      </c>
      <c r="E265" s="11">
        <v>88.110000999999997</v>
      </c>
      <c r="G265" s="20">
        <f t="shared" ref="G265:G295" si="12">(C265-C264)/C264</f>
        <v>0</v>
      </c>
      <c r="H265" s="20">
        <f t="shared" ref="H265:H295" si="13">(D265-D264)/D264</f>
        <v>4.128442297044102E-2</v>
      </c>
      <c r="I265" s="20">
        <f t="shared" ref="I265:I295" si="14">(E265-E264)/E264</f>
        <v>3.7594213233016014E-3</v>
      </c>
      <c r="P265" s="46">
        <v>11647139648</v>
      </c>
      <c r="Q265" s="20">
        <v>6.2001931924921105E-3</v>
      </c>
      <c r="S265" s="10"/>
      <c r="T265" s="21"/>
    </row>
    <row r="266" spans="1:20" x14ac:dyDescent="0.35">
      <c r="A266" s="10">
        <v>45362</v>
      </c>
      <c r="C266" s="11">
        <v>102.894875</v>
      </c>
      <c r="D266" s="11">
        <v>26.353945</v>
      </c>
      <c r="E266" s="11">
        <v>88.800003000000004</v>
      </c>
      <c r="G266" s="20">
        <f t="shared" si="12"/>
        <v>7.7981506795768056E-3</v>
      </c>
      <c r="H266" s="20">
        <f t="shared" si="13"/>
        <v>-4.7724121158656489E-3</v>
      </c>
      <c r="I266" s="20">
        <f t="shared" si="14"/>
        <v>7.8311428006907734E-3</v>
      </c>
      <c r="P266" s="46">
        <v>11685190430</v>
      </c>
      <c r="Q266" s="20">
        <v>3.2669636623214979E-3</v>
      </c>
      <c r="S266" s="10"/>
      <c r="T266" s="21"/>
    </row>
    <row r="267" spans="1:20" x14ac:dyDescent="0.35">
      <c r="A267" s="10">
        <v>45363</v>
      </c>
      <c r="C267" s="11">
        <v>103.50372299999999</v>
      </c>
      <c r="D267" s="11">
        <v>26.927492000000001</v>
      </c>
      <c r="E267" s="11">
        <v>87.589995999999999</v>
      </c>
      <c r="G267" s="20">
        <f t="shared" si="12"/>
        <v>5.9171848938053984E-3</v>
      </c>
      <c r="H267" s="20">
        <f t="shared" si="13"/>
        <v>2.1763231273344518E-2</v>
      </c>
      <c r="I267" s="20">
        <f t="shared" si="14"/>
        <v>-1.3626204494610258E-2</v>
      </c>
      <c r="P267" s="46">
        <v>11762049805</v>
      </c>
      <c r="Q267" s="20">
        <v>6.5775029906808289E-3</v>
      </c>
      <c r="S267" s="10"/>
      <c r="T267" s="21"/>
    </row>
    <row r="268" spans="1:20" x14ac:dyDescent="0.35">
      <c r="A268" s="10">
        <v>45364</v>
      </c>
      <c r="C268" s="11">
        <v>104.721413</v>
      </c>
      <c r="D268" s="11">
        <v>27.053864999999998</v>
      </c>
      <c r="E268" s="11">
        <v>87.129997000000003</v>
      </c>
      <c r="G268" s="20">
        <f t="shared" si="12"/>
        <v>1.1764697584839577E-2</v>
      </c>
      <c r="H268" s="20">
        <f t="shared" si="13"/>
        <v>4.6930846734629947E-3</v>
      </c>
      <c r="I268" s="20">
        <f t="shared" si="14"/>
        <v>-5.2517298893357215E-3</v>
      </c>
      <c r="P268" s="46">
        <v>11790459961</v>
      </c>
      <c r="Q268" s="20">
        <v>2.4154085785219985E-3</v>
      </c>
      <c r="S268" s="10"/>
      <c r="T268" s="21"/>
    </row>
    <row r="269" spans="1:20" x14ac:dyDescent="0.35">
      <c r="A269" s="10">
        <v>45365</v>
      </c>
      <c r="C269" s="11">
        <v>105.985939</v>
      </c>
      <c r="D269" s="11">
        <v>27.034421999999999</v>
      </c>
      <c r="E269" s="11">
        <v>86.800003000000004</v>
      </c>
      <c r="G269" s="20">
        <f t="shared" si="12"/>
        <v>1.2075142645372858E-2</v>
      </c>
      <c r="H269" s="20">
        <f t="shared" si="13"/>
        <v>-7.1867734979822622E-4</v>
      </c>
      <c r="I269" s="20">
        <f t="shared" si="14"/>
        <v>-3.7873753169072096E-3</v>
      </c>
      <c r="P269" s="46">
        <v>11720700195</v>
      </c>
      <c r="Q269" s="20">
        <v>-5.9166280391730686E-3</v>
      </c>
      <c r="S269" s="10"/>
      <c r="T269" s="21"/>
    </row>
    <row r="270" spans="1:20" x14ac:dyDescent="0.35">
      <c r="A270" s="10">
        <v>45366</v>
      </c>
      <c r="C270" s="11">
        <v>106.547951</v>
      </c>
      <c r="D270" s="11">
        <v>27.394103999999999</v>
      </c>
      <c r="E270" s="11">
        <v>85.639999000000003</v>
      </c>
      <c r="G270" s="20">
        <f t="shared" si="12"/>
        <v>5.3027034086096624E-3</v>
      </c>
      <c r="H270" s="20">
        <f t="shared" si="13"/>
        <v>1.3304593676905665E-2</v>
      </c>
      <c r="I270" s="20">
        <f t="shared" si="14"/>
        <v>-1.3364100920595598E-2</v>
      </c>
      <c r="P270" s="46">
        <v>11676129883</v>
      </c>
      <c r="Q270" s="20">
        <v>-3.8027004580335143E-3</v>
      </c>
      <c r="S270" s="10"/>
      <c r="T270" s="21"/>
    </row>
    <row r="271" spans="1:20" x14ac:dyDescent="0.35">
      <c r="A271" s="10">
        <v>45369</v>
      </c>
      <c r="C271" s="11">
        <v>107.344131</v>
      </c>
      <c r="D271" s="11">
        <v>27.277450999999999</v>
      </c>
      <c r="E271" s="11">
        <v>85.529999000000004</v>
      </c>
      <c r="G271" s="20">
        <f t="shared" si="12"/>
        <v>7.4725040934856346E-3</v>
      </c>
      <c r="H271" s="20">
        <f t="shared" si="13"/>
        <v>-4.2583250760820455E-3</v>
      </c>
      <c r="I271" s="20">
        <f t="shared" si="14"/>
        <v>-1.28444653531581E-3</v>
      </c>
      <c r="P271" s="46">
        <v>11623629883</v>
      </c>
      <c r="Q271" s="20">
        <v>-4.4963528605859379E-3</v>
      </c>
    </row>
    <row r="272" spans="1:20" x14ac:dyDescent="0.35">
      <c r="A272" s="10">
        <v>45370</v>
      </c>
      <c r="C272" s="11">
        <v>108.65548699999999</v>
      </c>
      <c r="D272" s="11">
        <v>26.917770000000001</v>
      </c>
      <c r="E272" s="11">
        <v>85.519997000000004</v>
      </c>
      <c r="G272" s="20">
        <f t="shared" si="12"/>
        <v>1.2216373524883155E-2</v>
      </c>
      <c r="H272" s="20">
        <f t="shared" si="13"/>
        <v>-1.3186019470807532E-2</v>
      </c>
      <c r="I272" s="20">
        <f t="shared" si="14"/>
        <v>-1.1694142542898973E-4</v>
      </c>
      <c r="P272" s="46">
        <v>11577799805</v>
      </c>
      <c r="Q272" s="20">
        <v>-3.9428370019788939E-3</v>
      </c>
    </row>
    <row r="273" spans="1:17" x14ac:dyDescent="0.35">
      <c r="A273" s="10">
        <v>45371</v>
      </c>
      <c r="C273" s="11">
        <v>108.749161</v>
      </c>
      <c r="D273" s="11">
        <v>26.665022</v>
      </c>
      <c r="E273" s="11">
        <v>85.110000999999997</v>
      </c>
      <c r="G273" s="20">
        <f t="shared" si="12"/>
        <v>8.621193700048222E-4</v>
      </c>
      <c r="H273" s="20">
        <f t="shared" si="13"/>
        <v>-9.389633688080417E-3</v>
      </c>
      <c r="I273" s="20">
        <f t="shared" si="14"/>
        <v>-4.7941535825826408E-3</v>
      </c>
      <c r="P273" s="46">
        <v>11618629883</v>
      </c>
      <c r="Q273" s="20">
        <v>3.5265835208488474E-3</v>
      </c>
    </row>
    <row r="274" spans="1:17" x14ac:dyDescent="0.35">
      <c r="A274" s="10">
        <v>45372</v>
      </c>
      <c r="C274" s="11">
        <v>109.123833</v>
      </c>
      <c r="D274" s="11">
        <v>27.258009000000001</v>
      </c>
      <c r="E274" s="11">
        <v>86.720000999999996</v>
      </c>
      <c r="G274" s="20">
        <f t="shared" si="12"/>
        <v>3.4452863503011658E-3</v>
      </c>
      <c r="H274" s="20">
        <f t="shared" si="13"/>
        <v>2.2238384052336458E-2</v>
      </c>
      <c r="I274" s="20">
        <f t="shared" si="14"/>
        <v>1.8916695818156547E-2</v>
      </c>
      <c r="P274" s="46">
        <v>11703660156</v>
      </c>
      <c r="Q274" s="20">
        <v>7.3184423513148926E-3</v>
      </c>
    </row>
    <row r="275" spans="1:17" x14ac:dyDescent="0.35">
      <c r="A275" s="10">
        <v>45373</v>
      </c>
      <c r="C275" s="11">
        <v>108.280815</v>
      </c>
      <c r="D275" s="11">
        <v>27.189959999999999</v>
      </c>
      <c r="E275" s="11">
        <v>86.510002</v>
      </c>
      <c r="G275" s="20">
        <f t="shared" si="12"/>
        <v>-7.7253334750439044E-3</v>
      </c>
      <c r="H275" s="20">
        <f t="shared" si="13"/>
        <v>-2.4964772738904745E-3</v>
      </c>
      <c r="I275" s="20">
        <f t="shared" si="14"/>
        <v>-2.4215751565777343E-3</v>
      </c>
      <c r="P275" s="46">
        <v>11651990234</v>
      </c>
      <c r="Q275" s="20">
        <v>-4.4148515345868869E-3</v>
      </c>
    </row>
    <row r="276" spans="1:17" x14ac:dyDescent="0.35">
      <c r="A276" s="10">
        <v>45376</v>
      </c>
      <c r="C276" s="11">
        <v>108.09348300000001</v>
      </c>
      <c r="D276" s="11">
        <v>27.559363999999999</v>
      </c>
      <c r="E276" s="11">
        <v>86.410004000000001</v>
      </c>
      <c r="G276" s="20">
        <f t="shared" si="12"/>
        <v>-1.7300571666365627E-3</v>
      </c>
      <c r="H276" s="20">
        <f t="shared" si="13"/>
        <v>1.3586044260454941E-2</v>
      </c>
      <c r="I276" s="20">
        <f t="shared" si="14"/>
        <v>-1.1559125845355936E-3</v>
      </c>
      <c r="P276" s="46">
        <v>11637049805</v>
      </c>
      <c r="Q276" s="20">
        <v>-1.2822212085626778E-3</v>
      </c>
    </row>
    <row r="277" spans="1:17" x14ac:dyDescent="0.35">
      <c r="A277" s="10">
        <v>45377</v>
      </c>
      <c r="C277" s="11">
        <v>108.749161</v>
      </c>
      <c r="D277" s="11">
        <v>27.462152</v>
      </c>
      <c r="E277" s="11">
        <v>86.150002000000001</v>
      </c>
      <c r="G277" s="20">
        <f t="shared" si="12"/>
        <v>6.0658421007674865E-3</v>
      </c>
      <c r="H277" s="20">
        <f t="shared" si="13"/>
        <v>-3.5273673224098701E-3</v>
      </c>
      <c r="I277" s="20">
        <f t="shared" si="14"/>
        <v>-3.0089340118535355E-3</v>
      </c>
      <c r="P277" s="46">
        <v>11680360352</v>
      </c>
      <c r="Q277" s="20">
        <v>3.7217806682747975E-3</v>
      </c>
    </row>
    <row r="278" spans="1:17" x14ac:dyDescent="0.35">
      <c r="A278" s="10">
        <v>45378</v>
      </c>
      <c r="C278" s="11">
        <v>109.358002</v>
      </c>
      <c r="D278" s="11">
        <v>27.462152</v>
      </c>
      <c r="E278" s="11">
        <v>86.660004000000001</v>
      </c>
      <c r="G278" s="20">
        <f t="shared" si="12"/>
        <v>5.5985811237660782E-3</v>
      </c>
      <c r="H278" s="20">
        <f t="shared" si="13"/>
        <v>0</v>
      </c>
      <c r="I278" s="20">
        <f t="shared" si="14"/>
        <v>5.9199302166005763E-3</v>
      </c>
      <c r="P278" s="46">
        <v>11705709961</v>
      </c>
      <c r="Q278" s="20">
        <v>2.1702762788186965E-3</v>
      </c>
    </row>
    <row r="279" spans="1:17" x14ac:dyDescent="0.35">
      <c r="A279" s="10">
        <v>45379</v>
      </c>
      <c r="C279" s="11">
        <v>108.60865</v>
      </c>
      <c r="D279" s="11">
        <v>26.966374999999999</v>
      </c>
      <c r="E279" s="11">
        <v>87.370002999999997</v>
      </c>
      <c r="G279" s="20">
        <f t="shared" si="12"/>
        <v>-6.8522832010043657E-3</v>
      </c>
      <c r="H279" s="20">
        <f t="shared" si="13"/>
        <v>-1.8053100864054657E-2</v>
      </c>
      <c r="I279" s="20">
        <f t="shared" si="14"/>
        <v>8.1929260007880481E-3</v>
      </c>
      <c r="P279" s="46">
        <v>11730429688</v>
      </c>
      <c r="Q279" s="20">
        <v>2.1117665722419996E-3</v>
      </c>
    </row>
    <row r="280" spans="1:17" x14ac:dyDescent="0.35">
      <c r="A280" s="10">
        <v>45384</v>
      </c>
      <c r="C280" s="11">
        <v>108.046646</v>
      </c>
      <c r="D280" s="11">
        <v>26.956654</v>
      </c>
      <c r="E280" s="11">
        <v>85.699996999999996</v>
      </c>
      <c r="G280" s="20">
        <f t="shared" si="12"/>
        <v>-5.1745786362320289E-3</v>
      </c>
      <c r="H280" s="20">
        <f t="shared" si="13"/>
        <v>-3.6048597558993302E-4</v>
      </c>
      <c r="I280" s="20">
        <f t="shared" si="14"/>
        <v>-1.9114180412698405E-2</v>
      </c>
      <c r="P280" s="46">
        <v>11595000000</v>
      </c>
      <c r="Q280" s="20">
        <v>-1.1545160032674841E-2</v>
      </c>
    </row>
    <row r="281" spans="1:17" x14ac:dyDescent="0.35">
      <c r="A281" s="10">
        <v>45385</v>
      </c>
      <c r="C281" s="11">
        <v>104.206238</v>
      </c>
      <c r="D281" s="11">
        <v>27.248289</v>
      </c>
      <c r="E281" s="11">
        <v>85.800003000000004</v>
      </c>
      <c r="G281" s="20">
        <f t="shared" si="12"/>
        <v>-3.554398162438098E-2</v>
      </c>
      <c r="H281" s="20">
        <f t="shared" si="13"/>
        <v>1.0818664660680788E-2</v>
      </c>
      <c r="I281" s="20">
        <f t="shared" si="14"/>
        <v>1.1669311960420207E-3</v>
      </c>
      <c r="P281" s="46">
        <v>11616870117</v>
      </c>
      <c r="Q281" s="20">
        <v>1.886167917205692E-3</v>
      </c>
    </row>
    <row r="282" spans="1:17" x14ac:dyDescent="0.35">
      <c r="A282" s="10">
        <v>45386</v>
      </c>
      <c r="C282" s="11">
        <v>103.456886</v>
      </c>
      <c r="D282" s="11">
        <v>27.763506</v>
      </c>
      <c r="E282" s="11">
        <v>88.239998</v>
      </c>
      <c r="G282" s="20">
        <f t="shared" si="12"/>
        <v>-7.1910474303851345E-3</v>
      </c>
      <c r="H282" s="20">
        <f t="shared" si="13"/>
        <v>1.89082331004343E-2</v>
      </c>
      <c r="I282" s="20">
        <f t="shared" si="14"/>
        <v>2.8438169168828537E-2</v>
      </c>
      <c r="P282" s="46">
        <v>11691129883</v>
      </c>
      <c r="Q282" s="20">
        <v>6.3924073568946147E-3</v>
      </c>
    </row>
    <row r="283" spans="1:17" x14ac:dyDescent="0.35">
      <c r="A283" s="10">
        <v>45387</v>
      </c>
      <c r="C283" s="11">
        <v>101.72402200000001</v>
      </c>
      <c r="D283" s="11">
        <v>27.384384000000001</v>
      </c>
      <c r="E283" s="11">
        <v>86.059997999999993</v>
      </c>
      <c r="G283" s="20">
        <f t="shared" si="12"/>
        <v>-1.6749624573080543E-2</v>
      </c>
      <c r="H283" s="20">
        <f t="shared" si="13"/>
        <v>-1.3655407930107921E-2</v>
      </c>
      <c r="I283" s="20">
        <f t="shared" si="14"/>
        <v>-2.4705349608008909E-2</v>
      </c>
      <c r="P283" s="46">
        <v>11495790039</v>
      </c>
      <c r="Q283" s="20">
        <v>-1.6708380281023349E-2</v>
      </c>
    </row>
    <row r="284" spans="1:17" x14ac:dyDescent="0.35">
      <c r="A284" s="10">
        <v>45390</v>
      </c>
      <c r="C284" s="11">
        <v>101.864525</v>
      </c>
      <c r="D284" s="11">
        <v>27.403825999999999</v>
      </c>
      <c r="E284" s="11">
        <v>86.349997999999999</v>
      </c>
      <c r="G284" s="20">
        <f t="shared" si="12"/>
        <v>1.3812175063230923E-3</v>
      </c>
      <c r="H284" s="20">
        <f t="shared" si="13"/>
        <v>7.099666729767579E-4</v>
      </c>
      <c r="I284" s="20">
        <f t="shared" si="14"/>
        <v>3.3697421187484371E-3</v>
      </c>
      <c r="P284" s="46">
        <v>11547139648</v>
      </c>
      <c r="Q284" s="20">
        <v>4.4668186201900061E-3</v>
      </c>
    </row>
    <row r="285" spans="1:17" x14ac:dyDescent="0.35">
      <c r="A285" s="10">
        <v>45391</v>
      </c>
      <c r="C285" s="11">
        <v>99.382300999999998</v>
      </c>
      <c r="D285" s="11">
        <v>27.053864999999998</v>
      </c>
      <c r="E285" s="11">
        <v>86.370002999999997</v>
      </c>
      <c r="G285" s="20">
        <f t="shared" si="12"/>
        <v>-2.4367894514797987E-2</v>
      </c>
      <c r="H285" s="20">
        <f t="shared" si="13"/>
        <v>-1.2770516058597088E-2</v>
      </c>
      <c r="I285" s="20">
        <f t="shared" si="14"/>
        <v>2.3167342748517039E-4</v>
      </c>
      <c r="P285" s="46">
        <v>11506040039</v>
      </c>
      <c r="Q285" s="20">
        <v>-3.559289161893749E-3</v>
      </c>
    </row>
    <row r="286" spans="1:17" x14ac:dyDescent="0.35">
      <c r="A286" s="10">
        <v>45392</v>
      </c>
      <c r="C286" s="11">
        <v>99.803818000000007</v>
      </c>
      <c r="D286" s="11">
        <v>26.315059999999999</v>
      </c>
      <c r="E286" s="11">
        <v>86.129997000000003</v>
      </c>
      <c r="G286" s="20">
        <f t="shared" si="12"/>
        <v>4.24136889323994E-3</v>
      </c>
      <c r="H286" s="20">
        <f t="shared" si="13"/>
        <v>-2.7308667356771364E-2</v>
      </c>
      <c r="I286" s="20">
        <f t="shared" si="14"/>
        <v>-2.7788119910102812E-3</v>
      </c>
      <c r="P286" s="46">
        <v>11495209961</v>
      </c>
      <c r="Q286" s="20">
        <v>-9.4125154816871749E-4</v>
      </c>
    </row>
    <row r="287" spans="1:17" x14ac:dyDescent="0.35">
      <c r="A287" s="10">
        <v>45393</v>
      </c>
      <c r="C287" s="11">
        <v>98.726630999999998</v>
      </c>
      <c r="D287" s="11">
        <v>25.654024</v>
      </c>
      <c r="E287" s="11">
        <v>85.629997000000003</v>
      </c>
      <c r="G287" s="20">
        <f t="shared" si="12"/>
        <v>-1.0793044009599004E-2</v>
      </c>
      <c r="H287" s="20">
        <f t="shared" si="13"/>
        <v>-2.5120064328183152E-2</v>
      </c>
      <c r="I287" s="20">
        <f t="shared" si="14"/>
        <v>-5.8051784211718945E-3</v>
      </c>
      <c r="P287" s="46">
        <v>11465740234</v>
      </c>
      <c r="Q287" s="20">
        <v>-2.5636527823312892E-3</v>
      </c>
    </row>
    <row r="288" spans="1:17" x14ac:dyDescent="0.35">
      <c r="A288" s="10">
        <v>45394</v>
      </c>
      <c r="C288" s="11">
        <v>99.288634999999999</v>
      </c>
      <c r="D288" s="11">
        <v>25.615141000000001</v>
      </c>
      <c r="E288" s="11">
        <v>86.099997999999999</v>
      </c>
      <c r="G288" s="20">
        <f t="shared" si="12"/>
        <v>5.6925268725112454E-3</v>
      </c>
      <c r="H288" s="20">
        <f t="shared" si="13"/>
        <v>-1.5156686529956644E-3</v>
      </c>
      <c r="I288" s="20">
        <f t="shared" si="14"/>
        <v>5.4887424555205384E-3</v>
      </c>
      <c r="P288" s="46">
        <v>11379580078</v>
      </c>
      <c r="Q288" s="20">
        <v>-7.5145742221251859E-3</v>
      </c>
    </row>
    <row r="289" spans="1:19" x14ac:dyDescent="0.35">
      <c r="A289" s="10">
        <v>45397</v>
      </c>
      <c r="C289" s="11">
        <v>100.599998</v>
      </c>
      <c r="D289" s="11">
        <v>25.517928999999999</v>
      </c>
      <c r="E289" s="11">
        <v>86.5</v>
      </c>
      <c r="G289" s="20">
        <f t="shared" si="12"/>
        <v>1.320758413085244E-2</v>
      </c>
      <c r="H289" s="20">
        <f t="shared" si="13"/>
        <v>-3.7950991563935766E-3</v>
      </c>
      <c r="I289" s="20">
        <f t="shared" si="14"/>
        <v>4.6457840800414492E-3</v>
      </c>
      <c r="P289" s="46">
        <v>11395809570</v>
      </c>
      <c r="Q289" s="20">
        <v>1.4261942785899697E-3</v>
      </c>
    </row>
    <row r="290" spans="1:19" x14ac:dyDescent="0.35">
      <c r="A290" s="10">
        <v>45398</v>
      </c>
      <c r="C290" s="11">
        <v>97.839995999999999</v>
      </c>
      <c r="D290" s="11">
        <v>24.818007999999999</v>
      </c>
      <c r="E290" s="11">
        <v>85</v>
      </c>
      <c r="G290" s="20">
        <f t="shared" si="12"/>
        <v>-2.7435408100107517E-2</v>
      </c>
      <c r="H290" s="20">
        <f t="shared" si="13"/>
        <v>-2.7428597359918976E-2</v>
      </c>
      <c r="I290" s="20">
        <f t="shared" si="14"/>
        <v>-1.7341040462427744E-2</v>
      </c>
      <c r="P290" s="46">
        <v>11196669922</v>
      </c>
      <c r="Q290" s="20">
        <v>-1.747481359501166E-2</v>
      </c>
    </row>
    <row r="291" spans="1:19" x14ac:dyDescent="0.35">
      <c r="A291" s="10">
        <v>45399</v>
      </c>
      <c r="C291" s="11">
        <v>98.040001000000004</v>
      </c>
      <c r="D291" s="11">
        <v>24.934661999999999</v>
      </c>
      <c r="E291" s="11">
        <v>84.849997999999999</v>
      </c>
      <c r="G291" s="20">
        <f t="shared" si="12"/>
        <v>2.0442049077762066E-3</v>
      </c>
      <c r="H291" s="20">
        <f t="shared" si="13"/>
        <v>4.7003772422025362E-3</v>
      </c>
      <c r="I291" s="20">
        <f t="shared" si="14"/>
        <v>-1.7647294117647133E-3</v>
      </c>
      <c r="P291" s="46">
        <v>11231830078</v>
      </c>
      <c r="Q291" s="20">
        <v>3.140233323384381E-3</v>
      </c>
    </row>
    <row r="292" spans="1:19" x14ac:dyDescent="0.35">
      <c r="A292" s="10">
        <v>45400</v>
      </c>
      <c r="C292" s="11">
        <v>98</v>
      </c>
      <c r="D292" s="11">
        <v>25.090198999999998</v>
      </c>
      <c r="E292" s="11">
        <v>84.519997000000004</v>
      </c>
      <c r="G292" s="20">
        <f t="shared" si="12"/>
        <v>-4.0800693178291302E-4</v>
      </c>
      <c r="H292" s="20">
        <f t="shared" si="13"/>
        <v>6.2377825695009992E-3</v>
      </c>
      <c r="I292" s="20">
        <f t="shared" si="14"/>
        <v>-3.8892281411720925E-3</v>
      </c>
      <c r="P292" s="46">
        <v>11230429688</v>
      </c>
      <c r="Q292" s="20">
        <v>-1.2468048308022134E-4</v>
      </c>
    </row>
    <row r="293" spans="1:19" x14ac:dyDescent="0.35">
      <c r="A293" s="10">
        <v>45401</v>
      </c>
      <c r="C293" s="11">
        <v>98.120002999999997</v>
      </c>
      <c r="D293" s="11">
        <v>24.983269</v>
      </c>
      <c r="E293" s="11">
        <v>85.529999000000004</v>
      </c>
      <c r="G293" s="20">
        <f t="shared" si="12"/>
        <v>1.2245204081632343E-3</v>
      </c>
      <c r="H293" s="20">
        <f t="shared" si="13"/>
        <v>-4.2618235112443078E-3</v>
      </c>
      <c r="I293" s="20">
        <f t="shared" si="14"/>
        <v>1.1949858445924933E-2</v>
      </c>
      <c r="P293" s="46">
        <v>11296400391</v>
      </c>
      <c r="Q293" s="20">
        <v>5.874281290455999E-3</v>
      </c>
    </row>
    <row r="294" spans="1:19" x14ac:dyDescent="0.35">
      <c r="A294" s="10">
        <v>45404</v>
      </c>
      <c r="C294" s="11">
        <v>99.300003000000004</v>
      </c>
      <c r="D294" s="11">
        <v>24.681913000000002</v>
      </c>
      <c r="E294" s="11">
        <v>87.360000999999997</v>
      </c>
      <c r="G294" s="20">
        <f t="shared" si="12"/>
        <v>1.2026090133731517E-2</v>
      </c>
      <c r="H294" s="20">
        <f t="shared" si="13"/>
        <v>-1.2062312582072363E-2</v>
      </c>
      <c r="I294" s="20">
        <f t="shared" si="14"/>
        <v>2.1396025036782628E-2</v>
      </c>
      <c r="P294" s="46">
        <v>11327769531</v>
      </c>
      <c r="Q294" s="20">
        <v>2.7769146731902519E-3</v>
      </c>
    </row>
    <row r="295" spans="1:19" x14ac:dyDescent="0.35">
      <c r="A295" s="10">
        <v>45405</v>
      </c>
      <c r="C295" s="11">
        <v>101.849998</v>
      </c>
      <c r="D295" s="11">
        <v>25.051314999999999</v>
      </c>
      <c r="E295" s="11">
        <v>88.940002000000007</v>
      </c>
      <c r="G295" s="20">
        <f t="shared" si="12"/>
        <v>2.5679707179867815E-2</v>
      </c>
      <c r="H295" s="20">
        <f t="shared" si="13"/>
        <v>1.4966506040273189E-2</v>
      </c>
      <c r="I295" s="20">
        <f t="shared" si="14"/>
        <v>1.8086091825937709E-2</v>
      </c>
      <c r="K295">
        <f>COUNT(I46:I295)</f>
        <v>250</v>
      </c>
      <c r="P295" s="46">
        <v>11469150391</v>
      </c>
      <c r="Q295" s="20">
        <v>1.24809089391422E-2</v>
      </c>
      <c r="S295" s="97"/>
    </row>
    <row r="296" spans="1:19" x14ac:dyDescent="0.35">
      <c r="P296" s="46"/>
    </row>
    <row r="297" spans="1:19" x14ac:dyDescent="0.35">
      <c r="F297" s="20" t="s">
        <v>66</v>
      </c>
      <c r="G297" s="21">
        <f>AVERAGE(G9:G295)</f>
        <v>7.0373715034466745E-4</v>
      </c>
      <c r="H297" s="21">
        <f t="shared" ref="H297:I297" si="15">AVERAGE(H9:H295)</f>
        <v>1.1091349444654437E-3</v>
      </c>
      <c r="I297" s="21">
        <f t="shared" si="15"/>
        <v>9.609527409055118E-4</v>
      </c>
    </row>
  </sheetData>
  <mergeCells count="1">
    <mergeCell ref="P7:Q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1"/>
  <sheetViews>
    <sheetView zoomScale="99" zoomScaleNormal="160" workbookViewId="0">
      <selection activeCell="G10" sqref="G10"/>
    </sheetView>
  </sheetViews>
  <sheetFormatPr defaultColWidth="8.81640625" defaultRowHeight="15.5" x14ac:dyDescent="0.35"/>
  <cols>
    <col min="1" max="1" width="8.81640625" style="1"/>
    <col min="2" max="2" width="13.6328125" style="1" bestFit="1" customWidth="1"/>
    <col min="3" max="3" width="19" style="1" bestFit="1" customWidth="1"/>
    <col min="4" max="4" width="11.1796875" style="1" customWidth="1"/>
    <col min="5" max="7" width="8.81640625" style="1"/>
    <col min="8" max="8" width="12.453125" style="1" bestFit="1" customWidth="1"/>
    <col min="9" max="16384" width="8.81640625" style="1"/>
  </cols>
  <sheetData>
    <row r="2" spans="2:14" x14ac:dyDescent="0.35">
      <c r="I2"/>
      <c r="J2"/>
      <c r="K2"/>
      <c r="L2"/>
      <c r="M2"/>
      <c r="N2"/>
    </row>
    <row r="3" spans="2:14" x14ac:dyDescent="0.35">
      <c r="B3" s="5" t="s">
        <v>0</v>
      </c>
      <c r="C3" s="5" t="s">
        <v>22</v>
      </c>
      <c r="D3" s="5" t="s">
        <v>1</v>
      </c>
    </row>
    <row r="4" spans="2:14" x14ac:dyDescent="0.35">
      <c r="B4" s="6">
        <v>2000000</v>
      </c>
      <c r="C4" s="4">
        <v>1</v>
      </c>
      <c r="D4" s="7" t="s">
        <v>4</v>
      </c>
    </row>
    <row r="5" spans="2:14" x14ac:dyDescent="0.35">
      <c r="B5" s="6">
        <v>-3000000</v>
      </c>
      <c r="C5" s="4">
        <v>3</v>
      </c>
      <c r="D5" s="92">
        <v>5</v>
      </c>
    </row>
    <row r="6" spans="2:14" x14ac:dyDescent="0.35">
      <c r="B6" s="6">
        <v>6000000</v>
      </c>
      <c r="C6" s="4">
        <v>5</v>
      </c>
      <c r="D6" s="4" t="s">
        <v>4</v>
      </c>
    </row>
    <row r="7" spans="2:14" x14ac:dyDescent="0.35">
      <c r="B7" s="6"/>
      <c r="C7" s="4"/>
      <c r="D7" s="4"/>
    </row>
    <row r="9" spans="2:14" x14ac:dyDescent="0.35">
      <c r="B9" s="3" t="s">
        <v>3</v>
      </c>
    </row>
    <row r="10" spans="2:14" x14ac:dyDescent="0.35">
      <c r="B10" s="1" t="s">
        <v>5</v>
      </c>
    </row>
    <row r="11" spans="2:14" x14ac:dyDescent="0.35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987"/>
  <sheetViews>
    <sheetView topLeftCell="A391" zoomScale="80" zoomScaleNormal="95" workbookViewId="0">
      <selection activeCell="H4" sqref="H4"/>
    </sheetView>
  </sheetViews>
  <sheetFormatPr defaultColWidth="8.81640625" defaultRowHeight="15.5" x14ac:dyDescent="0.35"/>
  <cols>
    <col min="1" max="1" width="30.1796875" style="1" bestFit="1" customWidth="1"/>
    <col min="2" max="4" width="11" style="1" bestFit="1" customWidth="1"/>
    <col min="5" max="5" width="11" style="18" bestFit="1" customWidth="1"/>
    <col min="6" max="6" width="11" style="1" bestFit="1" customWidth="1"/>
    <col min="7" max="7" width="30.1796875" style="49" bestFit="1" customWidth="1"/>
    <col min="8" max="9" width="22.81640625" style="49" bestFit="1" customWidth="1"/>
    <col min="10" max="11" width="24" style="49" bestFit="1" customWidth="1"/>
    <col min="12" max="12" width="22.81640625" style="49" bestFit="1" customWidth="1"/>
    <col min="13" max="16384" width="8.81640625" style="1"/>
  </cols>
  <sheetData>
    <row r="1" spans="1:29" x14ac:dyDescent="0.35">
      <c r="A1" s="2"/>
      <c r="B1" s="2" t="s">
        <v>23</v>
      </c>
      <c r="C1" s="2" t="s">
        <v>24</v>
      </c>
      <c r="D1" s="2" t="s">
        <v>25</v>
      </c>
      <c r="E1" s="17" t="s">
        <v>26</v>
      </c>
      <c r="F1" s="2" t="s">
        <v>27</v>
      </c>
      <c r="G1" s="2"/>
      <c r="H1" s="2" t="s">
        <v>23</v>
      </c>
      <c r="I1" s="2" t="s">
        <v>24</v>
      </c>
      <c r="J1" s="2" t="s">
        <v>25</v>
      </c>
      <c r="K1" s="17" t="s">
        <v>26</v>
      </c>
      <c r="L1" s="2" t="s">
        <v>27</v>
      </c>
    </row>
    <row r="2" spans="1:29" x14ac:dyDescent="0.35">
      <c r="A2" s="8">
        <v>43959</v>
      </c>
      <c r="B2" s="20">
        <v>1.5E-3</v>
      </c>
      <c r="C2" s="20">
        <v>1.6000000000000001E-3</v>
      </c>
      <c r="D2" s="20">
        <v>2.0999999999999999E-3</v>
      </c>
      <c r="E2" s="20">
        <v>2.7007975227556743E-3</v>
      </c>
      <c r="F2" s="20">
        <v>3.3E-3</v>
      </c>
      <c r="G2" s="65" t="s">
        <v>70</v>
      </c>
      <c r="O2" s="50" t="s">
        <v>71</v>
      </c>
      <c r="P2" s="49"/>
      <c r="Q2" s="49"/>
      <c r="R2" s="49"/>
      <c r="S2" s="49"/>
      <c r="T2" s="49"/>
      <c r="U2" s="49"/>
      <c r="Y2" s="49"/>
      <c r="Z2" s="49"/>
      <c r="AA2" s="49"/>
      <c r="AB2" s="49"/>
      <c r="AC2" s="49"/>
    </row>
    <row r="3" spans="1:29" x14ac:dyDescent="0.35">
      <c r="A3" s="8">
        <v>43962</v>
      </c>
      <c r="B3" s="20">
        <v>1.6000000000000001E-3</v>
      </c>
      <c r="C3" s="20">
        <v>1.7000000000000001E-3</v>
      </c>
      <c r="D3" s="20">
        <v>2.3999999999999998E-3</v>
      </c>
      <c r="E3" s="20">
        <v>3.0040478485409122E-3</v>
      </c>
      <c r="F3" s="20">
        <v>3.5999999999999999E-3</v>
      </c>
      <c r="G3" s="8"/>
      <c r="H3" s="66">
        <f>B3-B2</f>
        <v>1.0000000000000005E-4</v>
      </c>
      <c r="I3" s="66">
        <f>C3-C2</f>
        <v>1.0000000000000005E-4</v>
      </c>
      <c r="J3" s="66">
        <f>D3-D2</f>
        <v>2.9999999999999992E-4</v>
      </c>
      <c r="K3" s="66">
        <f>E3-E2</f>
        <v>3.032503257852379E-4</v>
      </c>
      <c r="L3" s="66">
        <f>F3-F2</f>
        <v>2.9999999999999992E-4</v>
      </c>
      <c r="O3" s="49"/>
      <c r="P3" s="49"/>
      <c r="Q3" s="49"/>
      <c r="R3" s="49"/>
      <c r="S3" s="49"/>
      <c r="T3" s="49"/>
      <c r="U3" s="49"/>
      <c r="Y3" s="49"/>
      <c r="Z3" s="49"/>
      <c r="AA3" s="49"/>
      <c r="AB3" s="49"/>
      <c r="AC3" s="49"/>
    </row>
    <row r="4" spans="1:29" x14ac:dyDescent="0.35">
      <c r="A4" s="8">
        <v>43963</v>
      </c>
      <c r="B4" s="20">
        <v>1.6000000000000001E-3</v>
      </c>
      <c r="C4" s="20">
        <v>1.7000000000000001E-3</v>
      </c>
      <c r="D4" s="20">
        <v>2.2000000000000001E-3</v>
      </c>
      <c r="E4" s="20">
        <v>2.8002959182211861E-3</v>
      </c>
      <c r="F4" s="20">
        <v>3.4000000000000002E-3</v>
      </c>
      <c r="G4" s="8"/>
      <c r="H4" s="66">
        <f t="shared" ref="H4:H67" si="0">B4-B3</f>
        <v>0</v>
      </c>
      <c r="I4" s="66">
        <f t="shared" ref="I4:I67" si="1">C4-C3</f>
        <v>0</v>
      </c>
      <c r="J4" s="66">
        <f t="shared" ref="J4:J67" si="2">D4-D3</f>
        <v>-1.9999999999999966E-4</v>
      </c>
      <c r="K4" s="66">
        <f t="shared" ref="K4:K67" si="3">E4-E3</f>
        <v>-2.0375193031972605E-4</v>
      </c>
      <c r="L4" s="66">
        <f t="shared" ref="L4:L67" si="4">F4-F3</f>
        <v>-1.9999999999999966E-4</v>
      </c>
      <c r="O4" s="50"/>
      <c r="P4" s="49"/>
      <c r="Q4" s="49"/>
      <c r="R4" s="49"/>
      <c r="S4" s="49"/>
      <c r="T4" s="49"/>
      <c r="U4" s="49"/>
      <c r="Y4" s="49"/>
      <c r="Z4" s="49"/>
      <c r="AA4" s="49"/>
      <c r="AB4" s="49"/>
      <c r="AC4" s="49"/>
    </row>
    <row r="5" spans="1:29" x14ac:dyDescent="0.35">
      <c r="A5" s="8">
        <v>43964</v>
      </c>
      <c r="B5" s="20">
        <v>1.5E-3</v>
      </c>
      <c r="C5" s="20">
        <v>1.6000000000000001E-3</v>
      </c>
      <c r="D5" s="20">
        <v>2E-3</v>
      </c>
      <c r="E5" s="20">
        <v>2.5508453597180257E-3</v>
      </c>
      <c r="F5" s="20">
        <v>3.0999999999999999E-3</v>
      </c>
      <c r="G5" s="8"/>
      <c r="H5" s="66">
        <f t="shared" si="0"/>
        <v>-1.0000000000000005E-4</v>
      </c>
      <c r="I5" s="66">
        <f t="shared" si="1"/>
        <v>-1.0000000000000005E-4</v>
      </c>
      <c r="J5" s="66">
        <f t="shared" si="2"/>
        <v>-2.0000000000000009E-4</v>
      </c>
      <c r="K5" s="66">
        <f t="shared" si="3"/>
        <v>-2.4945055850316041E-4</v>
      </c>
      <c r="L5" s="66">
        <f t="shared" si="4"/>
        <v>-3.0000000000000035E-4</v>
      </c>
      <c r="O5" s="68"/>
      <c r="P5" s="68"/>
      <c r="Q5" s="68"/>
      <c r="R5" s="68"/>
      <c r="S5" s="68"/>
      <c r="T5" s="68"/>
      <c r="U5" s="49"/>
      <c r="Y5" s="49"/>
      <c r="Z5" s="49"/>
      <c r="AA5" s="49"/>
      <c r="AB5" s="49"/>
      <c r="AC5" s="49"/>
    </row>
    <row r="6" spans="1:29" x14ac:dyDescent="0.35">
      <c r="A6" s="8">
        <v>43965</v>
      </c>
      <c r="B6" s="20">
        <v>1.5E-3</v>
      </c>
      <c r="C6" s="20">
        <v>1.6000000000000001E-3</v>
      </c>
      <c r="D6" s="20">
        <v>2E-3</v>
      </c>
      <c r="E6" s="20">
        <v>2.5517526112168783E-3</v>
      </c>
      <c r="F6" s="20">
        <v>3.0999999999999999E-3</v>
      </c>
      <c r="G6" s="8"/>
      <c r="H6" s="66">
        <f t="shared" si="0"/>
        <v>0</v>
      </c>
      <c r="I6" s="66">
        <f t="shared" si="1"/>
        <v>0</v>
      </c>
      <c r="J6" s="66">
        <f t="shared" si="2"/>
        <v>0</v>
      </c>
      <c r="K6" s="66">
        <f t="shared" si="3"/>
        <v>9.0725149885263756E-7</v>
      </c>
      <c r="L6" s="66">
        <f t="shared" si="4"/>
        <v>0</v>
      </c>
      <c r="O6"/>
      <c r="P6"/>
      <c r="Q6"/>
      <c r="R6"/>
      <c r="S6"/>
      <c r="T6"/>
      <c r="U6" s="49"/>
      <c r="Y6" s="49"/>
      <c r="Z6" s="49"/>
      <c r="AA6" s="49"/>
      <c r="AB6" s="49"/>
      <c r="AC6" s="49"/>
    </row>
    <row r="7" spans="1:29" x14ac:dyDescent="0.35">
      <c r="A7" s="8">
        <v>43966</v>
      </c>
      <c r="B7" s="20">
        <v>1.5E-3</v>
      </c>
      <c r="C7" s="20">
        <v>1.6000000000000001E-3</v>
      </c>
      <c r="D7" s="20">
        <v>1.9E-3</v>
      </c>
      <c r="E7" s="20">
        <v>2.5034917707895854E-3</v>
      </c>
      <c r="F7" s="20">
        <v>3.0999999999999999E-3</v>
      </c>
      <c r="G7" s="8"/>
      <c r="H7" s="66">
        <f t="shared" si="0"/>
        <v>0</v>
      </c>
      <c r="I7" s="66">
        <f t="shared" si="1"/>
        <v>0</v>
      </c>
      <c r="J7" s="66">
        <f t="shared" si="2"/>
        <v>-1.0000000000000005E-4</v>
      </c>
      <c r="K7" s="66">
        <f t="shared" si="3"/>
        <v>-4.8260840427292919E-5</v>
      </c>
      <c r="L7" s="66">
        <f t="shared" si="4"/>
        <v>0</v>
      </c>
      <c r="O7"/>
      <c r="P7"/>
      <c r="Q7"/>
      <c r="R7"/>
      <c r="S7"/>
      <c r="T7"/>
      <c r="U7" s="49"/>
      <c r="Y7" s="49"/>
      <c r="Z7" s="49"/>
      <c r="AA7" s="49"/>
      <c r="AB7" s="49"/>
      <c r="AC7" s="49"/>
    </row>
    <row r="8" spans="1:29" x14ac:dyDescent="0.35">
      <c r="A8" s="8">
        <v>43969</v>
      </c>
      <c r="B8" s="20">
        <v>1.7000000000000001E-3</v>
      </c>
      <c r="C8" s="20">
        <v>1.8E-3</v>
      </c>
      <c r="D8" s="20">
        <v>2.3999999999999998E-3</v>
      </c>
      <c r="E8" s="20">
        <v>3.1048988754983171E-3</v>
      </c>
      <c r="F8" s="20">
        <v>3.8E-3</v>
      </c>
      <c r="G8" s="8"/>
      <c r="H8" s="66">
        <f t="shared" si="0"/>
        <v>2.0000000000000009E-4</v>
      </c>
      <c r="I8" s="66">
        <f t="shared" si="1"/>
        <v>1.9999999999999987E-4</v>
      </c>
      <c r="J8" s="66">
        <f t="shared" si="2"/>
        <v>4.9999999999999979E-4</v>
      </c>
      <c r="K8" s="66">
        <f t="shared" si="3"/>
        <v>6.0140710470873169E-4</v>
      </c>
      <c r="L8" s="66">
        <f t="shared" si="4"/>
        <v>7.000000000000001E-4</v>
      </c>
      <c r="O8"/>
      <c r="P8"/>
      <c r="Q8"/>
      <c r="R8"/>
      <c r="S8"/>
      <c r="T8"/>
      <c r="U8" s="49"/>
      <c r="Y8" s="49"/>
      <c r="Z8" s="49"/>
      <c r="AA8" s="49"/>
      <c r="AB8" s="49"/>
      <c r="AC8" s="49"/>
    </row>
    <row r="9" spans="1:29" x14ac:dyDescent="0.35">
      <c r="A9" s="8">
        <v>43970</v>
      </c>
      <c r="B9" s="20">
        <v>1.6000000000000001E-3</v>
      </c>
      <c r="C9" s="20">
        <v>1.7000000000000001E-3</v>
      </c>
      <c r="D9" s="20">
        <v>2.2000000000000001E-3</v>
      </c>
      <c r="E9" s="20">
        <v>2.8532159859917449E-3</v>
      </c>
      <c r="F9" s="20">
        <v>3.4999999999999996E-3</v>
      </c>
      <c r="G9" s="8"/>
      <c r="H9" s="66">
        <f t="shared" si="0"/>
        <v>-1.0000000000000005E-4</v>
      </c>
      <c r="I9" s="66">
        <f t="shared" si="1"/>
        <v>-9.9999999999999829E-5</v>
      </c>
      <c r="J9" s="66">
        <f t="shared" si="2"/>
        <v>-1.9999999999999966E-4</v>
      </c>
      <c r="K9" s="66">
        <f t="shared" si="3"/>
        <v>-2.5168288950657217E-4</v>
      </c>
      <c r="L9" s="66">
        <f t="shared" si="4"/>
        <v>-3.0000000000000035E-4</v>
      </c>
      <c r="O9"/>
      <c r="P9"/>
      <c r="Q9"/>
      <c r="R9"/>
      <c r="S9"/>
      <c r="T9"/>
      <c r="U9" s="49"/>
      <c r="Y9" s="49"/>
      <c r="Z9" s="49"/>
      <c r="AA9" s="49"/>
      <c r="AB9" s="49"/>
      <c r="AC9" s="49"/>
    </row>
    <row r="10" spans="1:29" x14ac:dyDescent="0.35">
      <c r="A10" s="8">
        <v>43971</v>
      </c>
      <c r="B10" s="20">
        <v>1.6000000000000001E-3</v>
      </c>
      <c r="C10" s="20">
        <v>1.6000000000000001E-3</v>
      </c>
      <c r="D10" s="20">
        <v>2.0999999999999999E-3</v>
      </c>
      <c r="E10" s="20">
        <v>2.7512410691509833E-3</v>
      </c>
      <c r="F10" s="20">
        <v>3.4000000000000002E-3</v>
      </c>
      <c r="G10" s="8"/>
      <c r="H10" s="66">
        <f t="shared" si="0"/>
        <v>0</v>
      </c>
      <c r="I10" s="66">
        <f t="shared" si="1"/>
        <v>-1.0000000000000005E-4</v>
      </c>
      <c r="J10" s="66">
        <f t="shared" si="2"/>
        <v>-1.0000000000000026E-4</v>
      </c>
      <c r="K10" s="66">
        <f t="shared" si="3"/>
        <v>-1.0197491684076163E-4</v>
      </c>
      <c r="L10" s="66">
        <f t="shared" si="4"/>
        <v>-9.9999999999999395E-5</v>
      </c>
      <c r="O10"/>
      <c r="P10"/>
      <c r="Q10"/>
      <c r="R10"/>
      <c r="S10"/>
      <c r="T10"/>
      <c r="U10" s="49"/>
      <c r="Y10" s="49"/>
      <c r="Z10" s="49"/>
      <c r="AA10" s="49"/>
      <c r="AB10" s="49"/>
      <c r="AC10" s="49"/>
    </row>
    <row r="11" spans="1:29" x14ac:dyDescent="0.35">
      <c r="A11" s="8">
        <v>43972</v>
      </c>
      <c r="B11" s="20">
        <v>1.6000000000000001E-3</v>
      </c>
      <c r="C11" s="20">
        <v>1.7000000000000001E-3</v>
      </c>
      <c r="D11" s="20">
        <v>2.0999999999999999E-3</v>
      </c>
      <c r="E11" s="20">
        <v>2.8049559423986613E-3</v>
      </c>
      <c r="F11" s="20">
        <v>3.4999999999999996E-3</v>
      </c>
      <c r="G11" s="8"/>
      <c r="H11" s="66">
        <f t="shared" si="0"/>
        <v>0</v>
      </c>
      <c r="I11" s="66">
        <f t="shared" si="1"/>
        <v>1.0000000000000005E-4</v>
      </c>
      <c r="J11" s="66">
        <f t="shared" si="2"/>
        <v>0</v>
      </c>
      <c r="K11" s="66">
        <f t="shared" si="3"/>
        <v>5.3714873247678006E-5</v>
      </c>
      <c r="L11" s="66">
        <f t="shared" si="4"/>
        <v>9.9999999999999395E-5</v>
      </c>
      <c r="O11" s="49"/>
      <c r="P11" s="49"/>
      <c r="Q11" s="49"/>
      <c r="R11" s="49"/>
      <c r="S11" s="49"/>
      <c r="T11" s="49"/>
      <c r="U11" s="49"/>
      <c r="Y11" s="49"/>
      <c r="Z11" s="49"/>
      <c r="AA11" s="49"/>
      <c r="AB11" s="49"/>
      <c r="AC11" s="49"/>
    </row>
    <row r="12" spans="1:29" x14ac:dyDescent="0.35">
      <c r="A12" s="8">
        <v>43973</v>
      </c>
      <c r="B12" s="20">
        <v>1.7000000000000001E-3</v>
      </c>
      <c r="C12" s="20">
        <v>1.7000000000000001E-3</v>
      </c>
      <c r="D12" s="20">
        <v>2.0999999999999999E-3</v>
      </c>
      <c r="E12" s="20">
        <v>2.7547522808787318E-3</v>
      </c>
      <c r="F12" s="20">
        <v>3.4000000000000002E-3</v>
      </c>
      <c r="G12" s="8"/>
      <c r="H12" s="66">
        <f t="shared" si="0"/>
        <v>1.0000000000000005E-4</v>
      </c>
      <c r="I12" s="66">
        <f t="shared" si="1"/>
        <v>0</v>
      </c>
      <c r="J12" s="66">
        <f t="shared" si="2"/>
        <v>0</v>
      </c>
      <c r="K12" s="66">
        <f t="shared" si="3"/>
        <v>-5.0203661519929513E-5</v>
      </c>
      <c r="L12" s="66">
        <f t="shared" si="4"/>
        <v>-9.9999999999999395E-5</v>
      </c>
      <c r="O12" s="50"/>
      <c r="P12" s="49"/>
      <c r="Q12" s="49"/>
      <c r="R12" s="49"/>
      <c r="S12" s="49"/>
      <c r="T12" s="49"/>
      <c r="U12" s="49"/>
      <c r="Y12" s="49"/>
      <c r="Z12" s="49"/>
      <c r="AA12" s="49"/>
      <c r="AB12" s="49"/>
      <c r="AC12" s="49"/>
    </row>
    <row r="13" spans="1:29" x14ac:dyDescent="0.35">
      <c r="A13" s="8">
        <v>43977</v>
      </c>
      <c r="B13" s="20">
        <v>1.7000000000000001E-3</v>
      </c>
      <c r="C13" s="20">
        <v>1.8E-3</v>
      </c>
      <c r="D13" s="20">
        <v>2.2000000000000001E-3</v>
      </c>
      <c r="E13" s="20">
        <v>2.850854225227792E-3</v>
      </c>
      <c r="F13" s="20">
        <v>3.4999999999999996E-3</v>
      </c>
      <c r="G13" s="8"/>
      <c r="H13" s="66">
        <f t="shared" si="0"/>
        <v>0</v>
      </c>
      <c r="I13" s="66">
        <f t="shared" si="1"/>
        <v>9.9999999999999829E-5</v>
      </c>
      <c r="J13" s="66">
        <f t="shared" si="2"/>
        <v>1.0000000000000026E-4</v>
      </c>
      <c r="K13" s="66">
        <f t="shared" si="3"/>
        <v>9.6101944349060234E-5</v>
      </c>
      <c r="L13" s="66">
        <f t="shared" si="4"/>
        <v>9.9999999999999395E-5</v>
      </c>
      <c r="O13" s="68"/>
      <c r="P13" s="68"/>
      <c r="Q13" s="68"/>
      <c r="R13" s="68"/>
      <c r="S13" s="68"/>
      <c r="T13" s="68"/>
      <c r="U13" s="49"/>
      <c r="Y13" s="49"/>
      <c r="Z13" s="49"/>
      <c r="AA13" s="49"/>
      <c r="AB13" s="49"/>
      <c r="AC13" s="49"/>
    </row>
    <row r="14" spans="1:29" x14ac:dyDescent="0.35">
      <c r="A14" s="8">
        <v>43978</v>
      </c>
      <c r="B14" s="20">
        <v>1.8E-3</v>
      </c>
      <c r="C14" s="20">
        <v>1.9E-3</v>
      </c>
      <c r="D14" s="20">
        <v>2.2000000000000001E-3</v>
      </c>
      <c r="E14" s="20">
        <v>2.8038757650967134E-3</v>
      </c>
      <c r="F14" s="20">
        <v>3.4000000000000002E-3</v>
      </c>
      <c r="G14" s="8"/>
      <c r="H14" s="66">
        <f t="shared" si="0"/>
        <v>9.9999999999999829E-5</v>
      </c>
      <c r="I14" s="66">
        <f t="shared" si="1"/>
        <v>1.0000000000000005E-4</v>
      </c>
      <c r="J14" s="66">
        <f t="shared" si="2"/>
        <v>0</v>
      </c>
      <c r="K14" s="66">
        <f t="shared" si="3"/>
        <v>-4.6978460131078675E-5</v>
      </c>
      <c r="L14" s="66">
        <f t="shared" si="4"/>
        <v>-9.9999999999999395E-5</v>
      </c>
      <c r="O14" s="49"/>
      <c r="P14" s="49"/>
      <c r="Q14" s="49"/>
      <c r="R14" s="49"/>
      <c r="S14" s="49"/>
      <c r="T14" s="49"/>
      <c r="U14" s="49"/>
      <c r="Y14" s="49"/>
      <c r="Z14" s="49"/>
      <c r="AA14" s="49"/>
      <c r="AB14" s="49"/>
      <c r="AC14" s="49"/>
    </row>
    <row r="15" spans="1:29" x14ac:dyDescent="0.35">
      <c r="A15" s="8">
        <v>43979</v>
      </c>
      <c r="B15" s="20">
        <v>1.7000000000000001E-3</v>
      </c>
      <c r="C15" s="20">
        <v>1.7000000000000001E-3</v>
      </c>
      <c r="D15" s="20">
        <v>2.2000000000000001E-3</v>
      </c>
      <c r="E15" s="20">
        <v>2.8040652641026791E-3</v>
      </c>
      <c r="F15" s="20">
        <v>3.4000000000000002E-3</v>
      </c>
      <c r="G15" s="8"/>
      <c r="H15" s="66">
        <f t="shared" si="0"/>
        <v>-9.9999999999999829E-5</v>
      </c>
      <c r="I15" s="66">
        <f t="shared" si="1"/>
        <v>-1.9999999999999987E-4</v>
      </c>
      <c r="J15" s="66">
        <f t="shared" si="2"/>
        <v>0</v>
      </c>
      <c r="K15" s="66">
        <f t="shared" si="3"/>
        <v>1.894990059657202E-7</v>
      </c>
      <c r="L15" s="66">
        <f t="shared" si="4"/>
        <v>0</v>
      </c>
      <c r="O15" s="49"/>
      <c r="P15" s="49"/>
      <c r="Q15" s="49"/>
      <c r="R15" s="49"/>
      <c r="S15" s="49"/>
      <c r="T15" s="49"/>
      <c r="U15" s="49"/>
      <c r="Y15" s="49"/>
      <c r="Z15" s="49"/>
      <c r="AA15" s="49"/>
      <c r="AB15" s="49"/>
      <c r="AC15" s="49"/>
    </row>
    <row r="16" spans="1:29" x14ac:dyDescent="0.35">
      <c r="A16" s="8">
        <v>43980</v>
      </c>
      <c r="B16" s="20">
        <v>1.7000000000000001E-3</v>
      </c>
      <c r="C16" s="20">
        <v>1.6000000000000001E-3</v>
      </c>
      <c r="D16" s="20">
        <v>1.9E-3</v>
      </c>
      <c r="E16" s="20">
        <v>2.4531553750919235E-3</v>
      </c>
      <c r="F16" s="20">
        <v>3.0000000000000001E-3</v>
      </c>
      <c r="G16" s="8"/>
      <c r="H16" s="66">
        <f t="shared" si="0"/>
        <v>0</v>
      </c>
      <c r="I16" s="66">
        <f t="shared" si="1"/>
        <v>-1.0000000000000005E-4</v>
      </c>
      <c r="J16" s="66">
        <f t="shared" si="2"/>
        <v>-3.0000000000000014E-4</v>
      </c>
      <c r="K16" s="66">
        <f t="shared" si="3"/>
        <v>-3.5090988901075558E-4</v>
      </c>
      <c r="L16" s="66">
        <f t="shared" si="4"/>
        <v>-4.0000000000000018E-4</v>
      </c>
      <c r="O16" s="54"/>
      <c r="P16" s="68"/>
      <c r="Q16" s="68"/>
      <c r="R16" s="68"/>
      <c r="S16" s="68"/>
      <c r="T16" s="68"/>
      <c r="U16" s="49"/>
      <c r="Y16" s="49"/>
      <c r="Z16" s="49"/>
      <c r="AA16" s="49"/>
      <c r="AB16" s="49"/>
      <c r="AC16" s="49"/>
    </row>
    <row r="17" spans="1:29" x14ac:dyDescent="0.35">
      <c r="A17" s="8">
        <v>43983</v>
      </c>
      <c r="B17" s="20">
        <v>1.7000000000000001E-3</v>
      </c>
      <c r="C17" s="20">
        <v>1.4000000000000002E-3</v>
      </c>
      <c r="D17" s="20">
        <v>2E-3</v>
      </c>
      <c r="E17" s="20">
        <v>2.5515232260821881E-3</v>
      </c>
      <c r="F17" s="20">
        <v>3.0999999999999999E-3</v>
      </c>
      <c r="G17" s="8"/>
      <c r="H17" s="66">
        <f t="shared" si="0"/>
        <v>0</v>
      </c>
      <c r="I17" s="66">
        <f t="shared" si="1"/>
        <v>-1.9999999999999987E-4</v>
      </c>
      <c r="J17" s="66">
        <f t="shared" si="2"/>
        <v>1.0000000000000005E-4</v>
      </c>
      <c r="K17" s="66">
        <f t="shared" si="3"/>
        <v>9.8367850990264613E-5</v>
      </c>
      <c r="L17" s="66">
        <f t="shared" si="4"/>
        <v>9.9999999999999829E-5</v>
      </c>
      <c r="O17" s="49"/>
      <c r="P17" s="69"/>
      <c r="Q17" s="69"/>
      <c r="R17" s="69"/>
      <c r="S17" s="69"/>
      <c r="T17" s="69"/>
      <c r="U17" s="49"/>
      <c r="Y17" s="49"/>
      <c r="Z17" s="49"/>
      <c r="AA17" s="49"/>
      <c r="AB17" s="49"/>
      <c r="AC17" s="49"/>
    </row>
    <row r="18" spans="1:29" x14ac:dyDescent="0.35">
      <c r="A18" s="8">
        <v>43984</v>
      </c>
      <c r="B18" s="20">
        <v>1.7000000000000001E-3</v>
      </c>
      <c r="C18" s="20">
        <v>1.7000000000000001E-3</v>
      </c>
      <c r="D18" s="20">
        <v>2E-3</v>
      </c>
      <c r="E18" s="20">
        <v>2.6039772889076373E-3</v>
      </c>
      <c r="F18" s="20">
        <v>3.2000000000000002E-3</v>
      </c>
      <c r="G18" s="8"/>
      <c r="H18" s="66">
        <f t="shared" si="0"/>
        <v>0</v>
      </c>
      <c r="I18" s="66">
        <f t="shared" si="1"/>
        <v>2.9999999999999992E-4</v>
      </c>
      <c r="J18" s="66">
        <f t="shared" si="2"/>
        <v>0</v>
      </c>
      <c r="K18" s="66">
        <f t="shared" si="3"/>
        <v>5.2454062825449226E-5</v>
      </c>
      <c r="L18" s="66">
        <f t="shared" si="4"/>
        <v>1.0000000000000026E-4</v>
      </c>
      <c r="O18" s="49"/>
      <c r="P18" s="49"/>
      <c r="Q18" s="49"/>
      <c r="R18" s="49"/>
      <c r="S18" s="49"/>
      <c r="T18" s="49"/>
      <c r="U18" s="49"/>
      <c r="Y18" s="49"/>
      <c r="Z18" s="49"/>
      <c r="AA18" s="49"/>
      <c r="AB18" s="49"/>
      <c r="AC18" s="49"/>
    </row>
    <row r="19" spans="1:29" x14ac:dyDescent="0.35">
      <c r="A19" s="8">
        <v>43985</v>
      </c>
      <c r="B19" s="20">
        <v>1.7000000000000001E-3</v>
      </c>
      <c r="C19" s="20">
        <v>1.9E-3</v>
      </c>
      <c r="D19" s="20">
        <v>2.5999999999999999E-3</v>
      </c>
      <c r="E19" s="20">
        <v>3.2041117421871181E-3</v>
      </c>
      <c r="F19" s="20">
        <v>3.8E-3</v>
      </c>
      <c r="G19" s="8"/>
      <c r="H19" s="66">
        <f t="shared" si="0"/>
        <v>0</v>
      </c>
      <c r="I19" s="66">
        <f t="shared" si="1"/>
        <v>1.9999999999999987E-4</v>
      </c>
      <c r="J19" s="66">
        <f t="shared" si="2"/>
        <v>5.9999999999999984E-4</v>
      </c>
      <c r="K19" s="66">
        <f t="shared" si="3"/>
        <v>6.0013445327948079E-4</v>
      </c>
      <c r="L19" s="66">
        <f t="shared" si="4"/>
        <v>5.9999999999999984E-4</v>
      </c>
      <c r="O19" s="49"/>
      <c r="P19" s="49"/>
      <c r="Q19" s="49"/>
      <c r="R19" s="49"/>
      <c r="S19" s="49"/>
      <c r="T19" s="49"/>
      <c r="U19" s="49"/>
      <c r="Y19" s="49"/>
      <c r="Z19" s="49"/>
      <c r="AA19" s="49"/>
      <c r="AB19" s="49"/>
      <c r="AC19" s="49"/>
    </row>
    <row r="20" spans="1:29" x14ac:dyDescent="0.35">
      <c r="A20" s="8">
        <v>43986</v>
      </c>
      <c r="B20" s="20">
        <v>1.7000000000000001E-3</v>
      </c>
      <c r="C20" s="20">
        <v>1.9E-3</v>
      </c>
      <c r="D20" s="20">
        <v>2.5999999999999999E-3</v>
      </c>
      <c r="E20" s="20">
        <v>3.3044716397921943E-3</v>
      </c>
      <c r="F20" s="20">
        <v>4.0000000000000001E-3</v>
      </c>
      <c r="G20" s="8"/>
      <c r="H20" s="66">
        <f t="shared" si="0"/>
        <v>0</v>
      </c>
      <c r="I20" s="66">
        <f t="shared" si="1"/>
        <v>0</v>
      </c>
      <c r="J20" s="66">
        <f t="shared" si="2"/>
        <v>0</v>
      </c>
      <c r="K20" s="66">
        <f t="shared" si="3"/>
        <v>1.0035989760507616E-4</v>
      </c>
      <c r="L20" s="66">
        <f t="shared" si="4"/>
        <v>2.0000000000000009E-4</v>
      </c>
    </row>
    <row r="21" spans="1:29" x14ac:dyDescent="0.35">
      <c r="A21" s="8">
        <v>43987</v>
      </c>
      <c r="B21" s="20">
        <v>1.8E-3</v>
      </c>
      <c r="C21" s="20">
        <v>2.2000000000000001E-3</v>
      </c>
      <c r="D21" s="20">
        <v>2.8999999999999998E-3</v>
      </c>
      <c r="E21" s="20">
        <v>3.8001030532855912E-3</v>
      </c>
      <c r="F21" s="20">
        <v>4.6999999999999993E-3</v>
      </c>
      <c r="G21" s="8"/>
      <c r="H21" s="66">
        <f t="shared" si="0"/>
        <v>9.9999999999999829E-5</v>
      </c>
      <c r="I21" s="66">
        <f t="shared" si="1"/>
        <v>3.0000000000000014E-4</v>
      </c>
      <c r="J21" s="66">
        <f t="shared" si="2"/>
        <v>2.9999999999999992E-4</v>
      </c>
      <c r="K21" s="66">
        <f t="shared" si="3"/>
        <v>4.9563141349339692E-4</v>
      </c>
      <c r="L21" s="66">
        <f t="shared" si="4"/>
        <v>6.9999999999999923E-4</v>
      </c>
    </row>
    <row r="22" spans="1:29" x14ac:dyDescent="0.35">
      <c r="A22" s="8">
        <v>43990</v>
      </c>
      <c r="B22" s="20">
        <v>1.9E-3</v>
      </c>
      <c r="C22" s="20">
        <v>2.2000000000000001E-3</v>
      </c>
      <c r="D22" s="20">
        <v>2.8999999999999998E-3</v>
      </c>
      <c r="E22" s="20">
        <v>3.7006202454920364E-3</v>
      </c>
      <c r="F22" s="20">
        <v>4.5000000000000005E-3</v>
      </c>
      <c r="G22" s="8"/>
      <c r="H22" s="66">
        <f t="shared" si="0"/>
        <v>1.0000000000000005E-4</v>
      </c>
      <c r="I22" s="66">
        <f t="shared" si="1"/>
        <v>0</v>
      </c>
      <c r="J22" s="66">
        <f t="shared" si="2"/>
        <v>0</v>
      </c>
      <c r="K22" s="66">
        <f t="shared" si="3"/>
        <v>-9.9482807793554832E-5</v>
      </c>
      <c r="L22" s="66">
        <f t="shared" si="4"/>
        <v>-1.9999999999999879E-4</v>
      </c>
    </row>
    <row r="23" spans="1:29" x14ac:dyDescent="0.35">
      <c r="A23" s="8">
        <v>43991</v>
      </c>
      <c r="B23" s="20">
        <v>1.9E-3</v>
      </c>
      <c r="C23" s="20">
        <v>2E-3</v>
      </c>
      <c r="D23" s="20">
        <v>2.5000000000000001E-3</v>
      </c>
      <c r="E23" s="20">
        <v>3.2547141346946536E-3</v>
      </c>
      <c r="F23" s="20">
        <v>4.0000000000000001E-3</v>
      </c>
      <c r="G23" s="8"/>
      <c r="H23" s="66">
        <f t="shared" si="0"/>
        <v>0</v>
      </c>
      <c r="I23" s="66">
        <f t="shared" si="1"/>
        <v>-2.0000000000000009E-4</v>
      </c>
      <c r="J23" s="66">
        <f t="shared" si="2"/>
        <v>-3.9999999999999975E-4</v>
      </c>
      <c r="K23" s="66">
        <f t="shared" si="3"/>
        <v>-4.4590611079738281E-4</v>
      </c>
      <c r="L23" s="66">
        <f t="shared" si="4"/>
        <v>-5.0000000000000044E-4</v>
      </c>
    </row>
    <row r="24" spans="1:29" x14ac:dyDescent="0.35">
      <c r="A24" s="8">
        <v>43992</v>
      </c>
      <c r="B24" s="20">
        <v>1.8E-3</v>
      </c>
      <c r="C24" s="20">
        <v>1.7000000000000001E-3</v>
      </c>
      <c r="D24" s="20">
        <v>2.2000000000000001E-3</v>
      </c>
      <c r="E24" s="20">
        <v>2.753429460661989E-3</v>
      </c>
      <c r="F24" s="20">
        <v>3.3E-3</v>
      </c>
      <c r="G24" s="8"/>
      <c r="H24" s="66">
        <f t="shared" si="0"/>
        <v>-1.0000000000000005E-4</v>
      </c>
      <c r="I24" s="66">
        <f t="shared" si="1"/>
        <v>-2.9999999999999992E-4</v>
      </c>
      <c r="J24" s="66">
        <f t="shared" si="2"/>
        <v>-2.9999999999999992E-4</v>
      </c>
      <c r="K24" s="66">
        <f t="shared" si="3"/>
        <v>-5.012846740326646E-4</v>
      </c>
      <c r="L24" s="66">
        <f t="shared" si="4"/>
        <v>-7.000000000000001E-4</v>
      </c>
    </row>
    <row r="25" spans="1:29" x14ac:dyDescent="0.35">
      <c r="A25" s="8">
        <v>43993</v>
      </c>
      <c r="B25" s="20">
        <v>1.9E-3</v>
      </c>
      <c r="C25" s="20">
        <v>1.9E-3</v>
      </c>
      <c r="D25" s="20">
        <v>2.2000000000000001E-3</v>
      </c>
      <c r="E25" s="20">
        <v>2.7033715382811124E-3</v>
      </c>
      <c r="F25" s="20">
        <v>3.2000000000000002E-3</v>
      </c>
      <c r="G25" s="8"/>
      <c r="H25" s="66">
        <f t="shared" si="0"/>
        <v>1.0000000000000005E-4</v>
      </c>
      <c r="I25" s="66">
        <f t="shared" si="1"/>
        <v>1.9999999999999987E-4</v>
      </c>
      <c r="J25" s="66">
        <f t="shared" si="2"/>
        <v>0</v>
      </c>
      <c r="K25" s="66">
        <f t="shared" si="3"/>
        <v>-5.0057922380876592E-5</v>
      </c>
      <c r="L25" s="66">
        <f t="shared" si="4"/>
        <v>-9.9999999999999829E-5</v>
      </c>
    </row>
    <row r="26" spans="1:29" x14ac:dyDescent="0.35">
      <c r="A26" s="8">
        <v>43994</v>
      </c>
      <c r="B26" s="20">
        <v>1.8E-3</v>
      </c>
      <c r="C26" s="20">
        <v>1.9E-3</v>
      </c>
      <c r="D26" s="20">
        <v>2.2000000000000001E-3</v>
      </c>
      <c r="E26" s="20">
        <v>2.7518585605152903E-3</v>
      </c>
      <c r="F26" s="20">
        <v>3.3E-3</v>
      </c>
      <c r="G26" s="8"/>
      <c r="H26" s="66">
        <f t="shared" si="0"/>
        <v>-1.0000000000000005E-4</v>
      </c>
      <c r="I26" s="66">
        <f t="shared" si="1"/>
        <v>0</v>
      </c>
      <c r="J26" s="66">
        <f t="shared" si="2"/>
        <v>0</v>
      </c>
      <c r="K26" s="66">
        <f t="shared" si="3"/>
        <v>4.8487022234177876E-5</v>
      </c>
      <c r="L26" s="66">
        <f t="shared" si="4"/>
        <v>9.9999999999999829E-5</v>
      </c>
    </row>
    <row r="27" spans="1:29" x14ac:dyDescent="0.35">
      <c r="A27" s="8">
        <v>43997</v>
      </c>
      <c r="B27" s="20">
        <v>1.7000000000000001E-3</v>
      </c>
      <c r="C27" s="20">
        <v>1.9E-3</v>
      </c>
      <c r="D27" s="20">
        <v>2.2000000000000001E-3</v>
      </c>
      <c r="E27" s="20">
        <v>2.7507754318424563E-3</v>
      </c>
      <c r="F27" s="20">
        <v>3.3E-3</v>
      </c>
      <c r="G27" s="8"/>
      <c r="H27" s="66">
        <f t="shared" si="0"/>
        <v>-9.9999999999999829E-5</v>
      </c>
      <c r="I27" s="66">
        <f t="shared" si="1"/>
        <v>0</v>
      </c>
      <c r="J27" s="66">
        <f t="shared" si="2"/>
        <v>0</v>
      </c>
      <c r="K27" s="66">
        <f t="shared" si="3"/>
        <v>-1.0831286728339197E-6</v>
      </c>
      <c r="L27" s="66">
        <f t="shared" si="4"/>
        <v>0</v>
      </c>
    </row>
    <row r="28" spans="1:29" x14ac:dyDescent="0.35">
      <c r="A28" s="8">
        <v>43998</v>
      </c>
      <c r="B28" s="20">
        <v>1.8E-3</v>
      </c>
      <c r="C28" s="20">
        <v>2.0999999999999999E-3</v>
      </c>
      <c r="D28" s="20">
        <v>2.3E-3</v>
      </c>
      <c r="E28" s="20">
        <v>2.8543773957583327E-3</v>
      </c>
      <c r="F28" s="20">
        <v>3.4000000000000002E-3</v>
      </c>
      <c r="G28" s="8"/>
      <c r="H28" s="66">
        <f t="shared" si="0"/>
        <v>9.9999999999999829E-5</v>
      </c>
      <c r="I28" s="66">
        <f t="shared" si="1"/>
        <v>1.9999999999999987E-4</v>
      </c>
      <c r="J28" s="66">
        <f t="shared" si="2"/>
        <v>9.9999999999999829E-5</v>
      </c>
      <c r="K28" s="66">
        <f t="shared" si="3"/>
        <v>1.0360196391587641E-4</v>
      </c>
      <c r="L28" s="66">
        <f t="shared" si="4"/>
        <v>1.0000000000000026E-4</v>
      </c>
    </row>
    <row r="29" spans="1:29" x14ac:dyDescent="0.35">
      <c r="A29" s="8">
        <v>43999</v>
      </c>
      <c r="B29" s="20">
        <v>1.9E-3</v>
      </c>
      <c r="C29" s="20">
        <v>1.9E-3</v>
      </c>
      <c r="D29" s="20">
        <v>2.3E-3</v>
      </c>
      <c r="E29" s="20">
        <v>2.8522748183451656E-3</v>
      </c>
      <c r="F29" s="20">
        <v>3.4000000000000002E-3</v>
      </c>
      <c r="G29" s="8"/>
      <c r="H29" s="66">
        <f t="shared" si="0"/>
        <v>1.0000000000000005E-4</v>
      </c>
      <c r="I29" s="66">
        <f t="shared" si="1"/>
        <v>-1.9999999999999987E-4</v>
      </c>
      <c r="J29" s="66">
        <f t="shared" si="2"/>
        <v>0</v>
      </c>
      <c r="K29" s="66">
        <f t="shared" si="3"/>
        <v>-2.1025774131671129E-6</v>
      </c>
      <c r="L29" s="66">
        <f t="shared" si="4"/>
        <v>0</v>
      </c>
    </row>
    <row r="30" spans="1:29" x14ac:dyDescent="0.35">
      <c r="A30" s="8">
        <v>44000</v>
      </c>
      <c r="B30" s="20">
        <v>1.9E-3</v>
      </c>
      <c r="C30" s="20">
        <v>1.9E-3</v>
      </c>
      <c r="D30" s="20">
        <v>2.2000000000000001E-3</v>
      </c>
      <c r="E30" s="20">
        <v>2.8012690834428688E-3</v>
      </c>
      <c r="F30" s="20">
        <v>3.4000000000000002E-3</v>
      </c>
      <c r="G30" s="8"/>
      <c r="H30" s="66">
        <f t="shared" si="0"/>
        <v>0</v>
      </c>
      <c r="I30" s="66">
        <f t="shared" si="1"/>
        <v>0</v>
      </c>
      <c r="J30" s="66">
        <f t="shared" si="2"/>
        <v>-9.9999999999999829E-5</v>
      </c>
      <c r="K30" s="66">
        <f t="shared" si="3"/>
        <v>-5.1005734902296804E-5</v>
      </c>
      <c r="L30" s="66">
        <f t="shared" si="4"/>
        <v>0</v>
      </c>
    </row>
    <row r="31" spans="1:29" x14ac:dyDescent="0.35">
      <c r="A31" s="8">
        <v>44001</v>
      </c>
      <c r="B31" s="20">
        <v>1.8E-3</v>
      </c>
      <c r="C31" s="20">
        <v>1.9E-3</v>
      </c>
      <c r="D31" s="20">
        <v>2.2000000000000001E-3</v>
      </c>
      <c r="E31" s="20">
        <v>2.7502622457253882E-3</v>
      </c>
      <c r="F31" s="20">
        <v>3.3E-3</v>
      </c>
      <c r="G31" s="8"/>
      <c r="H31" s="66">
        <f t="shared" si="0"/>
        <v>-1.0000000000000005E-4</v>
      </c>
      <c r="I31" s="66">
        <f t="shared" si="1"/>
        <v>0</v>
      </c>
      <c r="J31" s="66">
        <f t="shared" si="2"/>
        <v>0</v>
      </c>
      <c r="K31" s="66">
        <f t="shared" si="3"/>
        <v>-5.1006837717480595E-5</v>
      </c>
      <c r="L31" s="66">
        <f t="shared" si="4"/>
        <v>-1.0000000000000026E-4</v>
      </c>
    </row>
    <row r="32" spans="1:29" x14ac:dyDescent="0.35">
      <c r="A32" s="8">
        <v>44004</v>
      </c>
      <c r="B32" s="20">
        <v>1.7000000000000001E-3</v>
      </c>
      <c r="C32" s="20">
        <v>1.9E-3</v>
      </c>
      <c r="D32" s="20">
        <v>2.2000000000000001E-3</v>
      </c>
      <c r="E32" s="20">
        <v>2.8015650273000114E-3</v>
      </c>
      <c r="F32" s="20">
        <v>3.4000000000000002E-3</v>
      </c>
      <c r="G32" s="8"/>
      <c r="H32" s="66">
        <f t="shared" si="0"/>
        <v>-9.9999999999999829E-5</v>
      </c>
      <c r="I32" s="66">
        <f t="shared" si="1"/>
        <v>0</v>
      </c>
      <c r="J32" s="66">
        <f t="shared" si="2"/>
        <v>0</v>
      </c>
      <c r="K32" s="66">
        <f t="shared" si="3"/>
        <v>5.1302781574623195E-5</v>
      </c>
      <c r="L32" s="66">
        <f t="shared" si="4"/>
        <v>1.0000000000000026E-4</v>
      </c>
    </row>
    <row r="33" spans="1:12" x14ac:dyDescent="0.35">
      <c r="A33" s="8">
        <v>44005</v>
      </c>
      <c r="B33" s="20">
        <v>1.8E-3</v>
      </c>
      <c r="C33" s="20">
        <v>1.8E-3</v>
      </c>
      <c r="D33" s="20">
        <v>2.2000000000000001E-3</v>
      </c>
      <c r="E33" s="20">
        <v>2.7544996142029403E-3</v>
      </c>
      <c r="F33" s="20">
        <v>3.3E-3</v>
      </c>
      <c r="G33" s="8"/>
      <c r="H33" s="66">
        <f t="shared" si="0"/>
        <v>9.9999999999999829E-5</v>
      </c>
      <c r="I33" s="66">
        <f t="shared" si="1"/>
        <v>-1.0000000000000005E-4</v>
      </c>
      <c r="J33" s="66">
        <f t="shared" si="2"/>
        <v>0</v>
      </c>
      <c r="K33" s="66">
        <f t="shared" si="3"/>
        <v>-4.7065413097071088E-5</v>
      </c>
      <c r="L33" s="66">
        <f t="shared" si="4"/>
        <v>-1.0000000000000026E-4</v>
      </c>
    </row>
    <row r="34" spans="1:12" x14ac:dyDescent="0.35">
      <c r="A34" s="8">
        <v>44006</v>
      </c>
      <c r="B34" s="20">
        <v>1.7000000000000001E-3</v>
      </c>
      <c r="C34" s="20">
        <v>1.9E-3</v>
      </c>
      <c r="D34" s="20">
        <v>2.0999999999999999E-3</v>
      </c>
      <c r="E34" s="20">
        <v>2.7048569702291777E-3</v>
      </c>
      <c r="F34" s="20">
        <v>3.3E-3</v>
      </c>
      <c r="G34" s="8"/>
      <c r="H34" s="66">
        <f t="shared" si="0"/>
        <v>-9.9999999999999829E-5</v>
      </c>
      <c r="I34" s="66">
        <f t="shared" si="1"/>
        <v>1.0000000000000005E-4</v>
      </c>
      <c r="J34" s="66">
        <f t="shared" si="2"/>
        <v>-1.0000000000000026E-4</v>
      </c>
      <c r="K34" s="66">
        <f t="shared" si="3"/>
        <v>-4.9642643973762685E-5</v>
      </c>
      <c r="L34" s="66">
        <f t="shared" si="4"/>
        <v>0</v>
      </c>
    </row>
    <row r="35" spans="1:12" x14ac:dyDescent="0.35">
      <c r="A35" s="8">
        <v>44007</v>
      </c>
      <c r="B35" s="20">
        <v>1.7000000000000001E-3</v>
      </c>
      <c r="C35" s="20">
        <v>1.7000000000000001E-3</v>
      </c>
      <c r="D35" s="20">
        <v>2.0999999999999999E-3</v>
      </c>
      <c r="E35" s="20">
        <v>2.6532633343912238E-3</v>
      </c>
      <c r="F35" s="20">
        <v>3.2000000000000002E-3</v>
      </c>
      <c r="G35" s="8"/>
      <c r="H35" s="66">
        <f t="shared" si="0"/>
        <v>0</v>
      </c>
      <c r="I35" s="66">
        <f t="shared" si="1"/>
        <v>-1.9999999999999987E-4</v>
      </c>
      <c r="J35" s="66">
        <f t="shared" si="2"/>
        <v>0</v>
      </c>
      <c r="K35" s="66">
        <f t="shared" si="3"/>
        <v>-5.1593635837953854E-5</v>
      </c>
      <c r="L35" s="66">
        <f t="shared" si="4"/>
        <v>-9.9999999999999829E-5</v>
      </c>
    </row>
    <row r="36" spans="1:12" x14ac:dyDescent="0.35">
      <c r="A36" s="8">
        <v>44008</v>
      </c>
      <c r="B36" s="20">
        <v>1.7000000000000001E-3</v>
      </c>
      <c r="C36" s="20">
        <v>1.7000000000000001E-3</v>
      </c>
      <c r="D36" s="20">
        <v>1.9E-3</v>
      </c>
      <c r="E36" s="20">
        <v>2.4505413191685112E-3</v>
      </c>
      <c r="F36" s="20">
        <v>3.0000000000000001E-3</v>
      </c>
      <c r="G36" s="8"/>
      <c r="H36" s="66">
        <f t="shared" si="0"/>
        <v>0</v>
      </c>
      <c r="I36" s="66">
        <f t="shared" si="1"/>
        <v>0</v>
      </c>
      <c r="J36" s="66">
        <f t="shared" si="2"/>
        <v>-1.9999999999999987E-4</v>
      </c>
      <c r="K36" s="66">
        <f t="shared" si="3"/>
        <v>-2.0272201522271265E-4</v>
      </c>
      <c r="L36" s="66">
        <f t="shared" si="4"/>
        <v>-2.0000000000000009E-4</v>
      </c>
    </row>
    <row r="37" spans="1:12" x14ac:dyDescent="0.35">
      <c r="A37" s="8">
        <v>44011</v>
      </c>
      <c r="B37" s="20">
        <v>1.6000000000000001E-3</v>
      </c>
      <c r="C37" s="20">
        <v>1.6000000000000001E-3</v>
      </c>
      <c r="D37" s="20">
        <v>1.8E-3</v>
      </c>
      <c r="E37" s="20">
        <v>2.3023829122045718E-3</v>
      </c>
      <c r="F37" s="20">
        <v>2.8000000000000004E-3</v>
      </c>
      <c r="G37" s="8"/>
      <c r="H37" s="66">
        <f t="shared" si="0"/>
        <v>-1.0000000000000005E-4</v>
      </c>
      <c r="I37" s="66">
        <f t="shared" si="1"/>
        <v>-1.0000000000000005E-4</v>
      </c>
      <c r="J37" s="66">
        <f t="shared" si="2"/>
        <v>-1.0000000000000005E-4</v>
      </c>
      <c r="K37" s="66">
        <f t="shared" si="3"/>
        <v>-1.4815840696393934E-4</v>
      </c>
      <c r="L37" s="66">
        <f t="shared" si="4"/>
        <v>-1.9999999999999966E-4</v>
      </c>
    </row>
    <row r="38" spans="1:12" x14ac:dyDescent="0.35">
      <c r="A38" s="8">
        <v>44012</v>
      </c>
      <c r="B38" s="20">
        <v>1.6000000000000001E-3</v>
      </c>
      <c r="C38" s="20">
        <v>1.6000000000000001E-3</v>
      </c>
      <c r="D38" s="20">
        <v>1.8E-3</v>
      </c>
      <c r="E38" s="20">
        <v>2.3523177575952678E-3</v>
      </c>
      <c r="F38" s="20">
        <v>2.8999999999999998E-3</v>
      </c>
      <c r="G38" s="8"/>
      <c r="H38" s="66">
        <f t="shared" si="0"/>
        <v>0</v>
      </c>
      <c r="I38" s="66">
        <f t="shared" si="1"/>
        <v>0</v>
      </c>
      <c r="J38" s="66">
        <f t="shared" si="2"/>
        <v>0</v>
      </c>
      <c r="K38" s="66">
        <f t="shared" si="3"/>
        <v>4.9934845390695991E-5</v>
      </c>
      <c r="L38" s="66">
        <f t="shared" si="4"/>
        <v>9.9999999999999395E-5</v>
      </c>
    </row>
    <row r="39" spans="1:12" x14ac:dyDescent="0.35">
      <c r="A39" s="8">
        <v>44013</v>
      </c>
      <c r="B39" s="20">
        <v>1.6000000000000001E-3</v>
      </c>
      <c r="C39" s="20">
        <v>1.7000000000000001E-3</v>
      </c>
      <c r="D39" s="20">
        <v>1.9E-3</v>
      </c>
      <c r="E39" s="20">
        <v>2.5019338806024517E-3</v>
      </c>
      <c r="F39" s="20">
        <v>3.0999999999999999E-3</v>
      </c>
      <c r="G39" s="8"/>
      <c r="H39" s="66">
        <f t="shared" si="0"/>
        <v>0</v>
      </c>
      <c r="I39" s="66">
        <f t="shared" si="1"/>
        <v>1.0000000000000005E-4</v>
      </c>
      <c r="J39" s="66">
        <f t="shared" si="2"/>
        <v>1.0000000000000005E-4</v>
      </c>
      <c r="K39" s="66">
        <f t="shared" si="3"/>
        <v>1.4961612300718385E-4</v>
      </c>
      <c r="L39" s="66">
        <f t="shared" si="4"/>
        <v>2.0000000000000009E-4</v>
      </c>
    </row>
    <row r="40" spans="1:12" x14ac:dyDescent="0.35">
      <c r="A40" s="8">
        <v>44014</v>
      </c>
      <c r="B40" s="20">
        <v>1.6000000000000001E-3</v>
      </c>
      <c r="C40" s="20">
        <v>1.6000000000000001E-3</v>
      </c>
      <c r="D40" s="20">
        <v>1.9E-3</v>
      </c>
      <c r="E40" s="20">
        <v>2.4016961424037078E-3</v>
      </c>
      <c r="F40" s="20">
        <v>2.8999999999999998E-3</v>
      </c>
      <c r="G40" s="8"/>
      <c r="H40" s="66">
        <f t="shared" si="0"/>
        <v>0</v>
      </c>
      <c r="I40" s="66">
        <f t="shared" si="1"/>
        <v>-1.0000000000000005E-4</v>
      </c>
      <c r="J40" s="66">
        <f t="shared" si="2"/>
        <v>0</v>
      </c>
      <c r="K40" s="66">
        <f t="shared" si="3"/>
        <v>-1.0023773819874387E-4</v>
      </c>
      <c r="L40" s="66">
        <f t="shared" si="4"/>
        <v>-2.0000000000000009E-4</v>
      </c>
    </row>
    <row r="41" spans="1:12" x14ac:dyDescent="0.35">
      <c r="A41" s="8">
        <v>44018</v>
      </c>
      <c r="B41" s="20">
        <v>1.6000000000000001E-3</v>
      </c>
      <c r="C41" s="20">
        <v>1.6000000000000001E-3</v>
      </c>
      <c r="D41" s="20">
        <v>1.9E-3</v>
      </c>
      <c r="E41" s="20">
        <v>2.5022871152915859E-3</v>
      </c>
      <c r="F41" s="20">
        <v>3.0999999999999999E-3</v>
      </c>
      <c r="G41" s="8"/>
      <c r="H41" s="66">
        <f t="shared" si="0"/>
        <v>0</v>
      </c>
      <c r="I41" s="66">
        <f t="shared" si="1"/>
        <v>0</v>
      </c>
      <c r="J41" s="66">
        <f t="shared" si="2"/>
        <v>0</v>
      </c>
      <c r="K41" s="66">
        <f t="shared" si="3"/>
        <v>1.0059097288787813E-4</v>
      </c>
      <c r="L41" s="66">
        <f t="shared" si="4"/>
        <v>2.0000000000000009E-4</v>
      </c>
    </row>
    <row r="42" spans="1:12" x14ac:dyDescent="0.35">
      <c r="A42" s="8">
        <v>44019</v>
      </c>
      <c r="B42" s="20">
        <v>1.5E-3</v>
      </c>
      <c r="C42" s="20">
        <v>1.6000000000000001E-3</v>
      </c>
      <c r="D42" s="20">
        <v>1.9E-3</v>
      </c>
      <c r="E42" s="20">
        <v>2.4017449507669976E-3</v>
      </c>
      <c r="F42" s="20">
        <v>2.8999999999999998E-3</v>
      </c>
      <c r="G42" s="8"/>
      <c r="H42" s="66">
        <f t="shared" si="0"/>
        <v>-1.0000000000000005E-4</v>
      </c>
      <c r="I42" s="66">
        <f t="shared" si="1"/>
        <v>0</v>
      </c>
      <c r="J42" s="66">
        <f t="shared" si="2"/>
        <v>0</v>
      </c>
      <c r="K42" s="66">
        <f t="shared" si="3"/>
        <v>-1.005421645245883E-4</v>
      </c>
      <c r="L42" s="66">
        <f t="shared" si="4"/>
        <v>-2.0000000000000009E-4</v>
      </c>
    </row>
    <row r="43" spans="1:12" x14ac:dyDescent="0.35">
      <c r="A43" s="8">
        <v>44020</v>
      </c>
      <c r="B43" s="20">
        <v>1.5E-3</v>
      </c>
      <c r="C43" s="20">
        <v>1.6000000000000001E-3</v>
      </c>
      <c r="D43" s="20">
        <v>1.9E-3</v>
      </c>
      <c r="E43" s="20">
        <v>2.4504960692250952E-3</v>
      </c>
      <c r="F43" s="20">
        <v>3.0000000000000001E-3</v>
      </c>
      <c r="G43" s="8"/>
      <c r="H43" s="66">
        <f t="shared" si="0"/>
        <v>0</v>
      </c>
      <c r="I43" s="66">
        <f t="shared" si="1"/>
        <v>0</v>
      </c>
      <c r="J43" s="66">
        <f t="shared" si="2"/>
        <v>0</v>
      </c>
      <c r="K43" s="66">
        <f t="shared" si="3"/>
        <v>4.8751118458097587E-5</v>
      </c>
      <c r="L43" s="66">
        <f t="shared" si="4"/>
        <v>1.0000000000000026E-4</v>
      </c>
    </row>
    <row r="44" spans="1:12" x14ac:dyDescent="0.35">
      <c r="A44" s="8">
        <v>44021</v>
      </c>
      <c r="B44" s="20">
        <v>1.5E-3</v>
      </c>
      <c r="C44" s="20">
        <v>1.6000000000000001E-3</v>
      </c>
      <c r="D44" s="20">
        <v>1.8E-3</v>
      </c>
      <c r="E44" s="20">
        <v>2.3031834689933388E-3</v>
      </c>
      <c r="F44" s="20">
        <v>2.8000000000000004E-3</v>
      </c>
      <c r="G44" s="8"/>
      <c r="H44" s="66">
        <f t="shared" si="0"/>
        <v>0</v>
      </c>
      <c r="I44" s="66">
        <f t="shared" si="1"/>
        <v>0</v>
      </c>
      <c r="J44" s="66">
        <f t="shared" si="2"/>
        <v>-1.0000000000000005E-4</v>
      </c>
      <c r="K44" s="66">
        <f t="shared" si="3"/>
        <v>-1.4731260023175636E-4</v>
      </c>
      <c r="L44" s="66">
        <f t="shared" si="4"/>
        <v>-1.9999999999999966E-4</v>
      </c>
    </row>
    <row r="45" spans="1:12" x14ac:dyDescent="0.35">
      <c r="A45" s="8">
        <v>44022</v>
      </c>
      <c r="B45" s="20">
        <v>1.5E-3</v>
      </c>
      <c r="C45" s="20">
        <v>1.6000000000000001E-3</v>
      </c>
      <c r="D45" s="20">
        <v>1.9E-3</v>
      </c>
      <c r="E45" s="20">
        <v>2.4549490441514985E-3</v>
      </c>
      <c r="F45" s="20">
        <v>3.0000000000000001E-3</v>
      </c>
      <c r="G45" s="8"/>
      <c r="H45" s="66">
        <f t="shared" si="0"/>
        <v>0</v>
      </c>
      <c r="I45" s="66">
        <f t="shared" si="1"/>
        <v>0</v>
      </c>
      <c r="J45" s="66">
        <f t="shared" si="2"/>
        <v>1.0000000000000005E-4</v>
      </c>
      <c r="K45" s="66">
        <f t="shared" si="3"/>
        <v>1.517655751581597E-4</v>
      </c>
      <c r="L45" s="66">
        <f t="shared" si="4"/>
        <v>1.9999999999999966E-4</v>
      </c>
    </row>
    <row r="46" spans="1:12" x14ac:dyDescent="0.35">
      <c r="A46" s="8">
        <v>44025</v>
      </c>
      <c r="B46" s="20">
        <v>1.6000000000000001E-3</v>
      </c>
      <c r="C46" s="20">
        <v>1.6000000000000001E-3</v>
      </c>
      <c r="D46" s="20">
        <v>1.9E-3</v>
      </c>
      <c r="E46" s="20">
        <v>2.4537378030419794E-3</v>
      </c>
      <c r="F46" s="20">
        <v>3.0000000000000001E-3</v>
      </c>
      <c r="G46" s="8"/>
      <c r="H46" s="66">
        <f t="shared" si="0"/>
        <v>1.0000000000000005E-4</v>
      </c>
      <c r="I46" s="66">
        <f t="shared" si="1"/>
        <v>0</v>
      </c>
      <c r="J46" s="66">
        <f t="shared" si="2"/>
        <v>0</v>
      </c>
      <c r="K46" s="66">
        <f t="shared" si="3"/>
        <v>-1.2112411095191629E-6</v>
      </c>
      <c r="L46" s="66">
        <f t="shared" si="4"/>
        <v>0</v>
      </c>
    </row>
    <row r="47" spans="1:12" x14ac:dyDescent="0.35">
      <c r="A47" s="8">
        <v>44026</v>
      </c>
      <c r="B47" s="20">
        <v>1.7000000000000001E-3</v>
      </c>
      <c r="C47" s="20">
        <v>1.4000000000000002E-3</v>
      </c>
      <c r="D47" s="20">
        <v>1.9E-3</v>
      </c>
      <c r="E47" s="20">
        <v>2.3515444250430239E-3</v>
      </c>
      <c r="F47" s="20">
        <v>2.8000000000000004E-3</v>
      </c>
      <c r="G47" s="8"/>
      <c r="H47" s="66">
        <f t="shared" si="0"/>
        <v>1.0000000000000005E-4</v>
      </c>
      <c r="I47" s="66">
        <f t="shared" si="1"/>
        <v>-1.9999999999999987E-4</v>
      </c>
      <c r="J47" s="66">
        <f t="shared" si="2"/>
        <v>0</v>
      </c>
      <c r="K47" s="66">
        <f t="shared" si="3"/>
        <v>-1.0219337799895548E-4</v>
      </c>
      <c r="L47" s="66">
        <f t="shared" si="4"/>
        <v>-1.9999999999999966E-4</v>
      </c>
    </row>
    <row r="48" spans="1:12" x14ac:dyDescent="0.35">
      <c r="A48" s="8">
        <v>44027</v>
      </c>
      <c r="B48" s="20">
        <v>1.5E-3</v>
      </c>
      <c r="C48" s="20">
        <v>1.6000000000000001E-3</v>
      </c>
      <c r="D48" s="20">
        <v>1.8E-3</v>
      </c>
      <c r="E48" s="20">
        <v>2.3030151800318335E-3</v>
      </c>
      <c r="F48" s="20">
        <v>2.8000000000000004E-3</v>
      </c>
      <c r="G48" s="8"/>
      <c r="H48" s="66">
        <f t="shared" si="0"/>
        <v>-2.0000000000000009E-4</v>
      </c>
      <c r="I48" s="66">
        <f t="shared" si="1"/>
        <v>1.9999999999999987E-4</v>
      </c>
      <c r="J48" s="66">
        <f t="shared" si="2"/>
        <v>-1.0000000000000005E-4</v>
      </c>
      <c r="K48" s="66">
        <f t="shared" si="3"/>
        <v>-4.8529245011190436E-5</v>
      </c>
      <c r="L48" s="66">
        <f t="shared" si="4"/>
        <v>0</v>
      </c>
    </row>
    <row r="49" spans="1:12" x14ac:dyDescent="0.35">
      <c r="A49" s="8">
        <v>44028</v>
      </c>
      <c r="B49" s="20">
        <v>1.4000000000000002E-3</v>
      </c>
      <c r="C49" s="20">
        <v>1.6000000000000001E-3</v>
      </c>
      <c r="D49" s="20">
        <v>1.7000000000000001E-3</v>
      </c>
      <c r="E49" s="20">
        <v>2.2531476052426824E-3</v>
      </c>
      <c r="F49" s="20">
        <v>2.8000000000000004E-3</v>
      </c>
      <c r="G49" s="8"/>
      <c r="H49" s="66">
        <f t="shared" si="0"/>
        <v>-9.9999999999999829E-5</v>
      </c>
      <c r="I49" s="66">
        <f t="shared" si="1"/>
        <v>0</v>
      </c>
      <c r="J49" s="66">
        <f t="shared" si="2"/>
        <v>-9.9999999999999829E-5</v>
      </c>
      <c r="K49" s="66">
        <f t="shared" si="3"/>
        <v>-4.9867574789151051E-5</v>
      </c>
      <c r="L49" s="66">
        <f t="shared" si="4"/>
        <v>0</v>
      </c>
    </row>
    <row r="50" spans="1:12" x14ac:dyDescent="0.35">
      <c r="A50" s="8">
        <v>44029</v>
      </c>
      <c r="B50" s="20">
        <v>1.4000000000000002E-3</v>
      </c>
      <c r="C50" s="20">
        <v>1.4000000000000002E-3</v>
      </c>
      <c r="D50" s="20">
        <v>1.8E-3</v>
      </c>
      <c r="E50" s="20">
        <v>2.3525930540040808E-3</v>
      </c>
      <c r="F50" s="20">
        <v>2.8999999999999998E-3</v>
      </c>
      <c r="G50" s="8"/>
      <c r="H50" s="66">
        <f t="shared" si="0"/>
        <v>0</v>
      </c>
      <c r="I50" s="66">
        <f t="shared" si="1"/>
        <v>-1.9999999999999987E-4</v>
      </c>
      <c r="J50" s="66">
        <f t="shared" si="2"/>
        <v>9.9999999999999829E-5</v>
      </c>
      <c r="K50" s="66">
        <f t="shared" si="3"/>
        <v>9.9445448761398356E-5</v>
      </c>
      <c r="L50" s="66">
        <f t="shared" si="4"/>
        <v>9.9999999999999395E-5</v>
      </c>
    </row>
    <row r="51" spans="1:12" x14ac:dyDescent="0.35">
      <c r="A51" s="8">
        <v>44032</v>
      </c>
      <c r="B51" s="20">
        <v>1.4000000000000002E-3</v>
      </c>
      <c r="C51" s="20">
        <v>1.6000000000000001E-3</v>
      </c>
      <c r="D51" s="20">
        <v>1.8E-3</v>
      </c>
      <c r="E51" s="20">
        <v>2.3547444188004949E-3</v>
      </c>
      <c r="F51" s="20">
        <v>2.8999999999999998E-3</v>
      </c>
      <c r="G51" s="8"/>
      <c r="H51" s="66">
        <f t="shared" si="0"/>
        <v>0</v>
      </c>
      <c r="I51" s="66">
        <f t="shared" si="1"/>
        <v>1.9999999999999987E-4</v>
      </c>
      <c r="J51" s="66">
        <f t="shared" si="2"/>
        <v>0</v>
      </c>
      <c r="K51" s="66">
        <f t="shared" si="3"/>
        <v>2.1513647964141458E-6</v>
      </c>
      <c r="L51" s="66">
        <f t="shared" si="4"/>
        <v>0</v>
      </c>
    </row>
    <row r="52" spans="1:12" x14ac:dyDescent="0.35">
      <c r="A52" s="8">
        <v>44033</v>
      </c>
      <c r="B52" s="20">
        <v>1.5E-3</v>
      </c>
      <c r="C52" s="20">
        <v>1.4000000000000002E-3</v>
      </c>
      <c r="D52" s="20">
        <v>1.7000000000000001E-3</v>
      </c>
      <c r="E52" s="20">
        <v>2.2012375566431821E-3</v>
      </c>
      <c r="F52" s="20">
        <v>2.7000000000000001E-3</v>
      </c>
      <c r="G52" s="8"/>
      <c r="H52" s="66">
        <f t="shared" si="0"/>
        <v>9.9999999999999829E-5</v>
      </c>
      <c r="I52" s="66">
        <f t="shared" si="1"/>
        <v>-1.9999999999999987E-4</v>
      </c>
      <c r="J52" s="66">
        <f t="shared" si="2"/>
        <v>-9.9999999999999829E-5</v>
      </c>
      <c r="K52" s="66">
        <f t="shared" si="3"/>
        <v>-1.5350686215731286E-4</v>
      </c>
      <c r="L52" s="66">
        <f t="shared" si="4"/>
        <v>-1.9999999999999966E-4</v>
      </c>
    </row>
    <row r="53" spans="1:12" x14ac:dyDescent="0.35">
      <c r="A53" s="8">
        <v>44034</v>
      </c>
      <c r="B53" s="20">
        <v>1.4000000000000002E-3</v>
      </c>
      <c r="C53" s="20">
        <v>1.4000000000000002E-3</v>
      </c>
      <c r="D53" s="20">
        <v>1.7000000000000001E-3</v>
      </c>
      <c r="E53" s="20">
        <v>2.2010271076816795E-3</v>
      </c>
      <c r="F53" s="20">
        <v>2.7000000000000001E-3</v>
      </c>
      <c r="G53" s="8"/>
      <c r="H53" s="66">
        <f t="shared" si="0"/>
        <v>-9.9999999999999829E-5</v>
      </c>
      <c r="I53" s="66">
        <f t="shared" si="1"/>
        <v>0</v>
      </c>
      <c r="J53" s="66">
        <f t="shared" si="2"/>
        <v>0</v>
      </c>
      <c r="K53" s="66">
        <f t="shared" si="3"/>
        <v>-2.1044896150257744E-7</v>
      </c>
      <c r="L53" s="66">
        <f t="shared" si="4"/>
        <v>0</v>
      </c>
    </row>
    <row r="54" spans="1:12" x14ac:dyDescent="0.35">
      <c r="A54" s="8">
        <v>44035</v>
      </c>
      <c r="B54" s="20">
        <v>1.4000000000000002E-3</v>
      </c>
      <c r="C54" s="20">
        <v>1.6000000000000001E-3</v>
      </c>
      <c r="D54" s="20">
        <v>1.6000000000000001E-3</v>
      </c>
      <c r="E54" s="20">
        <v>2.1501352176427945E-3</v>
      </c>
      <c r="F54" s="20">
        <v>2.7000000000000001E-3</v>
      </c>
      <c r="G54" s="8"/>
      <c r="H54" s="66">
        <f t="shared" si="0"/>
        <v>0</v>
      </c>
      <c r="I54" s="66">
        <f t="shared" si="1"/>
        <v>1.9999999999999987E-4</v>
      </c>
      <c r="J54" s="66">
        <f t="shared" si="2"/>
        <v>-1.0000000000000005E-4</v>
      </c>
      <c r="K54" s="66">
        <f t="shared" si="3"/>
        <v>-5.0891890038884998E-5</v>
      </c>
      <c r="L54" s="66">
        <f t="shared" si="4"/>
        <v>0</v>
      </c>
    </row>
    <row r="55" spans="1:12" x14ac:dyDescent="0.35">
      <c r="A55" s="8">
        <v>44036</v>
      </c>
      <c r="B55" s="20">
        <v>1.6000000000000001E-3</v>
      </c>
      <c r="C55" s="20">
        <v>1.4000000000000002E-3</v>
      </c>
      <c r="D55" s="20">
        <v>1.7000000000000001E-3</v>
      </c>
      <c r="E55" s="20">
        <v>2.2033393030130204E-3</v>
      </c>
      <c r="F55" s="20">
        <v>2.7000000000000001E-3</v>
      </c>
      <c r="G55" s="8"/>
      <c r="H55" s="66">
        <f t="shared" si="0"/>
        <v>1.9999999999999987E-4</v>
      </c>
      <c r="I55" s="66">
        <f t="shared" si="1"/>
        <v>-1.9999999999999987E-4</v>
      </c>
      <c r="J55" s="66">
        <f t="shared" si="2"/>
        <v>1.0000000000000005E-4</v>
      </c>
      <c r="K55" s="66">
        <f t="shared" si="3"/>
        <v>5.3204085370225918E-5</v>
      </c>
      <c r="L55" s="66">
        <f t="shared" si="4"/>
        <v>0</v>
      </c>
    </row>
    <row r="56" spans="1:12" x14ac:dyDescent="0.35">
      <c r="A56" s="8">
        <v>44039</v>
      </c>
      <c r="B56" s="20">
        <v>1.4000000000000002E-3</v>
      </c>
      <c r="C56" s="20">
        <v>1.5E-3</v>
      </c>
      <c r="D56" s="20">
        <v>1.8E-3</v>
      </c>
      <c r="E56" s="20">
        <v>2.4024115033477707E-3</v>
      </c>
      <c r="F56" s="20">
        <v>3.0000000000000001E-3</v>
      </c>
      <c r="G56" s="8"/>
      <c r="H56" s="66">
        <f t="shared" si="0"/>
        <v>-1.9999999999999987E-4</v>
      </c>
      <c r="I56" s="66">
        <f t="shared" si="1"/>
        <v>9.9999999999999829E-5</v>
      </c>
      <c r="J56" s="66">
        <f t="shared" si="2"/>
        <v>9.9999999999999829E-5</v>
      </c>
      <c r="K56" s="66">
        <f t="shared" si="3"/>
        <v>1.9907220033475032E-4</v>
      </c>
      <c r="L56" s="66">
        <f t="shared" si="4"/>
        <v>2.9999999999999992E-4</v>
      </c>
    </row>
    <row r="57" spans="1:12" x14ac:dyDescent="0.35">
      <c r="A57" s="8">
        <v>44040</v>
      </c>
      <c r="B57" s="20">
        <v>1.4000000000000002E-3</v>
      </c>
      <c r="C57" s="20">
        <v>1.4000000000000002E-3</v>
      </c>
      <c r="D57" s="20">
        <v>1.6000000000000001E-3</v>
      </c>
      <c r="E57" s="20">
        <v>2.1029599750915233E-3</v>
      </c>
      <c r="F57" s="20">
        <v>2.5999999999999999E-3</v>
      </c>
      <c r="G57" s="8"/>
      <c r="H57" s="66">
        <f t="shared" si="0"/>
        <v>0</v>
      </c>
      <c r="I57" s="66">
        <f t="shared" si="1"/>
        <v>-9.9999999999999829E-5</v>
      </c>
      <c r="J57" s="66">
        <f t="shared" si="2"/>
        <v>-1.9999999999999987E-4</v>
      </c>
      <c r="K57" s="66">
        <f t="shared" si="3"/>
        <v>-2.994515282562474E-4</v>
      </c>
      <c r="L57" s="66">
        <f t="shared" si="4"/>
        <v>-4.0000000000000018E-4</v>
      </c>
    </row>
    <row r="58" spans="1:12" x14ac:dyDescent="0.35">
      <c r="A58" s="8">
        <v>44041</v>
      </c>
      <c r="B58" s="20">
        <v>1.2999999999999999E-3</v>
      </c>
      <c r="C58" s="20">
        <v>1.1999999999999999E-3</v>
      </c>
      <c r="D58" s="20">
        <v>1.5E-3</v>
      </c>
      <c r="E58" s="20">
        <v>2.0042429377633043E-3</v>
      </c>
      <c r="F58" s="20">
        <v>2.5000000000000001E-3</v>
      </c>
      <c r="G58" s="8"/>
      <c r="H58" s="66">
        <f t="shared" si="0"/>
        <v>-1.0000000000000026E-4</v>
      </c>
      <c r="I58" s="66">
        <f t="shared" si="1"/>
        <v>-2.0000000000000031E-4</v>
      </c>
      <c r="J58" s="66">
        <f t="shared" si="2"/>
        <v>-1.0000000000000005E-4</v>
      </c>
      <c r="K58" s="66">
        <f t="shared" si="3"/>
        <v>-9.8717037328218977E-5</v>
      </c>
      <c r="L58" s="66">
        <f t="shared" si="4"/>
        <v>-9.9999999999999829E-5</v>
      </c>
    </row>
    <row r="59" spans="1:12" x14ac:dyDescent="0.35">
      <c r="A59" s="8">
        <v>44042</v>
      </c>
      <c r="B59" s="20">
        <v>1.1000000000000001E-3</v>
      </c>
      <c r="C59" s="20">
        <v>1.1000000000000001E-3</v>
      </c>
      <c r="D59" s="20">
        <v>1.4000000000000002E-3</v>
      </c>
      <c r="E59" s="20">
        <v>1.8520553927507397E-3</v>
      </c>
      <c r="F59" s="20">
        <v>2.3E-3</v>
      </c>
      <c r="G59" s="8"/>
      <c r="H59" s="66">
        <f t="shared" si="0"/>
        <v>-1.9999999999999987E-4</v>
      </c>
      <c r="I59" s="66">
        <f t="shared" si="1"/>
        <v>-9.9999999999999829E-5</v>
      </c>
      <c r="J59" s="66">
        <f t="shared" si="2"/>
        <v>-9.9999999999999829E-5</v>
      </c>
      <c r="K59" s="66">
        <f t="shared" si="3"/>
        <v>-1.5218754501256462E-4</v>
      </c>
      <c r="L59" s="66">
        <f t="shared" si="4"/>
        <v>-2.0000000000000009E-4</v>
      </c>
    </row>
    <row r="60" spans="1:12" x14ac:dyDescent="0.35">
      <c r="A60" s="8">
        <v>44043</v>
      </c>
      <c r="B60" s="20">
        <v>1.1000000000000001E-3</v>
      </c>
      <c r="C60" s="20">
        <v>1.1000000000000001E-3</v>
      </c>
      <c r="D60" s="20">
        <v>1.1000000000000001E-3</v>
      </c>
      <c r="E60" s="20">
        <v>1.6021627298960592E-3</v>
      </c>
      <c r="F60" s="20">
        <v>2.0999999999999999E-3</v>
      </c>
      <c r="G60" s="8"/>
      <c r="H60" s="66">
        <f t="shared" si="0"/>
        <v>0</v>
      </c>
      <c r="I60" s="66">
        <f t="shared" si="1"/>
        <v>0</v>
      </c>
      <c r="J60" s="66">
        <f t="shared" si="2"/>
        <v>-3.0000000000000014E-4</v>
      </c>
      <c r="K60" s="66">
        <f t="shared" si="3"/>
        <v>-2.4989266285468047E-4</v>
      </c>
      <c r="L60" s="66">
        <f t="shared" si="4"/>
        <v>-2.0000000000000009E-4</v>
      </c>
    </row>
    <row r="61" spans="1:12" x14ac:dyDescent="0.35">
      <c r="A61" s="8">
        <v>44046</v>
      </c>
      <c r="B61" s="20">
        <v>1.1999999999999999E-3</v>
      </c>
      <c r="C61" s="20">
        <v>1.1000000000000001E-3</v>
      </c>
      <c r="D61" s="20">
        <v>1.2999999999999999E-3</v>
      </c>
      <c r="E61" s="20">
        <v>1.7540065673237795E-3</v>
      </c>
      <c r="F61" s="20">
        <v>2.2000000000000001E-3</v>
      </c>
      <c r="G61" s="8"/>
      <c r="H61" s="66">
        <f t="shared" si="0"/>
        <v>9.9999999999999829E-5</v>
      </c>
      <c r="I61" s="66">
        <f t="shared" si="1"/>
        <v>0</v>
      </c>
      <c r="J61" s="66">
        <f t="shared" si="2"/>
        <v>1.9999999999999987E-4</v>
      </c>
      <c r="K61" s="66">
        <f t="shared" si="3"/>
        <v>1.518438374277203E-4</v>
      </c>
      <c r="L61" s="66">
        <f t="shared" si="4"/>
        <v>1.0000000000000026E-4</v>
      </c>
    </row>
    <row r="62" spans="1:12" x14ac:dyDescent="0.35">
      <c r="A62" s="8">
        <v>44047</v>
      </c>
      <c r="B62" s="20">
        <v>1.4000000000000002E-3</v>
      </c>
      <c r="C62" s="20">
        <v>1.1000000000000001E-3</v>
      </c>
      <c r="D62" s="20">
        <v>1E-3</v>
      </c>
      <c r="E62" s="20">
        <v>1.4539268703585694E-3</v>
      </c>
      <c r="F62" s="20">
        <v>1.9E-3</v>
      </c>
      <c r="G62" s="8"/>
      <c r="H62" s="66">
        <f t="shared" si="0"/>
        <v>2.0000000000000031E-4</v>
      </c>
      <c r="I62" s="66">
        <f t="shared" si="1"/>
        <v>0</v>
      </c>
      <c r="J62" s="66">
        <f t="shared" si="2"/>
        <v>-2.9999999999999992E-4</v>
      </c>
      <c r="K62" s="66">
        <f t="shared" si="3"/>
        <v>-3.0007969696521013E-4</v>
      </c>
      <c r="L62" s="66">
        <f t="shared" si="4"/>
        <v>-3.0000000000000014E-4</v>
      </c>
    </row>
    <row r="63" spans="1:12" x14ac:dyDescent="0.35">
      <c r="A63" s="8">
        <v>44048</v>
      </c>
      <c r="B63" s="20">
        <v>1.1999999999999999E-3</v>
      </c>
      <c r="C63" s="20">
        <v>1.1000000000000001E-3</v>
      </c>
      <c r="D63" s="20">
        <v>1.2999999999999999E-3</v>
      </c>
      <c r="E63" s="20">
        <v>1.7537722821727177E-3</v>
      </c>
      <c r="F63" s="20">
        <v>2.2000000000000001E-3</v>
      </c>
      <c r="G63" s="8"/>
      <c r="H63" s="66">
        <f t="shared" si="0"/>
        <v>-2.0000000000000031E-4</v>
      </c>
      <c r="I63" s="66">
        <f t="shared" si="1"/>
        <v>0</v>
      </c>
      <c r="J63" s="66">
        <f t="shared" si="2"/>
        <v>2.9999999999999992E-4</v>
      </c>
      <c r="K63" s="66">
        <f t="shared" si="3"/>
        <v>2.9984541181414829E-4</v>
      </c>
      <c r="L63" s="66">
        <f t="shared" si="4"/>
        <v>3.0000000000000014E-4</v>
      </c>
    </row>
    <row r="64" spans="1:12" x14ac:dyDescent="0.35">
      <c r="A64" s="8">
        <v>44049</v>
      </c>
      <c r="B64" s="20">
        <v>1.4000000000000002E-3</v>
      </c>
      <c r="C64" s="20">
        <v>1.1000000000000001E-3</v>
      </c>
      <c r="D64" s="20">
        <v>1.2999999999999999E-3</v>
      </c>
      <c r="E64" s="20">
        <v>1.7046721005199814E-3</v>
      </c>
      <c r="F64" s="20">
        <v>2.0999999999999999E-3</v>
      </c>
      <c r="G64" s="8"/>
      <c r="H64" s="66">
        <f t="shared" si="0"/>
        <v>2.0000000000000031E-4</v>
      </c>
      <c r="I64" s="66">
        <f t="shared" si="1"/>
        <v>0</v>
      </c>
      <c r="J64" s="66">
        <f t="shared" si="2"/>
        <v>0</v>
      </c>
      <c r="K64" s="66">
        <f t="shared" si="3"/>
        <v>-4.9100181652736311E-5</v>
      </c>
      <c r="L64" s="66">
        <f t="shared" si="4"/>
        <v>-1.0000000000000026E-4</v>
      </c>
    </row>
    <row r="65" spans="1:12" x14ac:dyDescent="0.35">
      <c r="A65" s="8">
        <v>44050</v>
      </c>
      <c r="B65" s="20">
        <v>1.4000000000000002E-3</v>
      </c>
      <c r="C65" s="20">
        <v>1.2999999999999999E-3</v>
      </c>
      <c r="D65" s="20">
        <v>1.4000000000000002E-3</v>
      </c>
      <c r="E65" s="20">
        <v>1.8502129631367947E-3</v>
      </c>
      <c r="F65" s="20">
        <v>2.3E-3</v>
      </c>
      <c r="G65" s="8"/>
      <c r="H65" s="66">
        <f t="shared" si="0"/>
        <v>0</v>
      </c>
      <c r="I65" s="66">
        <f t="shared" si="1"/>
        <v>1.9999999999999987E-4</v>
      </c>
      <c r="J65" s="66">
        <f t="shared" si="2"/>
        <v>1.0000000000000026E-4</v>
      </c>
      <c r="K65" s="66">
        <f t="shared" si="3"/>
        <v>1.4554086261681326E-4</v>
      </c>
      <c r="L65" s="66">
        <f t="shared" si="4"/>
        <v>2.0000000000000009E-4</v>
      </c>
    </row>
    <row r="66" spans="1:12" x14ac:dyDescent="0.35">
      <c r="A66" s="8">
        <v>44053</v>
      </c>
      <c r="B66" s="20">
        <v>1.2999999999999999E-3</v>
      </c>
      <c r="C66" s="20">
        <v>1.4000000000000002E-3</v>
      </c>
      <c r="D66" s="20">
        <v>1.5E-3</v>
      </c>
      <c r="E66" s="20">
        <v>1.9500938427650578E-3</v>
      </c>
      <c r="F66" s="20">
        <v>2.3999999999999998E-3</v>
      </c>
      <c r="G66" s="8"/>
      <c r="H66" s="66">
        <f t="shared" si="0"/>
        <v>-1.0000000000000026E-4</v>
      </c>
      <c r="I66" s="66">
        <f t="shared" si="1"/>
        <v>1.0000000000000026E-4</v>
      </c>
      <c r="J66" s="66">
        <f t="shared" si="2"/>
        <v>9.9999999999999829E-5</v>
      </c>
      <c r="K66" s="66">
        <f t="shared" si="3"/>
        <v>9.9880879628263131E-5</v>
      </c>
      <c r="L66" s="66">
        <f t="shared" si="4"/>
        <v>9.9999999999999829E-5</v>
      </c>
    </row>
    <row r="67" spans="1:12" x14ac:dyDescent="0.35">
      <c r="A67" s="8">
        <v>44054</v>
      </c>
      <c r="B67" s="20">
        <v>1.5E-3</v>
      </c>
      <c r="C67" s="20">
        <v>1.6000000000000001E-3</v>
      </c>
      <c r="D67" s="20">
        <v>1.8E-3</v>
      </c>
      <c r="E67" s="20">
        <v>2.2541052347734214E-3</v>
      </c>
      <c r="F67" s="20">
        <v>2.7000000000000001E-3</v>
      </c>
      <c r="G67" s="8"/>
      <c r="H67" s="66">
        <f t="shared" si="0"/>
        <v>2.0000000000000009E-4</v>
      </c>
      <c r="I67" s="66">
        <f t="shared" si="1"/>
        <v>1.9999999999999987E-4</v>
      </c>
      <c r="J67" s="66">
        <f t="shared" si="2"/>
        <v>2.9999999999999992E-4</v>
      </c>
      <c r="K67" s="66">
        <f t="shared" si="3"/>
        <v>3.0401139200836357E-4</v>
      </c>
      <c r="L67" s="66">
        <f t="shared" si="4"/>
        <v>3.0000000000000035E-4</v>
      </c>
    </row>
    <row r="68" spans="1:12" x14ac:dyDescent="0.35">
      <c r="A68" s="8">
        <v>44055</v>
      </c>
      <c r="B68" s="20">
        <v>1.2999999999999999E-3</v>
      </c>
      <c r="C68" s="20">
        <v>1.6000000000000001E-3</v>
      </c>
      <c r="D68" s="20">
        <v>1.9E-3</v>
      </c>
      <c r="E68" s="20">
        <v>2.4539894843671455E-3</v>
      </c>
      <c r="F68" s="20">
        <v>3.0000000000000001E-3</v>
      </c>
      <c r="G68" s="8"/>
      <c r="H68" s="66">
        <f t="shared" ref="H68:H131" si="5">B68-B67</f>
        <v>-2.0000000000000009E-4</v>
      </c>
      <c r="I68" s="66">
        <f t="shared" ref="I68:I131" si="6">C68-C67</f>
        <v>0</v>
      </c>
      <c r="J68" s="66">
        <f t="shared" ref="J68:J131" si="7">D68-D67</f>
        <v>1.0000000000000005E-4</v>
      </c>
      <c r="K68" s="66">
        <f t="shared" ref="K68:K131" si="8">E68-E67</f>
        <v>1.9988424959372416E-4</v>
      </c>
      <c r="L68" s="66">
        <f t="shared" ref="L68:L131" si="9">F68-F67</f>
        <v>2.9999999999999992E-4</v>
      </c>
    </row>
    <row r="69" spans="1:12" x14ac:dyDescent="0.35">
      <c r="A69" s="8">
        <v>44056</v>
      </c>
      <c r="B69" s="20">
        <v>1.4000000000000002E-3</v>
      </c>
      <c r="C69" s="20">
        <v>1.6000000000000001E-3</v>
      </c>
      <c r="D69" s="20">
        <v>1.9E-3</v>
      </c>
      <c r="E69" s="20">
        <v>2.5500182915541587E-3</v>
      </c>
      <c r="F69" s="20">
        <v>3.2000000000000002E-3</v>
      </c>
      <c r="G69" s="8"/>
      <c r="H69" s="66">
        <f t="shared" si="5"/>
        <v>1.0000000000000026E-4</v>
      </c>
      <c r="I69" s="66">
        <f t="shared" si="6"/>
        <v>0</v>
      </c>
      <c r="J69" s="66">
        <f t="shared" si="7"/>
        <v>0</v>
      </c>
      <c r="K69" s="66">
        <f t="shared" si="8"/>
        <v>9.6028807187013149E-5</v>
      </c>
      <c r="L69" s="66">
        <f t="shared" si="9"/>
        <v>2.0000000000000009E-4</v>
      </c>
    </row>
    <row r="70" spans="1:12" x14ac:dyDescent="0.35">
      <c r="A70" s="8">
        <v>44057</v>
      </c>
      <c r="B70" s="20">
        <v>1.2999999999999999E-3</v>
      </c>
      <c r="C70" s="20">
        <v>1.4000000000000002E-3</v>
      </c>
      <c r="D70" s="20">
        <v>1.8E-3</v>
      </c>
      <c r="E70" s="20">
        <v>2.3537673768287428E-3</v>
      </c>
      <c r="F70" s="20">
        <v>2.8999999999999998E-3</v>
      </c>
      <c r="G70" s="8"/>
      <c r="H70" s="66">
        <f t="shared" si="5"/>
        <v>-1.0000000000000026E-4</v>
      </c>
      <c r="I70" s="66">
        <f t="shared" si="6"/>
        <v>-1.9999999999999987E-4</v>
      </c>
      <c r="J70" s="66">
        <f t="shared" si="7"/>
        <v>-1.0000000000000005E-4</v>
      </c>
      <c r="K70" s="66">
        <f t="shared" si="8"/>
        <v>-1.9625091472541588E-4</v>
      </c>
      <c r="L70" s="66">
        <f t="shared" si="9"/>
        <v>-3.0000000000000035E-4</v>
      </c>
    </row>
    <row r="71" spans="1:12" x14ac:dyDescent="0.35">
      <c r="A71" s="8">
        <v>44060</v>
      </c>
      <c r="B71" s="20">
        <v>1.2999999999999999E-3</v>
      </c>
      <c r="C71" s="20">
        <v>1.4000000000000002E-3</v>
      </c>
      <c r="D71" s="20">
        <v>1.8E-3</v>
      </c>
      <c r="E71" s="20">
        <v>2.3536452828010362E-3</v>
      </c>
      <c r="F71" s="20">
        <v>2.8999999999999998E-3</v>
      </c>
      <c r="G71" s="8"/>
      <c r="H71" s="66">
        <f t="shared" si="5"/>
        <v>0</v>
      </c>
      <c r="I71" s="66">
        <f t="shared" si="6"/>
        <v>0</v>
      </c>
      <c r="J71" s="66">
        <f t="shared" si="7"/>
        <v>0</v>
      </c>
      <c r="K71" s="66">
        <f t="shared" si="8"/>
        <v>-1.2209402770659711E-7</v>
      </c>
      <c r="L71" s="66">
        <f t="shared" si="9"/>
        <v>0</v>
      </c>
    </row>
    <row r="72" spans="1:12" x14ac:dyDescent="0.35">
      <c r="A72" s="8">
        <v>44061</v>
      </c>
      <c r="B72" s="20">
        <v>1.2999999999999999E-3</v>
      </c>
      <c r="C72" s="20">
        <v>1.4000000000000002E-3</v>
      </c>
      <c r="D72" s="20">
        <v>1.7000000000000001E-3</v>
      </c>
      <c r="E72" s="20">
        <v>2.2025657797710152E-3</v>
      </c>
      <c r="F72" s="20">
        <v>2.7000000000000001E-3</v>
      </c>
      <c r="G72" s="8"/>
      <c r="H72" s="66">
        <f t="shared" si="5"/>
        <v>0</v>
      </c>
      <c r="I72" s="66">
        <f t="shared" si="6"/>
        <v>0</v>
      </c>
      <c r="J72" s="66">
        <f t="shared" si="7"/>
        <v>-9.9999999999999829E-5</v>
      </c>
      <c r="K72" s="66">
        <f t="shared" si="8"/>
        <v>-1.5107950303002099E-4</v>
      </c>
      <c r="L72" s="66">
        <f t="shared" si="9"/>
        <v>-1.9999999999999966E-4</v>
      </c>
    </row>
    <row r="73" spans="1:12" x14ac:dyDescent="0.35">
      <c r="A73" s="8">
        <v>44062</v>
      </c>
      <c r="B73" s="20">
        <v>1.2999999999999999E-3</v>
      </c>
      <c r="C73" s="20">
        <v>1.4000000000000002E-3</v>
      </c>
      <c r="D73" s="20">
        <v>1.7000000000000001E-3</v>
      </c>
      <c r="E73" s="20">
        <v>2.3023504580737836E-3</v>
      </c>
      <c r="F73" s="20">
        <v>2.8999999999999998E-3</v>
      </c>
      <c r="G73" s="8"/>
      <c r="H73" s="66">
        <f t="shared" si="5"/>
        <v>0</v>
      </c>
      <c r="I73" s="66">
        <f t="shared" si="6"/>
        <v>0</v>
      </c>
      <c r="J73" s="66">
        <f t="shared" si="7"/>
        <v>0</v>
      </c>
      <c r="K73" s="66">
        <f t="shared" si="8"/>
        <v>9.9784678302768451E-5</v>
      </c>
      <c r="L73" s="66">
        <f t="shared" si="9"/>
        <v>1.9999999999999966E-4</v>
      </c>
    </row>
    <row r="74" spans="1:12" x14ac:dyDescent="0.35">
      <c r="A74" s="8">
        <v>44063</v>
      </c>
      <c r="B74" s="20">
        <v>1.1999999999999999E-3</v>
      </c>
      <c r="C74" s="20">
        <v>1.2999999999999999E-3</v>
      </c>
      <c r="D74" s="20">
        <v>1.5E-3</v>
      </c>
      <c r="E74" s="20">
        <v>2.0509903339184904E-3</v>
      </c>
      <c r="F74" s="20">
        <v>2.5999999999999999E-3</v>
      </c>
      <c r="G74" s="8"/>
      <c r="H74" s="66">
        <f t="shared" si="5"/>
        <v>-1.0000000000000005E-4</v>
      </c>
      <c r="I74" s="66">
        <f t="shared" si="6"/>
        <v>-1.0000000000000026E-4</v>
      </c>
      <c r="J74" s="66">
        <f t="shared" si="7"/>
        <v>-2.0000000000000009E-4</v>
      </c>
      <c r="K74" s="66">
        <f t="shared" si="8"/>
        <v>-2.513601241552932E-4</v>
      </c>
      <c r="L74" s="66">
        <f t="shared" si="9"/>
        <v>-2.9999999999999992E-4</v>
      </c>
    </row>
    <row r="75" spans="1:12" x14ac:dyDescent="0.35">
      <c r="A75" s="8">
        <v>44064</v>
      </c>
      <c r="B75" s="20">
        <v>1.2999999999999999E-3</v>
      </c>
      <c r="C75" s="20">
        <v>1.6000000000000001E-3</v>
      </c>
      <c r="D75" s="20">
        <v>1.6000000000000001E-3</v>
      </c>
      <c r="E75" s="20">
        <v>2.1502391454583237E-3</v>
      </c>
      <c r="F75" s="20">
        <v>2.7000000000000001E-3</v>
      </c>
      <c r="G75" s="8"/>
      <c r="H75" s="66">
        <f t="shared" si="5"/>
        <v>1.0000000000000005E-4</v>
      </c>
      <c r="I75" s="66">
        <f t="shared" si="6"/>
        <v>3.0000000000000014E-4</v>
      </c>
      <c r="J75" s="66">
        <f t="shared" si="7"/>
        <v>1.0000000000000005E-4</v>
      </c>
      <c r="K75" s="66">
        <f t="shared" si="8"/>
        <v>9.9248811539833295E-5</v>
      </c>
      <c r="L75" s="66">
        <f t="shared" si="9"/>
        <v>1.0000000000000026E-4</v>
      </c>
    </row>
    <row r="76" spans="1:12" x14ac:dyDescent="0.35">
      <c r="A76" s="8">
        <v>44067</v>
      </c>
      <c r="B76" s="20">
        <v>1.4000000000000002E-3</v>
      </c>
      <c r="C76" s="20">
        <v>1.4000000000000002E-3</v>
      </c>
      <c r="D76" s="20">
        <v>1.8E-3</v>
      </c>
      <c r="E76" s="20">
        <v>2.304965631209686E-3</v>
      </c>
      <c r="F76" s="20">
        <v>2.8000000000000004E-3</v>
      </c>
      <c r="G76" s="8"/>
      <c r="H76" s="66">
        <f t="shared" si="5"/>
        <v>1.0000000000000026E-4</v>
      </c>
      <c r="I76" s="66">
        <f t="shared" si="6"/>
        <v>-1.9999999999999987E-4</v>
      </c>
      <c r="J76" s="66">
        <f t="shared" si="7"/>
        <v>1.9999999999999987E-4</v>
      </c>
      <c r="K76" s="66">
        <f t="shared" si="8"/>
        <v>1.5472648575136231E-4</v>
      </c>
      <c r="L76" s="66">
        <f t="shared" si="9"/>
        <v>1.0000000000000026E-4</v>
      </c>
    </row>
    <row r="77" spans="1:12" x14ac:dyDescent="0.35">
      <c r="A77" s="8">
        <v>44068</v>
      </c>
      <c r="B77" s="20">
        <v>1.2999999999999999E-3</v>
      </c>
      <c r="C77" s="20">
        <v>1.5E-3</v>
      </c>
      <c r="D77" s="20">
        <v>1.8E-3</v>
      </c>
      <c r="E77" s="20">
        <v>2.4040611502885549E-3</v>
      </c>
      <c r="F77" s="20">
        <v>3.0000000000000001E-3</v>
      </c>
      <c r="G77" s="8"/>
      <c r="H77" s="66">
        <f t="shared" si="5"/>
        <v>-1.0000000000000026E-4</v>
      </c>
      <c r="I77" s="66">
        <f t="shared" si="6"/>
        <v>9.9999999999999829E-5</v>
      </c>
      <c r="J77" s="66">
        <f t="shared" si="7"/>
        <v>0</v>
      </c>
      <c r="K77" s="66">
        <f t="shared" si="8"/>
        <v>9.9095519078868863E-5</v>
      </c>
      <c r="L77" s="66">
        <f t="shared" si="9"/>
        <v>1.9999999999999966E-4</v>
      </c>
    </row>
    <row r="78" spans="1:12" x14ac:dyDescent="0.35">
      <c r="A78" s="8">
        <v>44069</v>
      </c>
      <c r="B78" s="20">
        <v>1.1999999999999999E-3</v>
      </c>
      <c r="C78" s="20">
        <v>1.6000000000000001E-3</v>
      </c>
      <c r="D78" s="20">
        <v>1.8E-3</v>
      </c>
      <c r="E78" s="20">
        <v>2.3001062231327468E-3</v>
      </c>
      <c r="F78" s="20">
        <v>2.8000000000000004E-3</v>
      </c>
      <c r="G78" s="8"/>
      <c r="H78" s="66">
        <f t="shared" si="5"/>
        <v>-1.0000000000000005E-4</v>
      </c>
      <c r="I78" s="66">
        <f t="shared" si="6"/>
        <v>1.0000000000000005E-4</v>
      </c>
      <c r="J78" s="66">
        <f t="shared" si="7"/>
        <v>0</v>
      </c>
      <c r="K78" s="66">
        <f t="shared" si="8"/>
        <v>-1.0395492715580814E-4</v>
      </c>
      <c r="L78" s="66">
        <f t="shared" si="9"/>
        <v>-1.9999999999999966E-4</v>
      </c>
    </row>
    <row r="79" spans="1:12" x14ac:dyDescent="0.35">
      <c r="A79" s="8">
        <v>44070</v>
      </c>
      <c r="B79" s="20">
        <v>1.2999999999999999E-3</v>
      </c>
      <c r="C79" s="20">
        <v>1.6000000000000001E-3</v>
      </c>
      <c r="D79" s="20">
        <v>1.9E-3</v>
      </c>
      <c r="E79" s="20">
        <v>2.5037864909101858E-3</v>
      </c>
      <c r="F79" s="20">
        <v>3.0999999999999999E-3</v>
      </c>
      <c r="G79" s="8"/>
      <c r="H79" s="66">
        <f t="shared" si="5"/>
        <v>1.0000000000000005E-4</v>
      </c>
      <c r="I79" s="66">
        <f t="shared" si="6"/>
        <v>0</v>
      </c>
      <c r="J79" s="66">
        <f t="shared" si="7"/>
        <v>1.0000000000000005E-4</v>
      </c>
      <c r="K79" s="66">
        <f t="shared" si="8"/>
        <v>2.0368026777743903E-4</v>
      </c>
      <c r="L79" s="66">
        <f t="shared" si="9"/>
        <v>2.9999999999999949E-4</v>
      </c>
    </row>
    <row r="80" spans="1:12" x14ac:dyDescent="0.35">
      <c r="A80" s="8">
        <v>44071</v>
      </c>
      <c r="B80" s="20">
        <v>1.1999999999999999E-3</v>
      </c>
      <c r="C80" s="20">
        <v>1.4000000000000002E-3</v>
      </c>
      <c r="D80" s="20">
        <v>1.6000000000000001E-3</v>
      </c>
      <c r="E80" s="20">
        <v>2.2035062299709711E-3</v>
      </c>
      <c r="F80" s="20">
        <v>2.8000000000000004E-3</v>
      </c>
      <c r="G80" s="8"/>
      <c r="H80" s="66">
        <f t="shared" si="5"/>
        <v>-1.0000000000000005E-4</v>
      </c>
      <c r="I80" s="66">
        <f t="shared" si="6"/>
        <v>-1.9999999999999987E-4</v>
      </c>
      <c r="J80" s="66">
        <f t="shared" si="7"/>
        <v>-2.9999999999999992E-4</v>
      </c>
      <c r="K80" s="66">
        <f t="shared" si="8"/>
        <v>-3.0028026093921467E-4</v>
      </c>
      <c r="L80" s="66">
        <f t="shared" si="9"/>
        <v>-2.9999999999999949E-4</v>
      </c>
    </row>
    <row r="81" spans="1:12" x14ac:dyDescent="0.35">
      <c r="A81" s="8">
        <v>44074</v>
      </c>
      <c r="B81" s="20">
        <v>1.1999999999999999E-3</v>
      </c>
      <c r="C81" s="20">
        <v>1.4000000000000002E-3</v>
      </c>
      <c r="D81" s="20">
        <v>1.5E-3</v>
      </c>
      <c r="E81" s="20">
        <v>2.1518457124779207E-3</v>
      </c>
      <c r="F81" s="20">
        <v>2.8000000000000004E-3</v>
      </c>
      <c r="G81" s="8"/>
      <c r="H81" s="66">
        <f t="shared" si="5"/>
        <v>0</v>
      </c>
      <c r="I81" s="66">
        <f t="shared" si="6"/>
        <v>0</v>
      </c>
      <c r="J81" s="66">
        <f t="shared" si="7"/>
        <v>-1.0000000000000005E-4</v>
      </c>
      <c r="K81" s="66">
        <f t="shared" si="8"/>
        <v>-5.1660517493050395E-5</v>
      </c>
      <c r="L81" s="66">
        <f t="shared" si="9"/>
        <v>0</v>
      </c>
    </row>
    <row r="82" spans="1:12" x14ac:dyDescent="0.35">
      <c r="A82" s="8">
        <v>44075</v>
      </c>
      <c r="B82" s="20">
        <v>1.1999999999999999E-3</v>
      </c>
      <c r="C82" s="20">
        <v>1.2999999999999999E-3</v>
      </c>
      <c r="D82" s="20">
        <v>1.4000000000000002E-3</v>
      </c>
      <c r="E82" s="20">
        <v>2.004648578482288E-3</v>
      </c>
      <c r="F82" s="20">
        <v>2.5999999999999999E-3</v>
      </c>
      <c r="G82" s="8"/>
      <c r="H82" s="66">
        <f t="shared" si="5"/>
        <v>0</v>
      </c>
      <c r="I82" s="66">
        <f t="shared" si="6"/>
        <v>-1.0000000000000026E-4</v>
      </c>
      <c r="J82" s="66">
        <f t="shared" si="7"/>
        <v>-9.9999999999999829E-5</v>
      </c>
      <c r="K82" s="66">
        <f t="shared" si="8"/>
        <v>-1.4719713399563268E-4</v>
      </c>
      <c r="L82" s="66">
        <f t="shared" si="9"/>
        <v>-2.0000000000000052E-4</v>
      </c>
    </row>
    <row r="83" spans="1:12" x14ac:dyDescent="0.35">
      <c r="A83" s="8">
        <v>44076</v>
      </c>
      <c r="B83" s="20">
        <v>1.2999999999999999E-3</v>
      </c>
      <c r="C83" s="20">
        <v>1.4000000000000002E-3</v>
      </c>
      <c r="D83" s="20">
        <v>1.6000000000000001E-3</v>
      </c>
      <c r="E83" s="20">
        <v>2.1005261702369046E-3</v>
      </c>
      <c r="F83" s="20">
        <v>2.5999999999999999E-3</v>
      </c>
      <c r="G83" s="8"/>
      <c r="H83" s="66">
        <f t="shared" si="5"/>
        <v>1.0000000000000005E-4</v>
      </c>
      <c r="I83" s="66">
        <f t="shared" si="6"/>
        <v>1.0000000000000026E-4</v>
      </c>
      <c r="J83" s="66">
        <f t="shared" si="7"/>
        <v>1.9999999999999987E-4</v>
      </c>
      <c r="K83" s="66">
        <f t="shared" si="8"/>
        <v>9.5877591754616517E-5</v>
      </c>
      <c r="L83" s="66">
        <f t="shared" si="9"/>
        <v>0</v>
      </c>
    </row>
    <row r="84" spans="1:12" x14ac:dyDescent="0.35">
      <c r="A84" s="8">
        <v>44077</v>
      </c>
      <c r="B84" s="20">
        <v>1.1999999999999999E-3</v>
      </c>
      <c r="C84" s="20">
        <v>1.2999999999999999E-3</v>
      </c>
      <c r="D84" s="20">
        <v>1.5E-3</v>
      </c>
      <c r="E84" s="20">
        <v>1.9535041799097178E-3</v>
      </c>
      <c r="F84" s="20">
        <v>2.3999999999999998E-3</v>
      </c>
      <c r="G84" s="8"/>
      <c r="H84" s="66">
        <f t="shared" si="5"/>
        <v>-1.0000000000000005E-4</v>
      </c>
      <c r="I84" s="66">
        <f t="shared" si="6"/>
        <v>-1.0000000000000026E-4</v>
      </c>
      <c r="J84" s="66">
        <f t="shared" si="7"/>
        <v>-1.0000000000000005E-4</v>
      </c>
      <c r="K84" s="66">
        <f t="shared" si="8"/>
        <v>-1.4702199032718679E-4</v>
      </c>
      <c r="L84" s="66">
        <f t="shared" si="9"/>
        <v>-2.0000000000000009E-4</v>
      </c>
    </row>
    <row r="85" spans="1:12" x14ac:dyDescent="0.35">
      <c r="A85" s="8">
        <v>44078</v>
      </c>
      <c r="B85" s="20">
        <v>1.2999999999999999E-3</v>
      </c>
      <c r="C85" s="20">
        <v>1.4000000000000002E-3</v>
      </c>
      <c r="D85" s="20">
        <v>1.8E-3</v>
      </c>
      <c r="E85" s="20">
        <v>2.402487707489132E-3</v>
      </c>
      <c r="F85" s="20">
        <v>3.0000000000000001E-3</v>
      </c>
      <c r="G85" s="8"/>
      <c r="H85" s="66">
        <f t="shared" si="5"/>
        <v>1.0000000000000005E-4</v>
      </c>
      <c r="I85" s="66">
        <f t="shared" si="6"/>
        <v>1.0000000000000026E-4</v>
      </c>
      <c r="J85" s="66">
        <f t="shared" si="7"/>
        <v>2.9999999999999992E-4</v>
      </c>
      <c r="K85" s="66">
        <f t="shared" si="8"/>
        <v>4.489835275794142E-4</v>
      </c>
      <c r="L85" s="66">
        <f t="shared" si="9"/>
        <v>6.0000000000000027E-4</v>
      </c>
    </row>
    <row r="86" spans="1:12" x14ac:dyDescent="0.35">
      <c r="A86" s="8">
        <v>44082</v>
      </c>
      <c r="B86" s="20">
        <v>1.5E-3</v>
      </c>
      <c r="C86" s="20">
        <v>1.4000000000000002E-3</v>
      </c>
      <c r="D86" s="20">
        <v>1.7000000000000001E-3</v>
      </c>
      <c r="E86" s="20">
        <v>2.2520097106089737E-3</v>
      </c>
      <c r="F86" s="20">
        <v>2.8000000000000004E-3</v>
      </c>
      <c r="G86" s="8"/>
      <c r="H86" s="66">
        <f t="shared" si="5"/>
        <v>2.0000000000000009E-4</v>
      </c>
      <c r="I86" s="66">
        <f t="shared" si="6"/>
        <v>0</v>
      </c>
      <c r="J86" s="66">
        <f t="shared" si="7"/>
        <v>-9.9999999999999829E-5</v>
      </c>
      <c r="K86" s="66">
        <f t="shared" si="8"/>
        <v>-1.5047799688015827E-4</v>
      </c>
      <c r="L86" s="66">
        <f t="shared" si="9"/>
        <v>-1.9999999999999966E-4</v>
      </c>
    </row>
    <row r="87" spans="1:12" x14ac:dyDescent="0.35">
      <c r="A87" s="8">
        <v>44083</v>
      </c>
      <c r="B87" s="20">
        <v>1.4000000000000002E-3</v>
      </c>
      <c r="C87" s="20">
        <v>1.4000000000000002E-3</v>
      </c>
      <c r="D87" s="20">
        <v>1.7000000000000001E-3</v>
      </c>
      <c r="E87" s="20">
        <v>2.2517403827826254E-3</v>
      </c>
      <c r="F87" s="20">
        <v>2.8000000000000004E-3</v>
      </c>
      <c r="G87" s="8"/>
      <c r="H87" s="66">
        <f t="shared" si="5"/>
        <v>-9.9999999999999829E-5</v>
      </c>
      <c r="I87" s="66">
        <f t="shared" si="6"/>
        <v>0</v>
      </c>
      <c r="J87" s="66">
        <f t="shared" si="7"/>
        <v>0</v>
      </c>
      <c r="K87" s="66">
        <f t="shared" si="8"/>
        <v>-2.6932782634832286E-7</v>
      </c>
      <c r="L87" s="66">
        <f t="shared" si="9"/>
        <v>0</v>
      </c>
    </row>
    <row r="88" spans="1:12" x14ac:dyDescent="0.35">
      <c r="A88" s="8">
        <v>44084</v>
      </c>
      <c r="B88" s="20">
        <v>1.5E-3</v>
      </c>
      <c r="C88" s="20">
        <v>1.4000000000000002E-3</v>
      </c>
      <c r="D88" s="20">
        <v>1.7000000000000001E-3</v>
      </c>
      <c r="E88" s="20">
        <v>2.1530769646456471E-3</v>
      </c>
      <c r="F88" s="20">
        <v>2.5999999999999999E-3</v>
      </c>
      <c r="G88" s="8"/>
      <c r="H88" s="66">
        <f t="shared" si="5"/>
        <v>9.9999999999999829E-5</v>
      </c>
      <c r="I88" s="66">
        <f t="shared" si="6"/>
        <v>0</v>
      </c>
      <c r="J88" s="66">
        <f t="shared" si="7"/>
        <v>0</v>
      </c>
      <c r="K88" s="66">
        <f t="shared" si="8"/>
        <v>-9.8663418136978303E-5</v>
      </c>
      <c r="L88" s="66">
        <f t="shared" si="9"/>
        <v>-2.0000000000000052E-4</v>
      </c>
    </row>
    <row r="89" spans="1:12" x14ac:dyDescent="0.35">
      <c r="A89" s="8">
        <v>44085</v>
      </c>
      <c r="B89" s="20">
        <v>1.2999999999999999E-3</v>
      </c>
      <c r="C89" s="20">
        <v>1.2999999999999999E-3</v>
      </c>
      <c r="D89" s="20">
        <v>1.6000000000000001E-3</v>
      </c>
      <c r="E89" s="20">
        <v>2.1011016948527224E-3</v>
      </c>
      <c r="F89" s="20">
        <v>2.5999999999999999E-3</v>
      </c>
      <c r="G89" s="8"/>
      <c r="H89" s="66">
        <f t="shared" si="5"/>
        <v>-2.0000000000000009E-4</v>
      </c>
      <c r="I89" s="66">
        <f t="shared" si="6"/>
        <v>-1.0000000000000026E-4</v>
      </c>
      <c r="J89" s="66">
        <f t="shared" si="7"/>
        <v>-1.0000000000000005E-4</v>
      </c>
      <c r="K89" s="66">
        <f t="shared" si="8"/>
        <v>-5.1975269792924658E-5</v>
      </c>
      <c r="L89" s="66">
        <f t="shared" si="9"/>
        <v>0</v>
      </c>
    </row>
    <row r="90" spans="1:12" x14ac:dyDescent="0.35">
      <c r="A90" s="8">
        <v>44088</v>
      </c>
      <c r="B90" s="20">
        <v>1.4000000000000002E-3</v>
      </c>
      <c r="C90" s="20">
        <v>1.4000000000000002E-3</v>
      </c>
      <c r="D90" s="20">
        <v>1.6000000000000001E-3</v>
      </c>
      <c r="E90" s="20">
        <v>2.1506561772502712E-3</v>
      </c>
      <c r="F90" s="20">
        <v>2.7000000000000001E-3</v>
      </c>
      <c r="G90" s="8"/>
      <c r="H90" s="66">
        <f t="shared" si="5"/>
        <v>1.0000000000000026E-4</v>
      </c>
      <c r="I90" s="66">
        <f t="shared" si="6"/>
        <v>1.0000000000000026E-4</v>
      </c>
      <c r="J90" s="66">
        <f t="shared" si="7"/>
        <v>0</v>
      </c>
      <c r="K90" s="66">
        <f t="shared" si="8"/>
        <v>4.9554482397548821E-5</v>
      </c>
      <c r="L90" s="66">
        <f t="shared" si="9"/>
        <v>1.0000000000000026E-4</v>
      </c>
    </row>
    <row r="91" spans="1:12" x14ac:dyDescent="0.35">
      <c r="A91" s="8">
        <v>44089</v>
      </c>
      <c r="B91" s="20">
        <v>1.2999999999999999E-3</v>
      </c>
      <c r="C91" s="20">
        <v>1.4000000000000002E-3</v>
      </c>
      <c r="D91" s="20">
        <v>1.6000000000000001E-3</v>
      </c>
      <c r="E91" s="20">
        <v>2.1512336040408805E-3</v>
      </c>
      <c r="F91" s="20">
        <v>2.7000000000000001E-3</v>
      </c>
      <c r="G91" s="8"/>
      <c r="H91" s="66">
        <f t="shared" si="5"/>
        <v>-1.0000000000000026E-4</v>
      </c>
      <c r="I91" s="66">
        <f t="shared" si="6"/>
        <v>0</v>
      </c>
      <c r="J91" s="66">
        <f t="shared" si="7"/>
        <v>0</v>
      </c>
      <c r="K91" s="66">
        <f t="shared" si="8"/>
        <v>5.7742679060923327E-7</v>
      </c>
      <c r="L91" s="66">
        <f t="shared" si="9"/>
        <v>0</v>
      </c>
    </row>
    <row r="92" spans="1:12" x14ac:dyDescent="0.35">
      <c r="A92" s="8">
        <v>44090</v>
      </c>
      <c r="B92" s="20">
        <v>1.1999999999999999E-3</v>
      </c>
      <c r="C92" s="20">
        <v>1.4000000000000002E-3</v>
      </c>
      <c r="D92" s="20">
        <v>1.6000000000000001E-3</v>
      </c>
      <c r="E92" s="20">
        <v>2.203241489583009E-3</v>
      </c>
      <c r="F92" s="20">
        <v>2.8000000000000004E-3</v>
      </c>
      <c r="G92" s="8"/>
      <c r="H92" s="66">
        <f t="shared" si="5"/>
        <v>-1.0000000000000005E-4</v>
      </c>
      <c r="I92" s="66">
        <f t="shared" si="6"/>
        <v>0</v>
      </c>
      <c r="J92" s="66">
        <f t="shared" si="7"/>
        <v>0</v>
      </c>
      <c r="K92" s="66">
        <f t="shared" si="8"/>
        <v>5.2007885542128523E-5</v>
      </c>
      <c r="L92" s="66">
        <f t="shared" si="9"/>
        <v>1.0000000000000026E-4</v>
      </c>
    </row>
    <row r="93" spans="1:12" x14ac:dyDescent="0.35">
      <c r="A93" s="8">
        <v>44091</v>
      </c>
      <c r="B93" s="20">
        <v>1.1999999999999999E-3</v>
      </c>
      <c r="C93" s="20">
        <v>1.2999999999999999E-3</v>
      </c>
      <c r="D93" s="20">
        <v>1.6000000000000001E-3</v>
      </c>
      <c r="E93" s="20">
        <v>2.2019743964951624E-3</v>
      </c>
      <c r="F93" s="20">
        <v>2.8000000000000004E-3</v>
      </c>
      <c r="G93" s="8"/>
      <c r="H93" s="66">
        <f t="shared" si="5"/>
        <v>0</v>
      </c>
      <c r="I93" s="66">
        <f t="shared" si="6"/>
        <v>-1.0000000000000026E-4</v>
      </c>
      <c r="J93" s="66">
        <f t="shared" si="7"/>
        <v>0</v>
      </c>
      <c r="K93" s="66">
        <f t="shared" si="8"/>
        <v>-1.2670930878465672E-6</v>
      </c>
      <c r="L93" s="66">
        <f t="shared" si="9"/>
        <v>0</v>
      </c>
    </row>
    <row r="94" spans="1:12" x14ac:dyDescent="0.35">
      <c r="A94" s="8">
        <v>44092</v>
      </c>
      <c r="B94" s="20">
        <v>1.2999999999999999E-3</v>
      </c>
      <c r="C94" s="20">
        <v>1.4000000000000002E-3</v>
      </c>
      <c r="D94" s="20">
        <v>1.6000000000000001E-3</v>
      </c>
      <c r="E94" s="20">
        <v>2.2514142791715598E-3</v>
      </c>
      <c r="F94" s="20">
        <v>2.8999999999999998E-3</v>
      </c>
      <c r="G94" s="8"/>
      <c r="H94" s="66">
        <f t="shared" si="5"/>
        <v>1.0000000000000005E-4</v>
      </c>
      <c r="I94" s="66">
        <f t="shared" si="6"/>
        <v>1.0000000000000026E-4</v>
      </c>
      <c r="J94" s="66">
        <f t="shared" si="7"/>
        <v>0</v>
      </c>
      <c r="K94" s="66">
        <f t="shared" si="8"/>
        <v>4.9439882676397331E-5</v>
      </c>
      <c r="L94" s="66">
        <f t="shared" si="9"/>
        <v>9.9999999999999395E-5</v>
      </c>
    </row>
    <row r="95" spans="1:12" x14ac:dyDescent="0.35">
      <c r="A95" s="8">
        <v>44095</v>
      </c>
      <c r="B95" s="20">
        <v>1.1999999999999999E-3</v>
      </c>
      <c r="C95" s="20">
        <v>1.4000000000000002E-3</v>
      </c>
      <c r="D95" s="20">
        <v>1.6000000000000001E-3</v>
      </c>
      <c r="E95" s="20">
        <v>2.1501729851476372E-3</v>
      </c>
      <c r="F95" s="20">
        <v>2.7000000000000001E-3</v>
      </c>
      <c r="G95" s="8"/>
      <c r="H95" s="66">
        <f t="shared" si="5"/>
        <v>-1.0000000000000005E-4</v>
      </c>
      <c r="I95" s="66">
        <f t="shared" si="6"/>
        <v>0</v>
      </c>
      <c r="J95" s="66">
        <f t="shared" si="7"/>
        <v>0</v>
      </c>
      <c r="K95" s="66">
        <f t="shared" si="8"/>
        <v>-1.0124129402392257E-4</v>
      </c>
      <c r="L95" s="66">
        <f t="shared" si="9"/>
        <v>-1.9999999999999966E-4</v>
      </c>
    </row>
    <row r="96" spans="1:12" x14ac:dyDescent="0.35">
      <c r="A96" s="8">
        <v>44096</v>
      </c>
      <c r="B96" s="20">
        <v>1.1999999999999999E-3</v>
      </c>
      <c r="C96" s="20">
        <v>1.2999999999999999E-3</v>
      </c>
      <c r="D96" s="20">
        <v>1.5E-3</v>
      </c>
      <c r="E96" s="20">
        <v>2.1026403701702523E-3</v>
      </c>
      <c r="F96" s="20">
        <v>2.7000000000000001E-3</v>
      </c>
      <c r="G96" s="8"/>
      <c r="H96" s="66">
        <f t="shared" si="5"/>
        <v>0</v>
      </c>
      <c r="I96" s="66">
        <f t="shared" si="6"/>
        <v>-1.0000000000000026E-4</v>
      </c>
      <c r="J96" s="66">
        <f t="shared" si="7"/>
        <v>-1.0000000000000005E-4</v>
      </c>
      <c r="K96" s="66">
        <f t="shared" si="8"/>
        <v>-4.7532614977384858E-5</v>
      </c>
      <c r="L96" s="66">
        <f t="shared" si="9"/>
        <v>0</v>
      </c>
    </row>
    <row r="97" spans="1:12" x14ac:dyDescent="0.35">
      <c r="A97" s="8">
        <v>44097</v>
      </c>
      <c r="B97" s="20">
        <v>1.2999999999999999E-3</v>
      </c>
      <c r="C97" s="20">
        <v>1.4000000000000002E-3</v>
      </c>
      <c r="D97" s="20">
        <v>1.5E-3</v>
      </c>
      <c r="E97" s="20">
        <v>2.1528097266639182E-3</v>
      </c>
      <c r="F97" s="20">
        <v>2.8000000000000004E-3</v>
      </c>
      <c r="G97" s="8"/>
      <c r="H97" s="66">
        <f t="shared" si="5"/>
        <v>1.0000000000000005E-4</v>
      </c>
      <c r="I97" s="66">
        <f t="shared" si="6"/>
        <v>1.0000000000000026E-4</v>
      </c>
      <c r="J97" s="66">
        <f t="shared" si="7"/>
        <v>0</v>
      </c>
      <c r="K97" s="66">
        <f t="shared" si="8"/>
        <v>5.0169356493665832E-5</v>
      </c>
      <c r="L97" s="66">
        <f t="shared" si="9"/>
        <v>1.0000000000000026E-4</v>
      </c>
    </row>
    <row r="98" spans="1:12" x14ac:dyDescent="0.35">
      <c r="A98" s="8">
        <v>44098</v>
      </c>
      <c r="B98" s="20">
        <v>1.1999999999999999E-3</v>
      </c>
      <c r="C98" s="20">
        <v>1.4000000000000002E-3</v>
      </c>
      <c r="D98" s="20">
        <v>1.6000000000000001E-3</v>
      </c>
      <c r="E98" s="20">
        <v>2.1507779196487057E-3</v>
      </c>
      <c r="F98" s="20">
        <v>2.7000000000000001E-3</v>
      </c>
      <c r="G98" s="8"/>
      <c r="H98" s="66">
        <f t="shared" si="5"/>
        <v>-1.0000000000000005E-4</v>
      </c>
      <c r="I98" s="66">
        <f t="shared" si="6"/>
        <v>0</v>
      </c>
      <c r="J98" s="66">
        <f t="shared" si="7"/>
        <v>1.0000000000000005E-4</v>
      </c>
      <c r="K98" s="66">
        <f t="shared" si="8"/>
        <v>-2.0318070152124633E-6</v>
      </c>
      <c r="L98" s="66">
        <f t="shared" si="9"/>
        <v>-1.0000000000000026E-4</v>
      </c>
    </row>
    <row r="99" spans="1:12" x14ac:dyDescent="0.35">
      <c r="A99" s="8">
        <v>44099</v>
      </c>
      <c r="B99" s="20">
        <v>1.1999999999999999E-3</v>
      </c>
      <c r="C99" s="20">
        <v>1.1999999999999999E-3</v>
      </c>
      <c r="D99" s="20">
        <v>1.5E-3</v>
      </c>
      <c r="E99" s="20">
        <v>2.0538634058269887E-3</v>
      </c>
      <c r="F99" s="20">
        <v>2.5999999999999999E-3</v>
      </c>
      <c r="G99" s="8"/>
      <c r="H99" s="66">
        <f t="shared" si="5"/>
        <v>0</v>
      </c>
      <c r="I99" s="66">
        <f t="shared" si="6"/>
        <v>-2.0000000000000031E-4</v>
      </c>
      <c r="J99" s="66">
        <f t="shared" si="7"/>
        <v>-1.0000000000000005E-4</v>
      </c>
      <c r="K99" s="66">
        <f t="shared" si="8"/>
        <v>-9.6914513821716973E-5</v>
      </c>
      <c r="L99" s="66">
        <f t="shared" si="9"/>
        <v>-1.0000000000000026E-4</v>
      </c>
    </row>
    <row r="100" spans="1:12" x14ac:dyDescent="0.35">
      <c r="A100" s="8">
        <v>44102</v>
      </c>
      <c r="B100" s="20">
        <v>1.1999999999999999E-3</v>
      </c>
      <c r="C100" s="20">
        <v>1.4000000000000002E-3</v>
      </c>
      <c r="D100" s="20">
        <v>1.6000000000000001E-3</v>
      </c>
      <c r="E100" s="20">
        <v>2.102886306902745E-3</v>
      </c>
      <c r="F100" s="20">
        <v>2.5999999999999999E-3</v>
      </c>
      <c r="G100" s="8"/>
      <c r="H100" s="66">
        <f t="shared" si="5"/>
        <v>0</v>
      </c>
      <c r="I100" s="66">
        <f t="shared" si="6"/>
        <v>2.0000000000000031E-4</v>
      </c>
      <c r="J100" s="66">
        <f t="shared" si="7"/>
        <v>1.0000000000000005E-4</v>
      </c>
      <c r="K100" s="66">
        <f t="shared" si="8"/>
        <v>4.9022901075756239E-5</v>
      </c>
      <c r="L100" s="66">
        <f t="shared" si="9"/>
        <v>0</v>
      </c>
    </row>
    <row r="101" spans="1:12" x14ac:dyDescent="0.35">
      <c r="A101" s="8">
        <v>44103</v>
      </c>
      <c r="B101" s="20">
        <v>1.1999999999999999E-3</v>
      </c>
      <c r="C101" s="20">
        <v>1.1000000000000001E-3</v>
      </c>
      <c r="D101" s="20">
        <v>1.2999999999999999E-3</v>
      </c>
      <c r="E101" s="20">
        <v>1.8533517771830786E-3</v>
      </c>
      <c r="F101" s="20">
        <v>2.3999999999999998E-3</v>
      </c>
      <c r="G101" s="8"/>
      <c r="H101" s="66">
        <f t="shared" si="5"/>
        <v>0</v>
      </c>
      <c r="I101" s="66">
        <f t="shared" si="6"/>
        <v>-3.0000000000000014E-4</v>
      </c>
      <c r="J101" s="66">
        <f t="shared" si="7"/>
        <v>-3.0000000000000014E-4</v>
      </c>
      <c r="K101" s="66">
        <f t="shared" si="8"/>
        <v>-2.4953452971966639E-4</v>
      </c>
      <c r="L101" s="66">
        <f t="shared" si="9"/>
        <v>-2.0000000000000009E-4</v>
      </c>
    </row>
    <row r="102" spans="1:12" x14ac:dyDescent="0.35">
      <c r="A102" s="8">
        <v>44104</v>
      </c>
      <c r="B102" s="20">
        <v>1.1999999999999999E-3</v>
      </c>
      <c r="C102" s="20">
        <v>1.2999999999999999E-3</v>
      </c>
      <c r="D102" s="20">
        <v>1.6000000000000001E-3</v>
      </c>
      <c r="E102" s="20">
        <v>2.2037453648799405E-3</v>
      </c>
      <c r="F102" s="20">
        <v>2.8000000000000004E-3</v>
      </c>
      <c r="G102" s="8"/>
      <c r="H102" s="66">
        <f t="shared" si="5"/>
        <v>0</v>
      </c>
      <c r="I102" s="66">
        <f t="shared" si="6"/>
        <v>1.9999999999999987E-4</v>
      </c>
      <c r="J102" s="66">
        <f t="shared" si="7"/>
        <v>3.0000000000000014E-4</v>
      </c>
      <c r="K102" s="66">
        <f t="shared" si="8"/>
        <v>3.5039358769686194E-4</v>
      </c>
      <c r="L102" s="66">
        <f t="shared" si="9"/>
        <v>4.0000000000000062E-4</v>
      </c>
    </row>
    <row r="103" spans="1:12" x14ac:dyDescent="0.35">
      <c r="A103" s="8">
        <v>44105</v>
      </c>
      <c r="B103" s="20">
        <v>1.1999999999999999E-3</v>
      </c>
      <c r="C103" s="20">
        <v>1.4000000000000002E-3</v>
      </c>
      <c r="D103" s="20">
        <v>1.6000000000000001E-3</v>
      </c>
      <c r="E103" s="20">
        <v>2.1510688485396096E-3</v>
      </c>
      <c r="F103" s="20">
        <v>2.7000000000000001E-3</v>
      </c>
      <c r="G103" s="8"/>
      <c r="H103" s="66">
        <f t="shared" si="5"/>
        <v>0</v>
      </c>
      <c r="I103" s="66">
        <f t="shared" si="6"/>
        <v>1.0000000000000026E-4</v>
      </c>
      <c r="J103" s="66">
        <f t="shared" si="7"/>
        <v>0</v>
      </c>
      <c r="K103" s="66">
        <f t="shared" si="8"/>
        <v>-5.2676516340330933E-5</v>
      </c>
      <c r="L103" s="66">
        <f t="shared" si="9"/>
        <v>-1.0000000000000026E-4</v>
      </c>
    </row>
    <row r="104" spans="1:12" x14ac:dyDescent="0.35">
      <c r="A104" s="8">
        <v>44106</v>
      </c>
      <c r="B104" s="20">
        <v>1.1999999999999999E-3</v>
      </c>
      <c r="C104" s="20">
        <v>1.2999999999999999E-3</v>
      </c>
      <c r="D104" s="20">
        <v>1.6000000000000001E-3</v>
      </c>
      <c r="E104" s="20">
        <v>2.2005751819396922E-3</v>
      </c>
      <c r="F104" s="20">
        <v>2.8000000000000004E-3</v>
      </c>
      <c r="G104" s="8"/>
      <c r="H104" s="66">
        <f t="shared" si="5"/>
        <v>0</v>
      </c>
      <c r="I104" s="66">
        <f t="shared" si="6"/>
        <v>-1.0000000000000026E-4</v>
      </c>
      <c r="J104" s="66">
        <f t="shared" si="7"/>
        <v>0</v>
      </c>
      <c r="K104" s="66">
        <f t="shared" si="8"/>
        <v>4.9506333400082658E-5</v>
      </c>
      <c r="L104" s="66">
        <f t="shared" si="9"/>
        <v>1.0000000000000026E-4</v>
      </c>
    </row>
    <row r="105" spans="1:12" x14ac:dyDescent="0.35">
      <c r="A105" s="8">
        <v>44109</v>
      </c>
      <c r="B105" s="20">
        <v>1.1999999999999999E-3</v>
      </c>
      <c r="C105" s="20">
        <v>1.4000000000000002E-3</v>
      </c>
      <c r="D105" s="20">
        <v>1.9E-3</v>
      </c>
      <c r="E105" s="20">
        <v>2.6001096232631839E-3</v>
      </c>
      <c r="F105" s="20">
        <v>3.3E-3</v>
      </c>
      <c r="G105" s="8"/>
      <c r="H105" s="66">
        <f t="shared" si="5"/>
        <v>0</v>
      </c>
      <c r="I105" s="66">
        <f t="shared" si="6"/>
        <v>1.0000000000000026E-4</v>
      </c>
      <c r="J105" s="66">
        <f t="shared" si="7"/>
        <v>2.9999999999999992E-4</v>
      </c>
      <c r="K105" s="66">
        <f t="shared" si="8"/>
        <v>3.9953444132349164E-4</v>
      </c>
      <c r="L105" s="66">
        <f t="shared" si="9"/>
        <v>4.9999999999999958E-4</v>
      </c>
    </row>
    <row r="106" spans="1:12" x14ac:dyDescent="0.35">
      <c r="A106" s="8">
        <v>44110</v>
      </c>
      <c r="B106" s="20">
        <v>1.4000000000000002E-3</v>
      </c>
      <c r="C106" s="20">
        <v>1.4000000000000002E-3</v>
      </c>
      <c r="D106" s="20">
        <v>1.7000000000000001E-3</v>
      </c>
      <c r="E106" s="20">
        <v>2.45012510183487E-3</v>
      </c>
      <c r="F106" s="20">
        <v>3.2000000000000002E-3</v>
      </c>
      <c r="G106" s="8"/>
      <c r="H106" s="66">
        <f t="shared" si="5"/>
        <v>2.0000000000000031E-4</v>
      </c>
      <c r="I106" s="66">
        <f t="shared" si="6"/>
        <v>0</v>
      </c>
      <c r="J106" s="66">
        <f t="shared" si="7"/>
        <v>-1.9999999999999987E-4</v>
      </c>
      <c r="K106" s="66">
        <f t="shared" si="8"/>
        <v>-1.4998452142831386E-4</v>
      </c>
      <c r="L106" s="66">
        <f t="shared" si="9"/>
        <v>-9.9999999999999829E-5</v>
      </c>
    </row>
    <row r="107" spans="1:12" x14ac:dyDescent="0.35">
      <c r="A107" s="8">
        <v>44111</v>
      </c>
      <c r="B107" s="20">
        <v>1.2999999999999999E-3</v>
      </c>
      <c r="C107" s="20">
        <v>1.6000000000000001E-3</v>
      </c>
      <c r="D107" s="20">
        <v>2.0999999999999999E-3</v>
      </c>
      <c r="E107" s="20">
        <v>2.80249596645334E-3</v>
      </c>
      <c r="F107" s="20">
        <v>3.4999999999999996E-3</v>
      </c>
      <c r="G107" s="8"/>
      <c r="H107" s="66">
        <f t="shared" si="5"/>
        <v>-1.0000000000000026E-4</v>
      </c>
      <c r="I107" s="66">
        <f t="shared" si="6"/>
        <v>1.9999999999999987E-4</v>
      </c>
      <c r="J107" s="66">
        <f t="shared" si="7"/>
        <v>3.9999999999999975E-4</v>
      </c>
      <c r="K107" s="66">
        <f t="shared" si="8"/>
        <v>3.5237086461846999E-4</v>
      </c>
      <c r="L107" s="66">
        <f t="shared" si="9"/>
        <v>2.9999999999999949E-4</v>
      </c>
    </row>
    <row r="108" spans="1:12" x14ac:dyDescent="0.35">
      <c r="A108" s="8">
        <v>44112</v>
      </c>
      <c r="B108" s="20">
        <v>1.2999999999999999E-3</v>
      </c>
      <c r="C108" s="20">
        <v>1.2999999999999999E-3</v>
      </c>
      <c r="D108" s="20">
        <v>1.8E-3</v>
      </c>
      <c r="E108" s="20">
        <v>2.5523704326887399E-3</v>
      </c>
      <c r="F108" s="20">
        <v>3.3E-3</v>
      </c>
      <c r="G108" s="8"/>
      <c r="H108" s="66">
        <f t="shared" si="5"/>
        <v>0</v>
      </c>
      <c r="I108" s="66">
        <f t="shared" si="6"/>
        <v>-3.0000000000000014E-4</v>
      </c>
      <c r="J108" s="66">
        <f t="shared" si="7"/>
        <v>-2.9999999999999992E-4</v>
      </c>
      <c r="K108" s="66">
        <f t="shared" si="8"/>
        <v>-2.5012553376460014E-4</v>
      </c>
      <c r="L108" s="66">
        <f t="shared" si="9"/>
        <v>-1.9999999999999966E-4</v>
      </c>
    </row>
    <row r="109" spans="1:12" x14ac:dyDescent="0.35">
      <c r="A109" s="8">
        <v>44113</v>
      </c>
      <c r="B109" s="20">
        <v>1.5E-3</v>
      </c>
      <c r="C109" s="20">
        <v>1.6000000000000001E-3</v>
      </c>
      <c r="D109" s="20">
        <v>2E-3</v>
      </c>
      <c r="E109" s="20">
        <v>2.7003684599030357E-3</v>
      </c>
      <c r="F109" s="20">
        <v>3.4000000000000002E-3</v>
      </c>
      <c r="G109" s="8"/>
      <c r="H109" s="66">
        <f t="shared" si="5"/>
        <v>2.0000000000000009E-4</v>
      </c>
      <c r="I109" s="66">
        <f t="shared" si="6"/>
        <v>3.0000000000000014E-4</v>
      </c>
      <c r="J109" s="66">
        <f t="shared" si="7"/>
        <v>2.0000000000000009E-4</v>
      </c>
      <c r="K109" s="66">
        <f t="shared" si="8"/>
        <v>1.479980272142958E-4</v>
      </c>
      <c r="L109" s="66">
        <f t="shared" si="9"/>
        <v>1.0000000000000026E-4</v>
      </c>
    </row>
    <row r="110" spans="1:12" x14ac:dyDescent="0.35">
      <c r="A110" s="8">
        <v>44117</v>
      </c>
      <c r="B110" s="20">
        <v>1.2999999999999999E-3</v>
      </c>
      <c r="C110" s="20">
        <v>1.6000000000000001E-3</v>
      </c>
      <c r="D110" s="20">
        <v>1.8E-3</v>
      </c>
      <c r="E110" s="20">
        <v>2.4501429203106178E-3</v>
      </c>
      <c r="F110" s="20">
        <v>3.0999999999999999E-3</v>
      </c>
      <c r="G110" s="8"/>
      <c r="H110" s="66">
        <f t="shared" si="5"/>
        <v>-2.0000000000000009E-4</v>
      </c>
      <c r="I110" s="66">
        <f t="shared" si="6"/>
        <v>0</v>
      </c>
      <c r="J110" s="66">
        <f t="shared" si="7"/>
        <v>-2.0000000000000009E-4</v>
      </c>
      <c r="K110" s="66">
        <f t="shared" si="8"/>
        <v>-2.5022553959241781E-4</v>
      </c>
      <c r="L110" s="66">
        <f t="shared" si="9"/>
        <v>-3.0000000000000035E-4</v>
      </c>
    </row>
    <row r="111" spans="1:12" x14ac:dyDescent="0.35">
      <c r="A111" s="8">
        <v>44118</v>
      </c>
      <c r="B111" s="20">
        <v>1.2999999999999999E-3</v>
      </c>
      <c r="C111" s="20">
        <v>1.4000000000000002E-3</v>
      </c>
      <c r="D111" s="20">
        <v>1.8E-3</v>
      </c>
      <c r="E111" s="20">
        <v>2.4002665524617923E-3</v>
      </c>
      <c r="F111" s="20">
        <v>3.0000000000000001E-3</v>
      </c>
      <c r="G111" s="8"/>
      <c r="H111" s="66">
        <f t="shared" si="5"/>
        <v>0</v>
      </c>
      <c r="I111" s="66">
        <f t="shared" si="6"/>
        <v>-1.9999999999999987E-4</v>
      </c>
      <c r="J111" s="66">
        <f t="shared" si="7"/>
        <v>0</v>
      </c>
      <c r="K111" s="66">
        <f t="shared" si="8"/>
        <v>-4.9876367848825532E-5</v>
      </c>
      <c r="L111" s="66">
        <f t="shared" si="9"/>
        <v>-9.9999999999999829E-5</v>
      </c>
    </row>
    <row r="112" spans="1:12" x14ac:dyDescent="0.35">
      <c r="A112" s="8">
        <v>44119</v>
      </c>
      <c r="B112" s="20">
        <v>1.1999999999999999E-3</v>
      </c>
      <c r="C112" s="20">
        <v>1.4000000000000002E-3</v>
      </c>
      <c r="D112" s="20">
        <v>1.8E-3</v>
      </c>
      <c r="E112" s="20">
        <v>2.5046567219852867E-3</v>
      </c>
      <c r="F112" s="20">
        <v>3.2000000000000002E-3</v>
      </c>
      <c r="G112" s="8"/>
      <c r="H112" s="66">
        <f t="shared" si="5"/>
        <v>-1.0000000000000005E-4</v>
      </c>
      <c r="I112" s="66">
        <f t="shared" si="6"/>
        <v>0</v>
      </c>
      <c r="J112" s="66">
        <f t="shared" si="7"/>
        <v>0</v>
      </c>
      <c r="K112" s="66">
        <f t="shared" si="8"/>
        <v>1.0439016952349441E-4</v>
      </c>
      <c r="L112" s="66">
        <f t="shared" si="9"/>
        <v>2.0000000000000009E-4</v>
      </c>
    </row>
    <row r="113" spans="1:12" x14ac:dyDescent="0.35">
      <c r="A113" s="8">
        <v>44120</v>
      </c>
      <c r="B113" s="20">
        <v>1.1999999999999999E-3</v>
      </c>
      <c r="C113" s="20">
        <v>1.4000000000000002E-3</v>
      </c>
      <c r="D113" s="20">
        <v>1.8E-3</v>
      </c>
      <c r="E113" s="20">
        <v>2.50003820399812E-3</v>
      </c>
      <c r="F113" s="20">
        <v>3.2000000000000002E-3</v>
      </c>
      <c r="G113" s="8"/>
      <c r="H113" s="66">
        <f t="shared" si="5"/>
        <v>0</v>
      </c>
      <c r="I113" s="66">
        <f t="shared" si="6"/>
        <v>0</v>
      </c>
      <c r="J113" s="66">
        <f t="shared" si="7"/>
        <v>0</v>
      </c>
      <c r="K113" s="66">
        <f t="shared" si="8"/>
        <v>-4.6185179871666843E-6</v>
      </c>
      <c r="L113" s="66">
        <f t="shared" si="9"/>
        <v>0</v>
      </c>
    </row>
    <row r="114" spans="1:12" x14ac:dyDescent="0.35">
      <c r="A114" s="8">
        <v>44123</v>
      </c>
      <c r="B114" s="20">
        <v>1.2999999999999999E-3</v>
      </c>
      <c r="C114" s="20">
        <v>1.6000000000000001E-3</v>
      </c>
      <c r="D114" s="20">
        <v>1.9E-3</v>
      </c>
      <c r="E114" s="20">
        <v>2.6509816556859801E-3</v>
      </c>
      <c r="F114" s="20">
        <v>3.4000000000000002E-3</v>
      </c>
      <c r="G114" s="8"/>
      <c r="H114" s="66">
        <f t="shared" si="5"/>
        <v>1.0000000000000005E-4</v>
      </c>
      <c r="I114" s="66">
        <f t="shared" si="6"/>
        <v>1.9999999999999987E-4</v>
      </c>
      <c r="J114" s="66">
        <f t="shared" si="7"/>
        <v>1.0000000000000005E-4</v>
      </c>
      <c r="K114" s="66">
        <f t="shared" si="8"/>
        <v>1.5094345168786003E-4</v>
      </c>
      <c r="L114" s="66">
        <f t="shared" si="9"/>
        <v>2.0000000000000009E-4</v>
      </c>
    </row>
    <row r="115" spans="1:12" x14ac:dyDescent="0.35">
      <c r="A115" s="8">
        <v>44124</v>
      </c>
      <c r="B115" s="20">
        <v>1.2999999999999999E-3</v>
      </c>
      <c r="C115" s="20">
        <v>1.4000000000000002E-3</v>
      </c>
      <c r="D115" s="20">
        <v>1.9E-3</v>
      </c>
      <c r="E115" s="20">
        <v>2.654636207284324E-3</v>
      </c>
      <c r="F115" s="20">
        <v>3.4000000000000002E-3</v>
      </c>
      <c r="G115" s="8"/>
      <c r="H115" s="66">
        <f t="shared" si="5"/>
        <v>0</v>
      </c>
      <c r="I115" s="66">
        <f t="shared" si="6"/>
        <v>-1.9999999999999987E-4</v>
      </c>
      <c r="J115" s="66">
        <f t="shared" si="7"/>
        <v>0</v>
      </c>
      <c r="K115" s="66">
        <f t="shared" si="8"/>
        <v>3.6545515983438942E-6</v>
      </c>
      <c r="L115" s="66">
        <f t="shared" si="9"/>
        <v>0</v>
      </c>
    </row>
    <row r="116" spans="1:12" x14ac:dyDescent="0.35">
      <c r="A116" s="8">
        <v>44125</v>
      </c>
      <c r="B116" s="20">
        <v>1.2999999999999999E-3</v>
      </c>
      <c r="C116" s="20">
        <v>1.4000000000000002E-3</v>
      </c>
      <c r="D116" s="20">
        <v>2E-3</v>
      </c>
      <c r="E116" s="20">
        <v>2.8028966435277307E-3</v>
      </c>
      <c r="F116" s="20">
        <v>3.5999999999999999E-3</v>
      </c>
      <c r="G116" s="8"/>
      <c r="H116" s="66">
        <f t="shared" si="5"/>
        <v>0</v>
      </c>
      <c r="I116" s="66">
        <f t="shared" si="6"/>
        <v>0</v>
      </c>
      <c r="J116" s="66">
        <f t="shared" si="7"/>
        <v>1.0000000000000005E-4</v>
      </c>
      <c r="K116" s="66">
        <f t="shared" si="8"/>
        <v>1.4826043624340673E-4</v>
      </c>
      <c r="L116" s="66">
        <f t="shared" si="9"/>
        <v>1.9999999999999966E-4</v>
      </c>
    </row>
    <row r="117" spans="1:12" x14ac:dyDescent="0.35">
      <c r="A117" s="8">
        <v>44126</v>
      </c>
      <c r="B117" s="20">
        <v>1.2999999999999999E-3</v>
      </c>
      <c r="C117" s="20">
        <v>1.6000000000000001E-3</v>
      </c>
      <c r="D117" s="20">
        <v>2.0999999999999999E-3</v>
      </c>
      <c r="E117" s="20">
        <v>2.9543275580135083E-3</v>
      </c>
      <c r="F117" s="20">
        <v>3.8E-3</v>
      </c>
      <c r="G117" s="8"/>
      <c r="H117" s="66">
        <f t="shared" si="5"/>
        <v>0</v>
      </c>
      <c r="I117" s="66">
        <f t="shared" si="6"/>
        <v>1.9999999999999987E-4</v>
      </c>
      <c r="J117" s="66">
        <f t="shared" si="7"/>
        <v>9.9999999999999829E-5</v>
      </c>
      <c r="K117" s="66">
        <f t="shared" si="8"/>
        <v>1.5143091448577761E-4</v>
      </c>
      <c r="L117" s="66">
        <f t="shared" si="9"/>
        <v>2.0000000000000009E-4</v>
      </c>
    </row>
    <row r="118" spans="1:12" x14ac:dyDescent="0.35">
      <c r="A118" s="8">
        <v>44127</v>
      </c>
      <c r="B118" s="20">
        <v>1.1999999999999999E-3</v>
      </c>
      <c r="C118" s="20">
        <v>1.8E-3</v>
      </c>
      <c r="D118" s="20">
        <v>2.0999999999999999E-3</v>
      </c>
      <c r="E118" s="20">
        <v>2.9023478700352196E-3</v>
      </c>
      <c r="F118" s="20">
        <v>3.7000000000000002E-3</v>
      </c>
      <c r="G118" s="8"/>
      <c r="H118" s="66">
        <f t="shared" si="5"/>
        <v>-1.0000000000000005E-4</v>
      </c>
      <c r="I118" s="66">
        <f t="shared" si="6"/>
        <v>1.9999999999999987E-4</v>
      </c>
      <c r="J118" s="66">
        <f t="shared" si="7"/>
        <v>0</v>
      </c>
      <c r="K118" s="66">
        <f t="shared" si="8"/>
        <v>-5.1979687978288662E-5</v>
      </c>
      <c r="L118" s="66">
        <f t="shared" si="9"/>
        <v>-9.9999999999999829E-5</v>
      </c>
    </row>
    <row r="119" spans="1:12" x14ac:dyDescent="0.35">
      <c r="A119" s="8">
        <v>44130</v>
      </c>
      <c r="B119" s="20">
        <v>1.1999999999999999E-3</v>
      </c>
      <c r="C119" s="20">
        <v>1.6000000000000001E-3</v>
      </c>
      <c r="D119" s="20">
        <v>1.8E-3</v>
      </c>
      <c r="E119" s="20">
        <v>2.6540613252034389E-3</v>
      </c>
      <c r="F119" s="20">
        <v>3.4999999999999996E-3</v>
      </c>
      <c r="G119" s="8"/>
      <c r="H119" s="66">
        <f t="shared" si="5"/>
        <v>0</v>
      </c>
      <c r="I119" s="66">
        <f t="shared" si="6"/>
        <v>-1.9999999999999987E-4</v>
      </c>
      <c r="J119" s="66">
        <f t="shared" si="7"/>
        <v>-2.9999999999999992E-4</v>
      </c>
      <c r="K119" s="66">
        <f t="shared" si="8"/>
        <v>-2.4828654483178073E-4</v>
      </c>
      <c r="L119" s="66">
        <f t="shared" si="9"/>
        <v>-2.0000000000000052E-4</v>
      </c>
    </row>
    <row r="120" spans="1:12" x14ac:dyDescent="0.35">
      <c r="A120" s="8">
        <v>44131</v>
      </c>
      <c r="B120" s="20">
        <v>1.1999999999999999E-3</v>
      </c>
      <c r="C120" s="20">
        <v>1.6000000000000001E-3</v>
      </c>
      <c r="D120" s="20">
        <v>1.9E-3</v>
      </c>
      <c r="E120" s="20">
        <v>2.6507130814977602E-3</v>
      </c>
      <c r="F120" s="20">
        <v>3.4000000000000002E-3</v>
      </c>
      <c r="G120" s="8"/>
      <c r="H120" s="66">
        <f t="shared" si="5"/>
        <v>0</v>
      </c>
      <c r="I120" s="66">
        <f t="shared" si="6"/>
        <v>0</v>
      </c>
      <c r="J120" s="66">
        <f t="shared" si="7"/>
        <v>1.0000000000000005E-4</v>
      </c>
      <c r="K120" s="66">
        <f t="shared" si="8"/>
        <v>-3.3482437056787072E-6</v>
      </c>
      <c r="L120" s="66">
        <f t="shared" si="9"/>
        <v>-9.9999999999999395E-5</v>
      </c>
    </row>
    <row r="121" spans="1:12" x14ac:dyDescent="0.35">
      <c r="A121" s="8">
        <v>44132</v>
      </c>
      <c r="B121" s="20">
        <v>1.1999999999999999E-3</v>
      </c>
      <c r="C121" s="20">
        <v>1.6000000000000001E-3</v>
      </c>
      <c r="D121" s="20">
        <v>1.9E-3</v>
      </c>
      <c r="E121" s="20">
        <v>2.6530971544311377E-3</v>
      </c>
      <c r="F121" s="20">
        <v>3.4000000000000002E-3</v>
      </c>
      <c r="G121" s="8"/>
      <c r="H121" s="66">
        <f t="shared" si="5"/>
        <v>0</v>
      </c>
      <c r="I121" s="66">
        <f t="shared" si="6"/>
        <v>0</v>
      </c>
      <c r="J121" s="66">
        <f t="shared" si="7"/>
        <v>0</v>
      </c>
      <c r="K121" s="66">
        <f t="shared" si="8"/>
        <v>2.3840729333774596E-6</v>
      </c>
      <c r="L121" s="66">
        <f t="shared" si="9"/>
        <v>0</v>
      </c>
    </row>
    <row r="122" spans="1:12" x14ac:dyDescent="0.35">
      <c r="A122" s="8">
        <v>44133</v>
      </c>
      <c r="B122" s="20">
        <v>1.1999999999999999E-3</v>
      </c>
      <c r="C122" s="20">
        <v>1.6000000000000001E-3</v>
      </c>
      <c r="D122" s="20">
        <v>2E-3</v>
      </c>
      <c r="E122" s="20">
        <v>2.9002617308961707E-3</v>
      </c>
      <c r="F122" s="20">
        <v>3.8E-3</v>
      </c>
      <c r="G122" s="8"/>
      <c r="H122" s="66">
        <f t="shared" si="5"/>
        <v>0</v>
      </c>
      <c r="I122" s="66">
        <f t="shared" si="6"/>
        <v>0</v>
      </c>
      <c r="J122" s="66">
        <f t="shared" si="7"/>
        <v>1.0000000000000005E-4</v>
      </c>
      <c r="K122" s="66">
        <f t="shared" si="8"/>
        <v>2.4716457646503306E-4</v>
      </c>
      <c r="L122" s="66">
        <f t="shared" si="9"/>
        <v>3.9999999999999975E-4</v>
      </c>
    </row>
    <row r="123" spans="1:12" x14ac:dyDescent="0.35">
      <c r="A123" s="8">
        <v>44134</v>
      </c>
      <c r="B123" s="20">
        <v>1.2999999999999999E-3</v>
      </c>
      <c r="C123" s="20">
        <v>1.4000000000000002E-3</v>
      </c>
      <c r="D123" s="20">
        <v>1.9E-3</v>
      </c>
      <c r="E123" s="20">
        <v>2.8541749651333644E-3</v>
      </c>
      <c r="F123" s="20">
        <v>3.8E-3</v>
      </c>
      <c r="G123" s="8"/>
      <c r="H123" s="66">
        <f t="shared" si="5"/>
        <v>1.0000000000000005E-4</v>
      </c>
      <c r="I123" s="66">
        <f t="shared" si="6"/>
        <v>-1.9999999999999987E-4</v>
      </c>
      <c r="J123" s="66">
        <f t="shared" si="7"/>
        <v>-1.0000000000000005E-4</v>
      </c>
      <c r="K123" s="66">
        <f t="shared" si="8"/>
        <v>-4.6086765762806334E-5</v>
      </c>
      <c r="L123" s="66">
        <f t="shared" si="9"/>
        <v>0</v>
      </c>
    </row>
    <row r="124" spans="1:12" x14ac:dyDescent="0.35">
      <c r="A124" s="8">
        <v>44137</v>
      </c>
      <c r="B124" s="20">
        <v>1.2999999999999999E-3</v>
      </c>
      <c r="C124" s="20">
        <v>1.6000000000000001E-3</v>
      </c>
      <c r="D124" s="20">
        <v>2E-3</v>
      </c>
      <c r="E124" s="20">
        <v>2.9048528087128995E-3</v>
      </c>
      <c r="F124" s="20">
        <v>3.8E-3</v>
      </c>
      <c r="G124" s="8"/>
      <c r="H124" s="66">
        <f t="shared" si="5"/>
        <v>0</v>
      </c>
      <c r="I124" s="66">
        <f t="shared" si="6"/>
        <v>1.9999999999999987E-4</v>
      </c>
      <c r="J124" s="66">
        <f t="shared" si="7"/>
        <v>1.0000000000000005E-4</v>
      </c>
      <c r="K124" s="66">
        <f t="shared" si="8"/>
        <v>5.0677843579535059E-5</v>
      </c>
      <c r="L124" s="66">
        <f t="shared" si="9"/>
        <v>0</v>
      </c>
    </row>
    <row r="125" spans="1:12" x14ac:dyDescent="0.35">
      <c r="A125" s="8">
        <v>44138</v>
      </c>
      <c r="B125" s="20">
        <v>1.4000000000000002E-3</v>
      </c>
      <c r="C125" s="20">
        <v>1.7000000000000001E-3</v>
      </c>
      <c r="D125" s="20">
        <v>2.0999999999999999E-3</v>
      </c>
      <c r="E125" s="20">
        <v>3.0009842835779059E-3</v>
      </c>
      <c r="F125" s="20">
        <v>3.9000000000000003E-3</v>
      </c>
      <c r="G125" s="8"/>
      <c r="H125" s="66">
        <f t="shared" si="5"/>
        <v>1.0000000000000026E-4</v>
      </c>
      <c r="I125" s="66">
        <f t="shared" si="6"/>
        <v>1.0000000000000005E-4</v>
      </c>
      <c r="J125" s="66">
        <f t="shared" si="7"/>
        <v>9.9999999999999829E-5</v>
      </c>
      <c r="K125" s="66">
        <f t="shared" si="8"/>
        <v>9.6131474865006426E-5</v>
      </c>
      <c r="L125" s="66">
        <f t="shared" si="9"/>
        <v>1.0000000000000026E-4</v>
      </c>
    </row>
    <row r="126" spans="1:12" x14ac:dyDescent="0.35">
      <c r="A126" s="8">
        <v>44139</v>
      </c>
      <c r="B126" s="20">
        <v>1.1999999999999999E-3</v>
      </c>
      <c r="C126" s="20">
        <v>1.4000000000000002E-3</v>
      </c>
      <c r="D126" s="20">
        <v>1.8E-3</v>
      </c>
      <c r="E126" s="20">
        <v>2.554387943454044E-3</v>
      </c>
      <c r="F126" s="20">
        <v>3.3E-3</v>
      </c>
      <c r="G126" s="8"/>
      <c r="H126" s="66">
        <f t="shared" si="5"/>
        <v>-2.0000000000000031E-4</v>
      </c>
      <c r="I126" s="66">
        <f t="shared" si="6"/>
        <v>-2.9999999999999992E-4</v>
      </c>
      <c r="J126" s="66">
        <f t="shared" si="7"/>
        <v>-2.9999999999999992E-4</v>
      </c>
      <c r="K126" s="66">
        <f t="shared" si="8"/>
        <v>-4.4659634012386186E-4</v>
      </c>
      <c r="L126" s="66">
        <f t="shared" si="9"/>
        <v>-6.0000000000000027E-4</v>
      </c>
    </row>
    <row r="127" spans="1:12" x14ac:dyDescent="0.35">
      <c r="A127" s="8">
        <v>44140</v>
      </c>
      <c r="B127" s="20">
        <v>1.1999999999999999E-3</v>
      </c>
      <c r="C127" s="20">
        <v>1.4000000000000002E-3</v>
      </c>
      <c r="D127" s="20">
        <v>1.8E-3</v>
      </c>
      <c r="E127" s="20">
        <v>2.5546995850982152E-3</v>
      </c>
      <c r="F127" s="20">
        <v>3.3E-3</v>
      </c>
      <c r="G127" s="8"/>
      <c r="H127" s="66">
        <f t="shared" si="5"/>
        <v>0</v>
      </c>
      <c r="I127" s="66">
        <f t="shared" si="6"/>
        <v>0</v>
      </c>
      <c r="J127" s="66">
        <f t="shared" si="7"/>
        <v>0</v>
      </c>
      <c r="K127" s="66">
        <f t="shared" si="8"/>
        <v>3.1164164417119E-7</v>
      </c>
      <c r="L127" s="66">
        <f t="shared" si="9"/>
        <v>0</v>
      </c>
    </row>
    <row r="128" spans="1:12" x14ac:dyDescent="0.35">
      <c r="A128" s="8">
        <v>44141</v>
      </c>
      <c r="B128" s="20">
        <v>1.1999999999999999E-3</v>
      </c>
      <c r="C128" s="20">
        <v>1.6000000000000001E-3</v>
      </c>
      <c r="D128" s="20">
        <v>2.0999999999999999E-3</v>
      </c>
      <c r="E128" s="20">
        <v>2.8521218323868508E-3</v>
      </c>
      <c r="F128" s="20">
        <v>3.5999999999999999E-3</v>
      </c>
      <c r="G128" s="8"/>
      <c r="H128" s="66">
        <f t="shared" si="5"/>
        <v>0</v>
      </c>
      <c r="I128" s="66">
        <f t="shared" si="6"/>
        <v>1.9999999999999987E-4</v>
      </c>
      <c r="J128" s="66">
        <f t="shared" si="7"/>
        <v>2.9999999999999992E-4</v>
      </c>
      <c r="K128" s="66">
        <f t="shared" si="8"/>
        <v>2.9742224728863563E-4</v>
      </c>
      <c r="L128" s="66">
        <f t="shared" si="9"/>
        <v>2.9999999999999992E-4</v>
      </c>
    </row>
    <row r="129" spans="1:12" x14ac:dyDescent="0.35">
      <c r="A129" s="8">
        <v>44144</v>
      </c>
      <c r="B129" s="20">
        <v>1.1999999999999999E-3</v>
      </c>
      <c r="C129" s="20">
        <v>1.7000000000000001E-3</v>
      </c>
      <c r="D129" s="20">
        <v>2.5000000000000001E-3</v>
      </c>
      <c r="E129" s="20">
        <v>3.4540667587536862E-3</v>
      </c>
      <c r="F129" s="20">
        <v>4.4000000000000003E-3</v>
      </c>
      <c r="G129" s="8"/>
      <c r="H129" s="66">
        <f t="shared" si="5"/>
        <v>0</v>
      </c>
      <c r="I129" s="66">
        <f t="shared" si="6"/>
        <v>1.0000000000000005E-4</v>
      </c>
      <c r="J129" s="66">
        <f t="shared" si="7"/>
        <v>4.0000000000000018E-4</v>
      </c>
      <c r="K129" s="66">
        <f t="shared" si="8"/>
        <v>6.0194492636683533E-4</v>
      </c>
      <c r="L129" s="66">
        <f t="shared" si="9"/>
        <v>8.0000000000000036E-4</v>
      </c>
    </row>
    <row r="130" spans="1:12" x14ac:dyDescent="0.35">
      <c r="A130" s="8">
        <v>44145</v>
      </c>
      <c r="B130" s="20">
        <v>1.1999999999999999E-3</v>
      </c>
      <c r="C130" s="20">
        <v>1.9E-3</v>
      </c>
      <c r="D130" s="20">
        <v>2.5999999999999999E-3</v>
      </c>
      <c r="E130" s="20">
        <v>3.6039462211094444E-3</v>
      </c>
      <c r="F130" s="20">
        <v>4.5999999999999999E-3</v>
      </c>
      <c r="G130" s="8"/>
      <c r="H130" s="66">
        <f t="shared" si="5"/>
        <v>0</v>
      </c>
      <c r="I130" s="66">
        <f t="shared" si="6"/>
        <v>1.9999999999999987E-4</v>
      </c>
      <c r="J130" s="66">
        <f t="shared" si="7"/>
        <v>9.9999999999999829E-5</v>
      </c>
      <c r="K130" s="66">
        <f t="shared" si="8"/>
        <v>1.4987946235575818E-4</v>
      </c>
      <c r="L130" s="66">
        <f t="shared" si="9"/>
        <v>1.9999999999999966E-4</v>
      </c>
    </row>
    <row r="131" spans="1:12" x14ac:dyDescent="0.35">
      <c r="A131" s="8">
        <v>44147</v>
      </c>
      <c r="B131" s="20">
        <v>1.2999999999999999E-3</v>
      </c>
      <c r="C131" s="20">
        <v>1.7000000000000001E-3</v>
      </c>
      <c r="D131" s="20">
        <v>2.3E-3</v>
      </c>
      <c r="E131" s="20">
        <v>3.1525752961353497E-3</v>
      </c>
      <c r="F131" s="20">
        <v>4.0000000000000001E-3</v>
      </c>
      <c r="G131" s="8"/>
      <c r="H131" s="66">
        <f t="shared" si="5"/>
        <v>1.0000000000000005E-4</v>
      </c>
      <c r="I131" s="66">
        <f t="shared" si="6"/>
        <v>-1.9999999999999987E-4</v>
      </c>
      <c r="J131" s="66">
        <f t="shared" si="7"/>
        <v>-2.9999999999999992E-4</v>
      </c>
      <c r="K131" s="66">
        <f t="shared" si="8"/>
        <v>-4.513709249740947E-4</v>
      </c>
      <c r="L131" s="66">
        <f t="shared" si="9"/>
        <v>-5.9999999999999984E-4</v>
      </c>
    </row>
    <row r="132" spans="1:12" x14ac:dyDescent="0.35">
      <c r="A132" s="8">
        <v>44148</v>
      </c>
      <c r="B132" s="20">
        <v>1.1999999999999999E-3</v>
      </c>
      <c r="C132" s="20">
        <v>1.7000000000000001E-3</v>
      </c>
      <c r="D132" s="20">
        <v>2.3E-3</v>
      </c>
      <c r="E132" s="20">
        <v>3.2027825113313314E-3</v>
      </c>
      <c r="F132" s="20">
        <v>4.0999999999999995E-3</v>
      </c>
      <c r="G132" s="8"/>
      <c r="H132" s="66">
        <f t="shared" ref="H132:H195" si="10">B132-B131</f>
        <v>-1.0000000000000005E-4</v>
      </c>
      <c r="I132" s="66">
        <f t="shared" ref="I132:I195" si="11">C132-C131</f>
        <v>0</v>
      </c>
      <c r="J132" s="66">
        <f t="shared" ref="J132:J195" si="12">D132-D131</f>
        <v>0</v>
      </c>
      <c r="K132" s="66">
        <f t="shared" ref="K132:K195" si="13">E132-E131</f>
        <v>5.0207215195981723E-5</v>
      </c>
      <c r="L132" s="66">
        <f t="shared" ref="L132:L195" si="14">F132-F131</f>
        <v>9.9999999999999395E-5</v>
      </c>
    </row>
    <row r="133" spans="1:12" x14ac:dyDescent="0.35">
      <c r="A133" s="8">
        <v>44151</v>
      </c>
      <c r="B133" s="20">
        <v>1.1999999999999999E-3</v>
      </c>
      <c r="C133" s="20">
        <v>1.9E-3</v>
      </c>
      <c r="D133" s="20">
        <v>2.3999999999999998E-3</v>
      </c>
      <c r="E133" s="20">
        <v>3.2532457387308218E-3</v>
      </c>
      <c r="F133" s="20">
        <v>4.0999999999999995E-3</v>
      </c>
      <c r="G133" s="8"/>
      <c r="H133" s="66">
        <f t="shared" si="10"/>
        <v>0</v>
      </c>
      <c r="I133" s="66">
        <f t="shared" si="11"/>
        <v>1.9999999999999987E-4</v>
      </c>
      <c r="J133" s="66">
        <f t="shared" si="12"/>
        <v>9.9999999999999829E-5</v>
      </c>
      <c r="K133" s="66">
        <f t="shared" si="13"/>
        <v>5.0463227399490454E-5</v>
      </c>
      <c r="L133" s="66">
        <f t="shared" si="14"/>
        <v>0</v>
      </c>
    </row>
    <row r="134" spans="1:12" x14ac:dyDescent="0.35">
      <c r="A134" s="8">
        <v>44152</v>
      </c>
      <c r="B134" s="20">
        <v>1.1999999999999999E-3</v>
      </c>
      <c r="C134" s="20">
        <v>1.8E-3</v>
      </c>
      <c r="D134" s="20">
        <v>2.2000000000000001E-3</v>
      </c>
      <c r="E134" s="20">
        <v>3.0539831036041848E-3</v>
      </c>
      <c r="F134" s="20">
        <v>3.9000000000000003E-3</v>
      </c>
      <c r="G134" s="8"/>
      <c r="H134" s="66">
        <f t="shared" si="10"/>
        <v>0</v>
      </c>
      <c r="I134" s="66">
        <f t="shared" si="11"/>
        <v>-1.0000000000000005E-4</v>
      </c>
      <c r="J134" s="66">
        <f t="shared" si="12"/>
        <v>-1.9999999999999966E-4</v>
      </c>
      <c r="K134" s="66">
        <f t="shared" si="13"/>
        <v>-1.9926263512663701E-4</v>
      </c>
      <c r="L134" s="66">
        <f t="shared" si="14"/>
        <v>-1.9999999999999922E-4</v>
      </c>
    </row>
    <row r="135" spans="1:12" x14ac:dyDescent="0.35">
      <c r="A135" s="8">
        <v>44153</v>
      </c>
      <c r="B135" s="20">
        <v>1.1000000000000001E-3</v>
      </c>
      <c r="C135" s="20">
        <v>1.6000000000000001E-3</v>
      </c>
      <c r="D135" s="20">
        <v>2.2000000000000001E-3</v>
      </c>
      <c r="E135" s="20">
        <v>3.104054053433755E-3</v>
      </c>
      <c r="F135" s="20">
        <v>4.0000000000000001E-3</v>
      </c>
      <c r="G135" s="8"/>
      <c r="H135" s="66">
        <f t="shared" si="10"/>
        <v>-9.9999999999999829E-5</v>
      </c>
      <c r="I135" s="66">
        <f t="shared" si="11"/>
        <v>-1.9999999999999987E-4</v>
      </c>
      <c r="J135" s="66">
        <f t="shared" si="12"/>
        <v>0</v>
      </c>
      <c r="K135" s="66">
        <f t="shared" si="13"/>
        <v>5.007094982957018E-5</v>
      </c>
      <c r="L135" s="66">
        <f t="shared" si="14"/>
        <v>9.9999999999999829E-5</v>
      </c>
    </row>
    <row r="136" spans="1:12" x14ac:dyDescent="0.35">
      <c r="A136" s="8">
        <v>44154</v>
      </c>
      <c r="B136" s="20">
        <v>1.1000000000000001E-3</v>
      </c>
      <c r="C136" s="20">
        <v>1.8E-3</v>
      </c>
      <c r="D136" s="20">
        <v>2.2000000000000001E-3</v>
      </c>
      <c r="E136" s="20">
        <v>3.0513233296162066E-3</v>
      </c>
      <c r="F136" s="20">
        <v>3.9000000000000003E-3</v>
      </c>
      <c r="G136" s="8"/>
      <c r="H136" s="66">
        <f t="shared" si="10"/>
        <v>0</v>
      </c>
      <c r="I136" s="66">
        <f t="shared" si="11"/>
        <v>1.9999999999999987E-4</v>
      </c>
      <c r="J136" s="66">
        <f t="shared" si="12"/>
        <v>0</v>
      </c>
      <c r="K136" s="66">
        <f t="shared" si="13"/>
        <v>-5.2730723817548397E-5</v>
      </c>
      <c r="L136" s="66">
        <f t="shared" si="14"/>
        <v>-9.9999999999999829E-5</v>
      </c>
    </row>
    <row r="137" spans="1:12" x14ac:dyDescent="0.35">
      <c r="A137" s="8">
        <v>44155</v>
      </c>
      <c r="B137" s="20">
        <v>1.1000000000000001E-3</v>
      </c>
      <c r="C137" s="20">
        <v>1.6000000000000001E-3</v>
      </c>
      <c r="D137" s="20">
        <v>2.0999999999999999E-3</v>
      </c>
      <c r="E137" s="20">
        <v>2.9538394967281723E-3</v>
      </c>
      <c r="F137" s="20">
        <v>3.8E-3</v>
      </c>
      <c r="G137" s="8"/>
      <c r="H137" s="66">
        <f t="shared" si="10"/>
        <v>0</v>
      </c>
      <c r="I137" s="66">
        <f t="shared" si="11"/>
        <v>-1.9999999999999987E-4</v>
      </c>
      <c r="J137" s="66">
        <f t="shared" si="12"/>
        <v>-1.0000000000000026E-4</v>
      </c>
      <c r="K137" s="66">
        <f t="shared" si="13"/>
        <v>-9.7483832888034354E-5</v>
      </c>
      <c r="L137" s="66">
        <f t="shared" si="14"/>
        <v>-1.0000000000000026E-4</v>
      </c>
    </row>
    <row r="138" spans="1:12" x14ac:dyDescent="0.35">
      <c r="A138" s="8">
        <v>44158</v>
      </c>
      <c r="B138" s="20">
        <v>1E-3</v>
      </c>
      <c r="C138" s="20">
        <v>1.6000000000000001E-3</v>
      </c>
      <c r="D138" s="20">
        <v>2.2000000000000001E-3</v>
      </c>
      <c r="E138" s="20">
        <v>3.0534990807969163E-3</v>
      </c>
      <c r="F138" s="20">
        <v>3.9000000000000003E-3</v>
      </c>
      <c r="G138" s="8"/>
      <c r="H138" s="66">
        <f t="shared" si="10"/>
        <v>-1.0000000000000005E-4</v>
      </c>
      <c r="I138" s="66">
        <f t="shared" si="11"/>
        <v>0</v>
      </c>
      <c r="J138" s="66">
        <f t="shared" si="12"/>
        <v>1.0000000000000026E-4</v>
      </c>
      <c r="K138" s="66">
        <f t="shared" si="13"/>
        <v>9.9659584068744096E-5</v>
      </c>
      <c r="L138" s="66">
        <f t="shared" si="14"/>
        <v>1.0000000000000026E-4</v>
      </c>
    </row>
    <row r="139" spans="1:12" x14ac:dyDescent="0.35">
      <c r="A139" s="8">
        <v>44159</v>
      </c>
      <c r="B139" s="20">
        <v>1.1000000000000001E-3</v>
      </c>
      <c r="C139" s="20">
        <v>1.6000000000000001E-3</v>
      </c>
      <c r="D139" s="20">
        <v>2.2000000000000001E-3</v>
      </c>
      <c r="E139" s="20">
        <v>3.053415524618915E-3</v>
      </c>
      <c r="F139" s="20">
        <v>3.9000000000000003E-3</v>
      </c>
      <c r="G139" s="8"/>
      <c r="H139" s="66">
        <f t="shared" si="10"/>
        <v>1.0000000000000005E-4</v>
      </c>
      <c r="I139" s="66">
        <f t="shared" si="11"/>
        <v>0</v>
      </c>
      <c r="J139" s="66">
        <f t="shared" si="12"/>
        <v>0</v>
      </c>
      <c r="K139" s="66">
        <f t="shared" si="13"/>
        <v>-8.3556178001337883E-8</v>
      </c>
      <c r="L139" s="66">
        <f t="shared" si="14"/>
        <v>0</v>
      </c>
    </row>
    <row r="140" spans="1:12" x14ac:dyDescent="0.35">
      <c r="A140" s="8">
        <v>44160</v>
      </c>
      <c r="B140" s="20">
        <v>1.1000000000000001E-3</v>
      </c>
      <c r="C140" s="20">
        <v>1.7000000000000001E-3</v>
      </c>
      <c r="D140" s="20">
        <v>2.0999999999999999E-3</v>
      </c>
      <c r="E140" s="20">
        <v>3.004181170623314E-3</v>
      </c>
      <c r="F140" s="20">
        <v>3.9000000000000003E-3</v>
      </c>
      <c r="G140" s="8"/>
      <c r="H140" s="66">
        <f t="shared" si="10"/>
        <v>0</v>
      </c>
      <c r="I140" s="66">
        <f t="shared" si="11"/>
        <v>1.0000000000000005E-4</v>
      </c>
      <c r="J140" s="66">
        <f t="shared" si="12"/>
        <v>-1.0000000000000026E-4</v>
      </c>
      <c r="K140" s="66">
        <f t="shared" si="13"/>
        <v>-4.9234353995601058E-5</v>
      </c>
      <c r="L140" s="66">
        <f t="shared" si="14"/>
        <v>0</v>
      </c>
    </row>
    <row r="141" spans="1:12" x14ac:dyDescent="0.35">
      <c r="A141" s="8">
        <v>44162</v>
      </c>
      <c r="B141" s="20">
        <v>1.1000000000000001E-3</v>
      </c>
      <c r="C141" s="20">
        <v>1.6000000000000001E-3</v>
      </c>
      <c r="D141" s="20">
        <v>2E-3</v>
      </c>
      <c r="E141" s="20">
        <v>2.8515159392382854E-3</v>
      </c>
      <c r="F141" s="20">
        <v>3.7000000000000002E-3</v>
      </c>
      <c r="G141" s="8"/>
      <c r="H141" s="66">
        <f t="shared" si="10"/>
        <v>0</v>
      </c>
      <c r="I141" s="66">
        <f t="shared" si="11"/>
        <v>-1.0000000000000005E-4</v>
      </c>
      <c r="J141" s="66">
        <f t="shared" si="12"/>
        <v>-9.9999999999999829E-5</v>
      </c>
      <c r="K141" s="66">
        <f t="shared" si="13"/>
        <v>-1.526652313850285E-4</v>
      </c>
      <c r="L141" s="66">
        <f t="shared" si="14"/>
        <v>-2.0000000000000009E-4</v>
      </c>
    </row>
    <row r="142" spans="1:12" x14ac:dyDescent="0.35">
      <c r="A142" s="8">
        <v>44165</v>
      </c>
      <c r="B142" s="20">
        <v>1.1000000000000001E-3</v>
      </c>
      <c r="C142" s="20">
        <v>1.6000000000000001E-3</v>
      </c>
      <c r="D142" s="20">
        <v>1.9E-3</v>
      </c>
      <c r="E142" s="20">
        <v>2.7544794260328559E-3</v>
      </c>
      <c r="F142" s="20">
        <v>3.5999999999999999E-3</v>
      </c>
      <c r="G142" s="8"/>
      <c r="H142" s="66">
        <f t="shared" si="10"/>
        <v>0</v>
      </c>
      <c r="I142" s="66">
        <f t="shared" si="11"/>
        <v>0</v>
      </c>
      <c r="J142" s="66">
        <f t="shared" si="12"/>
        <v>-1.0000000000000005E-4</v>
      </c>
      <c r="K142" s="66">
        <f t="shared" si="13"/>
        <v>-9.7036513205429539E-5</v>
      </c>
      <c r="L142" s="66">
        <f t="shared" si="14"/>
        <v>-1.0000000000000026E-4</v>
      </c>
    </row>
    <row r="143" spans="1:12" x14ac:dyDescent="0.35">
      <c r="A143" s="8">
        <v>44166</v>
      </c>
      <c r="B143" s="20">
        <v>1.1999999999999999E-3</v>
      </c>
      <c r="C143" s="20">
        <v>1.7000000000000001E-3</v>
      </c>
      <c r="D143" s="20">
        <v>2.2000000000000001E-3</v>
      </c>
      <c r="E143" s="20">
        <v>3.2006217167315004E-3</v>
      </c>
      <c r="F143" s="20">
        <v>4.1999999999999997E-3</v>
      </c>
      <c r="G143" s="8"/>
      <c r="H143" s="66">
        <f t="shared" si="10"/>
        <v>9.9999999999999829E-5</v>
      </c>
      <c r="I143" s="66">
        <f t="shared" si="11"/>
        <v>1.0000000000000005E-4</v>
      </c>
      <c r="J143" s="66">
        <f t="shared" si="12"/>
        <v>3.0000000000000014E-4</v>
      </c>
      <c r="K143" s="66">
        <f t="shared" si="13"/>
        <v>4.4614229069864448E-4</v>
      </c>
      <c r="L143" s="66">
        <f t="shared" si="14"/>
        <v>5.9999999999999984E-4</v>
      </c>
    </row>
    <row r="144" spans="1:12" x14ac:dyDescent="0.35">
      <c r="A144" s="8">
        <v>44167</v>
      </c>
      <c r="B144" s="20">
        <v>1.1000000000000001E-3</v>
      </c>
      <c r="C144" s="20">
        <v>1.6000000000000001E-3</v>
      </c>
      <c r="D144" s="20">
        <v>2.2000000000000001E-3</v>
      </c>
      <c r="E144" s="20">
        <v>3.2026222028411679E-3</v>
      </c>
      <c r="F144" s="20">
        <v>4.1999999999999997E-3</v>
      </c>
      <c r="G144" s="8"/>
      <c r="H144" s="66">
        <f t="shared" si="10"/>
        <v>-9.9999999999999829E-5</v>
      </c>
      <c r="I144" s="66">
        <f t="shared" si="11"/>
        <v>-1.0000000000000005E-4</v>
      </c>
      <c r="J144" s="66">
        <f t="shared" si="12"/>
        <v>0</v>
      </c>
      <c r="K144" s="66">
        <f t="shared" si="13"/>
        <v>2.0004861096675416E-6</v>
      </c>
      <c r="L144" s="66">
        <f t="shared" si="14"/>
        <v>0</v>
      </c>
    </row>
    <row r="145" spans="1:12" x14ac:dyDescent="0.35">
      <c r="A145" s="8">
        <v>44168</v>
      </c>
      <c r="B145" s="20">
        <v>1E-3</v>
      </c>
      <c r="C145" s="20">
        <v>1.6000000000000001E-3</v>
      </c>
      <c r="D145" s="20">
        <v>2.0999999999999999E-3</v>
      </c>
      <c r="E145" s="20">
        <v>3.0503403031197011E-3</v>
      </c>
      <c r="F145" s="20">
        <v>4.0000000000000001E-3</v>
      </c>
      <c r="G145" s="8"/>
      <c r="H145" s="66">
        <f t="shared" si="10"/>
        <v>-1.0000000000000005E-4</v>
      </c>
      <c r="I145" s="66">
        <f t="shared" si="11"/>
        <v>0</v>
      </c>
      <c r="J145" s="66">
        <f t="shared" si="12"/>
        <v>-1.0000000000000026E-4</v>
      </c>
      <c r="K145" s="66">
        <f t="shared" si="13"/>
        <v>-1.522818997214668E-4</v>
      </c>
      <c r="L145" s="66">
        <f t="shared" si="14"/>
        <v>-1.9999999999999966E-4</v>
      </c>
    </row>
    <row r="146" spans="1:12" x14ac:dyDescent="0.35">
      <c r="A146" s="8">
        <v>44169</v>
      </c>
      <c r="B146" s="20">
        <v>1.1000000000000001E-3</v>
      </c>
      <c r="C146" s="20">
        <v>1.6000000000000001E-3</v>
      </c>
      <c r="D146" s="20">
        <v>2.0999999999999999E-3</v>
      </c>
      <c r="E146" s="20">
        <v>3.1547863126736818E-3</v>
      </c>
      <c r="F146" s="20">
        <v>4.1999999999999997E-3</v>
      </c>
      <c r="G146" s="8"/>
      <c r="H146" s="66">
        <f t="shared" si="10"/>
        <v>1.0000000000000005E-4</v>
      </c>
      <c r="I146" s="66">
        <f t="shared" si="11"/>
        <v>0</v>
      </c>
      <c r="J146" s="66">
        <f t="shared" si="12"/>
        <v>0</v>
      </c>
      <c r="K146" s="66">
        <f t="shared" si="13"/>
        <v>1.0444600955398066E-4</v>
      </c>
      <c r="L146" s="66">
        <f t="shared" si="14"/>
        <v>1.9999999999999966E-4</v>
      </c>
    </row>
    <row r="147" spans="1:12" x14ac:dyDescent="0.35">
      <c r="A147" s="8">
        <v>44172</v>
      </c>
      <c r="B147" s="20">
        <v>1E-3</v>
      </c>
      <c r="C147" s="20">
        <v>1.4000000000000002E-3</v>
      </c>
      <c r="D147" s="20">
        <v>2E-3</v>
      </c>
      <c r="E147" s="20">
        <v>3.0036097132389015E-3</v>
      </c>
      <c r="F147" s="20">
        <v>4.0000000000000001E-3</v>
      </c>
      <c r="G147" s="8"/>
      <c r="H147" s="66">
        <f t="shared" si="10"/>
        <v>-1.0000000000000005E-4</v>
      </c>
      <c r="I147" s="66">
        <f t="shared" si="11"/>
        <v>-1.9999999999999987E-4</v>
      </c>
      <c r="J147" s="66">
        <f t="shared" si="12"/>
        <v>-9.9999999999999829E-5</v>
      </c>
      <c r="K147" s="66">
        <f t="shared" si="13"/>
        <v>-1.5117659943478029E-4</v>
      </c>
      <c r="L147" s="66">
        <f t="shared" si="14"/>
        <v>-1.9999999999999966E-4</v>
      </c>
    </row>
    <row r="148" spans="1:12" x14ac:dyDescent="0.35">
      <c r="A148" s="8">
        <v>44173</v>
      </c>
      <c r="B148" s="20">
        <v>1E-3</v>
      </c>
      <c r="C148" s="20">
        <v>1.4000000000000002E-3</v>
      </c>
      <c r="D148" s="20">
        <v>2E-3</v>
      </c>
      <c r="E148" s="20">
        <v>2.9548682613425126E-3</v>
      </c>
      <c r="F148" s="20">
        <v>3.9000000000000003E-3</v>
      </c>
      <c r="G148" s="8"/>
      <c r="H148" s="66">
        <f t="shared" si="10"/>
        <v>0</v>
      </c>
      <c r="I148" s="66">
        <f t="shared" si="11"/>
        <v>0</v>
      </c>
      <c r="J148" s="66">
        <f t="shared" si="12"/>
        <v>0</v>
      </c>
      <c r="K148" s="66">
        <f t="shared" si="13"/>
        <v>-4.8741451896388947E-5</v>
      </c>
      <c r="L148" s="66">
        <f t="shared" si="14"/>
        <v>-9.9999999999999829E-5</v>
      </c>
    </row>
    <row r="149" spans="1:12" x14ac:dyDescent="0.35">
      <c r="A149" s="8">
        <v>44174</v>
      </c>
      <c r="B149" s="20">
        <v>1E-3</v>
      </c>
      <c r="C149" s="20">
        <v>1.6000000000000001E-3</v>
      </c>
      <c r="D149" s="20">
        <v>2.0999999999999999E-3</v>
      </c>
      <c r="E149" s="20">
        <v>3.1015269658255951E-3</v>
      </c>
      <c r="F149" s="20">
        <v>4.0999999999999995E-3</v>
      </c>
      <c r="G149" s="8"/>
      <c r="H149" s="66">
        <f t="shared" si="10"/>
        <v>0</v>
      </c>
      <c r="I149" s="66">
        <f t="shared" si="11"/>
        <v>1.9999999999999987E-4</v>
      </c>
      <c r="J149" s="66">
        <f t="shared" si="12"/>
        <v>9.9999999999999829E-5</v>
      </c>
      <c r="K149" s="66">
        <f t="shared" si="13"/>
        <v>1.4665870448308258E-4</v>
      </c>
      <c r="L149" s="66">
        <f t="shared" si="14"/>
        <v>1.9999999999999922E-4</v>
      </c>
    </row>
    <row r="150" spans="1:12" x14ac:dyDescent="0.35">
      <c r="A150" s="8">
        <v>44175</v>
      </c>
      <c r="B150" s="20">
        <v>1E-3</v>
      </c>
      <c r="C150" s="20">
        <v>1.4000000000000002E-3</v>
      </c>
      <c r="D150" s="20">
        <v>2E-3</v>
      </c>
      <c r="E150" s="20">
        <v>2.9526680765978564E-3</v>
      </c>
      <c r="F150" s="20">
        <v>3.9000000000000003E-3</v>
      </c>
      <c r="G150" s="8"/>
      <c r="H150" s="66">
        <f t="shared" si="10"/>
        <v>0</v>
      </c>
      <c r="I150" s="66">
        <f t="shared" si="11"/>
        <v>-1.9999999999999987E-4</v>
      </c>
      <c r="J150" s="66">
        <f t="shared" si="12"/>
        <v>-9.9999999999999829E-5</v>
      </c>
      <c r="K150" s="66">
        <f t="shared" si="13"/>
        <v>-1.4885888922773873E-4</v>
      </c>
      <c r="L150" s="66">
        <f t="shared" si="14"/>
        <v>-1.9999999999999922E-4</v>
      </c>
    </row>
    <row r="151" spans="1:12" x14ac:dyDescent="0.35">
      <c r="A151" s="8">
        <v>44176</v>
      </c>
      <c r="B151" s="20">
        <v>1E-3</v>
      </c>
      <c r="C151" s="20">
        <v>1.1000000000000001E-3</v>
      </c>
      <c r="D151" s="20">
        <v>1.8E-3</v>
      </c>
      <c r="E151" s="20">
        <v>2.7523623793628991E-3</v>
      </c>
      <c r="F151" s="20">
        <v>3.7000000000000002E-3</v>
      </c>
      <c r="G151" s="8"/>
      <c r="H151" s="66">
        <f t="shared" si="10"/>
        <v>0</v>
      </c>
      <c r="I151" s="66">
        <f t="shared" si="11"/>
        <v>-3.0000000000000014E-4</v>
      </c>
      <c r="J151" s="66">
        <f t="shared" si="12"/>
        <v>-2.0000000000000009E-4</v>
      </c>
      <c r="K151" s="66">
        <f t="shared" si="13"/>
        <v>-2.0030569723495728E-4</v>
      </c>
      <c r="L151" s="66">
        <f t="shared" si="14"/>
        <v>-2.0000000000000009E-4</v>
      </c>
    </row>
    <row r="152" spans="1:12" x14ac:dyDescent="0.35">
      <c r="A152" s="8">
        <v>44179</v>
      </c>
      <c r="B152" s="20">
        <v>1E-3</v>
      </c>
      <c r="C152" s="20">
        <v>1.2999999999999999E-3</v>
      </c>
      <c r="D152" s="20">
        <v>1.7000000000000001E-3</v>
      </c>
      <c r="E152" s="20">
        <v>2.7031606885765049E-3</v>
      </c>
      <c r="F152" s="20">
        <v>3.7000000000000002E-3</v>
      </c>
      <c r="G152" s="8"/>
      <c r="H152" s="66">
        <f t="shared" si="10"/>
        <v>0</v>
      </c>
      <c r="I152" s="66">
        <f t="shared" si="11"/>
        <v>1.9999999999999987E-4</v>
      </c>
      <c r="J152" s="66">
        <f t="shared" si="12"/>
        <v>-9.9999999999999829E-5</v>
      </c>
      <c r="K152" s="66">
        <f t="shared" si="13"/>
        <v>-4.9201690786394251E-5</v>
      </c>
      <c r="L152" s="66">
        <f t="shared" si="14"/>
        <v>0</v>
      </c>
    </row>
    <row r="153" spans="1:12" x14ac:dyDescent="0.35">
      <c r="A153" s="8">
        <v>44180</v>
      </c>
      <c r="B153" s="20">
        <v>8.9999999999999998E-4</v>
      </c>
      <c r="C153" s="20">
        <v>1.1000000000000001E-3</v>
      </c>
      <c r="D153" s="20">
        <v>1.8E-3</v>
      </c>
      <c r="E153" s="20">
        <v>2.753476394998892E-3</v>
      </c>
      <c r="F153" s="20">
        <v>3.7000000000000002E-3</v>
      </c>
      <c r="G153" s="8"/>
      <c r="H153" s="66">
        <f t="shared" si="10"/>
        <v>-1.0000000000000005E-4</v>
      </c>
      <c r="I153" s="66">
        <f t="shared" si="11"/>
        <v>-1.9999999999999987E-4</v>
      </c>
      <c r="J153" s="66">
        <f t="shared" si="12"/>
        <v>9.9999999999999829E-5</v>
      </c>
      <c r="K153" s="66">
        <f t="shared" si="13"/>
        <v>5.0315706422387162E-5</v>
      </c>
      <c r="L153" s="66">
        <f t="shared" si="14"/>
        <v>0</v>
      </c>
    </row>
    <row r="154" spans="1:12" x14ac:dyDescent="0.35">
      <c r="A154" s="8">
        <v>44181</v>
      </c>
      <c r="B154" s="20">
        <v>8.9999999999999998E-4</v>
      </c>
      <c r="C154" s="20">
        <v>1.2999999999999999E-3</v>
      </c>
      <c r="D154" s="20">
        <v>1.8E-3</v>
      </c>
      <c r="E154" s="20">
        <v>2.7546971260055185E-3</v>
      </c>
      <c r="F154" s="20">
        <v>3.7000000000000002E-3</v>
      </c>
      <c r="G154" s="8"/>
      <c r="H154" s="66">
        <f t="shared" si="10"/>
        <v>0</v>
      </c>
      <c r="I154" s="66">
        <f t="shared" si="11"/>
        <v>1.9999999999999987E-4</v>
      </c>
      <c r="J154" s="66">
        <f t="shared" si="12"/>
        <v>0</v>
      </c>
      <c r="K154" s="66">
        <f t="shared" si="13"/>
        <v>1.2207310066264521E-6</v>
      </c>
      <c r="L154" s="66">
        <f t="shared" si="14"/>
        <v>0</v>
      </c>
    </row>
    <row r="155" spans="1:12" x14ac:dyDescent="0.35">
      <c r="A155" s="8">
        <v>44182</v>
      </c>
      <c r="B155" s="20">
        <v>8.9999999999999998E-4</v>
      </c>
      <c r="C155" s="20">
        <v>1.2999999999999999E-3</v>
      </c>
      <c r="D155" s="20">
        <v>1.9E-3</v>
      </c>
      <c r="E155" s="20">
        <v>2.853236050131343E-3</v>
      </c>
      <c r="F155" s="20">
        <v>3.8E-3</v>
      </c>
      <c r="G155" s="8"/>
      <c r="H155" s="66">
        <f t="shared" si="10"/>
        <v>0</v>
      </c>
      <c r="I155" s="66">
        <f t="shared" si="11"/>
        <v>0</v>
      </c>
      <c r="J155" s="66">
        <f t="shared" si="12"/>
        <v>1.0000000000000005E-4</v>
      </c>
      <c r="K155" s="66">
        <f t="shared" si="13"/>
        <v>9.8538924125824486E-5</v>
      </c>
      <c r="L155" s="66">
        <f t="shared" si="14"/>
        <v>9.9999999999999829E-5</v>
      </c>
    </row>
    <row r="156" spans="1:12" x14ac:dyDescent="0.35">
      <c r="A156" s="8">
        <v>44183</v>
      </c>
      <c r="B156" s="20">
        <v>8.9999999999999998E-4</v>
      </c>
      <c r="C156" s="20">
        <v>1.2999999999999999E-3</v>
      </c>
      <c r="D156" s="20">
        <v>1.9E-3</v>
      </c>
      <c r="E156" s="20">
        <v>2.9032756970461915E-3</v>
      </c>
      <c r="F156" s="20">
        <v>3.9000000000000003E-3</v>
      </c>
      <c r="G156" s="8"/>
      <c r="H156" s="66">
        <f t="shared" si="10"/>
        <v>0</v>
      </c>
      <c r="I156" s="66">
        <f t="shared" si="11"/>
        <v>0</v>
      </c>
      <c r="J156" s="66">
        <f t="shared" si="12"/>
        <v>0</v>
      </c>
      <c r="K156" s="66">
        <f t="shared" si="13"/>
        <v>5.0039646914848499E-5</v>
      </c>
      <c r="L156" s="66">
        <f t="shared" si="14"/>
        <v>1.0000000000000026E-4</v>
      </c>
    </row>
    <row r="157" spans="1:12" x14ac:dyDescent="0.35">
      <c r="A157" s="8">
        <v>44186</v>
      </c>
      <c r="B157" s="20">
        <v>8.9999999999999998E-4</v>
      </c>
      <c r="C157" s="20">
        <v>1.2999999999999999E-3</v>
      </c>
      <c r="D157" s="20">
        <v>1.8E-3</v>
      </c>
      <c r="E157" s="20">
        <v>2.8525121733365866E-3</v>
      </c>
      <c r="F157" s="20">
        <v>3.9000000000000003E-3</v>
      </c>
      <c r="G157" s="8"/>
      <c r="H157" s="66">
        <f t="shared" si="10"/>
        <v>0</v>
      </c>
      <c r="I157" s="66">
        <f t="shared" si="11"/>
        <v>0</v>
      </c>
      <c r="J157" s="66">
        <f t="shared" si="12"/>
        <v>-1.0000000000000005E-4</v>
      </c>
      <c r="K157" s="66">
        <f t="shared" si="13"/>
        <v>-5.0763523709604873E-5</v>
      </c>
      <c r="L157" s="66">
        <f t="shared" si="14"/>
        <v>0</v>
      </c>
    </row>
    <row r="158" spans="1:12" x14ac:dyDescent="0.35">
      <c r="A158" s="8">
        <v>44187</v>
      </c>
      <c r="B158" s="20">
        <v>8.9999999999999998E-4</v>
      </c>
      <c r="C158" s="20">
        <v>1.2999999999999999E-3</v>
      </c>
      <c r="D158" s="20">
        <v>1.7000000000000001E-3</v>
      </c>
      <c r="E158" s="20">
        <v>2.7001467281531997E-3</v>
      </c>
      <c r="F158" s="20">
        <v>3.7000000000000002E-3</v>
      </c>
      <c r="G158" s="8"/>
      <c r="H158" s="66">
        <f t="shared" si="10"/>
        <v>0</v>
      </c>
      <c r="I158" s="66">
        <f t="shared" si="11"/>
        <v>0</v>
      </c>
      <c r="J158" s="66">
        <f t="shared" si="12"/>
        <v>-9.9999999999999829E-5</v>
      </c>
      <c r="K158" s="66">
        <f t="shared" si="13"/>
        <v>-1.5236544518338691E-4</v>
      </c>
      <c r="L158" s="66">
        <f t="shared" si="14"/>
        <v>-2.0000000000000009E-4</v>
      </c>
    </row>
    <row r="159" spans="1:12" x14ac:dyDescent="0.35">
      <c r="A159" s="8">
        <v>44188</v>
      </c>
      <c r="B159" s="20">
        <v>8.9999999999999998E-4</v>
      </c>
      <c r="C159" s="20">
        <v>1.2999999999999999E-3</v>
      </c>
      <c r="D159" s="20">
        <v>1.8E-3</v>
      </c>
      <c r="E159" s="20">
        <v>2.801967864770002E-3</v>
      </c>
      <c r="F159" s="20">
        <v>3.8E-3</v>
      </c>
      <c r="G159" s="8"/>
      <c r="H159" s="66">
        <f t="shared" si="10"/>
        <v>0</v>
      </c>
      <c r="I159" s="66">
        <f t="shared" si="11"/>
        <v>0</v>
      </c>
      <c r="J159" s="66">
        <f t="shared" si="12"/>
        <v>9.9999999999999829E-5</v>
      </c>
      <c r="K159" s="66">
        <f t="shared" si="13"/>
        <v>1.0182113661680228E-4</v>
      </c>
      <c r="L159" s="66">
        <f t="shared" si="14"/>
        <v>9.9999999999999829E-5</v>
      </c>
    </row>
    <row r="160" spans="1:12" x14ac:dyDescent="0.35">
      <c r="A160" s="8">
        <v>44189</v>
      </c>
      <c r="B160" s="20">
        <v>1E-3</v>
      </c>
      <c r="C160" s="20">
        <v>1.2999999999999999E-3</v>
      </c>
      <c r="D160" s="20">
        <v>1.7000000000000001E-3</v>
      </c>
      <c r="E160" s="20">
        <v>2.7016374512650954E-3</v>
      </c>
      <c r="F160" s="20">
        <v>3.7000000000000002E-3</v>
      </c>
      <c r="G160" s="8"/>
      <c r="H160" s="66">
        <f t="shared" si="10"/>
        <v>1.0000000000000005E-4</v>
      </c>
      <c r="I160" s="66">
        <f t="shared" si="11"/>
        <v>0</v>
      </c>
      <c r="J160" s="66">
        <f t="shared" si="12"/>
        <v>-9.9999999999999829E-5</v>
      </c>
      <c r="K160" s="66">
        <f t="shared" si="13"/>
        <v>-1.0033041350490657E-4</v>
      </c>
      <c r="L160" s="66">
        <f t="shared" si="14"/>
        <v>-9.9999999999999829E-5</v>
      </c>
    </row>
    <row r="161" spans="1:12" x14ac:dyDescent="0.35">
      <c r="A161" s="8">
        <v>44193</v>
      </c>
      <c r="B161" s="20">
        <v>1.1000000000000001E-3</v>
      </c>
      <c r="C161" s="20">
        <v>1.2999999999999999E-3</v>
      </c>
      <c r="D161" s="20">
        <v>1.7000000000000001E-3</v>
      </c>
      <c r="E161" s="20">
        <v>2.7542083881689056E-3</v>
      </c>
      <c r="F161" s="20">
        <v>3.8E-3</v>
      </c>
      <c r="G161" s="8"/>
      <c r="H161" s="66">
        <f t="shared" si="10"/>
        <v>1.0000000000000005E-4</v>
      </c>
      <c r="I161" s="66">
        <f t="shared" si="11"/>
        <v>0</v>
      </c>
      <c r="J161" s="66">
        <f t="shared" si="12"/>
        <v>0</v>
      </c>
      <c r="K161" s="66">
        <f t="shared" si="13"/>
        <v>5.2570936903810223E-5</v>
      </c>
      <c r="L161" s="66">
        <f t="shared" si="14"/>
        <v>9.9999999999999829E-5</v>
      </c>
    </row>
    <row r="162" spans="1:12" x14ac:dyDescent="0.35">
      <c r="A162" s="8">
        <v>44194</v>
      </c>
      <c r="B162" s="20">
        <v>1.1000000000000001E-3</v>
      </c>
      <c r="C162" s="20">
        <v>1.1999999999999999E-3</v>
      </c>
      <c r="D162" s="20">
        <v>1.7000000000000001E-3</v>
      </c>
      <c r="E162" s="20">
        <v>2.7017099612282377E-3</v>
      </c>
      <c r="F162" s="20">
        <v>3.7000000000000002E-3</v>
      </c>
      <c r="G162" s="8"/>
      <c r="H162" s="66">
        <f t="shared" si="10"/>
        <v>0</v>
      </c>
      <c r="I162" s="66">
        <f t="shared" si="11"/>
        <v>-1.0000000000000005E-4</v>
      </c>
      <c r="J162" s="66">
        <f t="shared" si="12"/>
        <v>0</v>
      </c>
      <c r="K162" s="66">
        <f t="shared" si="13"/>
        <v>-5.249842694066793E-5</v>
      </c>
      <c r="L162" s="66">
        <f t="shared" si="14"/>
        <v>-9.9999999999999829E-5</v>
      </c>
    </row>
    <row r="163" spans="1:12" x14ac:dyDescent="0.35">
      <c r="A163" s="8">
        <v>44195</v>
      </c>
      <c r="B163" s="20">
        <v>1.1999999999999999E-3</v>
      </c>
      <c r="C163" s="20">
        <v>1.1999999999999999E-3</v>
      </c>
      <c r="D163" s="20">
        <v>1.7000000000000001E-3</v>
      </c>
      <c r="E163" s="20">
        <v>2.7034607715841251E-3</v>
      </c>
      <c r="F163" s="20">
        <v>3.7000000000000002E-3</v>
      </c>
      <c r="G163" s="8"/>
      <c r="H163" s="66">
        <f t="shared" si="10"/>
        <v>9.9999999999999829E-5</v>
      </c>
      <c r="I163" s="66">
        <f t="shared" si="11"/>
        <v>0</v>
      </c>
      <c r="J163" s="66">
        <f t="shared" si="12"/>
        <v>0</v>
      </c>
      <c r="K163" s="66">
        <f t="shared" si="13"/>
        <v>1.750810355887443E-6</v>
      </c>
      <c r="L163" s="66">
        <f t="shared" si="14"/>
        <v>0</v>
      </c>
    </row>
    <row r="164" spans="1:12" x14ac:dyDescent="0.35">
      <c r="A164" s="8">
        <v>44196</v>
      </c>
      <c r="B164" s="20">
        <v>1E-3</v>
      </c>
      <c r="C164" s="20">
        <v>1.2999999999999999E-3</v>
      </c>
      <c r="D164" s="20">
        <v>1.7000000000000001E-3</v>
      </c>
      <c r="E164" s="20">
        <v>2.6528742793750617E-3</v>
      </c>
      <c r="F164" s="20">
        <v>3.5999999999999999E-3</v>
      </c>
      <c r="G164" s="8"/>
      <c r="H164" s="66">
        <f t="shared" si="10"/>
        <v>-1.9999999999999987E-4</v>
      </c>
      <c r="I164" s="66">
        <f t="shared" si="11"/>
        <v>1.0000000000000005E-4</v>
      </c>
      <c r="J164" s="66">
        <f t="shared" si="12"/>
        <v>0</v>
      </c>
      <c r="K164" s="66">
        <f t="shared" si="13"/>
        <v>-5.0586492209063472E-5</v>
      </c>
      <c r="L164" s="66">
        <f t="shared" si="14"/>
        <v>-1.0000000000000026E-4</v>
      </c>
    </row>
    <row r="165" spans="1:12" x14ac:dyDescent="0.35">
      <c r="A165" s="8">
        <v>44200</v>
      </c>
      <c r="B165" s="20">
        <v>1E-3</v>
      </c>
      <c r="C165" s="20">
        <v>1.1000000000000001E-3</v>
      </c>
      <c r="D165" s="20">
        <v>1.6000000000000001E-3</v>
      </c>
      <c r="E165" s="20">
        <v>2.6005083579250781E-3</v>
      </c>
      <c r="F165" s="20">
        <v>3.5999999999999999E-3</v>
      </c>
      <c r="G165" s="8"/>
      <c r="H165" s="66">
        <f t="shared" si="10"/>
        <v>0</v>
      </c>
      <c r="I165" s="66">
        <f t="shared" si="11"/>
        <v>-1.9999999999999987E-4</v>
      </c>
      <c r="J165" s="66">
        <f t="shared" si="12"/>
        <v>-1.0000000000000005E-4</v>
      </c>
      <c r="K165" s="66">
        <f t="shared" si="13"/>
        <v>-5.2365921449983553E-5</v>
      </c>
      <c r="L165" s="66">
        <f t="shared" si="14"/>
        <v>0</v>
      </c>
    </row>
    <row r="166" spans="1:12" x14ac:dyDescent="0.35">
      <c r="A166" s="8">
        <v>44201</v>
      </c>
      <c r="B166" s="20">
        <v>1E-3</v>
      </c>
      <c r="C166" s="20">
        <v>1.2999999999999999E-3</v>
      </c>
      <c r="D166" s="20">
        <v>1.7000000000000001E-3</v>
      </c>
      <c r="E166" s="20">
        <v>2.7536132750021996E-3</v>
      </c>
      <c r="F166" s="20">
        <v>3.8E-3</v>
      </c>
      <c r="G166" s="8"/>
      <c r="H166" s="66">
        <f t="shared" si="10"/>
        <v>0</v>
      </c>
      <c r="I166" s="66">
        <f t="shared" si="11"/>
        <v>1.9999999999999987E-4</v>
      </c>
      <c r="J166" s="66">
        <f t="shared" si="12"/>
        <v>1.0000000000000005E-4</v>
      </c>
      <c r="K166" s="66">
        <f t="shared" si="13"/>
        <v>1.5310491707712153E-4</v>
      </c>
      <c r="L166" s="66">
        <f t="shared" si="14"/>
        <v>2.0000000000000009E-4</v>
      </c>
    </row>
    <row r="167" spans="1:12" x14ac:dyDescent="0.35">
      <c r="A167" s="8">
        <v>44202</v>
      </c>
      <c r="B167" s="20">
        <v>1.1000000000000001E-3</v>
      </c>
      <c r="C167" s="20">
        <v>1.4000000000000002E-3</v>
      </c>
      <c r="D167" s="20">
        <v>2E-3</v>
      </c>
      <c r="E167" s="20">
        <v>3.1523797062719947E-3</v>
      </c>
      <c r="F167" s="20">
        <v>4.3E-3</v>
      </c>
      <c r="G167" s="8"/>
      <c r="H167" s="66">
        <f t="shared" si="10"/>
        <v>1.0000000000000005E-4</v>
      </c>
      <c r="I167" s="66">
        <f t="shared" si="11"/>
        <v>1.0000000000000026E-4</v>
      </c>
      <c r="J167" s="66">
        <f t="shared" si="12"/>
        <v>2.9999999999999992E-4</v>
      </c>
      <c r="K167" s="66">
        <f t="shared" si="13"/>
        <v>3.987664312697951E-4</v>
      </c>
      <c r="L167" s="66">
        <f t="shared" si="14"/>
        <v>5.0000000000000001E-4</v>
      </c>
    </row>
    <row r="168" spans="1:12" x14ac:dyDescent="0.35">
      <c r="A168" s="8">
        <v>44203</v>
      </c>
      <c r="B168" s="20">
        <v>1.1000000000000001E-3</v>
      </c>
      <c r="C168" s="20">
        <v>1.4000000000000002E-3</v>
      </c>
      <c r="D168" s="20">
        <v>2.2000000000000001E-3</v>
      </c>
      <c r="E168" s="20">
        <v>3.4002364394133382E-3</v>
      </c>
      <c r="F168" s="20">
        <v>4.5999999999999999E-3</v>
      </c>
      <c r="G168" s="8"/>
      <c r="H168" s="66">
        <f t="shared" si="10"/>
        <v>0</v>
      </c>
      <c r="I168" s="66">
        <f t="shared" si="11"/>
        <v>0</v>
      </c>
      <c r="J168" s="66">
        <f t="shared" si="12"/>
        <v>2.0000000000000009E-4</v>
      </c>
      <c r="K168" s="66">
        <f t="shared" si="13"/>
        <v>2.478567331413435E-4</v>
      </c>
      <c r="L168" s="66">
        <f t="shared" si="14"/>
        <v>2.9999999999999992E-4</v>
      </c>
    </row>
    <row r="169" spans="1:12" x14ac:dyDescent="0.35">
      <c r="A169" s="8">
        <v>44204</v>
      </c>
      <c r="B169" s="20">
        <v>1E-3</v>
      </c>
      <c r="C169" s="20">
        <v>1.4000000000000002E-3</v>
      </c>
      <c r="D169" s="20">
        <v>2.3999999999999998E-3</v>
      </c>
      <c r="E169" s="20">
        <v>3.6533805332904564E-3</v>
      </c>
      <c r="F169" s="20">
        <v>4.8999999999999998E-3</v>
      </c>
      <c r="G169" s="8"/>
      <c r="H169" s="66">
        <f t="shared" si="10"/>
        <v>-1.0000000000000005E-4</v>
      </c>
      <c r="I169" s="66">
        <f t="shared" si="11"/>
        <v>0</v>
      </c>
      <c r="J169" s="66">
        <f t="shared" si="12"/>
        <v>1.9999999999999966E-4</v>
      </c>
      <c r="K169" s="66">
        <f t="shared" si="13"/>
        <v>2.5314409387711817E-4</v>
      </c>
      <c r="L169" s="66">
        <f t="shared" si="14"/>
        <v>2.9999999999999992E-4</v>
      </c>
    </row>
    <row r="170" spans="1:12" x14ac:dyDescent="0.35">
      <c r="A170" s="8">
        <v>44207</v>
      </c>
      <c r="B170" s="20">
        <v>1E-3</v>
      </c>
      <c r="C170" s="20">
        <v>1.4000000000000002E-3</v>
      </c>
      <c r="D170" s="20">
        <v>2.2000000000000001E-3</v>
      </c>
      <c r="E170" s="20">
        <v>3.6043964288626916E-3</v>
      </c>
      <c r="F170" s="20">
        <v>5.0000000000000001E-3</v>
      </c>
      <c r="G170" s="8"/>
      <c r="H170" s="66">
        <f t="shared" si="10"/>
        <v>0</v>
      </c>
      <c r="I170" s="66">
        <f t="shared" si="11"/>
        <v>0</v>
      </c>
      <c r="J170" s="66">
        <f t="shared" si="12"/>
        <v>-1.9999999999999966E-4</v>
      </c>
      <c r="K170" s="66">
        <f t="shared" si="13"/>
        <v>-4.8984104427764793E-5</v>
      </c>
      <c r="L170" s="66">
        <f t="shared" si="14"/>
        <v>1.0000000000000026E-4</v>
      </c>
    </row>
    <row r="171" spans="1:12" x14ac:dyDescent="0.35">
      <c r="A171" s="8">
        <v>44208</v>
      </c>
      <c r="B171" s="20">
        <v>1.1000000000000001E-3</v>
      </c>
      <c r="C171" s="20">
        <v>1.4000000000000002E-3</v>
      </c>
      <c r="D171" s="20">
        <v>2.3E-3</v>
      </c>
      <c r="E171" s="20">
        <v>3.6541896512912648E-3</v>
      </c>
      <c r="F171" s="20">
        <v>5.0000000000000001E-3</v>
      </c>
      <c r="G171" s="8"/>
      <c r="H171" s="66">
        <f t="shared" si="10"/>
        <v>1.0000000000000005E-4</v>
      </c>
      <c r="I171" s="66">
        <f t="shared" si="11"/>
        <v>0</v>
      </c>
      <c r="J171" s="66">
        <f t="shared" si="12"/>
        <v>9.9999999999999829E-5</v>
      </c>
      <c r="K171" s="66">
        <f t="shared" si="13"/>
        <v>4.9793222428573189E-5</v>
      </c>
      <c r="L171" s="66">
        <f t="shared" si="14"/>
        <v>0</v>
      </c>
    </row>
    <row r="172" spans="1:12" x14ac:dyDescent="0.35">
      <c r="A172" s="8">
        <v>44209</v>
      </c>
      <c r="B172" s="20">
        <v>1.1999999999999999E-3</v>
      </c>
      <c r="C172" s="20">
        <v>1.4000000000000002E-3</v>
      </c>
      <c r="D172" s="20">
        <v>2.2000000000000001E-3</v>
      </c>
      <c r="E172" s="20">
        <v>3.5011297561366632E-3</v>
      </c>
      <c r="F172" s="20">
        <v>4.7999999999999996E-3</v>
      </c>
      <c r="G172" s="8"/>
      <c r="H172" s="66">
        <f t="shared" si="10"/>
        <v>9.9999999999999829E-5</v>
      </c>
      <c r="I172" s="66">
        <f t="shared" si="11"/>
        <v>0</v>
      </c>
      <c r="J172" s="66">
        <f t="shared" si="12"/>
        <v>-9.9999999999999829E-5</v>
      </c>
      <c r="K172" s="66">
        <f t="shared" si="13"/>
        <v>-1.5305989515460158E-4</v>
      </c>
      <c r="L172" s="66">
        <f t="shared" si="14"/>
        <v>-2.0000000000000052E-4</v>
      </c>
    </row>
    <row r="173" spans="1:12" x14ac:dyDescent="0.35">
      <c r="A173" s="8">
        <v>44210</v>
      </c>
      <c r="B173" s="20">
        <v>1E-3</v>
      </c>
      <c r="C173" s="20">
        <v>1.6000000000000001E-3</v>
      </c>
      <c r="D173" s="20">
        <v>2.3E-3</v>
      </c>
      <c r="E173" s="20">
        <v>3.6044743045889182E-3</v>
      </c>
      <c r="F173" s="20">
        <v>4.8999999999999998E-3</v>
      </c>
      <c r="G173" s="8"/>
      <c r="H173" s="66">
        <f t="shared" si="10"/>
        <v>-1.9999999999999987E-4</v>
      </c>
      <c r="I173" s="66">
        <f t="shared" si="11"/>
        <v>1.9999999999999987E-4</v>
      </c>
      <c r="J173" s="66">
        <f t="shared" si="12"/>
        <v>9.9999999999999829E-5</v>
      </c>
      <c r="K173" s="66">
        <f t="shared" si="13"/>
        <v>1.0334454845225497E-4</v>
      </c>
      <c r="L173" s="66">
        <f t="shared" si="14"/>
        <v>1.0000000000000026E-4</v>
      </c>
    </row>
    <row r="174" spans="1:12" x14ac:dyDescent="0.35">
      <c r="A174" s="8">
        <v>44211</v>
      </c>
      <c r="B174" s="20">
        <v>1E-3</v>
      </c>
      <c r="C174" s="20">
        <v>1.2999999999999999E-3</v>
      </c>
      <c r="D174" s="20">
        <v>2E-3</v>
      </c>
      <c r="E174" s="20">
        <v>3.3023905314104969E-3</v>
      </c>
      <c r="F174" s="20">
        <v>4.5999999999999999E-3</v>
      </c>
      <c r="G174" s="8"/>
      <c r="H174" s="66">
        <f t="shared" si="10"/>
        <v>0</v>
      </c>
      <c r="I174" s="66">
        <f t="shared" si="11"/>
        <v>-3.0000000000000014E-4</v>
      </c>
      <c r="J174" s="66">
        <f t="shared" si="12"/>
        <v>-2.9999999999999992E-4</v>
      </c>
      <c r="K174" s="66">
        <f t="shared" si="13"/>
        <v>-3.0208377317842133E-4</v>
      </c>
      <c r="L174" s="66">
        <f t="shared" si="14"/>
        <v>-2.9999999999999992E-4</v>
      </c>
    </row>
    <row r="175" spans="1:12" x14ac:dyDescent="0.35">
      <c r="A175" s="8">
        <v>44215</v>
      </c>
      <c r="B175" s="20">
        <v>1E-3</v>
      </c>
      <c r="C175" s="20">
        <v>1.4000000000000002E-3</v>
      </c>
      <c r="D175" s="20">
        <v>2.0999999999999999E-3</v>
      </c>
      <c r="E175" s="20">
        <v>3.3025797945418077E-3</v>
      </c>
      <c r="F175" s="20">
        <v>4.5000000000000005E-3</v>
      </c>
      <c r="G175" s="8"/>
      <c r="H175" s="66">
        <f t="shared" si="10"/>
        <v>0</v>
      </c>
      <c r="I175" s="66">
        <f t="shared" si="11"/>
        <v>1.0000000000000026E-4</v>
      </c>
      <c r="J175" s="66">
        <f t="shared" si="12"/>
        <v>9.9999999999999829E-5</v>
      </c>
      <c r="K175" s="66">
        <f t="shared" si="13"/>
        <v>1.8926313131084269E-7</v>
      </c>
      <c r="L175" s="66">
        <f t="shared" si="14"/>
        <v>-9.9999999999999395E-5</v>
      </c>
    </row>
    <row r="176" spans="1:12" x14ac:dyDescent="0.35">
      <c r="A176" s="8">
        <v>44216</v>
      </c>
      <c r="B176" s="20">
        <v>1E-3</v>
      </c>
      <c r="C176" s="20">
        <v>1.2999999999999999E-3</v>
      </c>
      <c r="D176" s="20">
        <v>1.9E-3</v>
      </c>
      <c r="E176" s="20">
        <v>3.2026831093250807E-3</v>
      </c>
      <c r="F176" s="20">
        <v>4.5000000000000005E-3</v>
      </c>
      <c r="G176" s="8"/>
      <c r="H176" s="66">
        <f t="shared" si="10"/>
        <v>0</v>
      </c>
      <c r="I176" s="66">
        <f t="shared" si="11"/>
        <v>-1.0000000000000026E-4</v>
      </c>
      <c r="J176" s="66">
        <f t="shared" si="12"/>
        <v>-1.9999999999999987E-4</v>
      </c>
      <c r="K176" s="66">
        <f t="shared" si="13"/>
        <v>-9.9896685216727035E-5</v>
      </c>
      <c r="L176" s="66">
        <f t="shared" si="14"/>
        <v>0</v>
      </c>
    </row>
    <row r="177" spans="1:12" x14ac:dyDescent="0.35">
      <c r="A177" s="8">
        <v>44217</v>
      </c>
      <c r="B177" s="20">
        <v>1E-3</v>
      </c>
      <c r="C177" s="20">
        <v>1.2999999999999999E-3</v>
      </c>
      <c r="D177" s="20">
        <v>1.9E-3</v>
      </c>
      <c r="E177" s="20">
        <v>3.2042424870175109E-3</v>
      </c>
      <c r="F177" s="20">
        <v>4.5000000000000005E-3</v>
      </c>
      <c r="G177" s="8"/>
      <c r="H177" s="66">
        <f t="shared" si="10"/>
        <v>0</v>
      </c>
      <c r="I177" s="66">
        <f t="shared" si="11"/>
        <v>0</v>
      </c>
      <c r="J177" s="66">
        <f t="shared" si="12"/>
        <v>0</v>
      </c>
      <c r="K177" s="66">
        <f t="shared" si="13"/>
        <v>1.559377692430218E-6</v>
      </c>
      <c r="L177" s="66">
        <f t="shared" si="14"/>
        <v>0</v>
      </c>
    </row>
    <row r="178" spans="1:12" x14ac:dyDescent="0.35">
      <c r="A178" s="8">
        <v>44218</v>
      </c>
      <c r="B178" s="20">
        <v>1E-3</v>
      </c>
      <c r="C178" s="20">
        <v>1.2999999999999999E-3</v>
      </c>
      <c r="D178" s="20">
        <v>1.9E-3</v>
      </c>
      <c r="E178" s="20">
        <v>3.1548957415942825E-3</v>
      </c>
      <c r="F178" s="20">
        <v>4.4000000000000003E-3</v>
      </c>
      <c r="G178" s="8"/>
      <c r="H178" s="66">
        <f t="shared" si="10"/>
        <v>0</v>
      </c>
      <c r="I178" s="66">
        <f t="shared" si="11"/>
        <v>0</v>
      </c>
      <c r="J178" s="66">
        <f t="shared" si="12"/>
        <v>0</v>
      </c>
      <c r="K178" s="66">
        <f t="shared" si="13"/>
        <v>-4.9346745423228377E-5</v>
      </c>
      <c r="L178" s="66">
        <f t="shared" si="14"/>
        <v>-1.0000000000000026E-4</v>
      </c>
    </row>
    <row r="179" spans="1:12" x14ac:dyDescent="0.35">
      <c r="A179" s="8">
        <v>44221</v>
      </c>
      <c r="B179" s="20">
        <v>1E-3</v>
      </c>
      <c r="C179" s="20">
        <v>1.2999999999999999E-3</v>
      </c>
      <c r="D179" s="20">
        <v>1.7000000000000001E-3</v>
      </c>
      <c r="E179" s="20">
        <v>2.9528304174197923E-3</v>
      </c>
      <c r="F179" s="20">
        <v>4.1999999999999997E-3</v>
      </c>
      <c r="G179" s="8"/>
      <c r="H179" s="66">
        <f t="shared" si="10"/>
        <v>0</v>
      </c>
      <c r="I179" s="66">
        <f t="shared" si="11"/>
        <v>0</v>
      </c>
      <c r="J179" s="66">
        <f t="shared" si="12"/>
        <v>-1.9999999999999987E-4</v>
      </c>
      <c r="K179" s="66">
        <f t="shared" si="13"/>
        <v>-2.0206532417449017E-4</v>
      </c>
      <c r="L179" s="66">
        <f t="shared" si="14"/>
        <v>-2.0000000000000052E-4</v>
      </c>
    </row>
    <row r="180" spans="1:12" x14ac:dyDescent="0.35">
      <c r="A180" s="8">
        <v>44222</v>
      </c>
      <c r="B180" s="20">
        <v>8.9999999999999998E-4</v>
      </c>
      <c r="C180" s="20">
        <v>1.1000000000000001E-3</v>
      </c>
      <c r="D180" s="20">
        <v>1.8E-3</v>
      </c>
      <c r="E180" s="20">
        <v>3.0007899943145272E-3</v>
      </c>
      <c r="F180" s="20">
        <v>4.1999999999999997E-3</v>
      </c>
      <c r="G180" s="8"/>
      <c r="H180" s="66">
        <f t="shared" si="10"/>
        <v>-1.0000000000000005E-4</v>
      </c>
      <c r="I180" s="66">
        <f t="shared" si="11"/>
        <v>-1.9999999999999987E-4</v>
      </c>
      <c r="J180" s="66">
        <f t="shared" si="12"/>
        <v>9.9999999999999829E-5</v>
      </c>
      <c r="K180" s="66">
        <f t="shared" si="13"/>
        <v>4.795957689473487E-5</v>
      </c>
      <c r="L180" s="66">
        <f t="shared" si="14"/>
        <v>0</v>
      </c>
    </row>
    <row r="181" spans="1:12" x14ac:dyDescent="0.35">
      <c r="A181" s="8">
        <v>44223</v>
      </c>
      <c r="B181" s="20">
        <v>8.9999999999999998E-4</v>
      </c>
      <c r="C181" s="20">
        <v>1.1999999999999999E-3</v>
      </c>
      <c r="D181" s="20">
        <v>1.8E-3</v>
      </c>
      <c r="E181" s="20">
        <v>2.9516043212700739E-3</v>
      </c>
      <c r="F181" s="20">
        <v>4.0999999999999995E-3</v>
      </c>
      <c r="G181" s="8"/>
      <c r="H181" s="66">
        <f t="shared" si="10"/>
        <v>0</v>
      </c>
      <c r="I181" s="66">
        <f t="shared" si="11"/>
        <v>9.9999999999999829E-5</v>
      </c>
      <c r="J181" s="66">
        <f t="shared" si="12"/>
        <v>0</v>
      </c>
      <c r="K181" s="66">
        <f t="shared" si="13"/>
        <v>-4.918567304445327E-5</v>
      </c>
      <c r="L181" s="66">
        <f t="shared" si="14"/>
        <v>-1.0000000000000026E-4</v>
      </c>
    </row>
    <row r="182" spans="1:12" x14ac:dyDescent="0.35">
      <c r="A182" s="8">
        <v>44224</v>
      </c>
      <c r="B182" s="20">
        <v>8.0000000000000004E-4</v>
      </c>
      <c r="C182" s="20">
        <v>1.1999999999999999E-3</v>
      </c>
      <c r="D182" s="20">
        <v>1.8E-3</v>
      </c>
      <c r="E182" s="20">
        <v>3.0026378982482387E-3</v>
      </c>
      <c r="F182" s="20">
        <v>4.1999999999999997E-3</v>
      </c>
      <c r="G182" s="8"/>
      <c r="H182" s="66">
        <f t="shared" si="10"/>
        <v>-9.9999999999999937E-5</v>
      </c>
      <c r="I182" s="66">
        <f t="shared" si="11"/>
        <v>0</v>
      </c>
      <c r="J182" s="66">
        <f t="shared" si="12"/>
        <v>0</v>
      </c>
      <c r="K182" s="66">
        <f t="shared" si="13"/>
        <v>5.1033576978164706E-5</v>
      </c>
      <c r="L182" s="66">
        <f t="shared" si="14"/>
        <v>1.0000000000000026E-4</v>
      </c>
    </row>
    <row r="183" spans="1:12" x14ac:dyDescent="0.35">
      <c r="A183" s="8">
        <v>44225</v>
      </c>
      <c r="B183" s="20">
        <v>1E-3</v>
      </c>
      <c r="C183" s="20">
        <v>1.1000000000000001E-3</v>
      </c>
      <c r="D183" s="20">
        <v>1.9E-3</v>
      </c>
      <c r="E183" s="20">
        <v>3.2041193294019945E-3</v>
      </c>
      <c r="F183" s="20">
        <v>4.5000000000000005E-3</v>
      </c>
      <c r="G183" s="8"/>
      <c r="H183" s="66">
        <f t="shared" si="10"/>
        <v>1.9999999999999998E-4</v>
      </c>
      <c r="I183" s="66">
        <f t="shared" si="11"/>
        <v>-9.9999999999999829E-5</v>
      </c>
      <c r="J183" s="66">
        <f t="shared" si="12"/>
        <v>1.0000000000000005E-4</v>
      </c>
      <c r="K183" s="66">
        <f t="shared" si="13"/>
        <v>2.0148143115375581E-4</v>
      </c>
      <c r="L183" s="66">
        <f t="shared" si="14"/>
        <v>3.0000000000000079E-4</v>
      </c>
    </row>
    <row r="184" spans="1:12" x14ac:dyDescent="0.35">
      <c r="A184" s="8">
        <v>44228</v>
      </c>
      <c r="B184" s="20">
        <v>8.0000000000000004E-4</v>
      </c>
      <c r="C184" s="20">
        <v>1.1000000000000001E-3</v>
      </c>
      <c r="D184" s="20">
        <v>1.7000000000000001E-3</v>
      </c>
      <c r="E184" s="20">
        <v>2.9537603443085319E-3</v>
      </c>
      <c r="F184" s="20">
        <v>4.1999999999999997E-3</v>
      </c>
      <c r="G184" s="8"/>
      <c r="H184" s="66">
        <f t="shared" si="10"/>
        <v>-1.9999999999999998E-4</v>
      </c>
      <c r="I184" s="66">
        <f t="shared" si="11"/>
        <v>0</v>
      </c>
      <c r="J184" s="66">
        <f t="shared" si="12"/>
        <v>-1.9999999999999987E-4</v>
      </c>
      <c r="K184" s="66">
        <f t="shared" si="13"/>
        <v>-2.5035898509346254E-4</v>
      </c>
      <c r="L184" s="66">
        <f t="shared" si="14"/>
        <v>-3.0000000000000079E-4</v>
      </c>
    </row>
    <row r="185" spans="1:12" x14ac:dyDescent="0.35">
      <c r="A185" s="8">
        <v>44229</v>
      </c>
      <c r="B185" s="20">
        <v>8.0000000000000004E-4</v>
      </c>
      <c r="C185" s="20">
        <v>1.1000000000000001E-3</v>
      </c>
      <c r="D185" s="20">
        <v>1.8E-3</v>
      </c>
      <c r="E185" s="20">
        <v>3.1546292604470185E-3</v>
      </c>
      <c r="F185" s="20">
        <v>4.5000000000000005E-3</v>
      </c>
      <c r="G185" s="8"/>
      <c r="H185" s="66">
        <f t="shared" si="10"/>
        <v>0</v>
      </c>
      <c r="I185" s="66">
        <f t="shared" si="11"/>
        <v>0</v>
      </c>
      <c r="J185" s="66">
        <f t="shared" si="12"/>
        <v>9.9999999999999829E-5</v>
      </c>
      <c r="K185" s="66">
        <f t="shared" si="13"/>
        <v>2.0086891613848657E-4</v>
      </c>
      <c r="L185" s="66">
        <f t="shared" si="14"/>
        <v>3.0000000000000079E-4</v>
      </c>
    </row>
    <row r="186" spans="1:12" x14ac:dyDescent="0.35">
      <c r="A186" s="8">
        <v>44230</v>
      </c>
      <c r="B186" s="20">
        <v>8.0000000000000004E-4</v>
      </c>
      <c r="C186" s="20">
        <v>1.1000000000000001E-3</v>
      </c>
      <c r="D186" s="20">
        <v>1.9E-3</v>
      </c>
      <c r="E186" s="20">
        <v>3.2532851736063041E-3</v>
      </c>
      <c r="F186" s="20">
        <v>4.5999999999999999E-3</v>
      </c>
      <c r="G186" s="8"/>
      <c r="H186" s="66">
        <f t="shared" si="10"/>
        <v>0</v>
      </c>
      <c r="I186" s="66">
        <f t="shared" si="11"/>
        <v>0</v>
      </c>
      <c r="J186" s="66">
        <f t="shared" si="12"/>
        <v>1.0000000000000005E-4</v>
      </c>
      <c r="K186" s="66">
        <f t="shared" si="13"/>
        <v>9.865591315928561E-5</v>
      </c>
      <c r="L186" s="66">
        <f t="shared" si="14"/>
        <v>9.9999999999999395E-5</v>
      </c>
    </row>
    <row r="187" spans="1:12" x14ac:dyDescent="0.35">
      <c r="A187" s="8">
        <v>44231</v>
      </c>
      <c r="B187" s="20">
        <v>7.000000000000001E-4</v>
      </c>
      <c r="C187" s="20">
        <v>1.1000000000000001E-3</v>
      </c>
      <c r="D187" s="20">
        <v>1.8E-3</v>
      </c>
      <c r="E187" s="20">
        <v>3.2039533947540054E-3</v>
      </c>
      <c r="F187" s="20">
        <v>4.5999999999999999E-3</v>
      </c>
      <c r="G187" s="8"/>
      <c r="H187" s="66">
        <f t="shared" si="10"/>
        <v>-9.9999999999999937E-5</v>
      </c>
      <c r="I187" s="66">
        <f t="shared" si="11"/>
        <v>0</v>
      </c>
      <c r="J187" s="66">
        <f t="shared" si="12"/>
        <v>-1.0000000000000005E-4</v>
      </c>
      <c r="K187" s="66">
        <f t="shared" si="13"/>
        <v>-4.9331778852298742E-5</v>
      </c>
      <c r="L187" s="66">
        <f t="shared" si="14"/>
        <v>0</v>
      </c>
    </row>
    <row r="188" spans="1:12" x14ac:dyDescent="0.35">
      <c r="A188" s="8">
        <v>44232</v>
      </c>
      <c r="B188" s="20">
        <v>5.9999999999999995E-4</v>
      </c>
      <c r="C188" s="20">
        <v>8.9999999999999998E-4</v>
      </c>
      <c r="D188" s="20">
        <v>1.9E-3</v>
      </c>
      <c r="E188" s="20">
        <v>3.303918290423446E-3</v>
      </c>
      <c r="F188" s="20">
        <v>4.6999999999999993E-3</v>
      </c>
      <c r="G188" s="8"/>
      <c r="H188" s="66">
        <f t="shared" si="10"/>
        <v>-1.0000000000000015E-4</v>
      </c>
      <c r="I188" s="66">
        <f t="shared" si="11"/>
        <v>-2.0000000000000009E-4</v>
      </c>
      <c r="J188" s="66">
        <f t="shared" si="12"/>
        <v>1.0000000000000005E-4</v>
      </c>
      <c r="K188" s="66">
        <f t="shared" si="13"/>
        <v>9.9964895669440654E-5</v>
      </c>
      <c r="L188" s="66">
        <f t="shared" si="14"/>
        <v>9.9999999999999395E-5</v>
      </c>
    </row>
    <row r="189" spans="1:12" x14ac:dyDescent="0.35">
      <c r="A189" s="8">
        <v>44235</v>
      </c>
      <c r="B189" s="20">
        <v>7.000000000000001E-4</v>
      </c>
      <c r="C189" s="20">
        <v>1.1000000000000001E-3</v>
      </c>
      <c r="D189" s="20">
        <v>2E-3</v>
      </c>
      <c r="E189" s="20">
        <v>3.4021979469572167E-3</v>
      </c>
      <c r="F189" s="20">
        <v>4.7999999999999996E-3</v>
      </c>
      <c r="G189" s="8"/>
      <c r="H189" s="66">
        <f t="shared" si="10"/>
        <v>1.0000000000000015E-4</v>
      </c>
      <c r="I189" s="66">
        <f t="shared" si="11"/>
        <v>2.0000000000000009E-4</v>
      </c>
      <c r="J189" s="66">
        <f t="shared" si="12"/>
        <v>1.0000000000000005E-4</v>
      </c>
      <c r="K189" s="66">
        <f t="shared" si="13"/>
        <v>9.8279656533770653E-5</v>
      </c>
      <c r="L189" s="66">
        <f t="shared" si="14"/>
        <v>1.0000000000000026E-4</v>
      </c>
    </row>
    <row r="190" spans="1:12" x14ac:dyDescent="0.35">
      <c r="A190" s="8">
        <v>44236</v>
      </c>
      <c r="B190" s="20">
        <v>7.000000000000001E-4</v>
      </c>
      <c r="C190" s="20">
        <v>1.1000000000000001E-3</v>
      </c>
      <c r="D190" s="20">
        <v>1.9E-3</v>
      </c>
      <c r="E190" s="20">
        <v>3.3512482216850638E-3</v>
      </c>
      <c r="F190" s="20">
        <v>4.7999999999999996E-3</v>
      </c>
      <c r="G190" s="8"/>
      <c r="H190" s="66">
        <f t="shared" si="10"/>
        <v>0</v>
      </c>
      <c r="I190" s="66">
        <f t="shared" si="11"/>
        <v>0</v>
      </c>
      <c r="J190" s="66">
        <f t="shared" si="12"/>
        <v>-1.0000000000000005E-4</v>
      </c>
      <c r="K190" s="66">
        <f t="shared" si="13"/>
        <v>-5.0949725272152885E-5</v>
      </c>
      <c r="L190" s="66">
        <f t="shared" si="14"/>
        <v>0</v>
      </c>
    </row>
    <row r="191" spans="1:12" x14ac:dyDescent="0.35">
      <c r="A191" s="8">
        <v>44237</v>
      </c>
      <c r="B191" s="20">
        <v>7.000000000000001E-4</v>
      </c>
      <c r="C191" s="20">
        <v>1.1000000000000001E-3</v>
      </c>
      <c r="D191" s="20">
        <v>1.9E-3</v>
      </c>
      <c r="E191" s="20">
        <v>3.252112390455079E-3</v>
      </c>
      <c r="F191" s="20">
        <v>4.5999999999999999E-3</v>
      </c>
      <c r="G191" s="8"/>
      <c r="H191" s="66">
        <f t="shared" si="10"/>
        <v>0</v>
      </c>
      <c r="I191" s="66">
        <f t="shared" si="11"/>
        <v>0</v>
      </c>
      <c r="J191" s="66">
        <f t="shared" si="12"/>
        <v>0</v>
      </c>
      <c r="K191" s="66">
        <f t="shared" si="13"/>
        <v>-9.9135831229984778E-5</v>
      </c>
      <c r="L191" s="66">
        <f t="shared" si="14"/>
        <v>-1.9999999999999966E-4</v>
      </c>
    </row>
    <row r="192" spans="1:12" x14ac:dyDescent="0.35">
      <c r="A192" s="8">
        <v>44238</v>
      </c>
      <c r="B192" s="20">
        <v>7.000000000000001E-4</v>
      </c>
      <c r="C192" s="20">
        <v>1.1000000000000001E-3</v>
      </c>
      <c r="D192" s="20">
        <v>1.9E-3</v>
      </c>
      <c r="E192" s="20">
        <v>3.2547046829643237E-3</v>
      </c>
      <c r="F192" s="20">
        <v>4.5999999999999999E-3</v>
      </c>
      <c r="G192" s="8"/>
      <c r="H192" s="66">
        <f t="shared" si="10"/>
        <v>0</v>
      </c>
      <c r="I192" s="66">
        <f t="shared" si="11"/>
        <v>0</v>
      </c>
      <c r="J192" s="66">
        <f t="shared" si="12"/>
        <v>0</v>
      </c>
      <c r="K192" s="66">
        <f t="shared" si="13"/>
        <v>2.5922925092447362E-6</v>
      </c>
      <c r="L192" s="66">
        <f t="shared" si="14"/>
        <v>0</v>
      </c>
    </row>
    <row r="193" spans="1:12" x14ac:dyDescent="0.35">
      <c r="A193" s="8">
        <v>44239</v>
      </c>
      <c r="B193" s="20">
        <v>5.9999999999999995E-4</v>
      </c>
      <c r="C193" s="20">
        <v>1.1000000000000001E-3</v>
      </c>
      <c r="D193" s="20">
        <v>2E-3</v>
      </c>
      <c r="E193" s="20">
        <v>3.5035299059573157E-3</v>
      </c>
      <c r="F193" s="20">
        <v>5.0000000000000001E-3</v>
      </c>
      <c r="G193" s="8"/>
      <c r="H193" s="66">
        <f t="shared" si="10"/>
        <v>-1.0000000000000015E-4</v>
      </c>
      <c r="I193" s="66">
        <f t="shared" si="11"/>
        <v>0</v>
      </c>
      <c r="J193" s="66">
        <f t="shared" si="12"/>
        <v>1.0000000000000005E-4</v>
      </c>
      <c r="K193" s="66">
        <f t="shared" si="13"/>
        <v>2.4882522299299195E-4</v>
      </c>
      <c r="L193" s="66">
        <f t="shared" si="14"/>
        <v>4.0000000000000018E-4</v>
      </c>
    </row>
    <row r="194" spans="1:12" x14ac:dyDescent="0.35">
      <c r="A194" s="8">
        <v>44243</v>
      </c>
      <c r="B194" s="20">
        <v>8.0000000000000004E-4</v>
      </c>
      <c r="C194" s="20">
        <v>1.2999999999999999E-3</v>
      </c>
      <c r="D194" s="20">
        <v>2.3E-3</v>
      </c>
      <c r="E194" s="20">
        <v>4.0039289391643109E-3</v>
      </c>
      <c r="F194" s="20">
        <v>5.6999999999999993E-3</v>
      </c>
      <c r="G194" s="8"/>
      <c r="H194" s="66">
        <f t="shared" si="10"/>
        <v>2.0000000000000009E-4</v>
      </c>
      <c r="I194" s="66">
        <f t="shared" si="11"/>
        <v>1.9999999999999987E-4</v>
      </c>
      <c r="J194" s="66">
        <f t="shared" si="12"/>
        <v>2.9999999999999992E-4</v>
      </c>
      <c r="K194" s="66">
        <f t="shared" si="13"/>
        <v>5.0039903320699521E-4</v>
      </c>
      <c r="L194" s="66">
        <f t="shared" si="14"/>
        <v>6.9999999999999923E-4</v>
      </c>
    </row>
    <row r="195" spans="1:12" x14ac:dyDescent="0.35">
      <c r="A195" s="8">
        <v>44244</v>
      </c>
      <c r="B195" s="20">
        <v>7.000000000000001E-4</v>
      </c>
      <c r="C195" s="20">
        <v>1.1000000000000001E-3</v>
      </c>
      <c r="D195" s="20">
        <v>2.0999999999999999E-3</v>
      </c>
      <c r="E195" s="20">
        <v>3.904681890119297E-3</v>
      </c>
      <c r="F195" s="20">
        <v>5.6999999999999993E-3</v>
      </c>
      <c r="G195" s="8"/>
      <c r="H195" s="66">
        <f t="shared" si="10"/>
        <v>-9.9999999999999937E-5</v>
      </c>
      <c r="I195" s="66">
        <f t="shared" si="11"/>
        <v>-1.9999999999999987E-4</v>
      </c>
      <c r="J195" s="66">
        <f t="shared" si="12"/>
        <v>-2.0000000000000009E-4</v>
      </c>
      <c r="K195" s="66">
        <f t="shared" si="13"/>
        <v>-9.9247049045013934E-5</v>
      </c>
      <c r="L195" s="66">
        <f t="shared" si="14"/>
        <v>0</v>
      </c>
    </row>
    <row r="196" spans="1:12" x14ac:dyDescent="0.35">
      <c r="A196" s="8">
        <v>44245</v>
      </c>
      <c r="B196" s="20">
        <v>5.9999999999999995E-4</v>
      </c>
      <c r="C196" s="20">
        <v>1.1000000000000001E-3</v>
      </c>
      <c r="D196" s="20">
        <v>2.0999999999999999E-3</v>
      </c>
      <c r="E196" s="20">
        <v>3.8506701561906442E-3</v>
      </c>
      <c r="F196" s="20">
        <v>5.6000000000000008E-3</v>
      </c>
      <c r="G196" s="8"/>
      <c r="H196" s="66">
        <f t="shared" ref="H196:H259" si="15">B196-B195</f>
        <v>-1.0000000000000015E-4</v>
      </c>
      <c r="I196" s="66">
        <f t="shared" ref="I196:I259" si="16">C196-C195</f>
        <v>0</v>
      </c>
      <c r="J196" s="66">
        <f t="shared" ref="J196:J259" si="17">D196-D195</f>
        <v>0</v>
      </c>
      <c r="K196" s="66">
        <f t="shared" ref="K196:K259" si="18">E196-E195</f>
        <v>-5.4011733928652737E-5</v>
      </c>
      <c r="L196" s="66">
        <f t="shared" ref="L196:L259" si="19">F196-F195</f>
        <v>-9.9999999999998528E-5</v>
      </c>
    </row>
    <row r="197" spans="1:12" x14ac:dyDescent="0.35">
      <c r="A197" s="8">
        <v>44246</v>
      </c>
      <c r="B197" s="20">
        <v>7.000000000000001E-4</v>
      </c>
      <c r="C197" s="20">
        <v>1.1000000000000001E-3</v>
      </c>
      <c r="D197" s="20">
        <v>2.2000000000000001E-3</v>
      </c>
      <c r="E197" s="20">
        <v>4.0532614265738585E-3</v>
      </c>
      <c r="F197" s="20">
        <v>5.8999999999999999E-3</v>
      </c>
      <c r="G197" s="8"/>
      <c r="H197" s="66">
        <f t="shared" si="15"/>
        <v>1.0000000000000015E-4</v>
      </c>
      <c r="I197" s="66">
        <f t="shared" si="16"/>
        <v>0</v>
      </c>
      <c r="J197" s="66">
        <f t="shared" si="17"/>
        <v>1.0000000000000026E-4</v>
      </c>
      <c r="K197" s="66">
        <f t="shared" si="18"/>
        <v>2.0259127038321431E-4</v>
      </c>
      <c r="L197" s="66">
        <f t="shared" si="19"/>
        <v>2.9999999999999905E-4</v>
      </c>
    </row>
    <row r="198" spans="1:12" x14ac:dyDescent="0.35">
      <c r="A198" s="8">
        <v>44249</v>
      </c>
      <c r="B198" s="20">
        <v>5.9999999999999995E-4</v>
      </c>
      <c r="C198" s="20">
        <v>1.1000000000000001E-3</v>
      </c>
      <c r="D198" s="20">
        <v>2.2000000000000001E-3</v>
      </c>
      <c r="E198" s="20">
        <v>4.15158752743149E-3</v>
      </c>
      <c r="F198" s="20">
        <v>6.0999999999999995E-3</v>
      </c>
      <c r="G198" s="8"/>
      <c r="H198" s="66">
        <f t="shared" si="15"/>
        <v>-1.0000000000000015E-4</v>
      </c>
      <c r="I198" s="66">
        <f t="shared" si="16"/>
        <v>0</v>
      </c>
      <c r="J198" s="66">
        <f t="shared" si="17"/>
        <v>0</v>
      </c>
      <c r="K198" s="66">
        <f t="shared" si="18"/>
        <v>9.8326100857631417E-5</v>
      </c>
      <c r="L198" s="66">
        <f t="shared" si="19"/>
        <v>1.9999999999999966E-4</v>
      </c>
    </row>
    <row r="199" spans="1:12" x14ac:dyDescent="0.35">
      <c r="A199" s="8">
        <v>44250</v>
      </c>
      <c r="B199" s="20">
        <v>8.0000000000000004E-4</v>
      </c>
      <c r="C199" s="20">
        <v>1.1000000000000001E-3</v>
      </c>
      <c r="D199" s="20">
        <v>2.2000000000000001E-3</v>
      </c>
      <c r="E199" s="20">
        <v>4.0547882689728016E-3</v>
      </c>
      <c r="F199" s="20">
        <v>5.8999999999999999E-3</v>
      </c>
      <c r="G199" s="8"/>
      <c r="H199" s="66">
        <f t="shared" si="15"/>
        <v>2.0000000000000009E-4</v>
      </c>
      <c r="I199" s="66">
        <f t="shared" si="16"/>
        <v>0</v>
      </c>
      <c r="J199" s="66">
        <f t="shared" si="17"/>
        <v>0</v>
      </c>
      <c r="K199" s="66">
        <f t="shared" si="18"/>
        <v>-9.6799258458688323E-5</v>
      </c>
      <c r="L199" s="66">
        <f t="shared" si="19"/>
        <v>-1.9999999999999966E-4</v>
      </c>
    </row>
    <row r="200" spans="1:12" x14ac:dyDescent="0.35">
      <c r="A200" s="8">
        <v>44251</v>
      </c>
      <c r="B200" s="20">
        <v>8.0000000000000004E-4</v>
      </c>
      <c r="C200" s="20">
        <v>1.1999999999999999E-3</v>
      </c>
      <c r="D200" s="20">
        <v>2.3999999999999998E-3</v>
      </c>
      <c r="E200" s="20">
        <v>4.3023658583468587E-3</v>
      </c>
      <c r="F200" s="20">
        <v>6.1999999999999998E-3</v>
      </c>
      <c r="G200" s="8"/>
      <c r="H200" s="66">
        <f t="shared" si="15"/>
        <v>0</v>
      </c>
      <c r="I200" s="66">
        <f t="shared" si="16"/>
        <v>9.9999999999999829E-5</v>
      </c>
      <c r="J200" s="66">
        <f t="shared" si="17"/>
        <v>1.9999999999999966E-4</v>
      </c>
      <c r="K200" s="66">
        <f t="shared" si="18"/>
        <v>2.4757758937405706E-4</v>
      </c>
      <c r="L200" s="66">
        <f t="shared" si="19"/>
        <v>2.9999999999999992E-4</v>
      </c>
    </row>
    <row r="201" spans="1:12" x14ac:dyDescent="0.35">
      <c r="A201" s="8">
        <v>44252</v>
      </c>
      <c r="B201" s="20">
        <v>8.9999999999999998E-4</v>
      </c>
      <c r="C201" s="20">
        <v>1.7000000000000001E-3</v>
      </c>
      <c r="D201" s="20">
        <v>3.4000000000000002E-3</v>
      </c>
      <c r="E201" s="20">
        <v>5.7520382983337771E-3</v>
      </c>
      <c r="F201" s="20">
        <v>8.1000000000000013E-3</v>
      </c>
      <c r="G201" s="8"/>
      <c r="H201" s="66">
        <f t="shared" si="15"/>
        <v>9.9999999999999937E-5</v>
      </c>
      <c r="I201" s="66">
        <f t="shared" si="16"/>
        <v>5.0000000000000023E-4</v>
      </c>
      <c r="J201" s="66">
        <f t="shared" si="17"/>
        <v>1.0000000000000005E-3</v>
      </c>
      <c r="K201" s="66">
        <f t="shared" si="18"/>
        <v>1.4496724399869184E-3</v>
      </c>
      <c r="L201" s="66">
        <f t="shared" si="19"/>
        <v>1.9000000000000015E-3</v>
      </c>
    </row>
    <row r="202" spans="1:12" x14ac:dyDescent="0.35">
      <c r="A202" s="8">
        <v>44253</v>
      </c>
      <c r="B202" s="20">
        <v>8.0000000000000004E-4</v>
      </c>
      <c r="C202" s="20">
        <v>1.4000000000000002E-3</v>
      </c>
      <c r="D202" s="20">
        <v>3.0000000000000001E-3</v>
      </c>
      <c r="E202" s="20">
        <v>5.2519018577760765E-3</v>
      </c>
      <c r="F202" s="20">
        <v>7.4999999999999997E-3</v>
      </c>
      <c r="G202" s="8"/>
      <c r="H202" s="66">
        <f t="shared" si="15"/>
        <v>-9.9999999999999937E-5</v>
      </c>
      <c r="I202" s="66">
        <f t="shared" si="16"/>
        <v>-2.9999999999999992E-4</v>
      </c>
      <c r="J202" s="66">
        <f t="shared" si="17"/>
        <v>-4.0000000000000018E-4</v>
      </c>
      <c r="K202" s="66">
        <f t="shared" si="18"/>
        <v>-5.0013644055770055E-4</v>
      </c>
      <c r="L202" s="66">
        <f t="shared" si="19"/>
        <v>-6.0000000000000157E-4</v>
      </c>
    </row>
    <row r="203" spans="1:12" x14ac:dyDescent="0.35">
      <c r="A203" s="8">
        <v>44256</v>
      </c>
      <c r="B203" s="20">
        <v>8.0000000000000004E-4</v>
      </c>
      <c r="C203" s="20">
        <v>1.2999999999999999E-3</v>
      </c>
      <c r="D203" s="20">
        <v>2.7000000000000001E-3</v>
      </c>
      <c r="E203" s="20">
        <v>4.9023509886666084E-3</v>
      </c>
      <c r="F203" s="20">
        <v>7.0999999999999995E-3</v>
      </c>
      <c r="G203" s="8"/>
      <c r="H203" s="66">
        <f t="shared" si="15"/>
        <v>0</v>
      </c>
      <c r="I203" s="66">
        <f t="shared" si="16"/>
        <v>-1.0000000000000026E-4</v>
      </c>
      <c r="J203" s="66">
        <f t="shared" si="17"/>
        <v>-2.9999999999999992E-4</v>
      </c>
      <c r="K203" s="66">
        <f t="shared" si="18"/>
        <v>-3.4955086910946811E-4</v>
      </c>
      <c r="L203" s="66">
        <f t="shared" si="19"/>
        <v>-4.0000000000000018E-4</v>
      </c>
    </row>
    <row r="204" spans="1:12" x14ac:dyDescent="0.35">
      <c r="A204" s="8">
        <v>44257</v>
      </c>
      <c r="B204" s="20">
        <v>8.0000000000000004E-4</v>
      </c>
      <c r="C204" s="20">
        <v>1.2999999999999999E-3</v>
      </c>
      <c r="D204" s="20">
        <v>2.5999999999999999E-3</v>
      </c>
      <c r="E204" s="20">
        <v>4.6500165109561046E-3</v>
      </c>
      <c r="F204" s="20">
        <v>6.7000000000000002E-3</v>
      </c>
      <c r="G204" s="8"/>
      <c r="H204" s="66">
        <f t="shared" si="15"/>
        <v>0</v>
      </c>
      <c r="I204" s="66">
        <f t="shared" si="16"/>
        <v>0</v>
      </c>
      <c r="J204" s="66">
        <f t="shared" si="17"/>
        <v>-1.0000000000000026E-4</v>
      </c>
      <c r="K204" s="66">
        <f t="shared" si="18"/>
        <v>-2.5233447771050386E-4</v>
      </c>
      <c r="L204" s="66">
        <f t="shared" si="19"/>
        <v>-3.9999999999999931E-4</v>
      </c>
    </row>
    <row r="205" spans="1:12" x14ac:dyDescent="0.35">
      <c r="A205" s="8">
        <v>44258</v>
      </c>
      <c r="B205" s="20">
        <v>8.0000000000000004E-4</v>
      </c>
      <c r="C205" s="20">
        <v>1.4000000000000002E-3</v>
      </c>
      <c r="D205" s="20">
        <v>2.8999999999999998E-3</v>
      </c>
      <c r="E205" s="20">
        <v>5.1006319168991508E-3</v>
      </c>
      <c r="F205" s="20">
        <v>7.3000000000000001E-3</v>
      </c>
      <c r="G205" s="8"/>
      <c r="H205" s="66">
        <f t="shared" si="15"/>
        <v>0</v>
      </c>
      <c r="I205" s="66">
        <f t="shared" si="16"/>
        <v>1.0000000000000026E-4</v>
      </c>
      <c r="J205" s="66">
        <f t="shared" si="17"/>
        <v>2.9999999999999992E-4</v>
      </c>
      <c r="K205" s="66">
        <f t="shared" si="18"/>
        <v>4.5061540594304623E-4</v>
      </c>
      <c r="L205" s="66">
        <f t="shared" si="19"/>
        <v>5.9999999999999984E-4</v>
      </c>
    </row>
    <row r="206" spans="1:12" x14ac:dyDescent="0.35">
      <c r="A206" s="8">
        <v>44259</v>
      </c>
      <c r="B206" s="20">
        <v>8.0000000000000004E-4</v>
      </c>
      <c r="C206" s="20">
        <v>1.4000000000000002E-3</v>
      </c>
      <c r="D206" s="20">
        <v>3.2000000000000002E-3</v>
      </c>
      <c r="E206" s="20">
        <v>5.4528261245502131E-3</v>
      </c>
      <c r="F206" s="20">
        <v>7.7000000000000002E-3</v>
      </c>
      <c r="G206" s="8"/>
      <c r="H206" s="66">
        <f t="shared" si="15"/>
        <v>0</v>
      </c>
      <c r="I206" s="66">
        <f t="shared" si="16"/>
        <v>0</v>
      </c>
      <c r="J206" s="66">
        <f t="shared" si="17"/>
        <v>3.0000000000000035E-4</v>
      </c>
      <c r="K206" s="66">
        <f t="shared" si="18"/>
        <v>3.5219420765106226E-4</v>
      </c>
      <c r="L206" s="66">
        <f t="shared" si="19"/>
        <v>4.0000000000000018E-4</v>
      </c>
    </row>
    <row r="207" spans="1:12" x14ac:dyDescent="0.35">
      <c r="A207" s="8">
        <v>44260</v>
      </c>
      <c r="B207" s="20">
        <v>8.0000000000000004E-4</v>
      </c>
      <c r="C207" s="20">
        <v>1.4000000000000002E-3</v>
      </c>
      <c r="D207" s="20">
        <v>3.2000000000000002E-3</v>
      </c>
      <c r="E207" s="20">
        <v>5.5544335391675493E-3</v>
      </c>
      <c r="F207" s="20">
        <v>7.9000000000000008E-3</v>
      </c>
      <c r="G207" s="8"/>
      <c r="H207" s="66">
        <f t="shared" si="15"/>
        <v>0</v>
      </c>
      <c r="I207" s="66">
        <f t="shared" si="16"/>
        <v>0</v>
      </c>
      <c r="J207" s="66">
        <f t="shared" si="17"/>
        <v>0</v>
      </c>
      <c r="K207" s="66">
        <f t="shared" si="18"/>
        <v>1.0160741461733621E-4</v>
      </c>
      <c r="L207" s="66">
        <f t="shared" si="19"/>
        <v>2.0000000000000052E-4</v>
      </c>
    </row>
    <row r="208" spans="1:12" x14ac:dyDescent="0.35">
      <c r="A208" s="8">
        <v>44263</v>
      </c>
      <c r="B208" s="20">
        <v>8.9999999999999998E-4</v>
      </c>
      <c r="C208" s="20">
        <v>1.7000000000000001E-3</v>
      </c>
      <c r="D208" s="20">
        <v>3.4000000000000002E-3</v>
      </c>
      <c r="E208" s="20">
        <v>6.0023969041671718E-3</v>
      </c>
      <c r="F208" s="20">
        <v>8.6E-3</v>
      </c>
      <c r="G208" s="8"/>
      <c r="H208" s="66">
        <f t="shared" si="15"/>
        <v>9.9999999999999937E-5</v>
      </c>
      <c r="I208" s="66">
        <f t="shared" si="16"/>
        <v>2.9999999999999992E-4</v>
      </c>
      <c r="J208" s="66">
        <f t="shared" si="17"/>
        <v>2.0000000000000009E-4</v>
      </c>
      <c r="K208" s="66">
        <f t="shared" si="18"/>
        <v>4.4796336499962255E-4</v>
      </c>
      <c r="L208" s="66">
        <f t="shared" si="19"/>
        <v>6.9999999999999923E-4</v>
      </c>
    </row>
    <row r="209" spans="1:12" x14ac:dyDescent="0.35">
      <c r="A209" s="8">
        <v>44264</v>
      </c>
      <c r="B209" s="20">
        <v>1E-3</v>
      </c>
      <c r="C209" s="20">
        <v>1.7000000000000001E-3</v>
      </c>
      <c r="D209" s="20">
        <v>3.4999999999999996E-3</v>
      </c>
      <c r="E209" s="20">
        <v>5.9049092780231157E-3</v>
      </c>
      <c r="F209" s="20">
        <v>8.3000000000000001E-3</v>
      </c>
      <c r="G209" s="8"/>
      <c r="H209" s="66">
        <f t="shared" si="15"/>
        <v>1.0000000000000005E-4</v>
      </c>
      <c r="I209" s="66">
        <f t="shared" si="16"/>
        <v>0</v>
      </c>
      <c r="J209" s="66">
        <f t="shared" si="17"/>
        <v>9.9999999999999395E-5</v>
      </c>
      <c r="K209" s="66">
        <f t="shared" si="18"/>
        <v>-9.7487626144056143E-5</v>
      </c>
      <c r="L209" s="66">
        <f t="shared" si="19"/>
        <v>-2.9999999999999992E-4</v>
      </c>
    </row>
    <row r="210" spans="1:12" x14ac:dyDescent="0.35">
      <c r="A210" s="8">
        <v>44265</v>
      </c>
      <c r="B210" s="20">
        <v>8.0000000000000004E-4</v>
      </c>
      <c r="C210" s="20">
        <v>1.6000000000000001E-3</v>
      </c>
      <c r="D210" s="20">
        <v>3.2000000000000002E-3</v>
      </c>
      <c r="E210" s="20">
        <v>5.6030293478029928E-3</v>
      </c>
      <c r="F210" s="20">
        <v>8.0000000000000002E-3</v>
      </c>
      <c r="G210" s="8"/>
      <c r="H210" s="66">
        <f t="shared" si="15"/>
        <v>-1.9999999999999998E-4</v>
      </c>
      <c r="I210" s="66">
        <f t="shared" si="16"/>
        <v>-1.0000000000000005E-4</v>
      </c>
      <c r="J210" s="66">
        <f t="shared" si="17"/>
        <v>-2.9999999999999949E-4</v>
      </c>
      <c r="K210" s="66">
        <f t="shared" si="18"/>
        <v>-3.0187993022012284E-4</v>
      </c>
      <c r="L210" s="66">
        <f t="shared" si="19"/>
        <v>-2.9999999999999992E-4</v>
      </c>
    </row>
    <row r="211" spans="1:12" x14ac:dyDescent="0.35">
      <c r="A211" s="8">
        <v>44266</v>
      </c>
      <c r="B211" s="20">
        <v>8.0000000000000004E-4</v>
      </c>
      <c r="C211" s="20">
        <v>1.4000000000000002E-3</v>
      </c>
      <c r="D211" s="20">
        <v>3.0999999999999999E-3</v>
      </c>
      <c r="E211" s="20">
        <v>5.4502827828482982E-3</v>
      </c>
      <c r="F211" s="20">
        <v>7.8000000000000005E-3</v>
      </c>
      <c r="G211" s="8"/>
      <c r="H211" s="66">
        <f t="shared" si="15"/>
        <v>0</v>
      </c>
      <c r="I211" s="66">
        <f t="shared" si="16"/>
        <v>-1.9999999999999987E-4</v>
      </c>
      <c r="J211" s="66">
        <f t="shared" si="17"/>
        <v>-1.0000000000000026E-4</v>
      </c>
      <c r="K211" s="66">
        <f t="shared" si="18"/>
        <v>-1.5274656495469462E-4</v>
      </c>
      <c r="L211" s="66">
        <f t="shared" si="19"/>
        <v>-1.9999999999999966E-4</v>
      </c>
    </row>
    <row r="212" spans="1:12" x14ac:dyDescent="0.35">
      <c r="A212" s="8">
        <v>44267</v>
      </c>
      <c r="B212" s="20">
        <v>8.9999999999999998E-4</v>
      </c>
      <c r="C212" s="20">
        <v>1.4000000000000002E-3</v>
      </c>
      <c r="D212" s="20">
        <v>3.4000000000000002E-3</v>
      </c>
      <c r="E212" s="20">
        <v>5.9518799726707584E-3</v>
      </c>
      <c r="F212" s="20">
        <v>8.5000000000000006E-3</v>
      </c>
      <c r="G212" s="8"/>
      <c r="H212" s="66">
        <f t="shared" si="15"/>
        <v>9.9999999999999937E-5</v>
      </c>
      <c r="I212" s="66">
        <f t="shared" si="16"/>
        <v>0</v>
      </c>
      <c r="J212" s="66">
        <f t="shared" si="17"/>
        <v>3.0000000000000035E-4</v>
      </c>
      <c r="K212" s="66">
        <f t="shared" si="18"/>
        <v>5.0159718982246016E-4</v>
      </c>
      <c r="L212" s="66">
        <f t="shared" si="19"/>
        <v>7.000000000000001E-4</v>
      </c>
    </row>
    <row r="213" spans="1:12" x14ac:dyDescent="0.35">
      <c r="A213" s="8">
        <v>44270</v>
      </c>
      <c r="B213" s="20">
        <v>8.0000000000000004E-4</v>
      </c>
      <c r="C213" s="20">
        <v>1.4000000000000002E-3</v>
      </c>
      <c r="D213" s="20">
        <v>3.3E-3</v>
      </c>
      <c r="E213" s="20">
        <v>5.8514200708193638E-3</v>
      </c>
      <c r="F213" s="20">
        <v>8.3999999999999995E-3</v>
      </c>
      <c r="G213" s="8"/>
      <c r="H213" s="66">
        <f t="shared" si="15"/>
        <v>-9.9999999999999937E-5</v>
      </c>
      <c r="I213" s="66">
        <f t="shared" si="16"/>
        <v>0</v>
      </c>
      <c r="J213" s="66">
        <f t="shared" si="17"/>
        <v>-1.0000000000000026E-4</v>
      </c>
      <c r="K213" s="66">
        <f t="shared" si="18"/>
        <v>-1.0045990185139457E-4</v>
      </c>
      <c r="L213" s="66">
        <f t="shared" si="19"/>
        <v>-1.0000000000000113E-4</v>
      </c>
    </row>
    <row r="214" spans="1:12" x14ac:dyDescent="0.35">
      <c r="A214" s="8">
        <v>44271</v>
      </c>
      <c r="B214" s="20">
        <v>7.000000000000001E-4</v>
      </c>
      <c r="C214" s="20">
        <v>1.5E-3</v>
      </c>
      <c r="D214" s="20">
        <v>3.3E-3</v>
      </c>
      <c r="E214" s="20">
        <v>5.8011828926991483E-3</v>
      </c>
      <c r="F214" s="20">
        <v>8.3000000000000001E-3</v>
      </c>
      <c r="G214" s="8"/>
      <c r="H214" s="66">
        <f t="shared" si="15"/>
        <v>-9.9999999999999937E-5</v>
      </c>
      <c r="I214" s="66">
        <f t="shared" si="16"/>
        <v>9.9999999999999829E-5</v>
      </c>
      <c r="J214" s="66">
        <f t="shared" si="17"/>
        <v>0</v>
      </c>
      <c r="K214" s="66">
        <f t="shared" si="18"/>
        <v>-5.0237178120215477E-5</v>
      </c>
      <c r="L214" s="66">
        <f t="shared" si="19"/>
        <v>-9.9999999999999395E-5</v>
      </c>
    </row>
    <row r="215" spans="1:12" x14ac:dyDescent="0.35">
      <c r="A215" s="8">
        <v>44272</v>
      </c>
      <c r="B215" s="20">
        <v>7.000000000000001E-4</v>
      </c>
      <c r="C215" s="20">
        <v>1.2999999999999999E-3</v>
      </c>
      <c r="D215" s="20">
        <v>2.8999999999999998E-3</v>
      </c>
      <c r="E215" s="20">
        <v>5.4508118024096316E-3</v>
      </c>
      <c r="F215" s="20">
        <v>8.0000000000000002E-3</v>
      </c>
      <c r="G215" s="8"/>
      <c r="H215" s="66">
        <f t="shared" si="15"/>
        <v>0</v>
      </c>
      <c r="I215" s="66">
        <f t="shared" si="16"/>
        <v>-2.0000000000000009E-4</v>
      </c>
      <c r="J215" s="66">
        <f t="shared" si="17"/>
        <v>-4.0000000000000018E-4</v>
      </c>
      <c r="K215" s="66">
        <f t="shared" si="18"/>
        <v>-3.5037109028951668E-4</v>
      </c>
      <c r="L215" s="66">
        <f t="shared" si="19"/>
        <v>-2.9999999999999992E-4</v>
      </c>
    </row>
    <row r="216" spans="1:12" x14ac:dyDescent="0.35">
      <c r="A216" s="8">
        <v>44273</v>
      </c>
      <c r="B216" s="20">
        <v>8.0000000000000004E-4</v>
      </c>
      <c r="C216" s="20">
        <v>1.6000000000000001E-3</v>
      </c>
      <c r="D216" s="20">
        <v>3.3E-3</v>
      </c>
      <c r="E216" s="20">
        <v>5.9545625916981671E-3</v>
      </c>
      <c r="F216" s="20">
        <v>8.6E-3</v>
      </c>
      <c r="G216" s="8"/>
      <c r="H216" s="66">
        <f t="shared" si="15"/>
        <v>9.9999999999999937E-5</v>
      </c>
      <c r="I216" s="66">
        <f t="shared" si="16"/>
        <v>3.0000000000000014E-4</v>
      </c>
      <c r="J216" s="66">
        <f t="shared" si="17"/>
        <v>4.0000000000000018E-4</v>
      </c>
      <c r="K216" s="66">
        <f t="shared" si="18"/>
        <v>5.0375078928853543E-4</v>
      </c>
      <c r="L216" s="66">
        <f t="shared" si="19"/>
        <v>5.9999999999999984E-4</v>
      </c>
    </row>
    <row r="217" spans="1:12" x14ac:dyDescent="0.35">
      <c r="A217" s="8">
        <v>44274</v>
      </c>
      <c r="B217" s="20">
        <v>7.000000000000001E-4</v>
      </c>
      <c r="C217" s="20">
        <v>1.6000000000000001E-3</v>
      </c>
      <c r="D217" s="20">
        <v>3.3E-3</v>
      </c>
      <c r="E217" s="20">
        <v>6.1543154901397704E-3</v>
      </c>
      <c r="F217" s="20">
        <v>9.0000000000000011E-3</v>
      </c>
      <c r="G217" s="8"/>
      <c r="H217" s="66">
        <f t="shared" si="15"/>
        <v>-9.9999999999999937E-5</v>
      </c>
      <c r="I217" s="66">
        <f t="shared" si="16"/>
        <v>0</v>
      </c>
      <c r="J217" s="66">
        <f t="shared" si="17"/>
        <v>0</v>
      </c>
      <c r="K217" s="66">
        <f t="shared" si="18"/>
        <v>1.9975289844160332E-4</v>
      </c>
      <c r="L217" s="66">
        <f t="shared" si="19"/>
        <v>4.0000000000000105E-4</v>
      </c>
    </row>
    <row r="218" spans="1:12" x14ac:dyDescent="0.35">
      <c r="A218" s="8">
        <v>44277</v>
      </c>
      <c r="B218" s="20">
        <v>5.9999999999999995E-4</v>
      </c>
      <c r="C218" s="20">
        <v>1.5E-3</v>
      </c>
      <c r="D218" s="20">
        <v>3.2000000000000002E-3</v>
      </c>
      <c r="E218" s="20">
        <v>5.9502036672516127E-3</v>
      </c>
      <c r="F218" s="20">
        <v>8.6999999999999994E-3</v>
      </c>
      <c r="G218" s="8"/>
      <c r="H218" s="66">
        <f t="shared" si="15"/>
        <v>-1.0000000000000015E-4</v>
      </c>
      <c r="I218" s="66">
        <f t="shared" si="16"/>
        <v>-1.0000000000000005E-4</v>
      </c>
      <c r="J218" s="66">
        <f t="shared" si="17"/>
        <v>-9.9999999999999829E-5</v>
      </c>
      <c r="K218" s="66">
        <f t="shared" si="18"/>
        <v>-2.0411182288815766E-4</v>
      </c>
      <c r="L218" s="66">
        <f t="shared" si="19"/>
        <v>-3.0000000000000165E-4</v>
      </c>
    </row>
    <row r="219" spans="1:12" x14ac:dyDescent="0.35">
      <c r="A219" s="8">
        <v>44278</v>
      </c>
      <c r="B219" s="20">
        <v>8.0000000000000004E-4</v>
      </c>
      <c r="C219" s="20">
        <v>1.5E-3</v>
      </c>
      <c r="D219" s="20">
        <v>3.0999999999999999E-3</v>
      </c>
      <c r="E219" s="20">
        <v>5.7025640141372411E-3</v>
      </c>
      <c r="F219" s="20">
        <v>8.3000000000000001E-3</v>
      </c>
      <c r="G219" s="8"/>
      <c r="H219" s="66">
        <f t="shared" si="15"/>
        <v>2.0000000000000009E-4</v>
      </c>
      <c r="I219" s="66">
        <f t="shared" si="16"/>
        <v>0</v>
      </c>
      <c r="J219" s="66">
        <f t="shared" si="17"/>
        <v>-1.0000000000000026E-4</v>
      </c>
      <c r="K219" s="66">
        <f t="shared" si="18"/>
        <v>-2.4763965311437163E-4</v>
      </c>
      <c r="L219" s="66">
        <f t="shared" si="19"/>
        <v>-3.9999999999999931E-4</v>
      </c>
    </row>
    <row r="220" spans="1:12" x14ac:dyDescent="0.35">
      <c r="A220" s="8">
        <v>44279</v>
      </c>
      <c r="B220" s="20">
        <v>7.000000000000001E-4</v>
      </c>
      <c r="C220" s="20">
        <v>1.4000000000000002E-3</v>
      </c>
      <c r="D220" s="20">
        <v>3.0999999999999999E-3</v>
      </c>
      <c r="E220" s="20">
        <v>5.7036423433508739E-3</v>
      </c>
      <c r="F220" s="20">
        <v>8.3000000000000001E-3</v>
      </c>
      <c r="G220" s="8"/>
      <c r="H220" s="66">
        <f t="shared" si="15"/>
        <v>-9.9999999999999937E-5</v>
      </c>
      <c r="I220" s="66">
        <f t="shared" si="16"/>
        <v>-9.9999999999999829E-5</v>
      </c>
      <c r="J220" s="66">
        <f t="shared" si="17"/>
        <v>0</v>
      </c>
      <c r="K220" s="66">
        <f t="shared" si="18"/>
        <v>1.0783292136327602E-6</v>
      </c>
      <c r="L220" s="66">
        <f t="shared" si="19"/>
        <v>0</v>
      </c>
    </row>
    <row r="221" spans="1:12" x14ac:dyDescent="0.35">
      <c r="A221" s="8">
        <v>44280</v>
      </c>
      <c r="B221" s="20">
        <v>7.000000000000001E-4</v>
      </c>
      <c r="C221" s="20">
        <v>1.4000000000000002E-3</v>
      </c>
      <c r="D221" s="20">
        <v>3.0000000000000001E-3</v>
      </c>
      <c r="E221" s="20">
        <v>5.6047035518406174E-3</v>
      </c>
      <c r="F221" s="20">
        <v>8.199999999999999E-3</v>
      </c>
      <c r="G221" s="8"/>
      <c r="H221" s="66">
        <f t="shared" si="15"/>
        <v>0</v>
      </c>
      <c r="I221" s="66">
        <f t="shared" si="16"/>
        <v>0</v>
      </c>
      <c r="J221" s="66">
        <f t="shared" si="17"/>
        <v>-9.9999999999999829E-5</v>
      </c>
      <c r="K221" s="66">
        <f t="shared" si="18"/>
        <v>-9.8938791510256446E-5</v>
      </c>
      <c r="L221" s="66">
        <f t="shared" si="19"/>
        <v>-1.0000000000000113E-4</v>
      </c>
    </row>
    <row r="222" spans="1:12" x14ac:dyDescent="0.35">
      <c r="A222" s="8">
        <v>44281</v>
      </c>
      <c r="B222" s="20">
        <v>5.9999999999999995E-4</v>
      </c>
      <c r="C222" s="20">
        <v>1.4000000000000002E-3</v>
      </c>
      <c r="D222" s="20">
        <v>3.0999999999999999E-3</v>
      </c>
      <c r="E222" s="20">
        <v>5.8002596170512628E-3</v>
      </c>
      <c r="F222" s="20">
        <v>8.5000000000000006E-3</v>
      </c>
      <c r="G222" s="8"/>
      <c r="H222" s="66">
        <f t="shared" si="15"/>
        <v>-1.0000000000000015E-4</v>
      </c>
      <c r="I222" s="66">
        <f t="shared" si="16"/>
        <v>0</v>
      </c>
      <c r="J222" s="66">
        <f t="shared" si="17"/>
        <v>9.9999999999999829E-5</v>
      </c>
      <c r="K222" s="66">
        <f t="shared" si="18"/>
        <v>1.9555606521064542E-4</v>
      </c>
      <c r="L222" s="66">
        <f t="shared" si="19"/>
        <v>3.0000000000000165E-4</v>
      </c>
    </row>
    <row r="223" spans="1:12" x14ac:dyDescent="0.35">
      <c r="A223" s="8">
        <v>44284</v>
      </c>
      <c r="B223" s="20">
        <v>5.9999999999999995E-4</v>
      </c>
      <c r="C223" s="20">
        <v>1.4000000000000002E-3</v>
      </c>
      <c r="D223" s="20">
        <v>3.2000000000000002E-3</v>
      </c>
      <c r="E223" s="20">
        <v>6.0549405486833054E-3</v>
      </c>
      <c r="F223" s="20">
        <v>8.8999999999999999E-3</v>
      </c>
      <c r="G223" s="8"/>
      <c r="H223" s="66">
        <f t="shared" si="15"/>
        <v>0</v>
      </c>
      <c r="I223" s="66">
        <f t="shared" si="16"/>
        <v>0</v>
      </c>
      <c r="J223" s="66">
        <f t="shared" si="17"/>
        <v>1.0000000000000026E-4</v>
      </c>
      <c r="K223" s="66">
        <f t="shared" si="18"/>
        <v>2.5468093163204253E-4</v>
      </c>
      <c r="L223" s="66">
        <f t="shared" si="19"/>
        <v>3.9999999999999931E-4</v>
      </c>
    </row>
    <row r="224" spans="1:12" x14ac:dyDescent="0.35">
      <c r="A224" s="8">
        <v>44285</v>
      </c>
      <c r="B224" s="20">
        <v>5.9999999999999995E-4</v>
      </c>
      <c r="C224" s="20">
        <v>1.6000000000000001E-3</v>
      </c>
      <c r="D224" s="20">
        <v>3.3E-3</v>
      </c>
      <c r="E224" s="20">
        <v>6.1520567161519549E-3</v>
      </c>
      <c r="F224" s="20">
        <v>9.0000000000000011E-3</v>
      </c>
      <c r="G224" s="8"/>
      <c r="H224" s="66">
        <f t="shared" si="15"/>
        <v>0</v>
      </c>
      <c r="I224" s="66">
        <f t="shared" si="16"/>
        <v>1.9999999999999987E-4</v>
      </c>
      <c r="J224" s="66">
        <f t="shared" si="17"/>
        <v>9.9999999999999829E-5</v>
      </c>
      <c r="K224" s="66">
        <f t="shared" si="18"/>
        <v>9.7116167468649581E-5</v>
      </c>
      <c r="L224" s="66">
        <f t="shared" si="19"/>
        <v>1.0000000000000113E-4</v>
      </c>
    </row>
    <row r="225" spans="1:12" x14ac:dyDescent="0.35">
      <c r="A225" s="8">
        <v>44286</v>
      </c>
      <c r="B225" s="20">
        <v>7.000000000000001E-4</v>
      </c>
      <c r="C225" s="20">
        <v>1.6000000000000001E-3</v>
      </c>
      <c r="D225" s="20">
        <v>3.4999999999999996E-3</v>
      </c>
      <c r="E225" s="20">
        <v>6.3536262062985046E-3</v>
      </c>
      <c r="F225" s="20">
        <v>9.1999999999999998E-3</v>
      </c>
      <c r="G225" s="8"/>
      <c r="H225" s="66">
        <f t="shared" si="15"/>
        <v>1.0000000000000015E-4</v>
      </c>
      <c r="I225" s="66">
        <f t="shared" si="16"/>
        <v>0</v>
      </c>
      <c r="J225" s="66">
        <f t="shared" si="17"/>
        <v>1.9999999999999966E-4</v>
      </c>
      <c r="K225" s="66">
        <f t="shared" si="18"/>
        <v>2.0156949014654962E-4</v>
      </c>
      <c r="L225" s="66">
        <f t="shared" si="19"/>
        <v>1.9999999999999879E-4</v>
      </c>
    </row>
    <row r="226" spans="1:12" x14ac:dyDescent="0.35">
      <c r="A226" s="8">
        <v>44287</v>
      </c>
      <c r="B226" s="20">
        <v>5.9999999999999995E-4</v>
      </c>
      <c r="C226" s="20">
        <v>1.7000000000000001E-3</v>
      </c>
      <c r="D226" s="20">
        <v>3.4999999999999996E-3</v>
      </c>
      <c r="E226" s="20">
        <v>6.2538728907975917E-3</v>
      </c>
      <c r="F226" s="20">
        <v>9.0000000000000011E-3</v>
      </c>
      <c r="G226" s="8"/>
      <c r="H226" s="66">
        <f t="shared" si="15"/>
        <v>-1.0000000000000015E-4</v>
      </c>
      <c r="I226" s="66">
        <f t="shared" si="16"/>
        <v>1.0000000000000005E-4</v>
      </c>
      <c r="J226" s="66">
        <f t="shared" si="17"/>
        <v>0</v>
      </c>
      <c r="K226" s="66">
        <f t="shared" si="18"/>
        <v>-9.975331550091289E-5</v>
      </c>
      <c r="L226" s="66">
        <f t="shared" si="19"/>
        <v>-1.9999999999999879E-4</v>
      </c>
    </row>
    <row r="227" spans="1:12" x14ac:dyDescent="0.35">
      <c r="A227" s="8">
        <v>44288</v>
      </c>
      <c r="B227" s="20">
        <v>7.000000000000001E-4</v>
      </c>
      <c r="C227" s="20">
        <v>1.9E-3</v>
      </c>
      <c r="D227" s="20">
        <v>3.9000000000000003E-3</v>
      </c>
      <c r="E227" s="20">
        <v>6.8004749795212982E-3</v>
      </c>
      <c r="F227" s="20">
        <v>9.7000000000000003E-3</v>
      </c>
      <c r="G227" s="8"/>
      <c r="H227" s="66">
        <f t="shared" si="15"/>
        <v>1.0000000000000015E-4</v>
      </c>
      <c r="I227" s="66">
        <f t="shared" si="16"/>
        <v>1.9999999999999987E-4</v>
      </c>
      <c r="J227" s="66">
        <f t="shared" si="17"/>
        <v>4.0000000000000062E-4</v>
      </c>
      <c r="K227" s="66">
        <f t="shared" si="18"/>
        <v>5.4660208872370653E-4</v>
      </c>
      <c r="L227" s="66">
        <f t="shared" si="19"/>
        <v>6.9999999999999923E-4</v>
      </c>
    </row>
    <row r="228" spans="1:12" x14ac:dyDescent="0.35">
      <c r="A228" s="8">
        <v>44291</v>
      </c>
      <c r="B228" s="20">
        <v>5.9999999999999995E-4</v>
      </c>
      <c r="C228" s="20">
        <v>1.7000000000000001E-3</v>
      </c>
      <c r="D228" s="20">
        <v>3.7000000000000002E-3</v>
      </c>
      <c r="E228" s="20">
        <v>6.5537488422176705E-3</v>
      </c>
      <c r="F228" s="20">
        <v>9.3999999999999986E-3</v>
      </c>
      <c r="G228" s="8"/>
      <c r="H228" s="66">
        <f t="shared" si="15"/>
        <v>-1.0000000000000015E-4</v>
      </c>
      <c r="I228" s="66">
        <f t="shared" si="16"/>
        <v>-1.9999999999999987E-4</v>
      </c>
      <c r="J228" s="66">
        <f t="shared" si="17"/>
        <v>-2.0000000000000009E-4</v>
      </c>
      <c r="K228" s="66">
        <f t="shared" si="18"/>
        <v>-2.4672613730362773E-4</v>
      </c>
      <c r="L228" s="66">
        <f t="shared" si="19"/>
        <v>-3.0000000000000165E-4</v>
      </c>
    </row>
    <row r="229" spans="1:12" x14ac:dyDescent="0.35">
      <c r="A229" s="8">
        <v>44292</v>
      </c>
      <c r="B229" s="20">
        <v>5.9999999999999995E-4</v>
      </c>
      <c r="C229" s="20">
        <v>1.6000000000000001E-3</v>
      </c>
      <c r="D229" s="20">
        <v>3.4999999999999996E-3</v>
      </c>
      <c r="E229" s="20">
        <v>6.1521640494628278E-3</v>
      </c>
      <c r="F229" s="20">
        <v>8.8000000000000005E-3</v>
      </c>
      <c r="G229" s="8"/>
      <c r="H229" s="66">
        <f t="shared" si="15"/>
        <v>0</v>
      </c>
      <c r="I229" s="66">
        <f t="shared" si="16"/>
        <v>-1.0000000000000005E-4</v>
      </c>
      <c r="J229" s="66">
        <f t="shared" si="17"/>
        <v>-2.0000000000000052E-4</v>
      </c>
      <c r="K229" s="66">
        <f t="shared" si="18"/>
        <v>-4.0158479275484264E-4</v>
      </c>
      <c r="L229" s="66">
        <f t="shared" si="19"/>
        <v>-5.999999999999981E-4</v>
      </c>
    </row>
    <row r="230" spans="1:12" x14ac:dyDescent="0.35">
      <c r="A230" s="8">
        <v>44293</v>
      </c>
      <c r="B230" s="20">
        <v>5.9999999999999995E-4</v>
      </c>
      <c r="C230" s="20">
        <v>1.6000000000000001E-3</v>
      </c>
      <c r="D230" s="20">
        <v>3.4000000000000002E-3</v>
      </c>
      <c r="E230" s="20">
        <v>6.0541616031616272E-3</v>
      </c>
      <c r="F230" s="20">
        <v>8.6999999999999994E-3</v>
      </c>
      <c r="G230" s="8"/>
      <c r="H230" s="66">
        <f t="shared" si="15"/>
        <v>0</v>
      </c>
      <c r="I230" s="66">
        <f t="shared" si="16"/>
        <v>0</v>
      </c>
      <c r="J230" s="66">
        <f t="shared" si="17"/>
        <v>-9.9999999999999395E-5</v>
      </c>
      <c r="K230" s="66">
        <f t="shared" si="18"/>
        <v>-9.8002446301200669E-5</v>
      </c>
      <c r="L230" s="66">
        <f t="shared" si="19"/>
        <v>-1.0000000000000113E-4</v>
      </c>
    </row>
    <row r="231" spans="1:12" x14ac:dyDescent="0.35">
      <c r="A231" s="8">
        <v>44294</v>
      </c>
      <c r="B231" s="20">
        <v>5.0000000000000001E-4</v>
      </c>
      <c r="C231" s="20">
        <v>1.4000000000000002E-3</v>
      </c>
      <c r="D231" s="20">
        <v>3.3E-3</v>
      </c>
      <c r="E231" s="20">
        <v>5.9035133260649996E-3</v>
      </c>
      <c r="F231" s="20">
        <v>8.5000000000000006E-3</v>
      </c>
      <c r="G231" s="8"/>
      <c r="H231" s="66">
        <f t="shared" si="15"/>
        <v>-9.9999999999999937E-5</v>
      </c>
      <c r="I231" s="66">
        <f t="shared" si="16"/>
        <v>-1.9999999999999987E-4</v>
      </c>
      <c r="J231" s="66">
        <f t="shared" si="17"/>
        <v>-1.0000000000000026E-4</v>
      </c>
      <c r="K231" s="66">
        <f t="shared" si="18"/>
        <v>-1.5064827709662752E-4</v>
      </c>
      <c r="L231" s="66">
        <f t="shared" si="19"/>
        <v>-1.9999999999999879E-4</v>
      </c>
    </row>
    <row r="232" spans="1:12" x14ac:dyDescent="0.35">
      <c r="A232" s="8">
        <v>44295</v>
      </c>
      <c r="B232" s="20">
        <v>5.9999999999999995E-4</v>
      </c>
      <c r="C232" s="20">
        <v>1.6000000000000001E-3</v>
      </c>
      <c r="D232" s="20">
        <v>3.4999999999999996E-3</v>
      </c>
      <c r="E232" s="20">
        <v>6.103517964052352E-3</v>
      </c>
      <c r="F232" s="20">
        <v>8.6999999999999994E-3</v>
      </c>
      <c r="G232" s="8"/>
      <c r="H232" s="66">
        <f t="shared" si="15"/>
        <v>9.9999999999999937E-5</v>
      </c>
      <c r="I232" s="66">
        <f t="shared" si="16"/>
        <v>1.9999999999999987E-4</v>
      </c>
      <c r="J232" s="66">
        <f t="shared" si="17"/>
        <v>1.9999999999999966E-4</v>
      </c>
      <c r="K232" s="66">
        <f t="shared" si="18"/>
        <v>2.0000463798735234E-4</v>
      </c>
      <c r="L232" s="66">
        <f t="shared" si="19"/>
        <v>1.9999999999999879E-4</v>
      </c>
    </row>
    <row r="233" spans="1:12" x14ac:dyDescent="0.35">
      <c r="A233" s="8">
        <v>44298</v>
      </c>
      <c r="B233" s="20">
        <v>5.9999999999999995E-4</v>
      </c>
      <c r="C233" s="20">
        <v>1.8E-3</v>
      </c>
      <c r="D233" s="20">
        <v>3.8E-3</v>
      </c>
      <c r="E233" s="20">
        <v>6.3511999930040064E-3</v>
      </c>
      <c r="F233" s="20">
        <v>8.8999999999999999E-3</v>
      </c>
      <c r="G233" s="8"/>
      <c r="H233" s="66">
        <f t="shared" si="15"/>
        <v>0</v>
      </c>
      <c r="I233" s="66">
        <f t="shared" si="16"/>
        <v>1.9999999999999987E-4</v>
      </c>
      <c r="J233" s="66">
        <f t="shared" si="17"/>
        <v>3.0000000000000035E-4</v>
      </c>
      <c r="K233" s="66">
        <f t="shared" si="18"/>
        <v>2.4768202895165438E-4</v>
      </c>
      <c r="L233" s="66">
        <f t="shared" si="19"/>
        <v>2.0000000000000052E-4</v>
      </c>
    </row>
    <row r="234" spans="1:12" x14ac:dyDescent="0.35">
      <c r="A234" s="8">
        <v>44299</v>
      </c>
      <c r="B234" s="20">
        <v>5.9999999999999995E-4</v>
      </c>
      <c r="C234" s="20">
        <v>1.6000000000000001E-3</v>
      </c>
      <c r="D234" s="20">
        <v>3.4999999999999996E-3</v>
      </c>
      <c r="E234" s="20">
        <v>6.0016405943225512E-3</v>
      </c>
      <c r="F234" s="20">
        <v>8.5000000000000006E-3</v>
      </c>
      <c r="G234" s="8"/>
      <c r="H234" s="66">
        <f t="shared" si="15"/>
        <v>0</v>
      </c>
      <c r="I234" s="66">
        <f t="shared" si="16"/>
        <v>-1.9999999999999987E-4</v>
      </c>
      <c r="J234" s="66">
        <f t="shared" si="17"/>
        <v>-3.0000000000000035E-4</v>
      </c>
      <c r="K234" s="66">
        <f t="shared" si="18"/>
        <v>-3.4955939868145519E-4</v>
      </c>
      <c r="L234" s="66">
        <f t="shared" si="19"/>
        <v>-3.9999999999999931E-4</v>
      </c>
    </row>
    <row r="235" spans="1:12" x14ac:dyDescent="0.35">
      <c r="A235" s="8">
        <v>44300</v>
      </c>
      <c r="B235" s="20">
        <v>5.9999999999999995E-4</v>
      </c>
      <c r="C235" s="20">
        <v>1.6000000000000001E-3</v>
      </c>
      <c r="D235" s="20">
        <v>3.4999999999999996E-3</v>
      </c>
      <c r="E235" s="20">
        <v>6.1010423284991403E-3</v>
      </c>
      <c r="F235" s="20">
        <v>8.6999999999999994E-3</v>
      </c>
      <c r="G235" s="8"/>
      <c r="H235" s="66">
        <f t="shared" si="15"/>
        <v>0</v>
      </c>
      <c r="I235" s="66">
        <f t="shared" si="16"/>
        <v>0</v>
      </c>
      <c r="J235" s="66">
        <f t="shared" si="17"/>
        <v>0</v>
      </c>
      <c r="K235" s="66">
        <f t="shared" si="18"/>
        <v>9.9401734176589145E-5</v>
      </c>
      <c r="L235" s="66">
        <f t="shared" si="19"/>
        <v>1.9999999999999879E-4</v>
      </c>
    </row>
    <row r="236" spans="1:12" x14ac:dyDescent="0.35">
      <c r="A236" s="8">
        <v>44301</v>
      </c>
      <c r="B236" s="20">
        <v>5.9999999999999995E-4</v>
      </c>
      <c r="C236" s="20">
        <v>1.6000000000000001E-3</v>
      </c>
      <c r="D236" s="20">
        <v>3.2000000000000002E-3</v>
      </c>
      <c r="E236" s="20">
        <v>5.6518632188764135E-3</v>
      </c>
      <c r="F236" s="20">
        <v>8.1000000000000013E-3</v>
      </c>
      <c r="G236" s="8"/>
      <c r="H236" s="66">
        <f t="shared" si="15"/>
        <v>0</v>
      </c>
      <c r="I236" s="66">
        <f t="shared" si="16"/>
        <v>0</v>
      </c>
      <c r="J236" s="66">
        <f t="shared" si="17"/>
        <v>-2.9999999999999949E-4</v>
      </c>
      <c r="K236" s="66">
        <f t="shared" si="18"/>
        <v>-4.4917910962272677E-4</v>
      </c>
      <c r="L236" s="66">
        <f t="shared" si="19"/>
        <v>-5.999999999999981E-4</v>
      </c>
    </row>
    <row r="237" spans="1:12" x14ac:dyDescent="0.35">
      <c r="A237" s="8">
        <v>44302</v>
      </c>
      <c r="B237" s="20">
        <v>5.9999999999999995E-4</v>
      </c>
      <c r="C237" s="20">
        <v>1.6000000000000001E-3</v>
      </c>
      <c r="D237" s="20">
        <v>3.4000000000000002E-3</v>
      </c>
      <c r="E237" s="20">
        <v>5.9042095308389688E-3</v>
      </c>
      <c r="F237" s="20">
        <v>8.3999999999999995E-3</v>
      </c>
      <c r="G237" s="8"/>
      <c r="H237" s="66">
        <f t="shared" si="15"/>
        <v>0</v>
      </c>
      <c r="I237" s="66">
        <f t="shared" si="16"/>
        <v>0</v>
      </c>
      <c r="J237" s="66">
        <f t="shared" si="17"/>
        <v>2.0000000000000009E-4</v>
      </c>
      <c r="K237" s="66">
        <f t="shared" si="18"/>
        <v>2.5234631196255526E-4</v>
      </c>
      <c r="L237" s="66">
        <f t="shared" si="19"/>
        <v>2.9999999999999818E-4</v>
      </c>
    </row>
    <row r="238" spans="1:12" x14ac:dyDescent="0.35">
      <c r="A238" s="8">
        <v>44305</v>
      </c>
      <c r="B238" s="20">
        <v>8.0000000000000004E-4</v>
      </c>
      <c r="C238" s="20">
        <v>1.6000000000000001E-3</v>
      </c>
      <c r="D238" s="20">
        <v>3.4000000000000002E-3</v>
      </c>
      <c r="E238" s="20">
        <v>5.9536171758966814E-3</v>
      </c>
      <c r="F238" s="20">
        <v>8.5000000000000006E-3</v>
      </c>
      <c r="G238" s="8"/>
      <c r="H238" s="66">
        <f t="shared" si="15"/>
        <v>2.0000000000000009E-4</v>
      </c>
      <c r="I238" s="66">
        <f t="shared" si="16"/>
        <v>0</v>
      </c>
      <c r="J238" s="66">
        <f t="shared" si="17"/>
        <v>0</v>
      </c>
      <c r="K238" s="66">
        <f t="shared" si="18"/>
        <v>4.940764505771255E-5</v>
      </c>
      <c r="L238" s="66">
        <f t="shared" si="19"/>
        <v>1.0000000000000113E-4</v>
      </c>
    </row>
    <row r="239" spans="1:12" x14ac:dyDescent="0.35">
      <c r="A239" s="8">
        <v>44306</v>
      </c>
      <c r="B239" s="20">
        <v>7.000000000000001E-4</v>
      </c>
      <c r="C239" s="20">
        <v>1.5E-3</v>
      </c>
      <c r="D239" s="20">
        <v>3.0999999999999999E-3</v>
      </c>
      <c r="E239" s="20">
        <v>5.6031136991136531E-3</v>
      </c>
      <c r="F239" s="20">
        <v>8.1000000000000013E-3</v>
      </c>
      <c r="G239" s="8"/>
      <c r="H239" s="66">
        <f t="shared" si="15"/>
        <v>-9.9999999999999937E-5</v>
      </c>
      <c r="I239" s="66">
        <f t="shared" si="16"/>
        <v>-1.0000000000000005E-4</v>
      </c>
      <c r="J239" s="66">
        <f t="shared" si="17"/>
        <v>-3.0000000000000035E-4</v>
      </c>
      <c r="K239" s="66">
        <f t="shared" si="18"/>
        <v>-3.5050347678302826E-4</v>
      </c>
      <c r="L239" s="66">
        <f t="shared" si="19"/>
        <v>-3.9999999999999931E-4</v>
      </c>
    </row>
    <row r="240" spans="1:12" x14ac:dyDescent="0.35">
      <c r="A240" s="8">
        <v>44307</v>
      </c>
      <c r="B240" s="20">
        <v>7.000000000000001E-4</v>
      </c>
      <c r="C240" s="20">
        <v>1.5E-3</v>
      </c>
      <c r="D240" s="20">
        <v>3.2000000000000002E-3</v>
      </c>
      <c r="E240" s="20">
        <v>5.6528814803649043E-3</v>
      </c>
      <c r="F240" s="20">
        <v>8.1000000000000013E-3</v>
      </c>
      <c r="G240" s="8"/>
      <c r="H240" s="66">
        <f t="shared" si="15"/>
        <v>0</v>
      </c>
      <c r="I240" s="66">
        <f t="shared" si="16"/>
        <v>0</v>
      </c>
      <c r="J240" s="66">
        <f t="shared" si="17"/>
        <v>1.0000000000000026E-4</v>
      </c>
      <c r="K240" s="66">
        <f t="shared" si="18"/>
        <v>4.9767781251251232E-5</v>
      </c>
      <c r="L240" s="66">
        <f t="shared" si="19"/>
        <v>0</v>
      </c>
    </row>
    <row r="241" spans="1:12" x14ac:dyDescent="0.35">
      <c r="A241" s="8">
        <v>44308</v>
      </c>
      <c r="B241" s="20">
        <v>5.9999999999999995E-4</v>
      </c>
      <c r="C241" s="20">
        <v>1.6000000000000001E-3</v>
      </c>
      <c r="D241" s="20">
        <v>3.2000000000000002E-3</v>
      </c>
      <c r="E241" s="20">
        <v>5.6511402310590918E-3</v>
      </c>
      <c r="F241" s="20">
        <v>8.1000000000000013E-3</v>
      </c>
      <c r="G241" s="8"/>
      <c r="H241" s="66">
        <f t="shared" si="15"/>
        <v>-1.0000000000000015E-4</v>
      </c>
      <c r="I241" s="66">
        <f t="shared" si="16"/>
        <v>1.0000000000000005E-4</v>
      </c>
      <c r="J241" s="66">
        <f t="shared" si="17"/>
        <v>0</v>
      </c>
      <c r="K241" s="66">
        <f t="shared" si="18"/>
        <v>-1.7412493058125214E-6</v>
      </c>
      <c r="L241" s="66">
        <f t="shared" si="19"/>
        <v>0</v>
      </c>
    </row>
    <row r="242" spans="1:12" x14ac:dyDescent="0.35">
      <c r="A242" s="8">
        <v>44309</v>
      </c>
      <c r="B242" s="20">
        <v>7.000000000000001E-4</v>
      </c>
      <c r="C242" s="20">
        <v>1.6000000000000001E-3</v>
      </c>
      <c r="D242" s="20">
        <v>3.4000000000000002E-3</v>
      </c>
      <c r="E242" s="20">
        <v>5.8510261324315003E-3</v>
      </c>
      <c r="F242" s="20">
        <v>8.3000000000000001E-3</v>
      </c>
      <c r="G242" s="8"/>
      <c r="H242" s="66">
        <f t="shared" si="15"/>
        <v>1.0000000000000015E-4</v>
      </c>
      <c r="I242" s="66">
        <f t="shared" si="16"/>
        <v>0</v>
      </c>
      <c r="J242" s="66">
        <f t="shared" si="17"/>
        <v>2.0000000000000009E-4</v>
      </c>
      <c r="K242" s="66">
        <f t="shared" si="18"/>
        <v>1.9988590137240848E-4</v>
      </c>
      <c r="L242" s="66">
        <f t="shared" si="19"/>
        <v>1.9999999999999879E-4</v>
      </c>
    </row>
    <row r="243" spans="1:12" x14ac:dyDescent="0.35">
      <c r="A243" s="8">
        <v>44312</v>
      </c>
      <c r="B243" s="20">
        <v>5.9999999999999995E-4</v>
      </c>
      <c r="C243" s="20">
        <v>1.8E-3</v>
      </c>
      <c r="D243" s="20">
        <v>3.4999999999999996E-3</v>
      </c>
      <c r="E243" s="20">
        <v>6.0021950114333179E-3</v>
      </c>
      <c r="F243" s="20">
        <v>8.5000000000000006E-3</v>
      </c>
      <c r="G243" s="8"/>
      <c r="H243" s="66">
        <f t="shared" si="15"/>
        <v>-1.0000000000000015E-4</v>
      </c>
      <c r="I243" s="66">
        <f t="shared" si="16"/>
        <v>1.9999999999999987E-4</v>
      </c>
      <c r="J243" s="66">
        <f t="shared" si="17"/>
        <v>9.9999999999999395E-5</v>
      </c>
      <c r="K243" s="66">
        <f t="shared" si="18"/>
        <v>1.5116887900181765E-4</v>
      </c>
      <c r="L243" s="66">
        <f t="shared" si="19"/>
        <v>2.0000000000000052E-4</v>
      </c>
    </row>
    <row r="244" spans="1:12" x14ac:dyDescent="0.35">
      <c r="A244" s="8">
        <v>44313</v>
      </c>
      <c r="B244" s="20">
        <v>5.9999999999999995E-4</v>
      </c>
      <c r="C244" s="20">
        <v>1.7000000000000001E-3</v>
      </c>
      <c r="D244" s="20">
        <v>3.5999999999999999E-3</v>
      </c>
      <c r="E244" s="20">
        <v>6.2036775383364192E-3</v>
      </c>
      <c r="F244" s="20">
        <v>8.8000000000000005E-3</v>
      </c>
      <c r="G244" s="8"/>
      <c r="H244" s="66">
        <f t="shared" si="15"/>
        <v>0</v>
      </c>
      <c r="I244" s="66">
        <f t="shared" si="16"/>
        <v>-9.9999999999999829E-5</v>
      </c>
      <c r="J244" s="66">
        <f t="shared" si="17"/>
        <v>1.0000000000000026E-4</v>
      </c>
      <c r="K244" s="66">
        <f t="shared" si="18"/>
        <v>2.0148252690310123E-4</v>
      </c>
      <c r="L244" s="66">
        <f t="shared" si="19"/>
        <v>2.9999999999999992E-4</v>
      </c>
    </row>
    <row r="245" spans="1:12" x14ac:dyDescent="0.35">
      <c r="A245" s="8">
        <v>44314</v>
      </c>
      <c r="B245" s="20">
        <v>5.0000000000000001E-4</v>
      </c>
      <c r="C245" s="20">
        <v>1.7000000000000001E-3</v>
      </c>
      <c r="D245" s="20">
        <v>3.4999999999999996E-3</v>
      </c>
      <c r="E245" s="20">
        <v>6.0515194862995727E-3</v>
      </c>
      <c r="F245" s="20">
        <v>8.6E-3</v>
      </c>
      <c r="G245" s="8"/>
      <c r="H245" s="66">
        <f t="shared" si="15"/>
        <v>-9.9999999999999937E-5</v>
      </c>
      <c r="I245" s="66">
        <f t="shared" si="16"/>
        <v>0</v>
      </c>
      <c r="J245" s="66">
        <f t="shared" si="17"/>
        <v>-1.0000000000000026E-4</v>
      </c>
      <c r="K245" s="66">
        <f t="shared" si="18"/>
        <v>-1.5215805203684651E-4</v>
      </c>
      <c r="L245" s="66">
        <f t="shared" si="19"/>
        <v>-2.0000000000000052E-4</v>
      </c>
    </row>
    <row r="246" spans="1:12" x14ac:dyDescent="0.35">
      <c r="A246" s="8">
        <v>44315</v>
      </c>
      <c r="B246" s="20">
        <v>5.0000000000000001E-4</v>
      </c>
      <c r="C246" s="20">
        <v>1.6000000000000001E-3</v>
      </c>
      <c r="D246" s="20">
        <v>3.4999999999999996E-3</v>
      </c>
      <c r="E246" s="20">
        <v>6.050037734576779E-3</v>
      </c>
      <c r="F246" s="20">
        <v>8.6E-3</v>
      </c>
      <c r="G246" s="8"/>
      <c r="H246" s="66">
        <f t="shared" si="15"/>
        <v>0</v>
      </c>
      <c r="I246" s="66">
        <f t="shared" si="16"/>
        <v>-1.0000000000000005E-4</v>
      </c>
      <c r="J246" s="66">
        <f t="shared" si="17"/>
        <v>0</v>
      </c>
      <c r="K246" s="66">
        <f t="shared" si="18"/>
        <v>-1.4817517227936131E-6</v>
      </c>
      <c r="L246" s="66">
        <f t="shared" si="19"/>
        <v>0</v>
      </c>
    </row>
    <row r="247" spans="1:12" x14ac:dyDescent="0.35">
      <c r="A247" s="8">
        <v>44316</v>
      </c>
      <c r="B247" s="20">
        <v>5.0000000000000001E-4</v>
      </c>
      <c r="C247" s="20">
        <v>1.6000000000000001E-3</v>
      </c>
      <c r="D247" s="20">
        <v>3.4999999999999996E-3</v>
      </c>
      <c r="E247" s="20">
        <v>6.0545277169022161E-3</v>
      </c>
      <c r="F247" s="20">
        <v>8.6E-3</v>
      </c>
      <c r="G247" s="8"/>
      <c r="H247" s="66">
        <f t="shared" si="15"/>
        <v>0</v>
      </c>
      <c r="I247" s="66">
        <f t="shared" si="16"/>
        <v>0</v>
      </c>
      <c r="J247" s="66">
        <f t="shared" si="17"/>
        <v>0</v>
      </c>
      <c r="K247" s="66">
        <f t="shared" si="18"/>
        <v>4.4899823254370211E-6</v>
      </c>
      <c r="L247" s="66">
        <f t="shared" si="19"/>
        <v>0</v>
      </c>
    </row>
    <row r="248" spans="1:12" x14ac:dyDescent="0.35">
      <c r="A248" s="8">
        <v>44319</v>
      </c>
      <c r="B248" s="20">
        <v>5.9999999999999995E-4</v>
      </c>
      <c r="C248" s="20">
        <v>1.6000000000000001E-3</v>
      </c>
      <c r="D248" s="20">
        <v>3.3E-3</v>
      </c>
      <c r="E248" s="20">
        <v>5.8507106591584425E-3</v>
      </c>
      <c r="F248" s="20">
        <v>8.3999999999999995E-3</v>
      </c>
      <c r="G248" s="8"/>
      <c r="H248" s="66">
        <f t="shared" si="15"/>
        <v>9.9999999999999937E-5</v>
      </c>
      <c r="I248" s="66">
        <f t="shared" si="16"/>
        <v>0</v>
      </c>
      <c r="J248" s="66">
        <f t="shared" si="17"/>
        <v>-1.9999999999999966E-4</v>
      </c>
      <c r="K248" s="66">
        <f t="shared" si="18"/>
        <v>-2.0381705774377354E-4</v>
      </c>
      <c r="L248" s="66">
        <f t="shared" si="19"/>
        <v>-2.0000000000000052E-4</v>
      </c>
    </row>
    <row r="249" spans="1:12" x14ac:dyDescent="0.35">
      <c r="A249" s="8">
        <v>44320</v>
      </c>
      <c r="B249" s="20">
        <v>5.9999999999999995E-4</v>
      </c>
      <c r="C249" s="20">
        <v>1.6000000000000001E-3</v>
      </c>
      <c r="D249" s="20">
        <v>3.3E-3</v>
      </c>
      <c r="E249" s="20">
        <v>5.751853385626191E-3</v>
      </c>
      <c r="F249" s="20">
        <v>8.199999999999999E-3</v>
      </c>
      <c r="G249" s="8"/>
      <c r="H249" s="66">
        <f t="shared" si="15"/>
        <v>0</v>
      </c>
      <c r="I249" s="66">
        <f t="shared" si="16"/>
        <v>0</v>
      </c>
      <c r="J249" s="66">
        <f t="shared" si="17"/>
        <v>0</v>
      </c>
      <c r="K249" s="66">
        <f t="shared" si="18"/>
        <v>-9.8857273532251475E-5</v>
      </c>
      <c r="L249" s="66">
        <f t="shared" si="19"/>
        <v>-2.0000000000000052E-4</v>
      </c>
    </row>
    <row r="250" spans="1:12" x14ac:dyDescent="0.35">
      <c r="A250" s="8">
        <v>44321</v>
      </c>
      <c r="B250" s="20">
        <v>5.9999999999999995E-4</v>
      </c>
      <c r="C250" s="20">
        <v>1.6000000000000001E-3</v>
      </c>
      <c r="D250" s="20">
        <v>3.2000000000000002E-3</v>
      </c>
      <c r="E250" s="20">
        <v>5.6003905366153904E-3</v>
      </c>
      <c r="F250" s="20">
        <v>8.0000000000000002E-3</v>
      </c>
      <c r="G250" s="8"/>
      <c r="H250" s="66">
        <f t="shared" si="15"/>
        <v>0</v>
      </c>
      <c r="I250" s="66">
        <f t="shared" si="16"/>
        <v>0</v>
      </c>
      <c r="J250" s="66">
        <f t="shared" si="17"/>
        <v>-9.9999999999999829E-5</v>
      </c>
      <c r="K250" s="66">
        <f t="shared" si="18"/>
        <v>-1.5146284901080068E-4</v>
      </c>
      <c r="L250" s="66">
        <f t="shared" si="19"/>
        <v>-1.9999999999999879E-4</v>
      </c>
    </row>
    <row r="251" spans="1:12" x14ac:dyDescent="0.35">
      <c r="A251" s="8">
        <v>44322</v>
      </c>
      <c r="B251" s="20">
        <v>5.0000000000000001E-4</v>
      </c>
      <c r="C251" s="20">
        <v>1.6000000000000001E-3</v>
      </c>
      <c r="D251" s="20">
        <v>3.2000000000000002E-3</v>
      </c>
      <c r="E251" s="20">
        <v>5.6536563161667733E-3</v>
      </c>
      <c r="F251" s="20">
        <v>8.1000000000000013E-3</v>
      </c>
      <c r="G251" s="8"/>
      <c r="H251" s="66">
        <f t="shared" si="15"/>
        <v>-9.9999999999999937E-5</v>
      </c>
      <c r="I251" s="66">
        <f t="shared" si="16"/>
        <v>0</v>
      </c>
      <c r="J251" s="66">
        <f t="shared" si="17"/>
        <v>0</v>
      </c>
      <c r="K251" s="66">
        <f t="shared" si="18"/>
        <v>5.3265779551382904E-5</v>
      </c>
      <c r="L251" s="66">
        <f t="shared" si="19"/>
        <v>1.0000000000000113E-4</v>
      </c>
    </row>
    <row r="252" spans="1:12" x14ac:dyDescent="0.35">
      <c r="A252" s="8">
        <v>44323</v>
      </c>
      <c r="B252" s="20">
        <v>5.0000000000000001E-4</v>
      </c>
      <c r="C252" s="20">
        <v>1.4000000000000002E-3</v>
      </c>
      <c r="D252" s="20">
        <v>2.8999999999999998E-3</v>
      </c>
      <c r="E252" s="20">
        <v>5.3015923898699115E-3</v>
      </c>
      <c r="F252" s="20">
        <v>7.7000000000000002E-3</v>
      </c>
      <c r="G252" s="8"/>
      <c r="H252" s="66">
        <f t="shared" si="15"/>
        <v>0</v>
      </c>
      <c r="I252" s="66">
        <f t="shared" si="16"/>
        <v>-1.9999999999999987E-4</v>
      </c>
      <c r="J252" s="66">
        <f t="shared" si="17"/>
        <v>-3.0000000000000035E-4</v>
      </c>
      <c r="K252" s="66">
        <f t="shared" si="18"/>
        <v>-3.5206392629686181E-4</v>
      </c>
      <c r="L252" s="66">
        <f t="shared" si="19"/>
        <v>-4.0000000000000105E-4</v>
      </c>
    </row>
    <row r="253" spans="1:12" x14ac:dyDescent="0.35">
      <c r="A253" s="8">
        <v>44326</v>
      </c>
      <c r="B253" s="20">
        <v>5.0000000000000001E-4</v>
      </c>
      <c r="C253" s="20">
        <v>1.6000000000000001E-3</v>
      </c>
      <c r="D253" s="20">
        <v>3.2000000000000002E-3</v>
      </c>
      <c r="E253" s="20">
        <v>5.6044540263363351E-3</v>
      </c>
      <c r="F253" s="20">
        <v>8.0000000000000002E-3</v>
      </c>
      <c r="G253" s="8"/>
      <c r="H253" s="66">
        <f t="shared" si="15"/>
        <v>0</v>
      </c>
      <c r="I253" s="66">
        <f t="shared" si="16"/>
        <v>1.9999999999999987E-4</v>
      </c>
      <c r="J253" s="66">
        <f t="shared" si="17"/>
        <v>3.0000000000000035E-4</v>
      </c>
      <c r="K253" s="66">
        <f t="shared" si="18"/>
        <v>3.0286163646642359E-4</v>
      </c>
      <c r="L253" s="66">
        <f t="shared" si="19"/>
        <v>2.9999999999999992E-4</v>
      </c>
    </row>
    <row r="254" spans="1:12" x14ac:dyDescent="0.35">
      <c r="A254" s="8">
        <v>44327</v>
      </c>
      <c r="B254" s="20">
        <v>5.0000000000000001E-4</v>
      </c>
      <c r="C254" s="20">
        <v>1.6000000000000001E-3</v>
      </c>
      <c r="D254" s="20">
        <v>3.0999999999999999E-3</v>
      </c>
      <c r="E254" s="20">
        <v>5.5521103138297919E-3</v>
      </c>
      <c r="F254" s="20">
        <v>8.0000000000000002E-3</v>
      </c>
      <c r="G254" s="8"/>
      <c r="H254" s="66">
        <f t="shared" si="15"/>
        <v>0</v>
      </c>
      <c r="I254" s="66">
        <f t="shared" si="16"/>
        <v>0</v>
      </c>
      <c r="J254" s="66">
        <f t="shared" si="17"/>
        <v>-1.0000000000000026E-4</v>
      </c>
      <c r="K254" s="66">
        <f t="shared" si="18"/>
        <v>-5.2343712506543183E-5</v>
      </c>
      <c r="L254" s="66">
        <f t="shared" si="19"/>
        <v>0</v>
      </c>
    </row>
    <row r="255" spans="1:12" x14ac:dyDescent="0.35">
      <c r="A255" s="8">
        <v>44328</v>
      </c>
      <c r="B255" s="20">
        <v>5.0000000000000001E-4</v>
      </c>
      <c r="C255" s="20">
        <v>1.6000000000000001E-3</v>
      </c>
      <c r="D255" s="20">
        <v>3.4999999999999996E-3</v>
      </c>
      <c r="E255" s="20">
        <v>6.103286713695282E-3</v>
      </c>
      <c r="F255" s="20">
        <v>8.6999999999999994E-3</v>
      </c>
      <c r="G255" s="8"/>
      <c r="H255" s="66">
        <f t="shared" si="15"/>
        <v>0</v>
      </c>
      <c r="I255" s="66">
        <f t="shared" si="16"/>
        <v>0</v>
      </c>
      <c r="J255" s="66">
        <f t="shared" si="17"/>
        <v>3.9999999999999975E-4</v>
      </c>
      <c r="K255" s="66">
        <f t="shared" si="18"/>
        <v>5.5117639986549012E-4</v>
      </c>
      <c r="L255" s="66">
        <f t="shared" si="19"/>
        <v>6.9999999999999923E-4</v>
      </c>
    </row>
    <row r="256" spans="1:12" x14ac:dyDescent="0.35">
      <c r="A256" s="8">
        <v>44329</v>
      </c>
      <c r="B256" s="20">
        <v>5.0000000000000001E-4</v>
      </c>
      <c r="C256" s="20">
        <v>1.6000000000000001E-3</v>
      </c>
      <c r="D256" s="20">
        <v>3.3E-3</v>
      </c>
      <c r="E256" s="20">
        <v>5.8511596995075178E-3</v>
      </c>
      <c r="F256" s="20">
        <v>8.3999999999999995E-3</v>
      </c>
      <c r="G256" s="8"/>
      <c r="H256" s="66">
        <f t="shared" si="15"/>
        <v>0</v>
      </c>
      <c r="I256" s="66">
        <f t="shared" si="16"/>
        <v>0</v>
      </c>
      <c r="J256" s="66">
        <f t="shared" si="17"/>
        <v>-1.9999999999999966E-4</v>
      </c>
      <c r="K256" s="66">
        <f t="shared" si="18"/>
        <v>-2.5212701418776424E-4</v>
      </c>
      <c r="L256" s="66">
        <f t="shared" si="19"/>
        <v>-2.9999999999999992E-4</v>
      </c>
    </row>
    <row r="257" spans="1:12" x14ac:dyDescent="0.35">
      <c r="A257" s="8">
        <v>44330</v>
      </c>
      <c r="B257" s="20">
        <v>5.9999999999999995E-4</v>
      </c>
      <c r="C257" s="20">
        <v>1.6000000000000001E-3</v>
      </c>
      <c r="D257" s="20">
        <v>3.3E-3</v>
      </c>
      <c r="E257" s="20">
        <v>5.7541408011165252E-3</v>
      </c>
      <c r="F257" s="20">
        <v>8.199999999999999E-3</v>
      </c>
      <c r="G257" s="8"/>
      <c r="H257" s="66">
        <f t="shared" si="15"/>
        <v>9.9999999999999937E-5</v>
      </c>
      <c r="I257" s="66">
        <f t="shared" si="16"/>
        <v>0</v>
      </c>
      <c r="J257" s="66">
        <f t="shared" si="17"/>
        <v>0</v>
      </c>
      <c r="K257" s="66">
        <f t="shared" si="18"/>
        <v>-9.7018898390992606E-5</v>
      </c>
      <c r="L257" s="66">
        <f t="shared" si="19"/>
        <v>-2.0000000000000052E-4</v>
      </c>
    </row>
    <row r="258" spans="1:12" x14ac:dyDescent="0.35">
      <c r="A258" s="8">
        <v>44333</v>
      </c>
      <c r="B258" s="20">
        <v>5.9999999999999995E-4</v>
      </c>
      <c r="C258" s="20">
        <v>1.6000000000000001E-3</v>
      </c>
      <c r="D258" s="20">
        <v>3.4000000000000002E-3</v>
      </c>
      <c r="E258" s="20">
        <v>5.9014563738253511E-3</v>
      </c>
      <c r="F258" s="20">
        <v>8.3999999999999995E-3</v>
      </c>
      <c r="G258" s="8"/>
      <c r="H258" s="66">
        <f t="shared" si="15"/>
        <v>0</v>
      </c>
      <c r="I258" s="66">
        <f t="shared" si="16"/>
        <v>0</v>
      </c>
      <c r="J258" s="66">
        <f t="shared" si="17"/>
        <v>1.0000000000000026E-4</v>
      </c>
      <c r="K258" s="66">
        <f t="shared" si="18"/>
        <v>1.4731557270882597E-4</v>
      </c>
      <c r="L258" s="66">
        <f t="shared" si="19"/>
        <v>2.0000000000000052E-4</v>
      </c>
    </row>
    <row r="259" spans="1:12" x14ac:dyDescent="0.35">
      <c r="A259" s="8">
        <v>44334</v>
      </c>
      <c r="B259" s="20">
        <v>5.9999999999999995E-4</v>
      </c>
      <c r="C259" s="20">
        <v>1.6000000000000001E-3</v>
      </c>
      <c r="D259" s="20">
        <v>3.4000000000000002E-3</v>
      </c>
      <c r="E259" s="20">
        <v>5.8541680551213006E-3</v>
      </c>
      <c r="F259" s="20">
        <v>8.3000000000000001E-3</v>
      </c>
      <c r="G259" s="8"/>
      <c r="H259" s="66">
        <f t="shared" si="15"/>
        <v>0</v>
      </c>
      <c r="I259" s="66">
        <f t="shared" si="16"/>
        <v>0</v>
      </c>
      <c r="J259" s="66">
        <f t="shared" si="17"/>
        <v>0</v>
      </c>
      <c r="K259" s="66">
        <f t="shared" si="18"/>
        <v>-4.7288318704050494E-5</v>
      </c>
      <c r="L259" s="66">
        <f t="shared" si="19"/>
        <v>-9.9999999999999395E-5</v>
      </c>
    </row>
    <row r="260" spans="1:12" x14ac:dyDescent="0.35">
      <c r="A260" s="8">
        <v>44335</v>
      </c>
      <c r="B260" s="20">
        <v>5.0000000000000001E-4</v>
      </c>
      <c r="C260" s="20">
        <v>1.6000000000000001E-3</v>
      </c>
      <c r="D260" s="20">
        <v>3.4999999999999996E-3</v>
      </c>
      <c r="E260" s="20">
        <v>6.1041781560919797E-3</v>
      </c>
      <c r="F260" s="20">
        <v>8.6999999999999994E-3</v>
      </c>
      <c r="G260" s="8"/>
      <c r="H260" s="66">
        <f t="shared" ref="H260:H323" si="20">B260-B259</f>
        <v>-9.9999999999999937E-5</v>
      </c>
      <c r="I260" s="66">
        <f t="shared" ref="I260:I323" si="21">C260-C259</f>
        <v>0</v>
      </c>
      <c r="J260" s="66">
        <f t="shared" ref="J260:J323" si="22">D260-D259</f>
        <v>9.9999999999999395E-5</v>
      </c>
      <c r="K260" s="66">
        <f t="shared" ref="K260:K323" si="23">E260-E259</f>
        <v>2.5001010097067903E-4</v>
      </c>
      <c r="L260" s="66">
        <f t="shared" ref="L260:L323" si="24">F260-F259</f>
        <v>3.9999999999999931E-4</v>
      </c>
    </row>
    <row r="261" spans="1:12" x14ac:dyDescent="0.35">
      <c r="A261" s="8">
        <v>44336</v>
      </c>
      <c r="B261" s="20">
        <v>5.0000000000000001E-4</v>
      </c>
      <c r="C261" s="20">
        <v>1.5E-3</v>
      </c>
      <c r="D261" s="20">
        <v>3.4000000000000002E-3</v>
      </c>
      <c r="E261" s="20">
        <v>5.850801546828579E-3</v>
      </c>
      <c r="F261" s="20">
        <v>8.3000000000000001E-3</v>
      </c>
      <c r="G261" s="8"/>
      <c r="H261" s="66">
        <f t="shared" si="20"/>
        <v>0</v>
      </c>
      <c r="I261" s="66">
        <f t="shared" si="21"/>
        <v>-1.0000000000000005E-4</v>
      </c>
      <c r="J261" s="66">
        <f t="shared" si="22"/>
        <v>-9.9999999999999395E-5</v>
      </c>
      <c r="K261" s="66">
        <f t="shared" si="23"/>
        <v>-2.5337660926340062E-4</v>
      </c>
      <c r="L261" s="66">
        <f t="shared" si="24"/>
        <v>-3.9999999999999931E-4</v>
      </c>
    </row>
    <row r="262" spans="1:12" x14ac:dyDescent="0.35">
      <c r="A262" s="8">
        <v>44337</v>
      </c>
      <c r="B262" s="20">
        <v>4.0000000000000002E-4</v>
      </c>
      <c r="C262" s="20">
        <v>1.7000000000000001E-3</v>
      </c>
      <c r="D262" s="20">
        <v>3.4000000000000002E-3</v>
      </c>
      <c r="E262" s="20">
        <v>5.9049802037034671E-3</v>
      </c>
      <c r="F262" s="20">
        <v>8.3999999999999995E-3</v>
      </c>
      <c r="G262" s="8"/>
      <c r="H262" s="66">
        <f t="shared" si="20"/>
        <v>-9.9999999999999991E-5</v>
      </c>
      <c r="I262" s="66">
        <f t="shared" si="21"/>
        <v>2.0000000000000009E-4</v>
      </c>
      <c r="J262" s="66">
        <f t="shared" si="22"/>
        <v>0</v>
      </c>
      <c r="K262" s="66">
        <f t="shared" si="23"/>
        <v>5.4178656874888029E-5</v>
      </c>
      <c r="L262" s="66">
        <f t="shared" si="24"/>
        <v>9.9999999999999395E-5</v>
      </c>
    </row>
    <row r="263" spans="1:12" x14ac:dyDescent="0.35">
      <c r="A263" s="8">
        <v>44340</v>
      </c>
      <c r="B263" s="20">
        <v>4.0000000000000002E-4</v>
      </c>
      <c r="C263" s="20">
        <v>1.5E-3</v>
      </c>
      <c r="D263" s="20">
        <v>3.2000000000000002E-3</v>
      </c>
      <c r="E263" s="20">
        <v>5.7040645769298468E-3</v>
      </c>
      <c r="F263" s="20">
        <v>8.199999999999999E-3</v>
      </c>
      <c r="G263" s="8"/>
      <c r="H263" s="66">
        <f t="shared" si="20"/>
        <v>0</v>
      </c>
      <c r="I263" s="66">
        <f t="shared" si="21"/>
        <v>-2.0000000000000009E-4</v>
      </c>
      <c r="J263" s="66">
        <f t="shared" si="22"/>
        <v>-2.0000000000000009E-4</v>
      </c>
      <c r="K263" s="66">
        <f t="shared" si="23"/>
        <v>-2.0091562677362028E-4</v>
      </c>
      <c r="L263" s="66">
        <f t="shared" si="24"/>
        <v>-2.0000000000000052E-4</v>
      </c>
    </row>
    <row r="264" spans="1:12" x14ac:dyDescent="0.35">
      <c r="A264" s="8">
        <v>44341</v>
      </c>
      <c r="B264" s="20">
        <v>4.0000000000000002E-4</v>
      </c>
      <c r="C264" s="20">
        <v>1.5E-3</v>
      </c>
      <c r="D264" s="20">
        <v>3.0000000000000001E-3</v>
      </c>
      <c r="E264" s="20">
        <v>5.4545057228087912E-3</v>
      </c>
      <c r="F264" s="20">
        <v>7.9000000000000008E-3</v>
      </c>
      <c r="G264" s="8"/>
      <c r="H264" s="66">
        <f t="shared" si="20"/>
        <v>0</v>
      </c>
      <c r="I264" s="66">
        <f t="shared" si="21"/>
        <v>0</v>
      </c>
      <c r="J264" s="66">
        <f t="shared" si="22"/>
        <v>-2.0000000000000009E-4</v>
      </c>
      <c r="K264" s="66">
        <f t="shared" si="23"/>
        <v>-2.4955885412105555E-4</v>
      </c>
      <c r="L264" s="66">
        <f t="shared" si="24"/>
        <v>-2.9999999999999818E-4</v>
      </c>
    </row>
    <row r="265" spans="1:12" x14ac:dyDescent="0.35">
      <c r="A265" s="8">
        <v>44342</v>
      </c>
      <c r="B265" s="20">
        <v>4.0000000000000002E-4</v>
      </c>
      <c r="C265" s="20">
        <v>1.4000000000000002E-3</v>
      </c>
      <c r="D265" s="20">
        <v>3.0999999999999999E-3</v>
      </c>
      <c r="E265" s="20">
        <v>5.5547475747421849E-3</v>
      </c>
      <c r="F265" s="20">
        <v>8.0000000000000002E-3</v>
      </c>
      <c r="G265" s="8"/>
      <c r="H265" s="66">
        <f t="shared" si="20"/>
        <v>0</v>
      </c>
      <c r="I265" s="66">
        <f t="shared" si="21"/>
        <v>-9.9999999999999829E-5</v>
      </c>
      <c r="J265" s="66">
        <f t="shared" si="22"/>
        <v>9.9999999999999829E-5</v>
      </c>
      <c r="K265" s="66">
        <f t="shared" si="23"/>
        <v>1.0024185193339367E-4</v>
      </c>
      <c r="L265" s="66">
        <f t="shared" si="24"/>
        <v>9.9999999999999395E-5</v>
      </c>
    </row>
    <row r="266" spans="1:12" x14ac:dyDescent="0.35">
      <c r="A266" s="8">
        <v>44343</v>
      </c>
      <c r="B266" s="20">
        <v>4.0000000000000002E-4</v>
      </c>
      <c r="C266" s="20">
        <v>1.4000000000000002E-3</v>
      </c>
      <c r="D266" s="20">
        <v>3.0999999999999999E-3</v>
      </c>
      <c r="E266" s="20">
        <v>5.6039796151442414E-3</v>
      </c>
      <c r="F266" s="20">
        <v>8.1000000000000013E-3</v>
      </c>
      <c r="G266" s="8"/>
      <c r="H266" s="66">
        <f t="shared" si="20"/>
        <v>0</v>
      </c>
      <c r="I266" s="66">
        <f t="shared" si="21"/>
        <v>0</v>
      </c>
      <c r="J266" s="66">
        <f t="shared" si="22"/>
        <v>0</v>
      </c>
      <c r="K266" s="66">
        <f t="shared" si="23"/>
        <v>4.9232040402056448E-5</v>
      </c>
      <c r="L266" s="66">
        <f t="shared" si="24"/>
        <v>1.0000000000000113E-4</v>
      </c>
    </row>
    <row r="267" spans="1:12" x14ac:dyDescent="0.35">
      <c r="A267" s="8">
        <v>44344</v>
      </c>
      <c r="B267" s="20">
        <v>5.0000000000000001E-4</v>
      </c>
      <c r="C267" s="20">
        <v>1.4000000000000002E-3</v>
      </c>
      <c r="D267" s="20">
        <v>3.0000000000000001E-3</v>
      </c>
      <c r="E267" s="20">
        <v>5.4548834937667399E-3</v>
      </c>
      <c r="F267" s="20">
        <v>7.9000000000000008E-3</v>
      </c>
      <c r="G267" s="8"/>
      <c r="H267" s="66">
        <f t="shared" si="20"/>
        <v>9.9999999999999991E-5</v>
      </c>
      <c r="I267" s="66">
        <f t="shared" si="21"/>
        <v>0</v>
      </c>
      <c r="J267" s="66">
        <f t="shared" si="22"/>
        <v>-9.9999999999999829E-5</v>
      </c>
      <c r="K267" s="66">
        <f t="shared" si="23"/>
        <v>-1.490961213775014E-4</v>
      </c>
      <c r="L267" s="66">
        <f t="shared" si="24"/>
        <v>-2.0000000000000052E-4</v>
      </c>
    </row>
    <row r="268" spans="1:12" x14ac:dyDescent="0.35">
      <c r="A268" s="8">
        <v>44348</v>
      </c>
      <c r="B268" s="20">
        <v>4.0000000000000002E-4</v>
      </c>
      <c r="C268" s="20">
        <v>1.6000000000000001E-3</v>
      </c>
      <c r="D268" s="20">
        <v>3.0999999999999999E-3</v>
      </c>
      <c r="E268" s="20">
        <v>5.6008557073393894E-3</v>
      </c>
      <c r="F268" s="20">
        <v>8.1000000000000013E-3</v>
      </c>
      <c r="G268" s="8"/>
      <c r="H268" s="66">
        <f t="shared" si="20"/>
        <v>-9.9999999999999991E-5</v>
      </c>
      <c r="I268" s="66">
        <f t="shared" si="21"/>
        <v>1.9999999999999987E-4</v>
      </c>
      <c r="J268" s="66">
        <f t="shared" si="22"/>
        <v>9.9999999999999829E-5</v>
      </c>
      <c r="K268" s="66">
        <f t="shared" si="23"/>
        <v>1.4597221357264944E-4</v>
      </c>
      <c r="L268" s="66">
        <f t="shared" si="24"/>
        <v>2.0000000000000052E-4</v>
      </c>
    </row>
    <row r="269" spans="1:12" x14ac:dyDescent="0.35">
      <c r="A269" s="8">
        <v>44349</v>
      </c>
      <c r="B269" s="20">
        <v>5.0000000000000001E-4</v>
      </c>
      <c r="C269" s="20">
        <v>1.2999999999999999E-3</v>
      </c>
      <c r="D269" s="20">
        <v>3.0000000000000001E-3</v>
      </c>
      <c r="E269" s="20">
        <v>5.5009269198161492E-3</v>
      </c>
      <c r="F269" s="20">
        <v>8.0000000000000002E-3</v>
      </c>
      <c r="G269" s="8"/>
      <c r="H269" s="66">
        <f t="shared" si="20"/>
        <v>9.9999999999999991E-5</v>
      </c>
      <c r="I269" s="66">
        <f t="shared" si="21"/>
        <v>-3.0000000000000014E-4</v>
      </c>
      <c r="J269" s="66">
        <f t="shared" si="22"/>
        <v>-9.9999999999999829E-5</v>
      </c>
      <c r="K269" s="66">
        <f t="shared" si="23"/>
        <v>-9.9928787523240192E-5</v>
      </c>
      <c r="L269" s="66">
        <f t="shared" si="24"/>
        <v>-1.0000000000000113E-4</v>
      </c>
    </row>
    <row r="270" spans="1:12" x14ac:dyDescent="0.35">
      <c r="A270" s="8">
        <v>44350</v>
      </c>
      <c r="B270" s="20">
        <v>4.0000000000000002E-4</v>
      </c>
      <c r="C270" s="20">
        <v>1.6000000000000001E-3</v>
      </c>
      <c r="D270" s="20">
        <v>3.4000000000000002E-3</v>
      </c>
      <c r="E270" s="20">
        <v>5.9013377159382882E-3</v>
      </c>
      <c r="F270" s="20">
        <v>8.3999999999999995E-3</v>
      </c>
      <c r="G270" s="8"/>
      <c r="H270" s="66">
        <f t="shared" si="20"/>
        <v>-9.9999999999999991E-5</v>
      </c>
      <c r="I270" s="66">
        <f t="shared" si="21"/>
        <v>3.0000000000000014E-4</v>
      </c>
      <c r="J270" s="66">
        <f t="shared" si="22"/>
        <v>4.0000000000000018E-4</v>
      </c>
      <c r="K270" s="66">
        <f t="shared" si="23"/>
        <v>4.0041079612213905E-4</v>
      </c>
      <c r="L270" s="66">
        <f t="shared" si="24"/>
        <v>3.9999999999999931E-4</v>
      </c>
    </row>
    <row r="271" spans="1:12" x14ac:dyDescent="0.35">
      <c r="A271" s="8">
        <v>44351</v>
      </c>
      <c r="B271" s="20">
        <v>5.0000000000000001E-4</v>
      </c>
      <c r="C271" s="20">
        <v>1.4000000000000002E-3</v>
      </c>
      <c r="D271" s="20">
        <v>3.2000000000000002E-3</v>
      </c>
      <c r="E271" s="20">
        <v>5.5023094650253632E-3</v>
      </c>
      <c r="F271" s="20">
        <v>7.8000000000000005E-3</v>
      </c>
      <c r="G271" s="8"/>
      <c r="H271" s="66">
        <f t="shared" si="20"/>
        <v>9.9999999999999991E-5</v>
      </c>
      <c r="I271" s="66">
        <f t="shared" si="21"/>
        <v>-1.9999999999999987E-4</v>
      </c>
      <c r="J271" s="66">
        <f t="shared" si="22"/>
        <v>-2.0000000000000009E-4</v>
      </c>
      <c r="K271" s="66">
        <f t="shared" si="23"/>
        <v>-3.9902825091292504E-4</v>
      </c>
      <c r="L271" s="66">
        <f t="shared" si="24"/>
        <v>-5.9999999999999897E-4</v>
      </c>
    </row>
    <row r="272" spans="1:12" x14ac:dyDescent="0.35">
      <c r="A272" s="8">
        <v>44354</v>
      </c>
      <c r="B272" s="20">
        <v>5.0000000000000001E-4</v>
      </c>
      <c r="C272" s="20">
        <v>1.6000000000000001E-3</v>
      </c>
      <c r="D272" s="20">
        <v>3.3E-3</v>
      </c>
      <c r="E272" s="20">
        <v>5.6014630898332356E-3</v>
      </c>
      <c r="F272" s="20">
        <v>7.9000000000000008E-3</v>
      </c>
      <c r="G272" s="8"/>
      <c r="H272" s="66">
        <f t="shared" si="20"/>
        <v>0</v>
      </c>
      <c r="I272" s="66">
        <f t="shared" si="21"/>
        <v>1.9999999999999987E-4</v>
      </c>
      <c r="J272" s="66">
        <f t="shared" si="22"/>
        <v>9.9999999999999829E-5</v>
      </c>
      <c r="K272" s="66">
        <f t="shared" si="23"/>
        <v>9.9153624807872369E-5</v>
      </c>
      <c r="L272" s="66">
        <f t="shared" si="24"/>
        <v>1.0000000000000026E-4</v>
      </c>
    </row>
    <row r="273" spans="1:12" x14ac:dyDescent="0.35">
      <c r="A273" s="8">
        <v>44355</v>
      </c>
      <c r="B273" s="20">
        <v>5.0000000000000001E-4</v>
      </c>
      <c r="C273" s="20">
        <v>1.4000000000000002E-3</v>
      </c>
      <c r="D273" s="20">
        <v>3.2000000000000002E-3</v>
      </c>
      <c r="E273" s="20">
        <v>5.450474112049011E-3</v>
      </c>
      <c r="F273" s="20">
        <v>7.7000000000000002E-3</v>
      </c>
      <c r="G273" s="8"/>
      <c r="H273" s="66">
        <f t="shared" si="20"/>
        <v>0</v>
      </c>
      <c r="I273" s="66">
        <f t="shared" si="21"/>
        <v>-1.9999999999999987E-4</v>
      </c>
      <c r="J273" s="66">
        <f t="shared" si="22"/>
        <v>-9.9999999999999829E-5</v>
      </c>
      <c r="K273" s="66">
        <f t="shared" si="23"/>
        <v>-1.5098897778422458E-4</v>
      </c>
      <c r="L273" s="66">
        <f t="shared" si="24"/>
        <v>-2.0000000000000052E-4</v>
      </c>
    </row>
    <row r="274" spans="1:12" x14ac:dyDescent="0.35">
      <c r="A274" s="8">
        <v>44356</v>
      </c>
      <c r="B274" s="20">
        <v>5.0000000000000001E-4</v>
      </c>
      <c r="C274" s="20">
        <v>1.6000000000000001E-3</v>
      </c>
      <c r="D274" s="20">
        <v>3.0999999999999999E-3</v>
      </c>
      <c r="E274" s="20">
        <v>5.3037238746326369E-3</v>
      </c>
      <c r="F274" s="20">
        <v>7.4999999999999997E-3</v>
      </c>
      <c r="G274" s="8"/>
      <c r="H274" s="66">
        <f t="shared" si="20"/>
        <v>0</v>
      </c>
      <c r="I274" s="66">
        <f t="shared" si="21"/>
        <v>1.9999999999999987E-4</v>
      </c>
      <c r="J274" s="66">
        <f t="shared" si="22"/>
        <v>-1.0000000000000026E-4</v>
      </c>
      <c r="K274" s="66">
        <f t="shared" si="23"/>
        <v>-1.4675023741637407E-4</v>
      </c>
      <c r="L274" s="66">
        <f t="shared" si="24"/>
        <v>-2.0000000000000052E-4</v>
      </c>
    </row>
    <row r="275" spans="1:12" x14ac:dyDescent="0.35">
      <c r="A275" s="8">
        <v>44357</v>
      </c>
      <c r="B275" s="20">
        <v>5.0000000000000001E-4</v>
      </c>
      <c r="C275" s="20">
        <v>1.4000000000000002E-3</v>
      </c>
      <c r="D275" s="20">
        <v>3.0000000000000001E-3</v>
      </c>
      <c r="E275" s="20">
        <v>5.1513585455977492E-3</v>
      </c>
      <c r="F275" s="20">
        <v>7.3000000000000001E-3</v>
      </c>
      <c r="G275" s="8"/>
      <c r="H275" s="66">
        <f t="shared" si="20"/>
        <v>0</v>
      </c>
      <c r="I275" s="66">
        <f t="shared" si="21"/>
        <v>-1.9999999999999987E-4</v>
      </c>
      <c r="J275" s="66">
        <f t="shared" si="22"/>
        <v>-9.9999999999999829E-5</v>
      </c>
      <c r="K275" s="66">
        <f t="shared" si="23"/>
        <v>-1.5236532903488767E-4</v>
      </c>
      <c r="L275" s="66">
        <f t="shared" si="24"/>
        <v>-1.9999999999999966E-4</v>
      </c>
    </row>
    <row r="276" spans="1:12" x14ac:dyDescent="0.35">
      <c r="A276" s="8">
        <v>44358</v>
      </c>
      <c r="B276" s="20">
        <v>5.0000000000000001E-4</v>
      </c>
      <c r="C276" s="20">
        <v>1.6000000000000001E-3</v>
      </c>
      <c r="D276" s="20">
        <v>3.0999999999999999E-3</v>
      </c>
      <c r="E276" s="20">
        <v>5.3525638614141738E-3</v>
      </c>
      <c r="F276" s="20">
        <v>7.6E-3</v>
      </c>
      <c r="G276" s="8"/>
      <c r="H276" s="66">
        <f t="shared" si="20"/>
        <v>0</v>
      </c>
      <c r="I276" s="66">
        <f t="shared" si="21"/>
        <v>1.9999999999999987E-4</v>
      </c>
      <c r="J276" s="66">
        <f t="shared" si="22"/>
        <v>9.9999999999999829E-5</v>
      </c>
      <c r="K276" s="66">
        <f t="shared" si="23"/>
        <v>2.0120531581642453E-4</v>
      </c>
      <c r="L276" s="66">
        <f t="shared" si="24"/>
        <v>2.9999999999999992E-4</v>
      </c>
    </row>
    <row r="277" spans="1:12" x14ac:dyDescent="0.35">
      <c r="A277" s="8">
        <v>44361</v>
      </c>
      <c r="B277" s="20">
        <v>5.0000000000000001E-4</v>
      </c>
      <c r="C277" s="20">
        <v>1.6000000000000001E-3</v>
      </c>
      <c r="D277" s="20">
        <v>3.3E-3</v>
      </c>
      <c r="E277" s="20">
        <v>5.6516329363112371E-3</v>
      </c>
      <c r="F277" s="20">
        <v>8.0000000000000002E-3</v>
      </c>
      <c r="G277" s="8"/>
      <c r="H277" s="66">
        <f t="shared" si="20"/>
        <v>0</v>
      </c>
      <c r="I277" s="66">
        <f t="shared" si="21"/>
        <v>0</v>
      </c>
      <c r="J277" s="66">
        <f t="shared" si="22"/>
        <v>2.0000000000000009E-4</v>
      </c>
      <c r="K277" s="66">
        <f t="shared" si="23"/>
        <v>2.9906907489706328E-4</v>
      </c>
      <c r="L277" s="66">
        <f t="shared" si="24"/>
        <v>4.0000000000000018E-4</v>
      </c>
    </row>
    <row r="278" spans="1:12" x14ac:dyDescent="0.35">
      <c r="A278" s="8">
        <v>44362</v>
      </c>
      <c r="B278" s="20">
        <v>8.0000000000000004E-4</v>
      </c>
      <c r="C278" s="20">
        <v>1.6000000000000001E-3</v>
      </c>
      <c r="D278" s="20">
        <v>3.4000000000000002E-3</v>
      </c>
      <c r="E278" s="20">
        <v>5.6520983171091839E-3</v>
      </c>
      <c r="F278" s="20">
        <v>7.9000000000000008E-3</v>
      </c>
      <c r="G278" s="8"/>
      <c r="H278" s="66">
        <f t="shared" si="20"/>
        <v>3.0000000000000003E-4</v>
      </c>
      <c r="I278" s="66">
        <f t="shared" si="21"/>
        <v>0</v>
      </c>
      <c r="J278" s="66">
        <f t="shared" si="22"/>
        <v>1.0000000000000026E-4</v>
      </c>
      <c r="K278" s="66">
        <f t="shared" si="23"/>
        <v>4.6538079794683496E-7</v>
      </c>
      <c r="L278" s="66">
        <f t="shared" si="24"/>
        <v>-9.9999999999999395E-5</v>
      </c>
    </row>
    <row r="279" spans="1:12" x14ac:dyDescent="0.35">
      <c r="A279" s="8">
        <v>44363</v>
      </c>
      <c r="B279" s="20">
        <v>8.0000000000000004E-4</v>
      </c>
      <c r="C279" s="20">
        <v>2.0999999999999999E-3</v>
      </c>
      <c r="D279" s="20">
        <v>4.0999999999999995E-3</v>
      </c>
      <c r="E279" s="20">
        <v>6.5024343121013453E-3</v>
      </c>
      <c r="F279" s="20">
        <v>8.8999999999999999E-3</v>
      </c>
      <c r="G279" s="8"/>
      <c r="H279" s="66">
        <f t="shared" si="20"/>
        <v>0</v>
      </c>
      <c r="I279" s="66">
        <f t="shared" si="21"/>
        <v>4.9999999999999979E-4</v>
      </c>
      <c r="J279" s="66">
        <f t="shared" si="22"/>
        <v>6.9999999999999923E-4</v>
      </c>
      <c r="K279" s="66">
        <f t="shared" si="23"/>
        <v>8.5033599499216139E-4</v>
      </c>
      <c r="L279" s="66">
        <f t="shared" si="24"/>
        <v>9.9999999999999915E-4</v>
      </c>
    </row>
    <row r="280" spans="1:12" x14ac:dyDescent="0.35">
      <c r="A280" s="8">
        <v>44364</v>
      </c>
      <c r="B280" s="20">
        <v>8.0000000000000004E-4</v>
      </c>
      <c r="C280" s="20">
        <v>2.3E-3</v>
      </c>
      <c r="D280" s="20">
        <v>4.3E-3</v>
      </c>
      <c r="E280" s="20">
        <v>6.654326539111844E-3</v>
      </c>
      <c r="F280" s="20">
        <v>9.0000000000000011E-3</v>
      </c>
      <c r="G280" s="8"/>
      <c r="H280" s="66">
        <f t="shared" si="20"/>
        <v>0</v>
      </c>
      <c r="I280" s="66">
        <f t="shared" si="21"/>
        <v>2.0000000000000009E-4</v>
      </c>
      <c r="J280" s="66">
        <f t="shared" si="22"/>
        <v>2.0000000000000052E-4</v>
      </c>
      <c r="K280" s="66">
        <f t="shared" si="23"/>
        <v>1.5189222701049877E-4</v>
      </c>
      <c r="L280" s="66">
        <f t="shared" si="24"/>
        <v>1.0000000000000113E-4</v>
      </c>
    </row>
    <row r="281" spans="1:12" x14ac:dyDescent="0.35">
      <c r="A281" s="8">
        <v>44365</v>
      </c>
      <c r="B281" s="20">
        <v>8.9999999999999998E-4</v>
      </c>
      <c r="C281" s="20">
        <v>2.5999999999999999E-3</v>
      </c>
      <c r="D281" s="20">
        <v>4.6999999999999993E-3</v>
      </c>
      <c r="E281" s="20">
        <v>6.8048854175645837E-3</v>
      </c>
      <c r="F281" s="20">
        <v>8.8999999999999999E-3</v>
      </c>
      <c r="G281" s="8"/>
      <c r="H281" s="66">
        <f t="shared" si="20"/>
        <v>9.9999999999999937E-5</v>
      </c>
      <c r="I281" s="66">
        <f t="shared" si="21"/>
        <v>2.9999999999999992E-4</v>
      </c>
      <c r="J281" s="66">
        <f t="shared" si="22"/>
        <v>3.9999999999999931E-4</v>
      </c>
      <c r="K281" s="66">
        <f t="shared" si="23"/>
        <v>1.5055887845273966E-4</v>
      </c>
      <c r="L281" s="66">
        <f t="shared" si="24"/>
        <v>-1.0000000000000113E-4</v>
      </c>
    </row>
    <row r="282" spans="1:12" x14ac:dyDescent="0.35">
      <c r="A282" s="8">
        <v>44368</v>
      </c>
      <c r="B282" s="20">
        <v>8.9999999999999998E-4</v>
      </c>
      <c r="C282" s="20">
        <v>2.7000000000000001E-3</v>
      </c>
      <c r="D282" s="20">
        <v>4.7999999999999996E-3</v>
      </c>
      <c r="E282" s="20">
        <v>6.9040365610102206E-3</v>
      </c>
      <c r="F282" s="20">
        <v>9.0000000000000011E-3</v>
      </c>
      <c r="G282" s="8"/>
      <c r="H282" s="66">
        <f t="shared" si="20"/>
        <v>0</v>
      </c>
      <c r="I282" s="66">
        <f t="shared" si="21"/>
        <v>1.0000000000000026E-4</v>
      </c>
      <c r="J282" s="66">
        <f t="shared" si="22"/>
        <v>1.0000000000000026E-4</v>
      </c>
      <c r="K282" s="66">
        <f t="shared" si="23"/>
        <v>9.9151143445636893E-5</v>
      </c>
      <c r="L282" s="66">
        <f t="shared" si="24"/>
        <v>1.0000000000000113E-4</v>
      </c>
    </row>
    <row r="283" spans="1:12" x14ac:dyDescent="0.35">
      <c r="A283" s="8">
        <v>44369</v>
      </c>
      <c r="B283" s="20">
        <v>8.9999999999999998E-4</v>
      </c>
      <c r="C283" s="20">
        <v>2.5000000000000001E-3</v>
      </c>
      <c r="D283" s="20">
        <v>4.4000000000000003E-3</v>
      </c>
      <c r="E283" s="20">
        <v>6.5505809029604376E-3</v>
      </c>
      <c r="F283" s="20">
        <v>8.6999999999999994E-3</v>
      </c>
      <c r="G283" s="8"/>
      <c r="H283" s="66">
        <f t="shared" si="20"/>
        <v>0</v>
      </c>
      <c r="I283" s="66">
        <f t="shared" si="21"/>
        <v>-2.0000000000000009E-4</v>
      </c>
      <c r="J283" s="66">
        <f t="shared" si="22"/>
        <v>-3.9999999999999931E-4</v>
      </c>
      <c r="K283" s="66">
        <f t="shared" si="23"/>
        <v>-3.5345565804978298E-4</v>
      </c>
      <c r="L283" s="66">
        <f t="shared" si="24"/>
        <v>-3.0000000000000165E-4</v>
      </c>
    </row>
    <row r="284" spans="1:12" x14ac:dyDescent="0.35">
      <c r="A284" s="8">
        <v>44370</v>
      </c>
      <c r="B284" s="20">
        <v>8.0000000000000004E-4</v>
      </c>
      <c r="C284" s="20">
        <v>2.5999999999999999E-3</v>
      </c>
      <c r="D284" s="20">
        <v>4.6999999999999993E-3</v>
      </c>
      <c r="E284" s="20">
        <v>6.8537280616410359E-3</v>
      </c>
      <c r="F284" s="20">
        <v>9.0000000000000011E-3</v>
      </c>
      <c r="G284" s="8"/>
      <c r="H284" s="66">
        <f t="shared" si="20"/>
        <v>-9.9999999999999937E-5</v>
      </c>
      <c r="I284" s="66">
        <f t="shared" si="21"/>
        <v>9.9999999999999829E-5</v>
      </c>
      <c r="J284" s="66">
        <f t="shared" si="22"/>
        <v>2.9999999999999905E-4</v>
      </c>
      <c r="K284" s="66">
        <f t="shared" si="23"/>
        <v>3.0314715868059831E-4</v>
      </c>
      <c r="L284" s="66">
        <f t="shared" si="24"/>
        <v>3.0000000000000165E-4</v>
      </c>
    </row>
    <row r="285" spans="1:12" x14ac:dyDescent="0.35">
      <c r="A285" s="8">
        <v>44371</v>
      </c>
      <c r="B285" s="20">
        <v>8.0000000000000004E-4</v>
      </c>
      <c r="C285" s="20">
        <v>2.5999999999999999E-3</v>
      </c>
      <c r="D285" s="20">
        <v>4.7999999999999996E-3</v>
      </c>
      <c r="E285" s="20">
        <v>6.901192984045075E-3</v>
      </c>
      <c r="F285" s="20">
        <v>9.0000000000000011E-3</v>
      </c>
      <c r="G285" s="8"/>
      <c r="H285" s="66">
        <f t="shared" si="20"/>
        <v>0</v>
      </c>
      <c r="I285" s="66">
        <f t="shared" si="21"/>
        <v>0</v>
      </c>
      <c r="J285" s="66">
        <f t="shared" si="22"/>
        <v>1.0000000000000026E-4</v>
      </c>
      <c r="K285" s="66">
        <f t="shared" si="23"/>
        <v>4.74649224040391E-5</v>
      </c>
      <c r="L285" s="66">
        <f t="shared" si="24"/>
        <v>0</v>
      </c>
    </row>
    <row r="286" spans="1:12" x14ac:dyDescent="0.35">
      <c r="A286" s="8">
        <v>44372</v>
      </c>
      <c r="B286" s="20">
        <v>8.9999999999999998E-4</v>
      </c>
      <c r="C286" s="20">
        <v>2.8000000000000004E-3</v>
      </c>
      <c r="D286" s="20">
        <v>4.7999999999999996E-3</v>
      </c>
      <c r="E286" s="20">
        <v>7.0000555457222172E-3</v>
      </c>
      <c r="F286" s="20">
        <v>9.1999999999999998E-3</v>
      </c>
      <c r="G286" s="8"/>
      <c r="H286" s="66">
        <f t="shared" si="20"/>
        <v>9.9999999999999937E-5</v>
      </c>
      <c r="I286" s="66">
        <f t="shared" si="21"/>
        <v>2.0000000000000052E-4</v>
      </c>
      <c r="J286" s="66">
        <f t="shared" si="22"/>
        <v>0</v>
      </c>
      <c r="K286" s="66">
        <f t="shared" si="23"/>
        <v>9.8862561677142205E-5</v>
      </c>
      <c r="L286" s="66">
        <f t="shared" si="24"/>
        <v>1.9999999999999879E-4</v>
      </c>
    </row>
    <row r="287" spans="1:12" x14ac:dyDescent="0.35">
      <c r="A287" s="8">
        <v>44375</v>
      </c>
      <c r="B287" s="20">
        <v>8.0000000000000004E-4</v>
      </c>
      <c r="C287" s="20">
        <v>2.5000000000000001E-3</v>
      </c>
      <c r="D287" s="20">
        <v>4.6999999999999993E-3</v>
      </c>
      <c r="E287" s="20">
        <v>6.8536689512638501E-3</v>
      </c>
      <c r="F287" s="20">
        <v>9.0000000000000011E-3</v>
      </c>
      <c r="G287" s="8"/>
      <c r="H287" s="66">
        <f t="shared" si="20"/>
        <v>-9.9999999999999937E-5</v>
      </c>
      <c r="I287" s="66">
        <f t="shared" si="21"/>
        <v>-3.0000000000000035E-4</v>
      </c>
      <c r="J287" s="66">
        <f t="shared" si="22"/>
        <v>-1.0000000000000026E-4</v>
      </c>
      <c r="K287" s="66">
        <f t="shared" si="23"/>
        <v>-1.4638659445836717E-4</v>
      </c>
      <c r="L287" s="66">
        <f t="shared" si="24"/>
        <v>-1.9999999999999879E-4</v>
      </c>
    </row>
    <row r="288" spans="1:12" x14ac:dyDescent="0.35">
      <c r="A288" s="8">
        <v>44376</v>
      </c>
      <c r="B288" s="20">
        <v>8.0000000000000004E-4</v>
      </c>
      <c r="C288" s="20">
        <v>2.7000000000000001E-3</v>
      </c>
      <c r="D288" s="20">
        <v>4.6999999999999993E-3</v>
      </c>
      <c r="E288" s="20">
        <v>6.8044832094865705E-3</v>
      </c>
      <c r="F288" s="20">
        <v>8.8999999999999999E-3</v>
      </c>
      <c r="G288" s="8"/>
      <c r="H288" s="66">
        <f t="shared" si="20"/>
        <v>0</v>
      </c>
      <c r="I288" s="66">
        <f t="shared" si="21"/>
        <v>2.0000000000000009E-4</v>
      </c>
      <c r="J288" s="66">
        <f t="shared" si="22"/>
        <v>0</v>
      </c>
      <c r="K288" s="66">
        <f t="shared" si="23"/>
        <v>-4.9185741777279558E-5</v>
      </c>
      <c r="L288" s="66">
        <f t="shared" si="24"/>
        <v>-1.0000000000000113E-4</v>
      </c>
    </row>
    <row r="289" spans="1:12" x14ac:dyDescent="0.35">
      <c r="A289" s="8">
        <v>44377</v>
      </c>
      <c r="B289" s="20">
        <v>7.000000000000001E-4</v>
      </c>
      <c r="C289" s="20">
        <v>2.5000000000000001E-3</v>
      </c>
      <c r="D289" s="20">
        <v>4.5999999999999999E-3</v>
      </c>
      <c r="E289" s="20">
        <v>6.6543464613677498E-3</v>
      </c>
      <c r="F289" s="20">
        <v>8.6999999999999994E-3</v>
      </c>
      <c r="G289" s="8"/>
      <c r="H289" s="66">
        <f t="shared" si="20"/>
        <v>-9.9999999999999937E-5</v>
      </c>
      <c r="I289" s="66">
        <f t="shared" si="21"/>
        <v>-2.0000000000000009E-4</v>
      </c>
      <c r="J289" s="66">
        <f t="shared" si="22"/>
        <v>-9.9999999999999395E-5</v>
      </c>
      <c r="K289" s="66">
        <f t="shared" si="23"/>
        <v>-1.5013674811882073E-4</v>
      </c>
      <c r="L289" s="66">
        <f t="shared" si="24"/>
        <v>-2.0000000000000052E-4</v>
      </c>
    </row>
    <row r="290" spans="1:12" x14ac:dyDescent="0.35">
      <c r="A290" s="8">
        <v>44378</v>
      </c>
      <c r="B290" s="20">
        <v>8.9999999999999998E-4</v>
      </c>
      <c r="C290" s="20">
        <v>2.5000000000000001E-3</v>
      </c>
      <c r="D290" s="20">
        <v>4.6999999999999993E-3</v>
      </c>
      <c r="E290" s="20">
        <v>6.8036461647615672E-3</v>
      </c>
      <c r="F290" s="20">
        <v>8.8999999999999999E-3</v>
      </c>
      <c r="G290" s="8"/>
      <c r="H290" s="66">
        <f t="shared" si="20"/>
        <v>1.9999999999999987E-4</v>
      </c>
      <c r="I290" s="66">
        <f t="shared" si="21"/>
        <v>0</v>
      </c>
      <c r="J290" s="66">
        <f t="shared" si="22"/>
        <v>9.9999999999999395E-5</v>
      </c>
      <c r="K290" s="66">
        <f t="shared" si="23"/>
        <v>1.4929970339381746E-4</v>
      </c>
      <c r="L290" s="66">
        <f t="shared" si="24"/>
        <v>2.0000000000000052E-4</v>
      </c>
    </row>
    <row r="291" spans="1:12" x14ac:dyDescent="0.35">
      <c r="A291" s="8">
        <v>44379</v>
      </c>
      <c r="B291" s="20">
        <v>8.0000000000000004E-4</v>
      </c>
      <c r="C291" s="20">
        <v>2.3999999999999998E-3</v>
      </c>
      <c r="D291" s="20">
        <v>4.5000000000000005E-3</v>
      </c>
      <c r="E291" s="20">
        <v>6.5502842412981125E-3</v>
      </c>
      <c r="F291" s="20">
        <v>8.6E-3</v>
      </c>
      <c r="G291" s="8"/>
      <c r="H291" s="66">
        <f t="shared" si="20"/>
        <v>-9.9999999999999937E-5</v>
      </c>
      <c r="I291" s="66">
        <f t="shared" si="21"/>
        <v>-1.0000000000000026E-4</v>
      </c>
      <c r="J291" s="66">
        <f t="shared" si="22"/>
        <v>-1.9999999999999879E-4</v>
      </c>
      <c r="K291" s="66">
        <f t="shared" si="23"/>
        <v>-2.533619234634547E-4</v>
      </c>
      <c r="L291" s="66">
        <f t="shared" si="24"/>
        <v>-2.9999999999999992E-4</v>
      </c>
    </row>
    <row r="292" spans="1:12" x14ac:dyDescent="0.35">
      <c r="A292" s="8">
        <v>44383</v>
      </c>
      <c r="B292" s="20">
        <v>7.000000000000001E-4</v>
      </c>
      <c r="C292" s="20">
        <v>2.2000000000000001E-3</v>
      </c>
      <c r="D292" s="20">
        <v>4.1999999999999997E-3</v>
      </c>
      <c r="E292" s="20">
        <v>6.1513401055315973E-3</v>
      </c>
      <c r="F292" s="20">
        <v>8.1000000000000013E-3</v>
      </c>
      <c r="G292" s="8"/>
      <c r="H292" s="66">
        <f t="shared" si="20"/>
        <v>-9.9999999999999937E-5</v>
      </c>
      <c r="I292" s="66">
        <f t="shared" si="21"/>
        <v>-1.9999999999999966E-4</v>
      </c>
      <c r="J292" s="66">
        <f t="shared" si="22"/>
        <v>-3.0000000000000079E-4</v>
      </c>
      <c r="K292" s="66">
        <f t="shared" si="23"/>
        <v>-3.9894413576651525E-4</v>
      </c>
      <c r="L292" s="66">
        <f t="shared" si="24"/>
        <v>-4.9999999999999871E-4</v>
      </c>
    </row>
    <row r="293" spans="1:12" x14ac:dyDescent="0.35">
      <c r="A293" s="8">
        <v>44384</v>
      </c>
      <c r="B293" s="20">
        <v>8.0000000000000004E-4</v>
      </c>
      <c r="C293" s="20">
        <v>2.2000000000000001E-3</v>
      </c>
      <c r="D293" s="20">
        <v>4.0999999999999995E-3</v>
      </c>
      <c r="E293" s="20">
        <v>6.0049623160896223E-3</v>
      </c>
      <c r="F293" s="20">
        <v>7.9000000000000008E-3</v>
      </c>
      <c r="G293" s="8"/>
      <c r="H293" s="66">
        <f t="shared" si="20"/>
        <v>9.9999999999999937E-5</v>
      </c>
      <c r="I293" s="66">
        <f t="shared" si="21"/>
        <v>0</v>
      </c>
      <c r="J293" s="66">
        <f t="shared" si="22"/>
        <v>-1.0000000000000026E-4</v>
      </c>
      <c r="K293" s="66">
        <f t="shared" si="23"/>
        <v>-1.4637778944197495E-4</v>
      </c>
      <c r="L293" s="66">
        <f t="shared" si="24"/>
        <v>-2.0000000000000052E-4</v>
      </c>
    </row>
    <row r="294" spans="1:12" x14ac:dyDescent="0.35">
      <c r="A294" s="8">
        <v>44385</v>
      </c>
      <c r="B294" s="20">
        <v>7.000000000000001E-4</v>
      </c>
      <c r="C294" s="20">
        <v>1.9E-3</v>
      </c>
      <c r="D294" s="20">
        <v>3.7000000000000002E-3</v>
      </c>
      <c r="E294" s="20">
        <v>5.5547472871858971E-3</v>
      </c>
      <c r="F294" s="20">
        <v>7.4000000000000003E-3</v>
      </c>
      <c r="G294" s="8"/>
      <c r="H294" s="66">
        <f t="shared" si="20"/>
        <v>-9.9999999999999937E-5</v>
      </c>
      <c r="I294" s="66">
        <f t="shared" si="21"/>
        <v>-3.0000000000000014E-4</v>
      </c>
      <c r="J294" s="66">
        <f t="shared" si="22"/>
        <v>-3.9999999999999931E-4</v>
      </c>
      <c r="K294" s="66">
        <f t="shared" si="23"/>
        <v>-4.5021502890372524E-4</v>
      </c>
      <c r="L294" s="66">
        <f t="shared" si="24"/>
        <v>-5.0000000000000044E-4</v>
      </c>
    </row>
    <row r="295" spans="1:12" x14ac:dyDescent="0.35">
      <c r="A295" s="8">
        <v>44386</v>
      </c>
      <c r="B295" s="20">
        <v>8.0000000000000004E-4</v>
      </c>
      <c r="C295" s="20">
        <v>2.3E-3</v>
      </c>
      <c r="D295" s="20">
        <v>4.0999999999999995E-3</v>
      </c>
      <c r="E295" s="20">
        <v>6.0026133053925597E-3</v>
      </c>
      <c r="F295" s="20">
        <v>7.9000000000000008E-3</v>
      </c>
      <c r="G295" s="8"/>
      <c r="H295" s="66">
        <f t="shared" si="20"/>
        <v>9.9999999999999937E-5</v>
      </c>
      <c r="I295" s="66">
        <f t="shared" si="21"/>
        <v>3.9999999999999996E-4</v>
      </c>
      <c r="J295" s="66">
        <f t="shared" si="22"/>
        <v>3.9999999999999931E-4</v>
      </c>
      <c r="K295" s="66">
        <f t="shared" si="23"/>
        <v>4.4786601820666263E-4</v>
      </c>
      <c r="L295" s="66">
        <f t="shared" si="24"/>
        <v>5.0000000000000044E-4</v>
      </c>
    </row>
    <row r="296" spans="1:12" x14ac:dyDescent="0.35">
      <c r="A296" s="8">
        <v>44389</v>
      </c>
      <c r="B296" s="20">
        <v>8.0000000000000004E-4</v>
      </c>
      <c r="C296" s="20">
        <v>2.3E-3</v>
      </c>
      <c r="D296" s="20">
        <v>4.3E-3</v>
      </c>
      <c r="E296" s="20">
        <v>6.2015444496678054E-3</v>
      </c>
      <c r="F296" s="20">
        <v>8.1000000000000013E-3</v>
      </c>
      <c r="G296" s="8"/>
      <c r="H296" s="66">
        <f t="shared" si="20"/>
        <v>0</v>
      </c>
      <c r="I296" s="66">
        <f t="shared" si="21"/>
        <v>0</v>
      </c>
      <c r="J296" s="66">
        <f t="shared" si="22"/>
        <v>2.0000000000000052E-4</v>
      </c>
      <c r="K296" s="66">
        <f t="shared" si="23"/>
        <v>1.9893114427524568E-4</v>
      </c>
      <c r="L296" s="66">
        <f t="shared" si="24"/>
        <v>2.0000000000000052E-4</v>
      </c>
    </row>
    <row r="297" spans="1:12" x14ac:dyDescent="0.35">
      <c r="A297" s="8">
        <v>44390</v>
      </c>
      <c r="B297" s="20">
        <v>8.0000000000000004E-4</v>
      </c>
      <c r="C297" s="20">
        <v>2.5999999999999999E-3</v>
      </c>
      <c r="D297" s="20">
        <v>4.6999999999999993E-3</v>
      </c>
      <c r="E297" s="20">
        <v>6.6012054363129161E-3</v>
      </c>
      <c r="F297" s="20">
        <v>8.5000000000000006E-3</v>
      </c>
      <c r="G297" s="8"/>
      <c r="H297" s="66">
        <f t="shared" si="20"/>
        <v>0</v>
      </c>
      <c r="I297" s="66">
        <f t="shared" si="21"/>
        <v>2.9999999999999992E-4</v>
      </c>
      <c r="J297" s="66">
        <f t="shared" si="22"/>
        <v>3.9999999999999931E-4</v>
      </c>
      <c r="K297" s="66">
        <f t="shared" si="23"/>
        <v>3.996609866451107E-4</v>
      </c>
      <c r="L297" s="66">
        <f t="shared" si="24"/>
        <v>3.9999999999999931E-4</v>
      </c>
    </row>
    <row r="298" spans="1:12" x14ac:dyDescent="0.35">
      <c r="A298" s="8">
        <v>44391</v>
      </c>
      <c r="B298" s="20">
        <v>8.0000000000000004E-4</v>
      </c>
      <c r="C298" s="20">
        <v>2.3E-3</v>
      </c>
      <c r="D298" s="20">
        <v>4.4000000000000003E-3</v>
      </c>
      <c r="E298" s="20">
        <v>6.2001561824918897E-3</v>
      </c>
      <c r="F298" s="20">
        <v>8.0000000000000002E-3</v>
      </c>
      <c r="G298" s="8"/>
      <c r="H298" s="66">
        <f t="shared" si="20"/>
        <v>0</v>
      </c>
      <c r="I298" s="66">
        <f t="shared" si="21"/>
        <v>-2.9999999999999992E-4</v>
      </c>
      <c r="J298" s="66">
        <f t="shared" si="22"/>
        <v>-2.9999999999999905E-4</v>
      </c>
      <c r="K298" s="66">
        <f t="shared" si="23"/>
        <v>-4.0104925382102637E-4</v>
      </c>
      <c r="L298" s="66">
        <f t="shared" si="24"/>
        <v>-5.0000000000000044E-4</v>
      </c>
    </row>
    <row r="299" spans="1:12" x14ac:dyDescent="0.35">
      <c r="A299" s="8">
        <v>44392</v>
      </c>
      <c r="B299" s="20">
        <v>7.000000000000001E-4</v>
      </c>
      <c r="C299" s="20">
        <v>2.3E-3</v>
      </c>
      <c r="D299" s="20">
        <v>4.3E-3</v>
      </c>
      <c r="E299" s="20">
        <v>6.0538600250499399E-3</v>
      </c>
      <c r="F299" s="20">
        <v>7.8000000000000005E-3</v>
      </c>
      <c r="G299" s="8"/>
      <c r="H299" s="66">
        <f t="shared" si="20"/>
        <v>-9.9999999999999937E-5</v>
      </c>
      <c r="I299" s="66">
        <f t="shared" si="21"/>
        <v>0</v>
      </c>
      <c r="J299" s="66">
        <f t="shared" si="22"/>
        <v>-1.0000000000000026E-4</v>
      </c>
      <c r="K299" s="66">
        <f t="shared" si="23"/>
        <v>-1.4629615744194985E-4</v>
      </c>
      <c r="L299" s="66">
        <f t="shared" si="24"/>
        <v>-1.9999999999999966E-4</v>
      </c>
    </row>
    <row r="300" spans="1:12" x14ac:dyDescent="0.35">
      <c r="A300" s="8">
        <v>44393</v>
      </c>
      <c r="B300" s="20">
        <v>8.0000000000000004E-4</v>
      </c>
      <c r="C300" s="20">
        <v>2.5000000000000001E-3</v>
      </c>
      <c r="D300" s="20">
        <v>4.3E-3</v>
      </c>
      <c r="E300" s="20">
        <v>6.1037470264544728E-3</v>
      </c>
      <c r="F300" s="20">
        <v>7.9000000000000008E-3</v>
      </c>
      <c r="G300" s="8"/>
      <c r="H300" s="66">
        <f t="shared" si="20"/>
        <v>9.9999999999999937E-5</v>
      </c>
      <c r="I300" s="66">
        <f t="shared" si="21"/>
        <v>2.0000000000000009E-4</v>
      </c>
      <c r="J300" s="66">
        <f t="shared" si="22"/>
        <v>0</v>
      </c>
      <c r="K300" s="66">
        <f t="shared" si="23"/>
        <v>4.9887001404532935E-5</v>
      </c>
      <c r="L300" s="66">
        <f t="shared" si="24"/>
        <v>1.0000000000000026E-4</v>
      </c>
    </row>
    <row r="301" spans="1:12" x14ac:dyDescent="0.35">
      <c r="A301" s="8">
        <v>44396</v>
      </c>
      <c r="B301" s="20">
        <v>7.000000000000001E-4</v>
      </c>
      <c r="C301" s="20">
        <v>2.0999999999999999E-3</v>
      </c>
      <c r="D301" s="20">
        <v>3.8E-3</v>
      </c>
      <c r="E301" s="20">
        <v>5.4020582514903845E-3</v>
      </c>
      <c r="F301" s="20">
        <v>6.9999999999999993E-3</v>
      </c>
      <c r="G301" s="8"/>
      <c r="H301" s="66">
        <f t="shared" si="20"/>
        <v>-9.9999999999999937E-5</v>
      </c>
      <c r="I301" s="66">
        <f t="shared" si="21"/>
        <v>-4.0000000000000018E-4</v>
      </c>
      <c r="J301" s="66">
        <f t="shared" si="22"/>
        <v>-5.0000000000000001E-4</v>
      </c>
      <c r="K301" s="66">
        <f t="shared" si="23"/>
        <v>-7.0168877496408835E-4</v>
      </c>
      <c r="L301" s="66">
        <f t="shared" si="24"/>
        <v>-9.0000000000000149E-4</v>
      </c>
    </row>
    <row r="302" spans="1:12" x14ac:dyDescent="0.35">
      <c r="A302" s="8">
        <v>44397</v>
      </c>
      <c r="B302" s="20">
        <v>8.0000000000000004E-4</v>
      </c>
      <c r="C302" s="20">
        <v>2E-3</v>
      </c>
      <c r="D302" s="20">
        <v>3.7000000000000002E-3</v>
      </c>
      <c r="E302" s="20">
        <v>5.3035941572245901E-3</v>
      </c>
      <c r="F302" s="20">
        <v>6.8999999999999999E-3</v>
      </c>
      <c r="G302" s="8"/>
      <c r="H302" s="66">
        <f t="shared" si="20"/>
        <v>9.9999999999999937E-5</v>
      </c>
      <c r="I302" s="66">
        <f t="shared" si="21"/>
        <v>-9.9999999999999829E-5</v>
      </c>
      <c r="J302" s="66">
        <f t="shared" si="22"/>
        <v>-9.9999999999999829E-5</v>
      </c>
      <c r="K302" s="66">
        <f t="shared" si="23"/>
        <v>-9.8464094265794319E-5</v>
      </c>
      <c r="L302" s="66">
        <f t="shared" si="24"/>
        <v>-9.9999999999999395E-5</v>
      </c>
    </row>
    <row r="303" spans="1:12" x14ac:dyDescent="0.35">
      <c r="A303" s="8">
        <v>44398</v>
      </c>
      <c r="B303" s="20">
        <v>7.000000000000001E-4</v>
      </c>
      <c r="C303" s="20">
        <v>2.2000000000000001E-3</v>
      </c>
      <c r="D303" s="20">
        <v>3.9000000000000003E-3</v>
      </c>
      <c r="E303" s="20">
        <v>5.6518492140373178E-3</v>
      </c>
      <c r="F303" s="20">
        <v>7.4000000000000003E-3</v>
      </c>
      <c r="G303" s="8"/>
      <c r="H303" s="66">
        <f t="shared" si="20"/>
        <v>-9.9999999999999937E-5</v>
      </c>
      <c r="I303" s="66">
        <f t="shared" si="21"/>
        <v>2.0000000000000009E-4</v>
      </c>
      <c r="J303" s="66">
        <f t="shared" si="22"/>
        <v>2.0000000000000009E-4</v>
      </c>
      <c r="K303" s="66">
        <f t="shared" si="23"/>
        <v>3.482550568127277E-4</v>
      </c>
      <c r="L303" s="66">
        <f t="shared" si="24"/>
        <v>5.0000000000000044E-4</v>
      </c>
    </row>
    <row r="304" spans="1:12" x14ac:dyDescent="0.35">
      <c r="A304" s="8">
        <v>44399</v>
      </c>
      <c r="B304" s="20">
        <v>7.000000000000001E-4</v>
      </c>
      <c r="C304" s="20">
        <v>2E-3</v>
      </c>
      <c r="D304" s="20">
        <v>3.7000000000000002E-3</v>
      </c>
      <c r="E304" s="20">
        <v>5.4029372160657166E-3</v>
      </c>
      <c r="F304" s="20">
        <v>7.0999999999999995E-3</v>
      </c>
      <c r="G304" s="8"/>
      <c r="H304" s="66">
        <f t="shared" si="20"/>
        <v>0</v>
      </c>
      <c r="I304" s="66">
        <f t="shared" si="21"/>
        <v>-2.0000000000000009E-4</v>
      </c>
      <c r="J304" s="66">
        <f t="shared" si="22"/>
        <v>-2.0000000000000009E-4</v>
      </c>
      <c r="K304" s="66">
        <f t="shared" si="23"/>
        <v>-2.4891199797160129E-4</v>
      </c>
      <c r="L304" s="66">
        <f t="shared" si="24"/>
        <v>-3.0000000000000079E-4</v>
      </c>
    </row>
    <row r="305" spans="1:12" x14ac:dyDescent="0.35">
      <c r="A305" s="8">
        <v>44400</v>
      </c>
      <c r="B305" s="20">
        <v>7.000000000000001E-4</v>
      </c>
      <c r="C305" s="20">
        <v>2.2000000000000001E-3</v>
      </c>
      <c r="D305" s="20">
        <v>3.8E-3</v>
      </c>
      <c r="E305" s="20">
        <v>5.5032274264356449E-3</v>
      </c>
      <c r="F305" s="20">
        <v>7.1999999999999998E-3</v>
      </c>
      <c r="G305" s="8"/>
      <c r="H305" s="66">
        <f t="shared" si="20"/>
        <v>0</v>
      </c>
      <c r="I305" s="66">
        <f t="shared" si="21"/>
        <v>2.0000000000000009E-4</v>
      </c>
      <c r="J305" s="66">
        <f t="shared" si="22"/>
        <v>9.9999999999999829E-5</v>
      </c>
      <c r="K305" s="66">
        <f t="shared" si="23"/>
        <v>1.0029021036992835E-4</v>
      </c>
      <c r="L305" s="66">
        <f t="shared" si="24"/>
        <v>1.0000000000000026E-4</v>
      </c>
    </row>
    <row r="306" spans="1:12" x14ac:dyDescent="0.35">
      <c r="A306" s="8">
        <v>44403</v>
      </c>
      <c r="B306" s="20">
        <v>8.0000000000000004E-4</v>
      </c>
      <c r="C306" s="20">
        <v>2.2000000000000001E-3</v>
      </c>
      <c r="D306" s="20">
        <v>3.8E-3</v>
      </c>
      <c r="E306" s="20">
        <v>5.5509996454664512E-3</v>
      </c>
      <c r="F306" s="20">
        <v>7.3000000000000001E-3</v>
      </c>
      <c r="G306" s="8"/>
      <c r="H306" s="66">
        <f t="shared" si="20"/>
        <v>9.9999999999999937E-5</v>
      </c>
      <c r="I306" s="66">
        <f t="shared" si="21"/>
        <v>0</v>
      </c>
      <c r="J306" s="66">
        <f t="shared" si="22"/>
        <v>0</v>
      </c>
      <c r="K306" s="66">
        <f t="shared" si="23"/>
        <v>4.7772219030806258E-5</v>
      </c>
      <c r="L306" s="66">
        <f t="shared" si="24"/>
        <v>1.0000000000000026E-4</v>
      </c>
    </row>
    <row r="307" spans="1:12" x14ac:dyDescent="0.35">
      <c r="A307" s="8">
        <v>44404</v>
      </c>
      <c r="B307" s="20">
        <v>7.000000000000001E-4</v>
      </c>
      <c r="C307" s="20">
        <v>2E-3</v>
      </c>
      <c r="D307" s="20">
        <v>3.7000000000000002E-3</v>
      </c>
      <c r="E307" s="20">
        <v>5.401861538938184E-3</v>
      </c>
      <c r="F307" s="20">
        <v>7.0999999999999995E-3</v>
      </c>
      <c r="G307" s="8"/>
      <c r="H307" s="66">
        <f t="shared" si="20"/>
        <v>-9.9999999999999937E-5</v>
      </c>
      <c r="I307" s="66">
        <f t="shared" si="21"/>
        <v>-2.0000000000000009E-4</v>
      </c>
      <c r="J307" s="66">
        <f t="shared" si="22"/>
        <v>-9.9999999999999829E-5</v>
      </c>
      <c r="K307" s="66">
        <f t="shared" si="23"/>
        <v>-1.4913810652826716E-4</v>
      </c>
      <c r="L307" s="66">
        <f t="shared" si="24"/>
        <v>-2.0000000000000052E-4</v>
      </c>
    </row>
    <row r="308" spans="1:12" x14ac:dyDescent="0.35">
      <c r="A308" s="8">
        <v>44405</v>
      </c>
      <c r="B308" s="20">
        <v>7.000000000000001E-4</v>
      </c>
      <c r="C308" s="20">
        <v>2E-3</v>
      </c>
      <c r="D308" s="20">
        <v>3.8E-3</v>
      </c>
      <c r="E308" s="20">
        <v>5.5046709980256896E-3</v>
      </c>
      <c r="F308" s="20">
        <v>7.1999999999999998E-3</v>
      </c>
      <c r="G308" s="8"/>
      <c r="H308" s="66">
        <f t="shared" si="20"/>
        <v>0</v>
      </c>
      <c r="I308" s="66">
        <f t="shared" si="21"/>
        <v>0</v>
      </c>
      <c r="J308" s="66">
        <f t="shared" si="22"/>
        <v>9.9999999999999829E-5</v>
      </c>
      <c r="K308" s="66">
        <f t="shared" si="23"/>
        <v>1.0280945908750557E-4</v>
      </c>
      <c r="L308" s="66">
        <f t="shared" si="24"/>
        <v>1.0000000000000026E-4</v>
      </c>
    </row>
    <row r="309" spans="1:12" x14ac:dyDescent="0.35">
      <c r="A309" s="8">
        <v>44406</v>
      </c>
      <c r="B309" s="20">
        <v>8.0000000000000004E-4</v>
      </c>
      <c r="C309" s="20">
        <v>2E-3</v>
      </c>
      <c r="D309" s="20">
        <v>3.7000000000000002E-3</v>
      </c>
      <c r="E309" s="20">
        <v>5.5032811751130071E-3</v>
      </c>
      <c r="F309" s="20">
        <v>7.3000000000000001E-3</v>
      </c>
      <c r="G309" s="8"/>
      <c r="H309" s="66">
        <f t="shared" si="20"/>
        <v>9.9999999999999937E-5</v>
      </c>
      <c r="I309" s="66">
        <f t="shared" si="21"/>
        <v>0</v>
      </c>
      <c r="J309" s="66">
        <f t="shared" si="22"/>
        <v>-9.9999999999999829E-5</v>
      </c>
      <c r="K309" s="66">
        <f t="shared" si="23"/>
        <v>-1.3898229126825187E-6</v>
      </c>
      <c r="L309" s="66">
        <f t="shared" si="24"/>
        <v>1.0000000000000026E-4</v>
      </c>
    </row>
    <row r="310" spans="1:12" x14ac:dyDescent="0.35">
      <c r="A310" s="8">
        <v>44407</v>
      </c>
      <c r="B310" s="20">
        <v>7.000000000000001E-4</v>
      </c>
      <c r="C310" s="20">
        <v>1.9E-3</v>
      </c>
      <c r="D310" s="20">
        <v>3.4999999999999996E-3</v>
      </c>
      <c r="E310" s="20">
        <v>5.2030531292728711E-3</v>
      </c>
      <c r="F310" s="20">
        <v>6.8999999999999999E-3</v>
      </c>
      <c r="G310" s="8"/>
      <c r="H310" s="66">
        <f t="shared" si="20"/>
        <v>-9.9999999999999937E-5</v>
      </c>
      <c r="I310" s="66">
        <f t="shared" si="21"/>
        <v>-1.0000000000000005E-4</v>
      </c>
      <c r="J310" s="66">
        <f t="shared" si="22"/>
        <v>-2.0000000000000052E-4</v>
      </c>
      <c r="K310" s="66">
        <f t="shared" si="23"/>
        <v>-3.0022804584013598E-4</v>
      </c>
      <c r="L310" s="66">
        <f t="shared" si="24"/>
        <v>-4.0000000000000018E-4</v>
      </c>
    </row>
    <row r="311" spans="1:12" x14ac:dyDescent="0.35">
      <c r="A311" s="8">
        <v>44410</v>
      </c>
      <c r="B311" s="20">
        <v>7.000000000000001E-4</v>
      </c>
      <c r="C311" s="20">
        <v>1.7000000000000001E-3</v>
      </c>
      <c r="D311" s="20">
        <v>3.3E-3</v>
      </c>
      <c r="E311" s="20">
        <v>4.9515233494845014E-3</v>
      </c>
      <c r="F311" s="20">
        <v>6.6E-3</v>
      </c>
      <c r="G311" s="8"/>
      <c r="H311" s="66">
        <f t="shared" si="20"/>
        <v>0</v>
      </c>
      <c r="I311" s="66">
        <f t="shared" si="21"/>
        <v>-1.9999999999999987E-4</v>
      </c>
      <c r="J311" s="66">
        <f t="shared" si="22"/>
        <v>-1.9999999999999966E-4</v>
      </c>
      <c r="K311" s="66">
        <f t="shared" si="23"/>
        <v>-2.5152977978836963E-4</v>
      </c>
      <c r="L311" s="66">
        <f t="shared" si="24"/>
        <v>-2.9999999999999992E-4</v>
      </c>
    </row>
    <row r="312" spans="1:12" x14ac:dyDescent="0.35">
      <c r="A312" s="8">
        <v>44411</v>
      </c>
      <c r="B312" s="20">
        <v>7.000000000000001E-4</v>
      </c>
      <c r="C312" s="20">
        <v>1.7000000000000001E-3</v>
      </c>
      <c r="D312" s="20">
        <v>3.3E-3</v>
      </c>
      <c r="E312" s="20">
        <v>4.9021259951699406E-3</v>
      </c>
      <c r="F312" s="20">
        <v>6.5000000000000006E-3</v>
      </c>
      <c r="G312" s="8"/>
      <c r="H312" s="66">
        <f t="shared" si="20"/>
        <v>0</v>
      </c>
      <c r="I312" s="66">
        <f t="shared" si="21"/>
        <v>0</v>
      </c>
      <c r="J312" s="66">
        <f t="shared" si="22"/>
        <v>0</v>
      </c>
      <c r="K312" s="66">
        <f t="shared" si="23"/>
        <v>-4.9397354314560833E-5</v>
      </c>
      <c r="L312" s="66">
        <f t="shared" si="24"/>
        <v>-9.9999999999999395E-5</v>
      </c>
    </row>
    <row r="313" spans="1:12" x14ac:dyDescent="0.35">
      <c r="A313" s="8">
        <v>44412</v>
      </c>
      <c r="B313" s="20">
        <v>7.000000000000001E-4</v>
      </c>
      <c r="C313" s="20">
        <v>1.7000000000000001E-3</v>
      </c>
      <c r="D313" s="20">
        <v>3.4000000000000002E-3</v>
      </c>
      <c r="E313" s="20">
        <v>5.0514528950942631E-3</v>
      </c>
      <c r="F313" s="20">
        <v>6.7000000000000002E-3</v>
      </c>
      <c r="G313" s="8"/>
      <c r="H313" s="66">
        <f t="shared" si="20"/>
        <v>0</v>
      </c>
      <c r="I313" s="66">
        <f t="shared" si="21"/>
        <v>0</v>
      </c>
      <c r="J313" s="66">
        <f t="shared" si="22"/>
        <v>1.0000000000000026E-4</v>
      </c>
      <c r="K313" s="66">
        <f t="shared" si="23"/>
        <v>1.4932689992432253E-4</v>
      </c>
      <c r="L313" s="66">
        <f t="shared" si="24"/>
        <v>1.9999999999999966E-4</v>
      </c>
    </row>
    <row r="314" spans="1:12" x14ac:dyDescent="0.35">
      <c r="A314" s="8">
        <v>44413</v>
      </c>
      <c r="B314" s="20">
        <v>8.0000000000000004E-4</v>
      </c>
      <c r="C314" s="20">
        <v>2.0999999999999999E-3</v>
      </c>
      <c r="D314" s="20">
        <v>3.8E-3</v>
      </c>
      <c r="E314" s="20">
        <v>5.5004624244579118E-3</v>
      </c>
      <c r="F314" s="20">
        <v>7.1999999999999998E-3</v>
      </c>
      <c r="G314" s="8"/>
      <c r="H314" s="66">
        <f t="shared" si="20"/>
        <v>9.9999999999999937E-5</v>
      </c>
      <c r="I314" s="66">
        <f t="shared" si="21"/>
        <v>3.9999999999999975E-4</v>
      </c>
      <c r="J314" s="66">
        <f t="shared" si="22"/>
        <v>3.9999999999999975E-4</v>
      </c>
      <c r="K314" s="66">
        <f t="shared" si="23"/>
        <v>4.4900952936364862E-4</v>
      </c>
      <c r="L314" s="66">
        <f t="shared" si="24"/>
        <v>4.9999999999999958E-4</v>
      </c>
    </row>
    <row r="315" spans="1:12" x14ac:dyDescent="0.35">
      <c r="A315" s="8">
        <v>44414</v>
      </c>
      <c r="B315" s="20">
        <v>8.9999999999999998E-4</v>
      </c>
      <c r="C315" s="20">
        <v>2.0999999999999999E-3</v>
      </c>
      <c r="D315" s="20">
        <v>4.1999999999999997E-3</v>
      </c>
      <c r="E315" s="20">
        <v>5.95431664699499E-3</v>
      </c>
      <c r="F315" s="20">
        <v>7.7000000000000002E-3</v>
      </c>
      <c r="G315" s="8"/>
      <c r="H315" s="66">
        <f t="shared" si="20"/>
        <v>9.9999999999999937E-5</v>
      </c>
      <c r="I315" s="66">
        <f t="shared" si="21"/>
        <v>0</v>
      </c>
      <c r="J315" s="66">
        <f t="shared" si="22"/>
        <v>3.9999999999999975E-4</v>
      </c>
      <c r="K315" s="66">
        <f t="shared" si="23"/>
        <v>4.5385422253707824E-4</v>
      </c>
      <c r="L315" s="66">
        <f t="shared" si="24"/>
        <v>5.0000000000000044E-4</v>
      </c>
    </row>
    <row r="316" spans="1:12" x14ac:dyDescent="0.35">
      <c r="A316" s="8">
        <v>44417</v>
      </c>
      <c r="B316" s="20">
        <v>8.0000000000000004E-4</v>
      </c>
      <c r="C316" s="20">
        <v>2.3E-3</v>
      </c>
      <c r="D316" s="20">
        <v>4.3E-3</v>
      </c>
      <c r="E316" s="20">
        <v>6.1044013107079539E-3</v>
      </c>
      <c r="F316" s="20">
        <v>7.9000000000000008E-3</v>
      </c>
      <c r="G316" s="8"/>
      <c r="H316" s="66">
        <f t="shared" si="20"/>
        <v>-9.9999999999999937E-5</v>
      </c>
      <c r="I316" s="66">
        <f t="shared" si="21"/>
        <v>2.0000000000000009E-4</v>
      </c>
      <c r="J316" s="66">
        <f t="shared" si="22"/>
        <v>1.0000000000000026E-4</v>
      </c>
      <c r="K316" s="66">
        <f t="shared" si="23"/>
        <v>1.5008466371296391E-4</v>
      </c>
      <c r="L316" s="66">
        <f t="shared" si="24"/>
        <v>2.0000000000000052E-4</v>
      </c>
    </row>
    <row r="317" spans="1:12" x14ac:dyDescent="0.35">
      <c r="A317" s="8">
        <v>44418</v>
      </c>
      <c r="B317" s="20">
        <v>8.0000000000000004E-4</v>
      </c>
      <c r="C317" s="20">
        <v>2.3999999999999998E-3</v>
      </c>
      <c r="D317" s="20">
        <v>4.6999999999999993E-3</v>
      </c>
      <c r="E317" s="20">
        <v>6.4500715201760437E-3</v>
      </c>
      <c r="F317" s="20">
        <v>8.199999999999999E-3</v>
      </c>
      <c r="G317" s="8"/>
      <c r="H317" s="66">
        <f t="shared" si="20"/>
        <v>0</v>
      </c>
      <c r="I317" s="66">
        <f t="shared" si="21"/>
        <v>9.9999999999999829E-5</v>
      </c>
      <c r="J317" s="66">
        <f t="shared" si="22"/>
        <v>3.9999999999999931E-4</v>
      </c>
      <c r="K317" s="66">
        <f t="shared" si="23"/>
        <v>3.4567020946808975E-4</v>
      </c>
      <c r="L317" s="66">
        <f t="shared" si="24"/>
        <v>2.9999999999999818E-4</v>
      </c>
    </row>
    <row r="318" spans="1:12" x14ac:dyDescent="0.35">
      <c r="A318" s="8">
        <v>44419</v>
      </c>
      <c r="B318" s="20">
        <v>8.0000000000000004E-4</v>
      </c>
      <c r="C318" s="20">
        <v>2.3E-3</v>
      </c>
      <c r="D318" s="20">
        <v>4.5000000000000005E-3</v>
      </c>
      <c r="E318" s="20">
        <v>6.3018193268680987E-3</v>
      </c>
      <c r="F318" s="20">
        <v>8.1000000000000013E-3</v>
      </c>
      <c r="G318" s="8"/>
      <c r="H318" s="66">
        <f t="shared" si="20"/>
        <v>0</v>
      </c>
      <c r="I318" s="66">
        <f t="shared" si="21"/>
        <v>-9.9999999999999829E-5</v>
      </c>
      <c r="J318" s="66">
        <f t="shared" si="22"/>
        <v>-1.9999999999999879E-4</v>
      </c>
      <c r="K318" s="66">
        <f t="shared" si="23"/>
        <v>-1.4825219330794493E-4</v>
      </c>
      <c r="L318" s="66">
        <f t="shared" si="24"/>
        <v>-9.999999999999766E-5</v>
      </c>
    </row>
    <row r="319" spans="1:12" x14ac:dyDescent="0.35">
      <c r="A319" s="8">
        <v>44420</v>
      </c>
      <c r="B319" s="20">
        <v>8.9999999999999998E-4</v>
      </c>
      <c r="C319" s="20">
        <v>2.3E-3</v>
      </c>
      <c r="D319" s="20">
        <v>4.5999999999999999E-3</v>
      </c>
      <c r="E319" s="20">
        <v>6.4538188277789678E-3</v>
      </c>
      <c r="F319" s="20">
        <v>8.3000000000000001E-3</v>
      </c>
      <c r="G319" s="8"/>
      <c r="H319" s="66">
        <f t="shared" si="20"/>
        <v>9.9999999999999937E-5</v>
      </c>
      <c r="I319" s="66">
        <f t="shared" si="21"/>
        <v>0</v>
      </c>
      <c r="J319" s="66">
        <f t="shared" si="22"/>
        <v>9.9999999999999395E-5</v>
      </c>
      <c r="K319" s="66">
        <f t="shared" si="23"/>
        <v>1.5199950091086909E-4</v>
      </c>
      <c r="L319" s="66">
        <f t="shared" si="24"/>
        <v>1.9999999999999879E-4</v>
      </c>
    </row>
    <row r="320" spans="1:12" x14ac:dyDescent="0.35">
      <c r="A320" s="8">
        <v>44421</v>
      </c>
      <c r="B320" s="20">
        <v>8.0000000000000004E-4</v>
      </c>
      <c r="C320" s="20">
        <v>2.3E-3</v>
      </c>
      <c r="D320" s="20">
        <v>4.4000000000000003E-3</v>
      </c>
      <c r="E320" s="20">
        <v>6.1530321678286348E-3</v>
      </c>
      <c r="F320" s="20">
        <v>7.9000000000000008E-3</v>
      </c>
      <c r="G320" s="8"/>
      <c r="H320" s="66">
        <f t="shared" si="20"/>
        <v>-9.9999999999999937E-5</v>
      </c>
      <c r="I320" s="66">
        <f t="shared" si="21"/>
        <v>0</v>
      </c>
      <c r="J320" s="66">
        <f t="shared" si="22"/>
        <v>-1.9999999999999966E-4</v>
      </c>
      <c r="K320" s="66">
        <f t="shared" si="23"/>
        <v>-3.0078665995033303E-4</v>
      </c>
      <c r="L320" s="66">
        <f t="shared" si="24"/>
        <v>-3.9999999999999931E-4</v>
      </c>
    </row>
    <row r="321" spans="1:12" x14ac:dyDescent="0.35">
      <c r="A321" s="8">
        <v>44424</v>
      </c>
      <c r="B321" s="20">
        <v>8.0000000000000004E-4</v>
      </c>
      <c r="C321" s="20">
        <v>2.0999999999999999E-3</v>
      </c>
      <c r="D321" s="20">
        <v>4.1999999999999997E-3</v>
      </c>
      <c r="E321" s="20">
        <v>5.8505397480964382E-3</v>
      </c>
      <c r="F321" s="20">
        <v>7.4999999999999997E-3</v>
      </c>
      <c r="G321" s="8"/>
      <c r="H321" s="66">
        <f t="shared" si="20"/>
        <v>0</v>
      </c>
      <c r="I321" s="66">
        <f t="shared" si="21"/>
        <v>-2.0000000000000009E-4</v>
      </c>
      <c r="J321" s="66">
        <f t="shared" si="22"/>
        <v>-2.0000000000000052E-4</v>
      </c>
      <c r="K321" s="66">
        <f t="shared" si="23"/>
        <v>-3.0249241973219661E-4</v>
      </c>
      <c r="L321" s="66">
        <f t="shared" si="24"/>
        <v>-4.0000000000000105E-4</v>
      </c>
    </row>
    <row r="322" spans="1:12" x14ac:dyDescent="0.35">
      <c r="A322" s="8">
        <v>44425</v>
      </c>
      <c r="B322" s="20">
        <v>7.000000000000001E-4</v>
      </c>
      <c r="C322" s="20">
        <v>2.3E-3</v>
      </c>
      <c r="D322" s="20">
        <v>4.3E-3</v>
      </c>
      <c r="E322" s="20">
        <v>6.0048085396487184E-3</v>
      </c>
      <c r="F322" s="20">
        <v>7.7000000000000002E-3</v>
      </c>
      <c r="G322" s="8"/>
      <c r="H322" s="66">
        <f t="shared" si="20"/>
        <v>-9.9999999999999937E-5</v>
      </c>
      <c r="I322" s="66">
        <f t="shared" si="21"/>
        <v>2.0000000000000009E-4</v>
      </c>
      <c r="J322" s="66">
        <f t="shared" si="22"/>
        <v>1.0000000000000026E-4</v>
      </c>
      <c r="K322" s="66">
        <f t="shared" si="23"/>
        <v>1.5426879155228026E-4</v>
      </c>
      <c r="L322" s="66">
        <f t="shared" si="24"/>
        <v>2.0000000000000052E-4</v>
      </c>
    </row>
    <row r="323" spans="1:12" x14ac:dyDescent="0.35">
      <c r="A323" s="8">
        <v>44426</v>
      </c>
      <c r="B323" s="20">
        <v>7.000000000000001E-4</v>
      </c>
      <c r="C323" s="20">
        <v>2.3E-3</v>
      </c>
      <c r="D323" s="20">
        <v>4.3E-3</v>
      </c>
      <c r="E323" s="20">
        <v>6.10362419094552E-3</v>
      </c>
      <c r="F323" s="20">
        <v>7.9000000000000008E-3</v>
      </c>
      <c r="G323" s="8"/>
      <c r="H323" s="66">
        <f t="shared" si="20"/>
        <v>0</v>
      </c>
      <c r="I323" s="66">
        <f t="shared" si="21"/>
        <v>0</v>
      </c>
      <c r="J323" s="66">
        <f t="shared" si="22"/>
        <v>0</v>
      </c>
      <c r="K323" s="66">
        <f t="shared" si="23"/>
        <v>9.8815651296801574E-5</v>
      </c>
      <c r="L323" s="66">
        <f t="shared" si="24"/>
        <v>2.0000000000000052E-4</v>
      </c>
    </row>
    <row r="324" spans="1:12" x14ac:dyDescent="0.35">
      <c r="A324" s="8">
        <v>44427</v>
      </c>
      <c r="B324" s="20">
        <v>5.9999999999999995E-4</v>
      </c>
      <c r="C324" s="20">
        <v>2.2000000000000001E-3</v>
      </c>
      <c r="D324" s="20">
        <v>4.4000000000000003E-3</v>
      </c>
      <c r="E324" s="20">
        <v>6.1034995131253513E-3</v>
      </c>
      <c r="F324" s="20">
        <v>7.8000000000000005E-3</v>
      </c>
      <c r="G324" s="8"/>
      <c r="H324" s="66">
        <f t="shared" ref="H324:H387" si="25">B324-B323</f>
        <v>-1.0000000000000015E-4</v>
      </c>
      <c r="I324" s="66">
        <f t="shared" ref="I324:I387" si="26">C324-C323</f>
        <v>-9.9999999999999829E-5</v>
      </c>
      <c r="J324" s="66">
        <f t="shared" ref="J324:J387" si="27">D324-D323</f>
        <v>1.0000000000000026E-4</v>
      </c>
      <c r="K324" s="66">
        <f t="shared" ref="K324:K387" si="28">E324-E323</f>
        <v>-1.2467782016870044E-7</v>
      </c>
      <c r="L324" s="66">
        <f t="shared" ref="L324:L387" si="29">F324-F323</f>
        <v>-1.0000000000000026E-4</v>
      </c>
    </row>
    <row r="325" spans="1:12" x14ac:dyDescent="0.35">
      <c r="A325" s="8">
        <v>44428</v>
      </c>
      <c r="B325" s="20">
        <v>5.9999999999999995E-4</v>
      </c>
      <c r="C325" s="20">
        <v>2.3E-3</v>
      </c>
      <c r="D325" s="20">
        <v>4.4000000000000003E-3</v>
      </c>
      <c r="E325" s="20">
        <v>6.20069660446211E-3</v>
      </c>
      <c r="F325" s="20">
        <v>8.0000000000000002E-3</v>
      </c>
      <c r="G325" s="8"/>
      <c r="H325" s="66">
        <f t="shared" si="25"/>
        <v>0</v>
      </c>
      <c r="I325" s="66">
        <f t="shared" si="26"/>
        <v>9.9999999999999829E-5</v>
      </c>
      <c r="J325" s="66">
        <f t="shared" si="27"/>
        <v>0</v>
      </c>
      <c r="K325" s="66">
        <f t="shared" si="28"/>
        <v>9.7197091336758724E-5</v>
      </c>
      <c r="L325" s="66">
        <f t="shared" si="29"/>
        <v>1.9999999999999966E-4</v>
      </c>
    </row>
    <row r="326" spans="1:12" x14ac:dyDescent="0.35">
      <c r="A326" s="8">
        <v>44431</v>
      </c>
      <c r="B326" s="20">
        <v>7.000000000000001E-4</v>
      </c>
      <c r="C326" s="20">
        <v>2.3E-3</v>
      </c>
      <c r="D326" s="20">
        <v>4.3E-3</v>
      </c>
      <c r="E326" s="20">
        <v>6.0500463551081459E-3</v>
      </c>
      <c r="F326" s="20">
        <v>7.8000000000000005E-3</v>
      </c>
      <c r="G326" s="8"/>
      <c r="H326" s="66">
        <f t="shared" si="25"/>
        <v>1.0000000000000015E-4</v>
      </c>
      <c r="I326" s="66">
        <f t="shared" si="26"/>
        <v>0</v>
      </c>
      <c r="J326" s="66">
        <f t="shared" si="27"/>
        <v>-1.0000000000000026E-4</v>
      </c>
      <c r="K326" s="66">
        <f t="shared" si="28"/>
        <v>-1.5065024935396413E-4</v>
      </c>
      <c r="L326" s="66">
        <f t="shared" si="29"/>
        <v>-1.9999999999999966E-4</v>
      </c>
    </row>
    <row r="327" spans="1:12" x14ac:dyDescent="0.35">
      <c r="A327" s="8">
        <v>44432</v>
      </c>
      <c r="B327" s="20">
        <v>5.9999999999999995E-4</v>
      </c>
      <c r="C327" s="20">
        <v>2.3999999999999998E-3</v>
      </c>
      <c r="D327" s="20">
        <v>4.4000000000000003E-3</v>
      </c>
      <c r="E327" s="20">
        <v>6.2022786573352022E-3</v>
      </c>
      <c r="F327" s="20">
        <v>8.0000000000000002E-3</v>
      </c>
      <c r="G327" s="8"/>
      <c r="H327" s="66">
        <f t="shared" si="25"/>
        <v>-1.0000000000000015E-4</v>
      </c>
      <c r="I327" s="66">
        <f t="shared" si="26"/>
        <v>9.9999999999999829E-5</v>
      </c>
      <c r="J327" s="66">
        <f t="shared" si="27"/>
        <v>1.0000000000000026E-4</v>
      </c>
      <c r="K327" s="66">
        <f t="shared" si="28"/>
        <v>1.5223230222705629E-4</v>
      </c>
      <c r="L327" s="66">
        <f t="shared" si="29"/>
        <v>1.9999999999999966E-4</v>
      </c>
    </row>
    <row r="328" spans="1:12" x14ac:dyDescent="0.35">
      <c r="A328" s="8">
        <v>44433</v>
      </c>
      <c r="B328" s="20">
        <v>7.000000000000001E-4</v>
      </c>
      <c r="C328" s="20">
        <v>2.3E-3</v>
      </c>
      <c r="D328" s="20">
        <v>4.6999999999999993E-3</v>
      </c>
      <c r="E328" s="20">
        <v>6.55015443455034E-3</v>
      </c>
      <c r="F328" s="20">
        <v>8.3999999999999995E-3</v>
      </c>
      <c r="G328" s="8"/>
      <c r="H328" s="66">
        <f t="shared" si="25"/>
        <v>1.0000000000000015E-4</v>
      </c>
      <c r="I328" s="66">
        <f t="shared" si="26"/>
        <v>-9.9999999999999829E-5</v>
      </c>
      <c r="J328" s="66">
        <f t="shared" si="27"/>
        <v>2.9999999999999905E-4</v>
      </c>
      <c r="K328" s="66">
        <f t="shared" si="28"/>
        <v>3.4787577721513783E-4</v>
      </c>
      <c r="L328" s="66">
        <f t="shared" si="29"/>
        <v>3.9999999999999931E-4</v>
      </c>
    </row>
    <row r="329" spans="1:12" x14ac:dyDescent="0.35">
      <c r="A329" s="8">
        <v>44434</v>
      </c>
      <c r="B329" s="20">
        <v>7.000000000000001E-4</v>
      </c>
      <c r="C329" s="20">
        <v>2.5000000000000001E-3</v>
      </c>
      <c r="D329" s="20">
        <v>4.5999999999999999E-3</v>
      </c>
      <c r="E329" s="20">
        <v>6.5039485012015038E-3</v>
      </c>
      <c r="F329" s="20">
        <v>8.3999999999999995E-3</v>
      </c>
      <c r="G329" s="8"/>
      <c r="H329" s="66">
        <f t="shared" si="25"/>
        <v>0</v>
      </c>
      <c r="I329" s="66">
        <f t="shared" si="26"/>
        <v>2.0000000000000009E-4</v>
      </c>
      <c r="J329" s="66">
        <f t="shared" si="27"/>
        <v>-9.9999999999999395E-5</v>
      </c>
      <c r="K329" s="66">
        <f t="shared" si="28"/>
        <v>-4.620593334883627E-5</v>
      </c>
      <c r="L329" s="66">
        <f t="shared" si="29"/>
        <v>0</v>
      </c>
    </row>
    <row r="330" spans="1:12" x14ac:dyDescent="0.35">
      <c r="A330" s="8">
        <v>44435</v>
      </c>
      <c r="B330" s="20">
        <v>7.000000000000001E-4</v>
      </c>
      <c r="C330" s="20">
        <v>2.2000000000000001E-3</v>
      </c>
      <c r="D330" s="20">
        <v>4.0999999999999995E-3</v>
      </c>
      <c r="E330" s="20">
        <v>6.0005756305649893E-3</v>
      </c>
      <c r="F330" s="20">
        <v>7.9000000000000008E-3</v>
      </c>
      <c r="G330" s="8"/>
      <c r="H330" s="66">
        <f t="shared" si="25"/>
        <v>0</v>
      </c>
      <c r="I330" s="66">
        <f t="shared" si="26"/>
        <v>-2.9999999999999992E-4</v>
      </c>
      <c r="J330" s="66">
        <f t="shared" si="27"/>
        <v>-5.0000000000000044E-4</v>
      </c>
      <c r="K330" s="66">
        <f t="shared" si="28"/>
        <v>-5.0337287063651447E-4</v>
      </c>
      <c r="L330" s="66">
        <f t="shared" si="29"/>
        <v>-4.9999999999999871E-4</v>
      </c>
    </row>
    <row r="331" spans="1:12" x14ac:dyDescent="0.35">
      <c r="A331" s="8">
        <v>44438</v>
      </c>
      <c r="B331" s="20">
        <v>8.0000000000000004E-4</v>
      </c>
      <c r="C331" s="20">
        <v>2E-3</v>
      </c>
      <c r="D331" s="20">
        <v>4.0000000000000001E-3</v>
      </c>
      <c r="E331" s="20">
        <v>5.8517476590358242E-3</v>
      </c>
      <c r="F331" s="20">
        <v>7.7000000000000002E-3</v>
      </c>
      <c r="G331" s="8"/>
      <c r="H331" s="66">
        <f t="shared" si="25"/>
        <v>9.9999999999999937E-5</v>
      </c>
      <c r="I331" s="66">
        <f t="shared" si="26"/>
        <v>-2.0000000000000009E-4</v>
      </c>
      <c r="J331" s="66">
        <f t="shared" si="27"/>
        <v>-9.9999999999999395E-5</v>
      </c>
      <c r="K331" s="66">
        <f t="shared" si="28"/>
        <v>-1.4882797152916509E-4</v>
      </c>
      <c r="L331" s="66">
        <f t="shared" si="29"/>
        <v>-2.0000000000000052E-4</v>
      </c>
    </row>
    <row r="332" spans="1:12" x14ac:dyDescent="0.35">
      <c r="A332" s="8">
        <v>44439</v>
      </c>
      <c r="B332" s="20">
        <v>7.000000000000001E-4</v>
      </c>
      <c r="C332" s="20">
        <v>2E-3</v>
      </c>
      <c r="D332" s="20">
        <v>4.0000000000000001E-3</v>
      </c>
      <c r="E332" s="20">
        <v>5.8534930072784742E-3</v>
      </c>
      <c r="F332" s="20">
        <v>7.7000000000000002E-3</v>
      </c>
      <c r="G332" s="8"/>
      <c r="H332" s="66">
        <f t="shared" si="25"/>
        <v>-9.9999999999999937E-5</v>
      </c>
      <c r="I332" s="66">
        <f t="shared" si="26"/>
        <v>0</v>
      </c>
      <c r="J332" s="66">
        <f t="shared" si="27"/>
        <v>0</v>
      </c>
      <c r="K332" s="66">
        <f t="shared" si="28"/>
        <v>1.7453482426500397E-6</v>
      </c>
      <c r="L332" s="66">
        <f t="shared" si="29"/>
        <v>0</v>
      </c>
    </row>
    <row r="333" spans="1:12" x14ac:dyDescent="0.35">
      <c r="A333" s="8">
        <v>44440</v>
      </c>
      <c r="B333" s="20">
        <v>7.000000000000001E-4</v>
      </c>
      <c r="C333" s="20">
        <v>2E-3</v>
      </c>
      <c r="D333" s="20">
        <v>4.1999999999999997E-3</v>
      </c>
      <c r="E333" s="20">
        <v>6.0013141493845523E-3</v>
      </c>
      <c r="F333" s="20">
        <v>7.8000000000000005E-3</v>
      </c>
      <c r="G333" s="8"/>
      <c r="H333" s="66">
        <f t="shared" si="25"/>
        <v>0</v>
      </c>
      <c r="I333" s="66">
        <f t="shared" si="26"/>
        <v>0</v>
      </c>
      <c r="J333" s="66">
        <f t="shared" si="27"/>
        <v>1.9999999999999966E-4</v>
      </c>
      <c r="K333" s="66">
        <f t="shared" si="28"/>
        <v>1.4782114210607801E-4</v>
      </c>
      <c r="L333" s="66">
        <f t="shared" si="29"/>
        <v>1.0000000000000026E-4</v>
      </c>
    </row>
    <row r="334" spans="1:12" x14ac:dyDescent="0.35">
      <c r="A334" s="8">
        <v>44441</v>
      </c>
      <c r="B334" s="20">
        <v>7.000000000000001E-4</v>
      </c>
      <c r="C334" s="20">
        <v>2E-3</v>
      </c>
      <c r="D334" s="20">
        <v>4.1999999999999997E-3</v>
      </c>
      <c r="E334" s="20">
        <v>6.0034634076446755E-3</v>
      </c>
      <c r="F334" s="20">
        <v>7.8000000000000005E-3</v>
      </c>
      <c r="G334" s="8"/>
      <c r="H334" s="66">
        <f t="shared" si="25"/>
        <v>0</v>
      </c>
      <c r="I334" s="66">
        <f t="shared" si="26"/>
        <v>0</v>
      </c>
      <c r="J334" s="66">
        <f t="shared" si="27"/>
        <v>0</v>
      </c>
      <c r="K334" s="66">
        <f t="shared" si="28"/>
        <v>2.1492582601232574E-6</v>
      </c>
      <c r="L334" s="66">
        <f t="shared" si="29"/>
        <v>0</v>
      </c>
    </row>
    <row r="335" spans="1:12" x14ac:dyDescent="0.35">
      <c r="A335" s="8">
        <v>44442</v>
      </c>
      <c r="B335" s="20">
        <v>8.0000000000000004E-4</v>
      </c>
      <c r="C335" s="20">
        <v>2.0999999999999999E-3</v>
      </c>
      <c r="D335" s="20">
        <v>4.1999999999999997E-3</v>
      </c>
      <c r="E335" s="20">
        <v>6.0016027109839063E-3</v>
      </c>
      <c r="F335" s="20">
        <v>7.8000000000000005E-3</v>
      </c>
      <c r="G335" s="8"/>
      <c r="H335" s="66">
        <f t="shared" si="25"/>
        <v>9.9999999999999937E-5</v>
      </c>
      <c r="I335" s="66">
        <f t="shared" si="26"/>
        <v>9.9999999999999829E-5</v>
      </c>
      <c r="J335" s="66">
        <f t="shared" si="27"/>
        <v>0</v>
      </c>
      <c r="K335" s="66">
        <f t="shared" si="28"/>
        <v>-1.860696660769233E-6</v>
      </c>
      <c r="L335" s="66">
        <f t="shared" si="29"/>
        <v>0</v>
      </c>
    </row>
    <row r="336" spans="1:12" x14ac:dyDescent="0.35">
      <c r="A336" s="8">
        <v>44446</v>
      </c>
      <c r="B336" s="20">
        <v>8.0000000000000004E-4</v>
      </c>
      <c r="C336" s="20">
        <v>2.2000000000000001E-3</v>
      </c>
      <c r="D336" s="20">
        <v>4.5000000000000005E-3</v>
      </c>
      <c r="E336" s="20">
        <v>6.3535108065906516E-3</v>
      </c>
      <c r="F336" s="20">
        <v>8.199999999999999E-3</v>
      </c>
      <c r="G336" s="8"/>
      <c r="H336" s="66">
        <f t="shared" si="25"/>
        <v>0</v>
      </c>
      <c r="I336" s="66">
        <f t="shared" si="26"/>
        <v>1.0000000000000026E-4</v>
      </c>
      <c r="J336" s="66">
        <f t="shared" si="27"/>
        <v>3.0000000000000079E-4</v>
      </c>
      <c r="K336" s="66">
        <f t="shared" si="28"/>
        <v>3.5190809560674535E-4</v>
      </c>
      <c r="L336" s="66">
        <f t="shared" si="29"/>
        <v>3.9999999999999845E-4</v>
      </c>
    </row>
    <row r="337" spans="1:12" x14ac:dyDescent="0.35">
      <c r="A337" s="8">
        <v>44447</v>
      </c>
      <c r="B337" s="20">
        <v>8.0000000000000004E-4</v>
      </c>
      <c r="C337" s="20">
        <v>2.2000000000000001E-3</v>
      </c>
      <c r="D337" s="20">
        <v>4.3E-3</v>
      </c>
      <c r="E337" s="20">
        <v>6.2005611437261346E-3</v>
      </c>
      <c r="F337" s="20">
        <v>8.1000000000000013E-3</v>
      </c>
      <c r="G337" s="8"/>
      <c r="H337" s="66">
        <f t="shared" si="25"/>
        <v>0</v>
      </c>
      <c r="I337" s="66">
        <f t="shared" si="26"/>
        <v>0</v>
      </c>
      <c r="J337" s="66">
        <f t="shared" si="27"/>
        <v>-2.0000000000000052E-4</v>
      </c>
      <c r="K337" s="66">
        <f t="shared" si="28"/>
        <v>-1.5294966286451706E-4</v>
      </c>
      <c r="L337" s="66">
        <f t="shared" si="29"/>
        <v>-9.999999999999766E-5</v>
      </c>
    </row>
    <row r="338" spans="1:12" x14ac:dyDescent="0.35">
      <c r="A338" s="8">
        <v>44448</v>
      </c>
      <c r="B338" s="20">
        <v>7.000000000000001E-4</v>
      </c>
      <c r="C338" s="20">
        <v>2.3E-3</v>
      </c>
      <c r="D338" s="20">
        <v>4.3E-3</v>
      </c>
      <c r="E338" s="20">
        <v>6.1011495271380963E-3</v>
      </c>
      <c r="F338" s="20">
        <v>7.9000000000000008E-3</v>
      </c>
      <c r="G338" s="8"/>
      <c r="H338" s="66">
        <f t="shared" si="25"/>
        <v>-9.9999999999999937E-5</v>
      </c>
      <c r="I338" s="66">
        <f t="shared" si="26"/>
        <v>9.9999999999999829E-5</v>
      </c>
      <c r="J338" s="66">
        <f t="shared" si="27"/>
        <v>0</v>
      </c>
      <c r="K338" s="66">
        <f t="shared" si="28"/>
        <v>-9.941161658803821E-5</v>
      </c>
      <c r="L338" s="66">
        <f t="shared" si="29"/>
        <v>-2.0000000000000052E-4</v>
      </c>
    </row>
    <row r="339" spans="1:12" x14ac:dyDescent="0.35">
      <c r="A339" s="8">
        <v>44449</v>
      </c>
      <c r="B339" s="20">
        <v>8.0000000000000004E-4</v>
      </c>
      <c r="C339" s="20">
        <v>2.3E-3</v>
      </c>
      <c r="D339" s="20">
        <v>4.5000000000000005E-3</v>
      </c>
      <c r="E339" s="20">
        <v>6.350780009451387E-3</v>
      </c>
      <c r="F339" s="20">
        <v>8.199999999999999E-3</v>
      </c>
      <c r="G339" s="8"/>
      <c r="H339" s="66">
        <f t="shared" si="25"/>
        <v>9.9999999999999937E-5</v>
      </c>
      <c r="I339" s="66">
        <f t="shared" si="26"/>
        <v>0</v>
      </c>
      <c r="J339" s="66">
        <f t="shared" si="27"/>
        <v>2.0000000000000052E-4</v>
      </c>
      <c r="K339" s="66">
        <f t="shared" si="28"/>
        <v>2.4963048231329069E-4</v>
      </c>
      <c r="L339" s="66">
        <f t="shared" si="29"/>
        <v>2.9999999999999818E-4</v>
      </c>
    </row>
    <row r="340" spans="1:12" x14ac:dyDescent="0.35">
      <c r="A340" s="8">
        <v>44452</v>
      </c>
      <c r="B340" s="20">
        <v>7.000000000000001E-4</v>
      </c>
      <c r="C340" s="20">
        <v>2.0999999999999999E-3</v>
      </c>
      <c r="D340" s="20">
        <v>4.4000000000000003E-3</v>
      </c>
      <c r="E340" s="20">
        <v>6.2545297217002603E-3</v>
      </c>
      <c r="F340" s="20">
        <v>8.1000000000000013E-3</v>
      </c>
      <c r="G340" s="8"/>
      <c r="H340" s="66">
        <f t="shared" si="25"/>
        <v>-9.9999999999999937E-5</v>
      </c>
      <c r="I340" s="66">
        <f t="shared" si="26"/>
        <v>-2.0000000000000009E-4</v>
      </c>
      <c r="J340" s="66">
        <f t="shared" si="27"/>
        <v>-1.0000000000000026E-4</v>
      </c>
      <c r="K340" s="66">
        <f t="shared" si="28"/>
        <v>-9.6250287751126727E-5</v>
      </c>
      <c r="L340" s="66">
        <f t="shared" si="29"/>
        <v>-9.999999999999766E-5</v>
      </c>
    </row>
    <row r="341" spans="1:12" x14ac:dyDescent="0.35">
      <c r="A341" s="8">
        <v>44453</v>
      </c>
      <c r="B341" s="20">
        <v>7.000000000000001E-4</v>
      </c>
      <c r="C341" s="20">
        <v>2.0999999999999999E-3</v>
      </c>
      <c r="D341" s="20">
        <v>4.3E-3</v>
      </c>
      <c r="E341" s="20">
        <v>6.1004274774703483E-3</v>
      </c>
      <c r="F341" s="20">
        <v>7.9000000000000008E-3</v>
      </c>
      <c r="G341" s="8"/>
      <c r="H341" s="66">
        <f t="shared" si="25"/>
        <v>0</v>
      </c>
      <c r="I341" s="66">
        <f t="shared" si="26"/>
        <v>0</v>
      </c>
      <c r="J341" s="66">
        <f t="shared" si="27"/>
        <v>-1.0000000000000026E-4</v>
      </c>
      <c r="K341" s="66">
        <f t="shared" si="28"/>
        <v>-1.5410224422991205E-4</v>
      </c>
      <c r="L341" s="66">
        <f t="shared" si="29"/>
        <v>-2.0000000000000052E-4</v>
      </c>
    </row>
    <row r="342" spans="1:12" x14ac:dyDescent="0.35">
      <c r="A342" s="8">
        <v>44454</v>
      </c>
      <c r="B342" s="20">
        <v>7.000000000000001E-4</v>
      </c>
      <c r="C342" s="20">
        <v>2.0999999999999999E-3</v>
      </c>
      <c r="D342" s="20">
        <v>4.3E-3</v>
      </c>
      <c r="E342" s="20">
        <v>6.2006936074782935E-3</v>
      </c>
      <c r="F342" s="20">
        <v>8.1000000000000013E-3</v>
      </c>
      <c r="G342" s="8"/>
      <c r="H342" s="66">
        <f t="shared" si="25"/>
        <v>0</v>
      </c>
      <c r="I342" s="66">
        <f t="shared" si="26"/>
        <v>0</v>
      </c>
      <c r="J342" s="66">
        <f t="shared" si="27"/>
        <v>0</v>
      </c>
      <c r="K342" s="66">
        <f t="shared" si="28"/>
        <v>1.0026613000794528E-4</v>
      </c>
      <c r="L342" s="66">
        <f t="shared" si="29"/>
        <v>2.0000000000000052E-4</v>
      </c>
    </row>
    <row r="343" spans="1:12" x14ac:dyDescent="0.35">
      <c r="A343" s="8">
        <v>44455</v>
      </c>
      <c r="B343" s="20">
        <v>7.000000000000001E-4</v>
      </c>
      <c r="C343" s="20">
        <v>2.3E-3</v>
      </c>
      <c r="D343" s="20">
        <v>4.5999999999999999E-3</v>
      </c>
      <c r="E343" s="20">
        <v>6.5004585970628191E-3</v>
      </c>
      <c r="F343" s="20">
        <v>8.3999999999999995E-3</v>
      </c>
      <c r="G343" s="8"/>
      <c r="H343" s="66">
        <f t="shared" si="25"/>
        <v>0</v>
      </c>
      <c r="I343" s="66">
        <f t="shared" si="26"/>
        <v>2.0000000000000009E-4</v>
      </c>
      <c r="J343" s="66">
        <f t="shared" si="27"/>
        <v>2.9999999999999992E-4</v>
      </c>
      <c r="K343" s="66">
        <f t="shared" si="28"/>
        <v>2.9976498958452554E-4</v>
      </c>
      <c r="L343" s="66">
        <f t="shared" si="29"/>
        <v>2.9999999999999818E-4</v>
      </c>
    </row>
    <row r="344" spans="1:12" x14ac:dyDescent="0.35">
      <c r="A344" s="8">
        <v>44456</v>
      </c>
      <c r="B344" s="20">
        <v>7.000000000000001E-4</v>
      </c>
      <c r="C344" s="20">
        <v>2.3E-3</v>
      </c>
      <c r="D344" s="20">
        <v>4.6999999999999993E-3</v>
      </c>
      <c r="E344" s="20">
        <v>6.751375263426315E-3</v>
      </c>
      <c r="F344" s="20">
        <v>8.8000000000000005E-3</v>
      </c>
      <c r="G344" s="8"/>
      <c r="H344" s="66">
        <f t="shared" si="25"/>
        <v>0</v>
      </c>
      <c r="I344" s="66">
        <f t="shared" si="26"/>
        <v>0</v>
      </c>
      <c r="J344" s="66">
        <f t="shared" si="27"/>
        <v>9.9999999999999395E-5</v>
      </c>
      <c r="K344" s="66">
        <f t="shared" si="28"/>
        <v>2.5091666636349597E-4</v>
      </c>
      <c r="L344" s="66">
        <f t="shared" si="29"/>
        <v>4.0000000000000105E-4</v>
      </c>
    </row>
    <row r="345" spans="1:12" x14ac:dyDescent="0.35">
      <c r="A345" s="8">
        <v>44459</v>
      </c>
      <c r="B345" s="20">
        <v>7.000000000000001E-4</v>
      </c>
      <c r="C345" s="20">
        <v>2.3E-3</v>
      </c>
      <c r="D345" s="20">
        <v>4.5000000000000005E-3</v>
      </c>
      <c r="E345" s="20">
        <v>6.4012856003836339E-3</v>
      </c>
      <c r="F345" s="20">
        <v>8.3000000000000001E-3</v>
      </c>
      <c r="G345" s="8"/>
      <c r="H345" s="66">
        <f t="shared" si="25"/>
        <v>0</v>
      </c>
      <c r="I345" s="66">
        <f t="shared" si="26"/>
        <v>0</v>
      </c>
      <c r="J345" s="66">
        <f t="shared" si="27"/>
        <v>-1.9999999999999879E-4</v>
      </c>
      <c r="K345" s="66">
        <f t="shared" si="28"/>
        <v>-3.5008966304268113E-4</v>
      </c>
      <c r="L345" s="66">
        <f t="shared" si="29"/>
        <v>-5.0000000000000044E-4</v>
      </c>
    </row>
    <row r="346" spans="1:12" x14ac:dyDescent="0.35">
      <c r="A346" s="8">
        <v>44460</v>
      </c>
      <c r="B346" s="20">
        <v>7.000000000000001E-4</v>
      </c>
      <c r="C346" s="20">
        <v>2.2000000000000001E-3</v>
      </c>
      <c r="D346" s="20">
        <v>4.5999999999999999E-3</v>
      </c>
      <c r="E346" s="20">
        <v>6.5015156857273007E-3</v>
      </c>
      <c r="F346" s="20">
        <v>8.3999999999999995E-3</v>
      </c>
      <c r="G346" s="8"/>
      <c r="H346" s="66">
        <f t="shared" si="25"/>
        <v>0</v>
      </c>
      <c r="I346" s="66">
        <f t="shared" si="26"/>
        <v>-9.9999999999999829E-5</v>
      </c>
      <c r="J346" s="66">
        <f t="shared" si="27"/>
        <v>9.9999999999999395E-5</v>
      </c>
      <c r="K346" s="66">
        <f t="shared" si="28"/>
        <v>1.0023008534366679E-4</v>
      </c>
      <c r="L346" s="66">
        <f t="shared" si="29"/>
        <v>9.9999999999999395E-5</v>
      </c>
    </row>
    <row r="347" spans="1:12" x14ac:dyDescent="0.35">
      <c r="A347" s="8">
        <v>44461</v>
      </c>
      <c r="B347" s="20">
        <v>8.0000000000000004E-4</v>
      </c>
      <c r="C347" s="20">
        <v>2.5000000000000001E-3</v>
      </c>
      <c r="D347" s="20">
        <v>4.7999999999999996E-3</v>
      </c>
      <c r="E347" s="20">
        <v>6.7048021881862055E-3</v>
      </c>
      <c r="F347" s="20">
        <v>8.6E-3</v>
      </c>
      <c r="G347" s="8"/>
      <c r="H347" s="66">
        <f t="shared" si="25"/>
        <v>9.9999999999999937E-5</v>
      </c>
      <c r="I347" s="66">
        <f t="shared" si="26"/>
        <v>2.9999999999999992E-4</v>
      </c>
      <c r="J347" s="66">
        <f t="shared" si="27"/>
        <v>1.9999999999999966E-4</v>
      </c>
      <c r="K347" s="66">
        <f t="shared" si="28"/>
        <v>2.0328650245890478E-4</v>
      </c>
      <c r="L347" s="66">
        <f t="shared" si="29"/>
        <v>2.0000000000000052E-4</v>
      </c>
    </row>
    <row r="348" spans="1:12" x14ac:dyDescent="0.35">
      <c r="A348" s="8">
        <v>44462</v>
      </c>
      <c r="B348" s="20">
        <v>8.0000000000000004E-4</v>
      </c>
      <c r="C348" s="20">
        <v>2.7000000000000001E-3</v>
      </c>
      <c r="D348" s="20">
        <v>5.3E-3</v>
      </c>
      <c r="E348" s="20">
        <v>7.3508667579586665E-3</v>
      </c>
      <c r="F348" s="20">
        <v>9.3999999999999986E-3</v>
      </c>
      <c r="G348" s="8"/>
      <c r="H348" s="66">
        <f t="shared" si="25"/>
        <v>0</v>
      </c>
      <c r="I348" s="66">
        <f t="shared" si="26"/>
        <v>2.0000000000000009E-4</v>
      </c>
      <c r="J348" s="66">
        <f t="shared" si="27"/>
        <v>5.0000000000000044E-4</v>
      </c>
      <c r="K348" s="66">
        <f t="shared" si="28"/>
        <v>6.46064569772461E-4</v>
      </c>
      <c r="L348" s="66">
        <f t="shared" si="29"/>
        <v>7.9999999999999863E-4</v>
      </c>
    </row>
    <row r="349" spans="1:12" x14ac:dyDescent="0.35">
      <c r="A349" s="8">
        <v>44463</v>
      </c>
      <c r="B349" s="20">
        <v>8.0000000000000004E-4</v>
      </c>
      <c r="C349" s="20">
        <v>2.8999999999999998E-3</v>
      </c>
      <c r="D349" s="20">
        <v>5.5000000000000005E-3</v>
      </c>
      <c r="E349" s="20">
        <v>7.6030701023050143E-3</v>
      </c>
      <c r="F349" s="20">
        <v>9.7000000000000003E-3</v>
      </c>
      <c r="G349" s="8"/>
      <c r="H349" s="66">
        <f t="shared" si="25"/>
        <v>0</v>
      </c>
      <c r="I349" s="66">
        <f t="shared" si="26"/>
        <v>1.9999999999999966E-4</v>
      </c>
      <c r="J349" s="66">
        <f t="shared" si="27"/>
        <v>2.0000000000000052E-4</v>
      </c>
      <c r="K349" s="66">
        <f t="shared" si="28"/>
        <v>2.5220334434634777E-4</v>
      </c>
      <c r="L349" s="66">
        <f t="shared" si="29"/>
        <v>3.0000000000000165E-4</v>
      </c>
    </row>
    <row r="350" spans="1:12" x14ac:dyDescent="0.35">
      <c r="A350" s="8">
        <v>44466</v>
      </c>
      <c r="B350" s="20">
        <v>8.9999999999999998E-4</v>
      </c>
      <c r="C350" s="20">
        <v>3.0999999999999999E-3</v>
      </c>
      <c r="D350" s="20">
        <v>5.6000000000000008E-3</v>
      </c>
      <c r="E350" s="20">
        <v>7.7014697464794423E-3</v>
      </c>
      <c r="F350" s="20">
        <v>9.7999999999999997E-3</v>
      </c>
      <c r="G350" s="8"/>
      <c r="H350" s="66">
        <f t="shared" si="25"/>
        <v>9.9999999999999937E-5</v>
      </c>
      <c r="I350" s="66">
        <f t="shared" si="26"/>
        <v>2.0000000000000009E-4</v>
      </c>
      <c r="J350" s="66">
        <f t="shared" si="27"/>
        <v>1.0000000000000026E-4</v>
      </c>
      <c r="K350" s="66">
        <f t="shared" si="28"/>
        <v>9.8399644174428091E-5</v>
      </c>
      <c r="L350" s="66">
        <f t="shared" si="29"/>
        <v>9.9999999999999395E-5</v>
      </c>
    </row>
    <row r="351" spans="1:12" x14ac:dyDescent="0.35">
      <c r="A351" s="8">
        <v>44467</v>
      </c>
      <c r="B351" s="20">
        <v>8.9999999999999998E-4</v>
      </c>
      <c r="C351" s="20">
        <v>3.0999999999999999E-3</v>
      </c>
      <c r="D351" s="20">
        <v>5.5000000000000005E-3</v>
      </c>
      <c r="E351" s="20">
        <v>7.8508157328256896E-3</v>
      </c>
      <c r="F351" s="20">
        <v>1.0200000000000001E-2</v>
      </c>
      <c r="G351" s="8"/>
      <c r="H351" s="66">
        <f t="shared" si="25"/>
        <v>0</v>
      </c>
      <c r="I351" s="66">
        <f t="shared" si="26"/>
        <v>0</v>
      </c>
      <c r="J351" s="66">
        <f t="shared" si="27"/>
        <v>-1.0000000000000026E-4</v>
      </c>
      <c r="K351" s="66">
        <f t="shared" si="28"/>
        <v>1.4934598634624725E-4</v>
      </c>
      <c r="L351" s="66">
        <f t="shared" si="29"/>
        <v>4.0000000000000105E-4</v>
      </c>
    </row>
    <row r="352" spans="1:12" x14ac:dyDescent="0.35">
      <c r="A352" s="8">
        <v>44468</v>
      </c>
      <c r="B352" s="20">
        <v>8.9999999999999998E-4</v>
      </c>
      <c r="C352" s="20">
        <v>3.0000000000000001E-3</v>
      </c>
      <c r="D352" s="20">
        <v>5.5000000000000005E-3</v>
      </c>
      <c r="E352" s="20">
        <v>7.8018889922339451E-3</v>
      </c>
      <c r="F352" s="20">
        <v>1.01E-2</v>
      </c>
      <c r="G352" s="8"/>
      <c r="H352" s="66">
        <f t="shared" si="25"/>
        <v>0</v>
      </c>
      <c r="I352" s="66">
        <f t="shared" si="26"/>
        <v>-9.9999999999999829E-5</v>
      </c>
      <c r="J352" s="66">
        <f t="shared" si="27"/>
        <v>0</v>
      </c>
      <c r="K352" s="66">
        <f t="shared" si="28"/>
        <v>-4.8926740591744532E-5</v>
      </c>
      <c r="L352" s="66">
        <f t="shared" si="29"/>
        <v>-1.0000000000000113E-4</v>
      </c>
    </row>
    <row r="353" spans="1:12" x14ac:dyDescent="0.35">
      <c r="A353" s="8">
        <v>44469</v>
      </c>
      <c r="B353" s="20">
        <v>8.9999999999999998E-4</v>
      </c>
      <c r="C353" s="20">
        <v>2.8000000000000004E-3</v>
      </c>
      <c r="D353" s="20">
        <v>5.3E-3</v>
      </c>
      <c r="E353" s="20">
        <v>7.5519144231839842E-3</v>
      </c>
      <c r="F353" s="20">
        <v>9.7999999999999997E-3</v>
      </c>
      <c r="G353" s="8"/>
      <c r="H353" s="66">
        <f t="shared" si="25"/>
        <v>0</v>
      </c>
      <c r="I353" s="66">
        <f t="shared" si="26"/>
        <v>-1.9999999999999966E-4</v>
      </c>
      <c r="J353" s="66">
        <f t="shared" si="27"/>
        <v>-2.0000000000000052E-4</v>
      </c>
      <c r="K353" s="66">
        <f t="shared" si="28"/>
        <v>-2.4997456904996083E-4</v>
      </c>
      <c r="L353" s="66">
        <f t="shared" si="29"/>
        <v>-2.9999999999999992E-4</v>
      </c>
    </row>
    <row r="354" spans="1:12" x14ac:dyDescent="0.35">
      <c r="A354" s="8">
        <v>44470</v>
      </c>
      <c r="B354" s="20">
        <v>8.9999999999999998E-4</v>
      </c>
      <c r="C354" s="20">
        <v>2.7000000000000001E-3</v>
      </c>
      <c r="D354" s="20">
        <v>4.8999999999999998E-3</v>
      </c>
      <c r="E354" s="20">
        <v>7.1012117174216738E-3</v>
      </c>
      <c r="F354" s="20">
        <v>9.300000000000001E-3</v>
      </c>
      <c r="G354" s="8"/>
      <c r="H354" s="66">
        <f t="shared" si="25"/>
        <v>0</v>
      </c>
      <c r="I354" s="66">
        <f t="shared" si="26"/>
        <v>-1.0000000000000026E-4</v>
      </c>
      <c r="J354" s="66">
        <f t="shared" si="27"/>
        <v>-4.0000000000000018E-4</v>
      </c>
      <c r="K354" s="66">
        <f t="shared" si="28"/>
        <v>-4.5070270576231045E-4</v>
      </c>
      <c r="L354" s="66">
        <f t="shared" si="29"/>
        <v>-4.9999999999999871E-4</v>
      </c>
    </row>
    <row r="355" spans="1:12" x14ac:dyDescent="0.35">
      <c r="A355" s="8">
        <v>44473</v>
      </c>
      <c r="B355" s="20">
        <v>8.9999999999999998E-4</v>
      </c>
      <c r="C355" s="20">
        <v>2.7000000000000001E-3</v>
      </c>
      <c r="D355" s="20">
        <v>5.1999999999999998E-3</v>
      </c>
      <c r="E355" s="20">
        <v>7.3513800965510859E-3</v>
      </c>
      <c r="F355" s="20">
        <v>9.4999999999999998E-3</v>
      </c>
      <c r="G355" s="8"/>
      <c r="H355" s="66">
        <f t="shared" si="25"/>
        <v>0</v>
      </c>
      <c r="I355" s="66">
        <f t="shared" si="26"/>
        <v>0</v>
      </c>
      <c r="J355" s="66">
        <f t="shared" si="27"/>
        <v>2.9999999999999992E-4</v>
      </c>
      <c r="K355" s="66">
        <f t="shared" si="28"/>
        <v>2.5016837912941216E-4</v>
      </c>
      <c r="L355" s="66">
        <f t="shared" si="29"/>
        <v>1.9999999999999879E-4</v>
      </c>
    </row>
    <row r="356" spans="1:12" x14ac:dyDescent="0.35">
      <c r="A356" s="8">
        <v>44474</v>
      </c>
      <c r="B356" s="20">
        <v>8.9999999999999998E-4</v>
      </c>
      <c r="C356" s="20">
        <v>2.8000000000000004E-3</v>
      </c>
      <c r="D356" s="20">
        <v>5.4000000000000003E-3</v>
      </c>
      <c r="E356" s="20">
        <v>7.6024090193788866E-3</v>
      </c>
      <c r="F356" s="20">
        <v>9.7999999999999997E-3</v>
      </c>
      <c r="G356" s="8"/>
      <c r="H356" s="66">
        <f t="shared" si="25"/>
        <v>0</v>
      </c>
      <c r="I356" s="66">
        <f t="shared" si="26"/>
        <v>1.0000000000000026E-4</v>
      </c>
      <c r="J356" s="66">
        <f t="shared" si="27"/>
        <v>2.0000000000000052E-4</v>
      </c>
      <c r="K356" s="66">
        <f t="shared" si="28"/>
        <v>2.5102892282780065E-4</v>
      </c>
      <c r="L356" s="66">
        <f t="shared" si="29"/>
        <v>2.9999999999999992E-4</v>
      </c>
    </row>
    <row r="357" spans="1:12" x14ac:dyDescent="0.35">
      <c r="A357" s="8">
        <v>44475</v>
      </c>
      <c r="B357" s="20">
        <v>1E-3</v>
      </c>
      <c r="C357" s="20">
        <v>3.0000000000000001E-3</v>
      </c>
      <c r="D357" s="20">
        <v>5.5000000000000005E-3</v>
      </c>
      <c r="E357" s="20">
        <v>7.7046084062845658E-3</v>
      </c>
      <c r="F357" s="20">
        <v>9.8999999999999991E-3</v>
      </c>
      <c r="G357" s="8"/>
      <c r="H357" s="66">
        <f t="shared" si="25"/>
        <v>1.0000000000000005E-4</v>
      </c>
      <c r="I357" s="66">
        <f t="shared" si="26"/>
        <v>1.9999999999999966E-4</v>
      </c>
      <c r="J357" s="66">
        <f t="shared" si="27"/>
        <v>1.0000000000000026E-4</v>
      </c>
      <c r="K357" s="66">
        <f t="shared" si="28"/>
        <v>1.0219938690567924E-4</v>
      </c>
      <c r="L357" s="66">
        <f t="shared" si="29"/>
        <v>9.9999999999999395E-5</v>
      </c>
    </row>
    <row r="358" spans="1:12" x14ac:dyDescent="0.35">
      <c r="A358" s="8">
        <v>44476</v>
      </c>
      <c r="B358" s="20">
        <v>1E-3</v>
      </c>
      <c r="C358" s="20">
        <v>3.2000000000000002E-3</v>
      </c>
      <c r="D358" s="20">
        <v>5.6999999999999993E-3</v>
      </c>
      <c r="E358" s="20">
        <v>7.9507241868709902E-3</v>
      </c>
      <c r="F358" s="20">
        <v>1.0200000000000001E-2</v>
      </c>
      <c r="G358" s="8"/>
      <c r="H358" s="66">
        <f t="shared" si="25"/>
        <v>0</v>
      </c>
      <c r="I358" s="66">
        <f t="shared" si="26"/>
        <v>2.0000000000000009E-4</v>
      </c>
      <c r="J358" s="66">
        <f t="shared" si="27"/>
        <v>1.9999999999999879E-4</v>
      </c>
      <c r="K358" s="66">
        <f t="shared" si="28"/>
        <v>2.4611578058642437E-4</v>
      </c>
      <c r="L358" s="66">
        <f t="shared" si="29"/>
        <v>3.0000000000000165E-4</v>
      </c>
    </row>
    <row r="359" spans="1:12" x14ac:dyDescent="0.35">
      <c r="A359" s="8">
        <v>44477</v>
      </c>
      <c r="B359" s="20">
        <v>8.9999999999999998E-4</v>
      </c>
      <c r="C359" s="20">
        <v>3.2000000000000002E-3</v>
      </c>
      <c r="D359" s="20">
        <v>5.8999999999999999E-3</v>
      </c>
      <c r="E359" s="20">
        <v>8.2037401693378035E-3</v>
      </c>
      <c r="F359" s="20">
        <v>1.0500000000000001E-2</v>
      </c>
      <c r="G359" s="8"/>
      <c r="H359" s="66">
        <f t="shared" si="25"/>
        <v>-1.0000000000000005E-4</v>
      </c>
      <c r="I359" s="66">
        <f t="shared" si="26"/>
        <v>0</v>
      </c>
      <c r="J359" s="66">
        <f t="shared" si="27"/>
        <v>2.0000000000000052E-4</v>
      </c>
      <c r="K359" s="66">
        <f t="shared" si="28"/>
        <v>2.530159824668133E-4</v>
      </c>
      <c r="L359" s="66">
        <f t="shared" si="29"/>
        <v>2.9999999999999992E-4</v>
      </c>
    </row>
    <row r="360" spans="1:12" x14ac:dyDescent="0.35">
      <c r="A360" s="8">
        <v>44481</v>
      </c>
      <c r="B360" s="20">
        <v>1E-3</v>
      </c>
      <c r="C360" s="20">
        <v>3.4999999999999996E-3</v>
      </c>
      <c r="D360" s="20">
        <v>6.4000000000000003E-3</v>
      </c>
      <c r="E360" s="20">
        <v>8.601699083897971E-3</v>
      </c>
      <c r="F360" s="20">
        <v>1.0800000000000001E-2</v>
      </c>
      <c r="G360" s="8"/>
      <c r="H360" s="66">
        <f t="shared" si="25"/>
        <v>1.0000000000000005E-4</v>
      </c>
      <c r="I360" s="66">
        <f t="shared" si="26"/>
        <v>2.9999999999999949E-4</v>
      </c>
      <c r="J360" s="66">
        <f t="shared" si="27"/>
        <v>5.0000000000000044E-4</v>
      </c>
      <c r="K360" s="66">
        <f t="shared" si="28"/>
        <v>3.9795891456016752E-4</v>
      </c>
      <c r="L360" s="66">
        <f t="shared" si="29"/>
        <v>2.9999999999999992E-4</v>
      </c>
    </row>
    <row r="361" spans="1:12" x14ac:dyDescent="0.35">
      <c r="A361" s="8">
        <v>44482</v>
      </c>
      <c r="B361" s="20">
        <v>1.1000000000000001E-3</v>
      </c>
      <c r="C361" s="20">
        <v>3.7000000000000002E-3</v>
      </c>
      <c r="D361" s="20">
        <v>6.6E-3</v>
      </c>
      <c r="E361" s="20">
        <v>8.7516250682850502E-3</v>
      </c>
      <c r="F361" s="20">
        <v>1.09E-2</v>
      </c>
      <c r="G361" s="8"/>
      <c r="H361" s="66">
        <f t="shared" si="25"/>
        <v>1.0000000000000005E-4</v>
      </c>
      <c r="I361" s="66">
        <f t="shared" si="26"/>
        <v>2.0000000000000052E-4</v>
      </c>
      <c r="J361" s="66">
        <f t="shared" si="27"/>
        <v>1.9999999999999966E-4</v>
      </c>
      <c r="K361" s="66">
        <f t="shared" si="28"/>
        <v>1.499259843870792E-4</v>
      </c>
      <c r="L361" s="66">
        <f t="shared" si="29"/>
        <v>9.9999999999999395E-5</v>
      </c>
    </row>
    <row r="362" spans="1:12" x14ac:dyDescent="0.35">
      <c r="A362" s="8">
        <v>44483</v>
      </c>
      <c r="B362" s="20">
        <v>1E-3</v>
      </c>
      <c r="C362" s="20">
        <v>3.5999999999999999E-3</v>
      </c>
      <c r="D362" s="20">
        <v>6.1999999999999998E-3</v>
      </c>
      <c r="E362" s="20">
        <v>8.3536106302714141E-3</v>
      </c>
      <c r="F362" s="20">
        <v>1.0500000000000001E-2</v>
      </c>
      <c r="G362" s="8"/>
      <c r="H362" s="66">
        <f t="shared" si="25"/>
        <v>-1.0000000000000005E-4</v>
      </c>
      <c r="I362" s="66">
        <f t="shared" si="26"/>
        <v>-1.0000000000000026E-4</v>
      </c>
      <c r="J362" s="66">
        <f t="shared" si="27"/>
        <v>-4.0000000000000018E-4</v>
      </c>
      <c r="K362" s="66">
        <f t="shared" si="28"/>
        <v>-3.9801443801363613E-4</v>
      </c>
      <c r="L362" s="66">
        <f t="shared" si="29"/>
        <v>-3.9999999999999931E-4</v>
      </c>
    </row>
    <row r="363" spans="1:12" x14ac:dyDescent="0.35">
      <c r="A363" s="8">
        <v>44484</v>
      </c>
      <c r="B363" s="20">
        <v>1.1999999999999999E-3</v>
      </c>
      <c r="C363" s="20">
        <v>4.0999999999999995E-3</v>
      </c>
      <c r="D363" s="20">
        <v>6.9999999999999993E-3</v>
      </c>
      <c r="E363" s="20">
        <v>9.1517628513057298E-3</v>
      </c>
      <c r="F363" s="20">
        <v>1.1299999999999999E-2</v>
      </c>
      <c r="G363" s="8"/>
      <c r="H363" s="66">
        <f t="shared" si="25"/>
        <v>1.9999999999999987E-4</v>
      </c>
      <c r="I363" s="66">
        <f t="shared" si="26"/>
        <v>4.9999999999999958E-4</v>
      </c>
      <c r="J363" s="66">
        <f t="shared" si="27"/>
        <v>7.999999999999995E-4</v>
      </c>
      <c r="K363" s="66">
        <f t="shared" si="28"/>
        <v>7.9815222103431574E-4</v>
      </c>
      <c r="L363" s="66">
        <f t="shared" si="29"/>
        <v>7.9999999999999863E-4</v>
      </c>
    </row>
    <row r="364" spans="1:12" x14ac:dyDescent="0.35">
      <c r="A364" s="8">
        <v>44487</v>
      </c>
      <c r="B364" s="20">
        <v>1.1000000000000001E-3</v>
      </c>
      <c r="C364" s="20">
        <v>4.4000000000000003E-3</v>
      </c>
      <c r="D364" s="20">
        <v>7.1999999999999998E-3</v>
      </c>
      <c r="E364" s="20">
        <v>9.4039466828642285E-3</v>
      </c>
      <c r="F364" s="20">
        <v>1.1599999999999999E-2</v>
      </c>
      <c r="G364" s="8"/>
      <c r="H364" s="66">
        <f t="shared" si="25"/>
        <v>-9.9999999999999829E-5</v>
      </c>
      <c r="I364" s="66">
        <f t="shared" si="26"/>
        <v>3.0000000000000079E-4</v>
      </c>
      <c r="J364" s="66">
        <f t="shared" si="27"/>
        <v>2.0000000000000052E-4</v>
      </c>
      <c r="K364" s="66">
        <f t="shared" si="28"/>
        <v>2.5218383155849872E-4</v>
      </c>
      <c r="L364" s="66">
        <f t="shared" si="29"/>
        <v>2.9999999999999992E-4</v>
      </c>
    </row>
    <row r="365" spans="1:12" x14ac:dyDescent="0.35">
      <c r="A365" s="8">
        <v>44488</v>
      </c>
      <c r="B365" s="20">
        <v>1.1000000000000001E-3</v>
      </c>
      <c r="C365" s="20">
        <v>4.0999999999999995E-3</v>
      </c>
      <c r="D365" s="20">
        <v>7.0999999999999995E-3</v>
      </c>
      <c r="E365" s="20">
        <v>9.4046322366221919E-3</v>
      </c>
      <c r="F365" s="20">
        <v>1.1699999999999999E-2</v>
      </c>
      <c r="G365" s="8"/>
      <c r="H365" s="66">
        <f t="shared" si="25"/>
        <v>0</v>
      </c>
      <c r="I365" s="66">
        <f t="shared" si="26"/>
        <v>-3.0000000000000079E-4</v>
      </c>
      <c r="J365" s="66">
        <f t="shared" si="27"/>
        <v>-1.0000000000000026E-4</v>
      </c>
      <c r="K365" s="66">
        <f t="shared" si="28"/>
        <v>6.8555375796336415E-7</v>
      </c>
      <c r="L365" s="66">
        <f t="shared" si="29"/>
        <v>9.9999999999999395E-5</v>
      </c>
    </row>
    <row r="366" spans="1:12" x14ac:dyDescent="0.35">
      <c r="A366" s="8">
        <v>44489</v>
      </c>
      <c r="B366" s="20">
        <v>1E-3</v>
      </c>
      <c r="C366" s="20">
        <v>4.0000000000000001E-3</v>
      </c>
      <c r="D366" s="20">
        <v>6.9999999999999993E-3</v>
      </c>
      <c r="E366" s="20">
        <v>9.3037064681075719E-3</v>
      </c>
      <c r="F366" s="20">
        <v>1.1599999999999999E-2</v>
      </c>
      <c r="G366" s="8"/>
      <c r="H366" s="66">
        <f t="shared" si="25"/>
        <v>-1.0000000000000005E-4</v>
      </c>
      <c r="I366" s="66">
        <f t="shared" si="26"/>
        <v>-9.9999999999999395E-5</v>
      </c>
      <c r="J366" s="66">
        <f t="shared" si="27"/>
        <v>-1.0000000000000026E-4</v>
      </c>
      <c r="K366" s="66">
        <f t="shared" si="28"/>
        <v>-1.0092576851461997E-4</v>
      </c>
      <c r="L366" s="66">
        <f t="shared" si="29"/>
        <v>-9.9999999999999395E-5</v>
      </c>
    </row>
    <row r="367" spans="1:12" x14ac:dyDescent="0.35">
      <c r="A367" s="8">
        <v>44490</v>
      </c>
      <c r="B367" s="20">
        <v>1.1999999999999999E-3</v>
      </c>
      <c r="C367" s="20">
        <v>4.5000000000000005E-3</v>
      </c>
      <c r="D367" s="20">
        <v>7.8000000000000005E-3</v>
      </c>
      <c r="E367" s="20">
        <v>1.0052461213557028E-2</v>
      </c>
      <c r="F367" s="20">
        <v>1.23E-2</v>
      </c>
      <c r="G367" s="8"/>
      <c r="H367" s="66">
        <f t="shared" si="25"/>
        <v>1.9999999999999987E-4</v>
      </c>
      <c r="I367" s="66">
        <f t="shared" si="26"/>
        <v>5.0000000000000044E-4</v>
      </c>
      <c r="J367" s="66">
        <f t="shared" si="27"/>
        <v>8.0000000000000123E-4</v>
      </c>
      <c r="K367" s="66">
        <f t="shared" si="28"/>
        <v>7.4875474544945642E-4</v>
      </c>
      <c r="L367" s="66">
        <f t="shared" si="29"/>
        <v>7.0000000000000097E-4</v>
      </c>
    </row>
    <row r="368" spans="1:12" x14ac:dyDescent="0.35">
      <c r="A368" s="8">
        <v>44491</v>
      </c>
      <c r="B368" s="20">
        <v>1.2999999999999999E-3</v>
      </c>
      <c r="C368" s="20">
        <v>4.7999999999999996E-3</v>
      </c>
      <c r="D368" s="20">
        <v>7.9000000000000008E-3</v>
      </c>
      <c r="E368" s="20">
        <v>1.0052711954388577E-2</v>
      </c>
      <c r="F368" s="20">
        <v>1.2199999999999999E-2</v>
      </c>
      <c r="G368" s="8"/>
      <c r="H368" s="66">
        <f t="shared" si="25"/>
        <v>1.0000000000000005E-4</v>
      </c>
      <c r="I368" s="66">
        <f t="shared" si="26"/>
        <v>2.9999999999999905E-4</v>
      </c>
      <c r="J368" s="66">
        <f t="shared" si="27"/>
        <v>1.0000000000000026E-4</v>
      </c>
      <c r="K368" s="66">
        <f t="shared" si="28"/>
        <v>2.507408315491344E-7</v>
      </c>
      <c r="L368" s="66">
        <f t="shared" si="29"/>
        <v>-1.0000000000000113E-4</v>
      </c>
    </row>
    <row r="369" spans="1:12" x14ac:dyDescent="0.35">
      <c r="A369" s="8">
        <v>44494</v>
      </c>
      <c r="B369" s="20">
        <v>1.4000000000000002E-3</v>
      </c>
      <c r="C369" s="20">
        <v>4.6999999999999993E-3</v>
      </c>
      <c r="D369" s="20">
        <v>7.6E-3</v>
      </c>
      <c r="E369" s="20">
        <v>9.753837944482641E-3</v>
      </c>
      <c r="F369" s="20">
        <v>1.1899999999999999E-2</v>
      </c>
      <c r="G369" s="8"/>
      <c r="H369" s="66">
        <f t="shared" si="25"/>
        <v>1.0000000000000026E-4</v>
      </c>
      <c r="I369" s="66">
        <f t="shared" si="26"/>
        <v>-1.0000000000000026E-4</v>
      </c>
      <c r="J369" s="66">
        <f t="shared" si="27"/>
        <v>-3.0000000000000079E-4</v>
      </c>
      <c r="K369" s="66">
        <f t="shared" si="28"/>
        <v>-2.988740099059365E-4</v>
      </c>
      <c r="L369" s="66">
        <f t="shared" si="29"/>
        <v>-2.9999999999999992E-4</v>
      </c>
    </row>
    <row r="370" spans="1:12" x14ac:dyDescent="0.35">
      <c r="A370" s="8">
        <v>44495</v>
      </c>
      <c r="B370" s="20">
        <v>1.4000000000000002E-3</v>
      </c>
      <c r="C370" s="20">
        <v>4.6999999999999993E-3</v>
      </c>
      <c r="D370" s="20">
        <v>7.7000000000000002E-3</v>
      </c>
      <c r="E370" s="20">
        <v>9.852947077145062E-3</v>
      </c>
      <c r="F370" s="20">
        <v>1.2E-2</v>
      </c>
      <c r="G370" s="8"/>
      <c r="H370" s="66">
        <f t="shared" si="25"/>
        <v>0</v>
      </c>
      <c r="I370" s="66">
        <f t="shared" si="26"/>
        <v>0</v>
      </c>
      <c r="J370" s="66">
        <f t="shared" si="27"/>
        <v>1.0000000000000026E-4</v>
      </c>
      <c r="K370" s="66">
        <f t="shared" si="28"/>
        <v>9.9109132662420982E-5</v>
      </c>
      <c r="L370" s="66">
        <f t="shared" si="29"/>
        <v>1.0000000000000113E-4</v>
      </c>
    </row>
    <row r="371" spans="1:12" x14ac:dyDescent="0.35">
      <c r="A371" s="8">
        <v>44496</v>
      </c>
      <c r="B371" s="20">
        <v>1.1999999999999999E-3</v>
      </c>
      <c r="C371" s="20">
        <v>5.0000000000000001E-3</v>
      </c>
      <c r="D371" s="20">
        <v>7.7000000000000002E-3</v>
      </c>
      <c r="E371" s="20">
        <v>9.6535162500053749E-3</v>
      </c>
      <c r="F371" s="20">
        <v>1.1599999999999999E-2</v>
      </c>
      <c r="G371" s="8"/>
      <c r="H371" s="66">
        <f t="shared" si="25"/>
        <v>-2.0000000000000031E-4</v>
      </c>
      <c r="I371" s="66">
        <f t="shared" si="26"/>
        <v>3.0000000000000079E-4</v>
      </c>
      <c r="J371" s="66">
        <f t="shared" si="27"/>
        <v>0</v>
      </c>
      <c r="K371" s="66">
        <f t="shared" si="28"/>
        <v>-1.9943082713968704E-4</v>
      </c>
      <c r="L371" s="66">
        <f t="shared" si="29"/>
        <v>-4.0000000000000105E-4</v>
      </c>
    </row>
    <row r="372" spans="1:12" x14ac:dyDescent="0.35">
      <c r="A372" s="8">
        <v>44497</v>
      </c>
      <c r="B372" s="20">
        <v>1.5E-3</v>
      </c>
      <c r="C372" s="20">
        <v>5.0000000000000001E-3</v>
      </c>
      <c r="D372" s="20">
        <v>7.7000000000000002E-3</v>
      </c>
      <c r="E372" s="20">
        <v>9.7539486424697737E-3</v>
      </c>
      <c r="F372" s="20">
        <v>1.18E-2</v>
      </c>
      <c r="G372" s="8"/>
      <c r="H372" s="66">
        <f t="shared" si="25"/>
        <v>3.0000000000000014E-4</v>
      </c>
      <c r="I372" s="66">
        <f t="shared" si="26"/>
        <v>0</v>
      </c>
      <c r="J372" s="66">
        <f t="shared" si="27"/>
        <v>0</v>
      </c>
      <c r="K372" s="66">
        <f t="shared" si="28"/>
        <v>1.0043239246439878E-4</v>
      </c>
      <c r="L372" s="66">
        <f t="shared" si="29"/>
        <v>2.0000000000000052E-4</v>
      </c>
    </row>
    <row r="373" spans="1:12" x14ac:dyDescent="0.35">
      <c r="A373" s="8">
        <v>44498</v>
      </c>
      <c r="B373" s="20">
        <v>1.5E-3</v>
      </c>
      <c r="C373" s="20">
        <v>4.7999999999999996E-3</v>
      </c>
      <c r="D373" s="20">
        <v>7.4999999999999997E-3</v>
      </c>
      <c r="E373" s="20">
        <v>9.6541373670366928E-3</v>
      </c>
      <c r="F373" s="20">
        <v>1.18E-2</v>
      </c>
      <c r="G373" s="8"/>
      <c r="H373" s="66">
        <f t="shared" si="25"/>
        <v>0</v>
      </c>
      <c r="I373" s="66">
        <f t="shared" si="26"/>
        <v>-2.0000000000000052E-4</v>
      </c>
      <c r="J373" s="66">
        <f t="shared" si="27"/>
        <v>-2.0000000000000052E-4</v>
      </c>
      <c r="K373" s="66">
        <f t="shared" si="28"/>
        <v>-9.9811275433080854E-5</v>
      </c>
      <c r="L373" s="66">
        <f t="shared" si="29"/>
        <v>0</v>
      </c>
    </row>
    <row r="374" spans="1:12" x14ac:dyDescent="0.35">
      <c r="A374" s="8">
        <v>44501</v>
      </c>
      <c r="B374" s="20">
        <v>1.5E-3</v>
      </c>
      <c r="C374" s="20">
        <v>5.0000000000000001E-3</v>
      </c>
      <c r="D374" s="20">
        <v>7.9000000000000008E-3</v>
      </c>
      <c r="E374" s="20">
        <v>9.9519553749673768E-3</v>
      </c>
      <c r="F374" s="20">
        <v>1.2E-2</v>
      </c>
      <c r="G374" s="8"/>
      <c r="H374" s="66">
        <f t="shared" si="25"/>
        <v>0</v>
      </c>
      <c r="I374" s="66">
        <f t="shared" si="26"/>
        <v>2.0000000000000052E-4</v>
      </c>
      <c r="J374" s="66">
        <f t="shared" si="27"/>
        <v>4.0000000000000105E-4</v>
      </c>
      <c r="K374" s="66">
        <f t="shared" si="28"/>
        <v>2.9781800793068393E-4</v>
      </c>
      <c r="L374" s="66">
        <f t="shared" si="29"/>
        <v>2.0000000000000052E-4</v>
      </c>
    </row>
    <row r="375" spans="1:12" x14ac:dyDescent="0.35">
      <c r="A375" s="8">
        <v>44502</v>
      </c>
      <c r="B375" s="20">
        <v>1.5E-3</v>
      </c>
      <c r="C375" s="20">
        <v>4.5999999999999999E-3</v>
      </c>
      <c r="D375" s="20">
        <v>7.3000000000000001E-3</v>
      </c>
      <c r="E375" s="20">
        <v>9.4013154450510346E-3</v>
      </c>
      <c r="F375" s="20">
        <v>1.15E-2</v>
      </c>
      <c r="G375" s="8"/>
      <c r="H375" s="66">
        <f t="shared" si="25"/>
        <v>0</v>
      </c>
      <c r="I375" s="66">
        <f t="shared" si="26"/>
        <v>-4.0000000000000018E-4</v>
      </c>
      <c r="J375" s="66">
        <f t="shared" si="27"/>
        <v>-6.0000000000000071E-4</v>
      </c>
      <c r="K375" s="66">
        <f t="shared" si="28"/>
        <v>-5.5063992991634218E-4</v>
      </c>
      <c r="L375" s="66">
        <f t="shared" si="29"/>
        <v>-5.0000000000000044E-4</v>
      </c>
    </row>
    <row r="376" spans="1:12" x14ac:dyDescent="0.35">
      <c r="A376" s="8">
        <v>44503</v>
      </c>
      <c r="B376" s="20">
        <v>1.7000000000000001E-3</v>
      </c>
      <c r="C376" s="20">
        <v>4.6999999999999993E-3</v>
      </c>
      <c r="D376" s="20">
        <v>7.7000000000000002E-3</v>
      </c>
      <c r="E376" s="20">
        <v>9.8012967447734384E-3</v>
      </c>
      <c r="F376" s="20">
        <v>1.1899999999999999E-2</v>
      </c>
      <c r="G376" s="8"/>
      <c r="H376" s="66">
        <f t="shared" si="25"/>
        <v>2.0000000000000009E-4</v>
      </c>
      <c r="I376" s="66">
        <f t="shared" si="26"/>
        <v>9.9999999999999395E-5</v>
      </c>
      <c r="J376" s="66">
        <f t="shared" si="27"/>
        <v>4.0000000000000018E-4</v>
      </c>
      <c r="K376" s="66">
        <f t="shared" si="28"/>
        <v>3.9998129972240379E-4</v>
      </c>
      <c r="L376" s="66">
        <f t="shared" si="29"/>
        <v>3.9999999999999931E-4</v>
      </c>
    </row>
    <row r="377" spans="1:12" x14ac:dyDescent="0.35">
      <c r="A377" s="8">
        <v>44504</v>
      </c>
      <c r="B377" s="20">
        <v>1.4000000000000002E-3</v>
      </c>
      <c r="C377" s="20">
        <v>4.0999999999999995E-3</v>
      </c>
      <c r="D377" s="20">
        <v>6.8999999999999999E-3</v>
      </c>
      <c r="E377" s="20">
        <v>8.9548555556401219E-3</v>
      </c>
      <c r="F377" s="20">
        <v>1.1000000000000001E-2</v>
      </c>
      <c r="G377" s="8"/>
      <c r="H377" s="66">
        <f t="shared" si="25"/>
        <v>-2.9999999999999992E-4</v>
      </c>
      <c r="I377" s="66">
        <f t="shared" si="26"/>
        <v>-5.9999999999999984E-4</v>
      </c>
      <c r="J377" s="66">
        <f t="shared" si="27"/>
        <v>-8.0000000000000036E-4</v>
      </c>
      <c r="K377" s="66">
        <f t="shared" si="28"/>
        <v>-8.4644118913331651E-4</v>
      </c>
      <c r="L377" s="66">
        <f t="shared" si="29"/>
        <v>-8.9999999999999802E-4</v>
      </c>
    </row>
    <row r="378" spans="1:12" x14ac:dyDescent="0.35">
      <c r="A378" s="8">
        <v>44505</v>
      </c>
      <c r="B378" s="20">
        <v>1.4000000000000002E-3</v>
      </c>
      <c r="C378" s="20">
        <v>3.9000000000000003E-3</v>
      </c>
      <c r="D378" s="20">
        <v>6.6E-3</v>
      </c>
      <c r="E378" s="20">
        <v>8.5014923030634175E-3</v>
      </c>
      <c r="F378" s="20">
        <v>1.04E-2</v>
      </c>
      <c r="G378" s="8"/>
      <c r="H378" s="66">
        <f t="shared" si="25"/>
        <v>0</v>
      </c>
      <c r="I378" s="66">
        <f t="shared" si="26"/>
        <v>-1.9999999999999922E-4</v>
      </c>
      <c r="J378" s="66">
        <f t="shared" si="27"/>
        <v>-2.9999999999999992E-4</v>
      </c>
      <c r="K378" s="66">
        <f t="shared" si="28"/>
        <v>-4.5336325257670437E-4</v>
      </c>
      <c r="L378" s="66">
        <f t="shared" si="29"/>
        <v>-6.0000000000000157E-4</v>
      </c>
    </row>
    <row r="379" spans="1:12" x14ac:dyDescent="0.35">
      <c r="A379" s="8">
        <v>44508</v>
      </c>
      <c r="B379" s="20">
        <v>1.6000000000000001E-3</v>
      </c>
      <c r="C379" s="20">
        <v>4.5000000000000005E-3</v>
      </c>
      <c r="D379" s="20">
        <v>7.4999999999999997E-3</v>
      </c>
      <c r="E379" s="20">
        <v>9.4000678326360224E-3</v>
      </c>
      <c r="F379" s="20">
        <v>1.1299999999999999E-2</v>
      </c>
      <c r="G379" s="8"/>
      <c r="H379" s="66">
        <f t="shared" si="25"/>
        <v>1.9999999999999987E-4</v>
      </c>
      <c r="I379" s="66">
        <f t="shared" si="26"/>
        <v>6.0000000000000027E-4</v>
      </c>
      <c r="J379" s="66">
        <f t="shared" si="27"/>
        <v>8.9999999999999976E-4</v>
      </c>
      <c r="K379" s="66">
        <f t="shared" si="28"/>
        <v>8.9857552957260493E-4</v>
      </c>
      <c r="L379" s="66">
        <f t="shared" si="29"/>
        <v>8.9999999999999976E-4</v>
      </c>
    </row>
    <row r="380" spans="1:12" x14ac:dyDescent="0.35">
      <c r="A380" s="8">
        <v>44509</v>
      </c>
      <c r="B380" s="20">
        <v>1.4000000000000002E-3</v>
      </c>
      <c r="C380" s="20">
        <v>4.0999999999999995E-3</v>
      </c>
      <c r="D380" s="20">
        <v>7.0999999999999995E-3</v>
      </c>
      <c r="E380" s="20">
        <v>8.954837204212994E-3</v>
      </c>
      <c r="F380" s="20">
        <v>1.0800000000000001E-2</v>
      </c>
      <c r="G380" s="8"/>
      <c r="H380" s="66">
        <f t="shared" si="25"/>
        <v>-1.9999999999999987E-4</v>
      </c>
      <c r="I380" s="66">
        <f t="shared" si="26"/>
        <v>-4.0000000000000105E-4</v>
      </c>
      <c r="J380" s="66">
        <f t="shared" si="27"/>
        <v>-4.0000000000000018E-4</v>
      </c>
      <c r="K380" s="66">
        <f t="shared" si="28"/>
        <v>-4.4523062842302848E-4</v>
      </c>
      <c r="L380" s="66">
        <f t="shared" si="29"/>
        <v>-4.9999999999999871E-4</v>
      </c>
    </row>
    <row r="381" spans="1:12" x14ac:dyDescent="0.35">
      <c r="A381" s="8">
        <v>44510</v>
      </c>
      <c r="B381" s="20">
        <v>1.7000000000000001E-3</v>
      </c>
      <c r="C381" s="20">
        <v>5.1000000000000004E-3</v>
      </c>
      <c r="D381" s="20">
        <v>8.3000000000000001E-3</v>
      </c>
      <c r="E381" s="20">
        <v>1.030340122818355E-2</v>
      </c>
      <c r="F381" s="20">
        <v>1.23E-2</v>
      </c>
      <c r="G381" s="8"/>
      <c r="H381" s="66">
        <f t="shared" si="25"/>
        <v>2.9999999999999992E-4</v>
      </c>
      <c r="I381" s="66">
        <f t="shared" si="26"/>
        <v>1.0000000000000009E-3</v>
      </c>
      <c r="J381" s="66">
        <f t="shared" si="27"/>
        <v>1.2000000000000005E-3</v>
      </c>
      <c r="K381" s="66">
        <f t="shared" si="28"/>
        <v>1.3485640239705565E-3</v>
      </c>
      <c r="L381" s="66">
        <f t="shared" si="29"/>
        <v>1.4999999999999996E-3</v>
      </c>
    </row>
    <row r="382" spans="1:12" x14ac:dyDescent="0.35">
      <c r="A382" s="8">
        <v>44512</v>
      </c>
      <c r="B382" s="20">
        <v>1.7000000000000001E-3</v>
      </c>
      <c r="C382" s="20">
        <v>5.3E-3</v>
      </c>
      <c r="D382" s="20">
        <v>8.5000000000000006E-3</v>
      </c>
      <c r="E382" s="20">
        <v>1.0450503819674906E-2</v>
      </c>
      <c r="F382" s="20">
        <v>1.24E-2</v>
      </c>
      <c r="G382" s="8"/>
      <c r="H382" s="66">
        <f t="shared" si="25"/>
        <v>0</v>
      </c>
      <c r="I382" s="66">
        <f t="shared" si="26"/>
        <v>1.9999999999999966E-4</v>
      </c>
      <c r="J382" s="66">
        <f t="shared" si="27"/>
        <v>2.0000000000000052E-4</v>
      </c>
      <c r="K382" s="66">
        <f t="shared" si="28"/>
        <v>1.4710259149135554E-4</v>
      </c>
      <c r="L382" s="66">
        <f t="shared" si="29"/>
        <v>9.9999999999999395E-5</v>
      </c>
    </row>
    <row r="383" spans="1:12" x14ac:dyDescent="0.35">
      <c r="A383" s="8">
        <v>44515</v>
      </c>
      <c r="B383" s="20">
        <v>1.8E-3</v>
      </c>
      <c r="C383" s="20">
        <v>5.3E-3</v>
      </c>
      <c r="D383" s="20">
        <v>8.6999999999999994E-3</v>
      </c>
      <c r="E383" s="20">
        <v>1.0654471321464793E-2</v>
      </c>
      <c r="F383" s="20">
        <v>1.26E-2</v>
      </c>
      <c r="G383" s="8"/>
      <c r="H383" s="66">
        <f t="shared" si="25"/>
        <v>9.9999999999999829E-5</v>
      </c>
      <c r="I383" s="66">
        <f t="shared" si="26"/>
        <v>0</v>
      </c>
      <c r="J383" s="66">
        <f t="shared" si="27"/>
        <v>1.9999999999999879E-4</v>
      </c>
      <c r="K383" s="66">
        <f t="shared" si="28"/>
        <v>2.0396750178988676E-4</v>
      </c>
      <c r="L383" s="66">
        <f t="shared" si="29"/>
        <v>2.0000000000000052E-4</v>
      </c>
    </row>
    <row r="384" spans="1:12" x14ac:dyDescent="0.35">
      <c r="A384" s="8">
        <v>44516</v>
      </c>
      <c r="B384" s="20">
        <v>1.7000000000000001E-3</v>
      </c>
      <c r="C384" s="20">
        <v>5.4000000000000003E-3</v>
      </c>
      <c r="D384" s="20">
        <v>8.6999999999999994E-3</v>
      </c>
      <c r="E384" s="20">
        <v>1.0701907804330411E-2</v>
      </c>
      <c r="F384" s="20">
        <v>1.2699999999999999E-2</v>
      </c>
      <c r="G384" s="8"/>
      <c r="H384" s="66">
        <f t="shared" si="25"/>
        <v>-9.9999999999999829E-5</v>
      </c>
      <c r="I384" s="66">
        <f t="shared" si="26"/>
        <v>1.0000000000000026E-4</v>
      </c>
      <c r="J384" s="66">
        <f t="shared" si="27"/>
        <v>0</v>
      </c>
      <c r="K384" s="66">
        <f t="shared" si="28"/>
        <v>4.7436482865618676E-5</v>
      </c>
      <c r="L384" s="66">
        <f t="shared" si="29"/>
        <v>9.9999999999999395E-5</v>
      </c>
    </row>
    <row r="385" spans="1:12" x14ac:dyDescent="0.35">
      <c r="A385" s="8">
        <v>44517</v>
      </c>
      <c r="B385" s="20">
        <v>1.8E-3</v>
      </c>
      <c r="C385" s="20">
        <v>5.1999999999999998E-3</v>
      </c>
      <c r="D385" s="20">
        <v>8.5000000000000006E-3</v>
      </c>
      <c r="E385" s="20">
        <v>1.0453556813490012E-2</v>
      </c>
      <c r="F385" s="20">
        <v>1.24E-2</v>
      </c>
      <c r="G385" s="8"/>
      <c r="H385" s="66">
        <f t="shared" si="25"/>
        <v>9.9999999999999829E-5</v>
      </c>
      <c r="I385" s="66">
        <f t="shared" si="26"/>
        <v>-2.0000000000000052E-4</v>
      </c>
      <c r="J385" s="66">
        <f t="shared" si="27"/>
        <v>-1.9999999999999879E-4</v>
      </c>
      <c r="K385" s="66">
        <f t="shared" si="28"/>
        <v>-2.4835099084039892E-4</v>
      </c>
      <c r="L385" s="66">
        <f t="shared" si="29"/>
        <v>-2.9999999999999992E-4</v>
      </c>
    </row>
    <row r="386" spans="1:12" x14ac:dyDescent="0.35">
      <c r="A386" s="8">
        <v>44518</v>
      </c>
      <c r="B386" s="20">
        <v>1.8E-3</v>
      </c>
      <c r="C386" s="20">
        <v>5.1999999999999998E-3</v>
      </c>
      <c r="D386" s="20">
        <v>8.3999999999999995E-3</v>
      </c>
      <c r="E386" s="20">
        <v>1.0304841752021409E-2</v>
      </c>
      <c r="F386" s="20">
        <v>1.2199999999999999E-2</v>
      </c>
      <c r="G386" s="8"/>
      <c r="H386" s="66">
        <f t="shared" si="25"/>
        <v>0</v>
      </c>
      <c r="I386" s="66">
        <f t="shared" si="26"/>
        <v>0</v>
      </c>
      <c r="J386" s="66">
        <f t="shared" si="27"/>
        <v>-1.0000000000000113E-4</v>
      </c>
      <c r="K386" s="66">
        <f t="shared" si="28"/>
        <v>-1.4871506146860343E-4</v>
      </c>
      <c r="L386" s="66">
        <f t="shared" si="29"/>
        <v>-2.0000000000000052E-4</v>
      </c>
    </row>
    <row r="387" spans="1:12" x14ac:dyDescent="0.35">
      <c r="A387" s="8">
        <v>44519</v>
      </c>
      <c r="B387" s="20">
        <v>1.8E-3</v>
      </c>
      <c r="C387" s="20">
        <v>5.1999999999999998E-3</v>
      </c>
      <c r="D387" s="20">
        <v>8.6E-3</v>
      </c>
      <c r="E387" s="20">
        <v>1.0404579369412793E-2</v>
      </c>
      <c r="F387" s="20">
        <v>1.2199999999999999E-2</v>
      </c>
      <c r="G387" s="8"/>
      <c r="H387" s="66">
        <f t="shared" si="25"/>
        <v>0</v>
      </c>
      <c r="I387" s="66">
        <f t="shared" si="26"/>
        <v>0</v>
      </c>
      <c r="J387" s="66">
        <f t="shared" si="27"/>
        <v>2.0000000000000052E-4</v>
      </c>
      <c r="K387" s="66">
        <f t="shared" si="28"/>
        <v>9.9737617391383593E-5</v>
      </c>
      <c r="L387" s="66">
        <f t="shared" si="29"/>
        <v>0</v>
      </c>
    </row>
    <row r="388" spans="1:12" x14ac:dyDescent="0.35">
      <c r="A388" s="8">
        <v>44522</v>
      </c>
      <c r="B388" s="20">
        <v>2E-3</v>
      </c>
      <c r="C388" s="20">
        <v>6.3E-3</v>
      </c>
      <c r="D388" s="20">
        <v>9.4999999999999998E-3</v>
      </c>
      <c r="E388" s="20">
        <v>1.1403674319553834E-2</v>
      </c>
      <c r="F388" s="20">
        <v>1.3300000000000001E-2</v>
      </c>
      <c r="G388" s="8"/>
      <c r="H388" s="66">
        <f t="shared" ref="H388:H451" si="30">B388-B387</f>
        <v>2.0000000000000009E-4</v>
      </c>
      <c r="I388" s="66">
        <f t="shared" ref="I388:I451" si="31">C388-C387</f>
        <v>1.1000000000000003E-3</v>
      </c>
      <c r="J388" s="66">
        <f t="shared" ref="J388:J451" si="32">D388-D387</f>
        <v>8.9999999999999976E-4</v>
      </c>
      <c r="K388" s="66">
        <f t="shared" ref="K388:K451" si="33">E388-E387</f>
        <v>9.9909495014104122E-4</v>
      </c>
      <c r="L388" s="66">
        <f t="shared" ref="L388:L451" si="34">F388-F387</f>
        <v>1.100000000000002E-3</v>
      </c>
    </row>
    <row r="389" spans="1:12" x14ac:dyDescent="0.35">
      <c r="A389" s="8">
        <v>44523</v>
      </c>
      <c r="B389" s="20">
        <v>2.0999999999999999E-3</v>
      </c>
      <c r="C389" s="20">
        <v>6.0000000000000001E-3</v>
      </c>
      <c r="D389" s="20">
        <v>9.4999999999999998E-3</v>
      </c>
      <c r="E389" s="20">
        <v>1.1400480727607267E-2</v>
      </c>
      <c r="F389" s="20">
        <v>1.3300000000000001E-2</v>
      </c>
      <c r="G389" s="8"/>
      <c r="H389" s="66">
        <f t="shared" si="30"/>
        <v>9.9999999999999829E-5</v>
      </c>
      <c r="I389" s="66">
        <f t="shared" si="31"/>
        <v>-2.9999999999999992E-4</v>
      </c>
      <c r="J389" s="66">
        <f t="shared" si="32"/>
        <v>0</v>
      </c>
      <c r="K389" s="66">
        <f t="shared" si="33"/>
        <v>-3.1935919465667095E-6</v>
      </c>
      <c r="L389" s="66">
        <f t="shared" si="34"/>
        <v>0</v>
      </c>
    </row>
    <row r="390" spans="1:12" x14ac:dyDescent="0.35">
      <c r="A390" s="8">
        <v>44524</v>
      </c>
      <c r="B390" s="20">
        <v>2.3999999999999998E-3</v>
      </c>
      <c r="C390" s="20">
        <v>6.4000000000000003E-3</v>
      </c>
      <c r="D390" s="20">
        <v>9.7000000000000003E-3</v>
      </c>
      <c r="E390" s="20">
        <v>1.155430779582131E-2</v>
      </c>
      <c r="F390" s="20">
        <v>1.34E-2</v>
      </c>
      <c r="G390" s="8"/>
      <c r="H390" s="66">
        <f t="shared" si="30"/>
        <v>2.9999999999999992E-4</v>
      </c>
      <c r="I390" s="66">
        <f t="shared" si="31"/>
        <v>4.0000000000000018E-4</v>
      </c>
      <c r="J390" s="66">
        <f t="shared" si="32"/>
        <v>2.0000000000000052E-4</v>
      </c>
      <c r="K390" s="66">
        <f t="shared" si="33"/>
        <v>1.5382706821404253E-4</v>
      </c>
      <c r="L390" s="66">
        <f t="shared" si="34"/>
        <v>9.9999999999999395E-5</v>
      </c>
    </row>
    <row r="391" spans="1:12" x14ac:dyDescent="0.35">
      <c r="A391" s="8">
        <v>44526</v>
      </c>
      <c r="B391" s="20">
        <v>2E-3</v>
      </c>
      <c r="C391" s="20">
        <v>5.0000000000000001E-3</v>
      </c>
      <c r="D391" s="20">
        <v>8.1000000000000013E-3</v>
      </c>
      <c r="E391" s="20">
        <v>9.8508515912623697E-3</v>
      </c>
      <c r="F391" s="20">
        <v>1.1599999999999999E-2</v>
      </c>
      <c r="G391" s="8"/>
      <c r="H391" s="66">
        <f t="shared" si="30"/>
        <v>-3.9999999999999975E-4</v>
      </c>
      <c r="I391" s="66">
        <f t="shared" si="31"/>
        <v>-1.4000000000000002E-3</v>
      </c>
      <c r="J391" s="66">
        <f t="shared" si="32"/>
        <v>-1.599999999999999E-3</v>
      </c>
      <c r="K391" s="66">
        <f t="shared" si="33"/>
        <v>-1.70345620455894E-3</v>
      </c>
      <c r="L391" s="66">
        <f t="shared" si="34"/>
        <v>-1.8000000000000013E-3</v>
      </c>
    </row>
    <row r="392" spans="1:12" x14ac:dyDescent="0.35">
      <c r="A392" s="8">
        <v>44529</v>
      </c>
      <c r="B392" s="20">
        <v>2.0999999999999999E-3</v>
      </c>
      <c r="C392" s="20">
        <v>5.1000000000000004E-3</v>
      </c>
      <c r="D392" s="20">
        <v>8.3000000000000001E-3</v>
      </c>
      <c r="E392" s="20">
        <v>1.0051333846979461E-2</v>
      </c>
      <c r="F392" s="20">
        <v>1.18E-2</v>
      </c>
      <c r="G392" s="8"/>
      <c r="H392" s="66">
        <f t="shared" si="30"/>
        <v>9.9999999999999829E-5</v>
      </c>
      <c r="I392" s="66">
        <f t="shared" si="31"/>
        <v>1.0000000000000026E-4</v>
      </c>
      <c r="J392" s="66">
        <f t="shared" si="32"/>
        <v>1.9999999999999879E-4</v>
      </c>
      <c r="K392" s="66">
        <f t="shared" si="33"/>
        <v>2.0048225571709169E-4</v>
      </c>
      <c r="L392" s="66">
        <f t="shared" si="34"/>
        <v>2.0000000000000052E-4</v>
      </c>
    </row>
    <row r="393" spans="1:12" x14ac:dyDescent="0.35">
      <c r="A393" s="8">
        <v>44530</v>
      </c>
      <c r="B393" s="20">
        <v>2.3999999999999998E-3</v>
      </c>
      <c r="C393" s="20">
        <v>5.1999999999999998E-3</v>
      </c>
      <c r="D393" s="20">
        <v>8.1000000000000013E-3</v>
      </c>
      <c r="E393" s="20">
        <v>9.751800425407282E-3</v>
      </c>
      <c r="F393" s="20">
        <v>1.1399999999999999E-2</v>
      </c>
      <c r="G393" s="8"/>
      <c r="H393" s="66">
        <f t="shared" si="30"/>
        <v>2.9999999999999992E-4</v>
      </c>
      <c r="I393" s="66">
        <f t="shared" si="31"/>
        <v>9.9999999999999395E-5</v>
      </c>
      <c r="J393" s="66">
        <f t="shared" si="32"/>
        <v>-1.9999999999999879E-4</v>
      </c>
      <c r="K393" s="66">
        <f t="shared" si="33"/>
        <v>-2.9953342157217934E-4</v>
      </c>
      <c r="L393" s="66">
        <f t="shared" si="34"/>
        <v>-4.0000000000000105E-4</v>
      </c>
    </row>
    <row r="394" spans="1:12" x14ac:dyDescent="0.35">
      <c r="A394" s="8">
        <v>44531</v>
      </c>
      <c r="B394" s="20">
        <v>2.5000000000000001E-3</v>
      </c>
      <c r="C394" s="20">
        <v>5.6000000000000008E-3</v>
      </c>
      <c r="D394" s="20">
        <v>8.5000000000000006E-3</v>
      </c>
      <c r="E394" s="20">
        <v>1.0001584597440778E-2</v>
      </c>
      <c r="F394" s="20">
        <v>1.15E-2</v>
      </c>
      <c r="G394" s="8"/>
      <c r="H394" s="66">
        <f t="shared" si="30"/>
        <v>1.0000000000000026E-4</v>
      </c>
      <c r="I394" s="66">
        <f t="shared" si="31"/>
        <v>4.0000000000000105E-4</v>
      </c>
      <c r="J394" s="66">
        <f t="shared" si="32"/>
        <v>3.9999999999999931E-4</v>
      </c>
      <c r="K394" s="66">
        <f t="shared" si="33"/>
        <v>2.4978417203349625E-4</v>
      </c>
      <c r="L394" s="66">
        <f t="shared" si="34"/>
        <v>1.0000000000000113E-4</v>
      </c>
    </row>
    <row r="395" spans="1:12" x14ac:dyDescent="0.35">
      <c r="A395" s="8">
        <v>44532</v>
      </c>
      <c r="B395" s="20">
        <v>2.7000000000000001E-3</v>
      </c>
      <c r="C395" s="20">
        <v>6.3E-3</v>
      </c>
      <c r="D395" s="20">
        <v>9.0000000000000011E-3</v>
      </c>
      <c r="E395" s="20">
        <v>1.0552779740598645E-2</v>
      </c>
      <c r="F395" s="20">
        <v>1.21E-2</v>
      </c>
      <c r="G395" s="8"/>
      <c r="H395" s="66">
        <f t="shared" si="30"/>
        <v>2.0000000000000009E-4</v>
      </c>
      <c r="I395" s="66">
        <f t="shared" si="31"/>
        <v>6.9999999999999923E-4</v>
      </c>
      <c r="J395" s="66">
        <f t="shared" si="32"/>
        <v>5.0000000000000044E-4</v>
      </c>
      <c r="K395" s="66">
        <f t="shared" si="33"/>
        <v>5.5119514315786662E-4</v>
      </c>
      <c r="L395" s="66">
        <f t="shared" si="34"/>
        <v>5.9999999999999984E-4</v>
      </c>
    </row>
    <row r="396" spans="1:12" x14ac:dyDescent="0.35">
      <c r="A396" s="8">
        <v>44533</v>
      </c>
      <c r="B396" s="20">
        <v>2.5999999999999999E-3</v>
      </c>
      <c r="C396" s="20">
        <v>6.0000000000000001E-3</v>
      </c>
      <c r="D396" s="20">
        <v>8.6E-3</v>
      </c>
      <c r="E396" s="20">
        <v>9.9510557055563567E-3</v>
      </c>
      <c r="F396" s="20">
        <v>1.1299999999999999E-2</v>
      </c>
      <c r="G396" s="8"/>
      <c r="H396" s="66">
        <f t="shared" si="30"/>
        <v>-1.0000000000000026E-4</v>
      </c>
      <c r="I396" s="66">
        <f t="shared" si="31"/>
        <v>-2.9999999999999992E-4</v>
      </c>
      <c r="J396" s="66">
        <f t="shared" si="32"/>
        <v>-4.0000000000000105E-4</v>
      </c>
      <c r="K396" s="66">
        <f t="shared" si="33"/>
        <v>-6.0172403504228818E-4</v>
      </c>
      <c r="L396" s="66">
        <f t="shared" si="34"/>
        <v>-8.0000000000000036E-4</v>
      </c>
    </row>
    <row r="397" spans="1:12" x14ac:dyDescent="0.35">
      <c r="A397" s="8">
        <v>44536</v>
      </c>
      <c r="B397" s="20">
        <v>2.8000000000000004E-3</v>
      </c>
      <c r="C397" s="20">
        <v>6.5000000000000006E-3</v>
      </c>
      <c r="D397" s="20">
        <v>9.1000000000000004E-3</v>
      </c>
      <c r="E397" s="20">
        <v>1.0603314949697041E-2</v>
      </c>
      <c r="F397" s="20">
        <v>1.21E-2</v>
      </c>
      <c r="G397" s="8"/>
      <c r="H397" s="66">
        <f t="shared" si="30"/>
        <v>2.0000000000000052E-4</v>
      </c>
      <c r="I397" s="66">
        <f t="shared" si="31"/>
        <v>5.0000000000000044E-4</v>
      </c>
      <c r="J397" s="66">
        <f t="shared" si="32"/>
        <v>5.0000000000000044E-4</v>
      </c>
      <c r="K397" s="66">
        <f t="shared" si="33"/>
        <v>6.5225924414068388E-4</v>
      </c>
      <c r="L397" s="66">
        <f t="shared" si="34"/>
        <v>8.0000000000000036E-4</v>
      </c>
    </row>
    <row r="398" spans="1:12" x14ac:dyDescent="0.35">
      <c r="A398" s="8">
        <v>44537</v>
      </c>
      <c r="B398" s="20">
        <v>3.0999999999999999E-3</v>
      </c>
      <c r="C398" s="20">
        <v>6.9999999999999993E-3</v>
      </c>
      <c r="D398" s="20">
        <v>9.8999999999999991E-3</v>
      </c>
      <c r="E398" s="20">
        <v>1.1251380946328427E-2</v>
      </c>
      <c r="F398" s="20">
        <v>1.26E-2</v>
      </c>
      <c r="G398" s="8"/>
      <c r="H398" s="66">
        <f t="shared" si="30"/>
        <v>2.9999999999999949E-4</v>
      </c>
      <c r="I398" s="66">
        <f t="shared" si="31"/>
        <v>4.9999999999999871E-4</v>
      </c>
      <c r="J398" s="66">
        <f t="shared" si="32"/>
        <v>7.9999999999999863E-4</v>
      </c>
      <c r="K398" s="66">
        <f t="shared" si="33"/>
        <v>6.4806599663138655E-4</v>
      </c>
      <c r="L398" s="66">
        <f t="shared" si="34"/>
        <v>5.0000000000000044E-4</v>
      </c>
    </row>
    <row r="399" spans="1:12" x14ac:dyDescent="0.35">
      <c r="A399" s="8">
        <v>44538</v>
      </c>
      <c r="B399" s="20">
        <v>2.8999999999999998E-3</v>
      </c>
      <c r="C399" s="20">
        <v>6.8000000000000005E-3</v>
      </c>
      <c r="D399" s="20">
        <v>9.8999999999999991E-3</v>
      </c>
      <c r="E399" s="20">
        <v>1.1301980066639936E-2</v>
      </c>
      <c r="F399" s="20">
        <v>1.2699999999999999E-2</v>
      </c>
      <c r="G399" s="8"/>
      <c r="H399" s="66">
        <f t="shared" si="30"/>
        <v>-2.0000000000000009E-4</v>
      </c>
      <c r="I399" s="66">
        <f t="shared" si="31"/>
        <v>-1.9999999999999879E-4</v>
      </c>
      <c r="J399" s="66">
        <f t="shared" si="32"/>
        <v>0</v>
      </c>
      <c r="K399" s="66">
        <f t="shared" si="33"/>
        <v>5.0599120311509149E-5</v>
      </c>
      <c r="L399" s="66">
        <f t="shared" si="34"/>
        <v>9.9999999999999395E-5</v>
      </c>
    </row>
    <row r="400" spans="1:12" x14ac:dyDescent="0.35">
      <c r="A400" s="8">
        <v>44539</v>
      </c>
      <c r="B400" s="20">
        <v>2.8000000000000004E-3</v>
      </c>
      <c r="C400" s="20">
        <v>6.9999999999999993E-3</v>
      </c>
      <c r="D400" s="20">
        <v>9.8999999999999991E-3</v>
      </c>
      <c r="E400" s="20">
        <v>1.1253970118179253E-2</v>
      </c>
      <c r="F400" s="20">
        <v>1.26E-2</v>
      </c>
      <c r="G400" s="8"/>
      <c r="H400" s="66">
        <f t="shared" si="30"/>
        <v>-9.9999999999999395E-5</v>
      </c>
      <c r="I400" s="66">
        <f t="shared" si="31"/>
        <v>1.9999999999999879E-4</v>
      </c>
      <c r="J400" s="66">
        <f t="shared" si="32"/>
        <v>0</v>
      </c>
      <c r="K400" s="66">
        <f t="shared" si="33"/>
        <v>-4.8009948460683155E-5</v>
      </c>
      <c r="L400" s="66">
        <f t="shared" si="34"/>
        <v>-9.9999999999999395E-5</v>
      </c>
    </row>
    <row r="401" spans="1:12" x14ac:dyDescent="0.35">
      <c r="A401" s="8">
        <v>44540</v>
      </c>
      <c r="B401" s="20">
        <v>2.7000000000000001E-3</v>
      </c>
      <c r="C401" s="20">
        <v>6.7000000000000002E-3</v>
      </c>
      <c r="D401" s="20">
        <v>9.7999999999999997E-3</v>
      </c>
      <c r="E401" s="20">
        <v>1.1151857339451421E-2</v>
      </c>
      <c r="F401" s="20">
        <v>1.2500000000000001E-2</v>
      </c>
      <c r="G401" s="8"/>
      <c r="H401" s="66">
        <f t="shared" si="30"/>
        <v>-1.0000000000000026E-4</v>
      </c>
      <c r="I401" s="66">
        <f t="shared" si="31"/>
        <v>-2.9999999999999905E-4</v>
      </c>
      <c r="J401" s="66">
        <f t="shared" si="32"/>
        <v>-9.9999999999999395E-5</v>
      </c>
      <c r="K401" s="66">
        <f t="shared" si="33"/>
        <v>-1.0211277872783191E-4</v>
      </c>
      <c r="L401" s="66">
        <f t="shared" si="34"/>
        <v>-9.9999999999999395E-5</v>
      </c>
    </row>
    <row r="402" spans="1:12" x14ac:dyDescent="0.35">
      <c r="A402" s="8">
        <v>44543</v>
      </c>
      <c r="B402" s="20">
        <v>2.7000000000000001E-3</v>
      </c>
      <c r="C402" s="20">
        <v>6.6E-3</v>
      </c>
      <c r="D402" s="20">
        <v>9.4999999999999998E-3</v>
      </c>
      <c r="E402" s="20">
        <v>1.0800222807404686E-2</v>
      </c>
      <c r="F402" s="20">
        <v>1.21E-2</v>
      </c>
      <c r="G402" s="8"/>
      <c r="H402" s="66">
        <f t="shared" si="30"/>
        <v>0</v>
      </c>
      <c r="I402" s="66">
        <f t="shared" si="31"/>
        <v>-1.0000000000000026E-4</v>
      </c>
      <c r="J402" s="66">
        <f t="shared" si="32"/>
        <v>-2.9999999999999992E-4</v>
      </c>
      <c r="K402" s="66">
        <f t="shared" si="33"/>
        <v>-3.5163453204673477E-4</v>
      </c>
      <c r="L402" s="66">
        <f t="shared" si="34"/>
        <v>-4.0000000000000105E-4</v>
      </c>
    </row>
    <row r="403" spans="1:12" x14ac:dyDescent="0.35">
      <c r="A403" s="8">
        <v>44544</v>
      </c>
      <c r="B403" s="20">
        <v>2.5999999999999999E-3</v>
      </c>
      <c r="C403" s="20">
        <v>6.7000000000000002E-3</v>
      </c>
      <c r="D403" s="20">
        <v>9.7999999999999997E-3</v>
      </c>
      <c r="E403" s="20">
        <v>1.1051374154717148E-2</v>
      </c>
      <c r="F403" s="20">
        <v>1.23E-2</v>
      </c>
      <c r="G403" s="8"/>
      <c r="H403" s="66">
        <f t="shared" si="30"/>
        <v>-1.0000000000000026E-4</v>
      </c>
      <c r="I403" s="66">
        <f t="shared" si="31"/>
        <v>1.0000000000000026E-4</v>
      </c>
      <c r="J403" s="66">
        <f t="shared" si="32"/>
        <v>2.9999999999999992E-4</v>
      </c>
      <c r="K403" s="66">
        <f t="shared" si="33"/>
        <v>2.5115134731246158E-4</v>
      </c>
      <c r="L403" s="66">
        <f t="shared" si="34"/>
        <v>2.0000000000000052E-4</v>
      </c>
    </row>
    <row r="404" spans="1:12" x14ac:dyDescent="0.35">
      <c r="A404" s="8">
        <v>44545</v>
      </c>
      <c r="B404" s="20">
        <v>2.8999999999999998E-3</v>
      </c>
      <c r="C404" s="20">
        <v>6.8999999999999999E-3</v>
      </c>
      <c r="D404" s="20">
        <v>0.01</v>
      </c>
      <c r="E404" s="20">
        <v>1.1301262794042442E-2</v>
      </c>
      <c r="F404" s="20">
        <v>1.26E-2</v>
      </c>
      <c r="G404" s="8"/>
      <c r="H404" s="66">
        <f t="shared" si="30"/>
        <v>2.9999999999999992E-4</v>
      </c>
      <c r="I404" s="66">
        <f t="shared" si="31"/>
        <v>1.9999999999999966E-4</v>
      </c>
      <c r="J404" s="66">
        <f t="shared" si="32"/>
        <v>2.0000000000000052E-4</v>
      </c>
      <c r="K404" s="66">
        <f t="shared" si="33"/>
        <v>2.4988863932529429E-4</v>
      </c>
      <c r="L404" s="66">
        <f t="shared" si="34"/>
        <v>2.9999999999999992E-4</v>
      </c>
    </row>
    <row r="405" spans="1:12" x14ac:dyDescent="0.35">
      <c r="A405" s="8">
        <v>44546</v>
      </c>
      <c r="B405" s="20">
        <v>2.5999999999999999E-3</v>
      </c>
      <c r="C405" s="20">
        <v>6.4000000000000003E-3</v>
      </c>
      <c r="D405" s="20">
        <v>9.1999999999999998E-3</v>
      </c>
      <c r="E405" s="20">
        <v>1.0550335985355186E-2</v>
      </c>
      <c r="F405" s="20">
        <v>1.1899999999999999E-2</v>
      </c>
      <c r="G405" s="8"/>
      <c r="H405" s="66">
        <f t="shared" si="30"/>
        <v>-2.9999999999999992E-4</v>
      </c>
      <c r="I405" s="66">
        <f t="shared" si="31"/>
        <v>-4.9999999999999958E-4</v>
      </c>
      <c r="J405" s="66">
        <f t="shared" si="32"/>
        <v>-8.0000000000000036E-4</v>
      </c>
      <c r="K405" s="66">
        <f t="shared" si="33"/>
        <v>-7.5092680868725677E-4</v>
      </c>
      <c r="L405" s="66">
        <f t="shared" si="34"/>
        <v>-7.0000000000000097E-4</v>
      </c>
    </row>
    <row r="406" spans="1:12" x14ac:dyDescent="0.35">
      <c r="A406" s="8">
        <v>44547</v>
      </c>
      <c r="B406" s="20">
        <v>2.7000000000000001E-3</v>
      </c>
      <c r="C406" s="20">
        <v>6.6E-3</v>
      </c>
      <c r="D406" s="20">
        <v>9.300000000000001E-3</v>
      </c>
      <c r="E406" s="20">
        <v>1.0553049536196584E-2</v>
      </c>
      <c r="F406" s="20">
        <v>1.18E-2</v>
      </c>
      <c r="G406" s="8"/>
      <c r="H406" s="66">
        <f t="shared" si="30"/>
        <v>1.0000000000000026E-4</v>
      </c>
      <c r="I406" s="66">
        <f t="shared" si="31"/>
        <v>1.9999999999999966E-4</v>
      </c>
      <c r="J406" s="66">
        <f t="shared" si="32"/>
        <v>1.0000000000000113E-4</v>
      </c>
      <c r="K406" s="66">
        <f t="shared" si="33"/>
        <v>2.7135508413982101E-6</v>
      </c>
      <c r="L406" s="66">
        <f t="shared" si="34"/>
        <v>-9.9999999999999395E-5</v>
      </c>
    </row>
    <row r="407" spans="1:12" x14ac:dyDescent="0.35">
      <c r="A407" s="8">
        <v>44550</v>
      </c>
      <c r="B407" s="20">
        <v>2.7000000000000001E-3</v>
      </c>
      <c r="C407" s="20">
        <v>6.5000000000000006E-3</v>
      </c>
      <c r="D407" s="20">
        <v>9.1000000000000004E-3</v>
      </c>
      <c r="E407" s="20">
        <v>1.0403821143740831E-2</v>
      </c>
      <c r="F407" s="20">
        <v>1.1699999999999999E-2</v>
      </c>
      <c r="G407" s="8"/>
      <c r="H407" s="66">
        <f t="shared" si="30"/>
        <v>0</v>
      </c>
      <c r="I407" s="66">
        <f t="shared" si="31"/>
        <v>-9.9999999999999395E-5</v>
      </c>
      <c r="J407" s="66">
        <f t="shared" si="32"/>
        <v>-2.0000000000000052E-4</v>
      </c>
      <c r="K407" s="66">
        <f t="shared" si="33"/>
        <v>-1.4922839245575317E-4</v>
      </c>
      <c r="L407" s="66">
        <f t="shared" si="34"/>
        <v>-1.0000000000000113E-4</v>
      </c>
    </row>
    <row r="408" spans="1:12" x14ac:dyDescent="0.35">
      <c r="A408" s="8">
        <v>44551</v>
      </c>
      <c r="B408" s="20">
        <v>2.8999999999999998E-3</v>
      </c>
      <c r="C408" s="20">
        <v>6.9999999999999993E-3</v>
      </c>
      <c r="D408" s="20">
        <v>9.5999999999999992E-3</v>
      </c>
      <c r="E408" s="20">
        <v>1.1001740118136443E-2</v>
      </c>
      <c r="F408" s="20">
        <v>1.24E-2</v>
      </c>
      <c r="G408" s="8"/>
      <c r="H408" s="66">
        <f t="shared" si="30"/>
        <v>1.9999999999999966E-4</v>
      </c>
      <c r="I408" s="66">
        <f t="shared" si="31"/>
        <v>4.9999999999999871E-4</v>
      </c>
      <c r="J408" s="66">
        <f t="shared" si="32"/>
        <v>4.9999999999999871E-4</v>
      </c>
      <c r="K408" s="66">
        <f t="shared" si="33"/>
        <v>5.9791897439561217E-4</v>
      </c>
      <c r="L408" s="66">
        <f t="shared" si="34"/>
        <v>7.0000000000000097E-4</v>
      </c>
    </row>
    <row r="409" spans="1:12" x14ac:dyDescent="0.35">
      <c r="A409" s="8">
        <v>44552</v>
      </c>
      <c r="B409" s="20">
        <v>2.8000000000000004E-3</v>
      </c>
      <c r="C409" s="20">
        <v>6.8000000000000005E-3</v>
      </c>
      <c r="D409" s="20">
        <v>9.5999999999999992E-3</v>
      </c>
      <c r="E409" s="20">
        <v>1.0951702199472231E-2</v>
      </c>
      <c r="F409" s="20">
        <v>1.23E-2</v>
      </c>
      <c r="G409" s="8"/>
      <c r="H409" s="66">
        <f t="shared" si="30"/>
        <v>-9.9999999999999395E-5</v>
      </c>
      <c r="I409" s="66">
        <f t="shared" si="31"/>
        <v>-1.9999999999999879E-4</v>
      </c>
      <c r="J409" s="66">
        <f t="shared" si="32"/>
        <v>0</v>
      </c>
      <c r="K409" s="66">
        <f t="shared" si="33"/>
        <v>-5.0037918664211714E-5</v>
      </c>
      <c r="L409" s="66">
        <f t="shared" si="34"/>
        <v>-9.9999999999999395E-5</v>
      </c>
    </row>
    <row r="410" spans="1:12" x14ac:dyDescent="0.35">
      <c r="A410" s="8">
        <v>44553</v>
      </c>
      <c r="B410" s="20">
        <v>3.0999999999999999E-3</v>
      </c>
      <c r="C410" s="20">
        <v>7.0999999999999995E-3</v>
      </c>
      <c r="D410" s="20">
        <v>9.7000000000000003E-3</v>
      </c>
      <c r="E410" s="20">
        <v>1.1102110743055123E-2</v>
      </c>
      <c r="F410" s="20">
        <v>1.2500000000000001E-2</v>
      </c>
      <c r="G410" s="8"/>
      <c r="H410" s="66">
        <f t="shared" si="30"/>
        <v>2.9999999999999949E-4</v>
      </c>
      <c r="I410" s="66">
        <f t="shared" si="31"/>
        <v>2.9999999999999905E-4</v>
      </c>
      <c r="J410" s="66">
        <f t="shared" si="32"/>
        <v>1.0000000000000113E-4</v>
      </c>
      <c r="K410" s="66">
        <f t="shared" si="33"/>
        <v>1.5040854358289169E-4</v>
      </c>
      <c r="L410" s="66">
        <f t="shared" si="34"/>
        <v>2.0000000000000052E-4</v>
      </c>
    </row>
    <row r="411" spans="1:12" x14ac:dyDescent="0.35">
      <c r="A411" s="8">
        <v>44557</v>
      </c>
      <c r="B411" s="20">
        <v>3.3E-3</v>
      </c>
      <c r="C411" s="20">
        <v>7.6E-3</v>
      </c>
      <c r="D411" s="20">
        <v>9.7999999999999997E-3</v>
      </c>
      <c r="E411" s="20">
        <v>1.1202318129798302E-2</v>
      </c>
      <c r="F411" s="20">
        <v>1.26E-2</v>
      </c>
      <c r="G411" s="8"/>
      <c r="H411" s="66">
        <f t="shared" si="30"/>
        <v>2.0000000000000009E-4</v>
      </c>
      <c r="I411" s="66">
        <f t="shared" si="31"/>
        <v>5.0000000000000044E-4</v>
      </c>
      <c r="J411" s="66">
        <f t="shared" si="32"/>
        <v>9.9999999999999395E-5</v>
      </c>
      <c r="K411" s="66">
        <f t="shared" si="33"/>
        <v>1.0020738674317888E-4</v>
      </c>
      <c r="L411" s="66">
        <f t="shared" si="34"/>
        <v>9.9999999999999395E-5</v>
      </c>
    </row>
    <row r="412" spans="1:12" x14ac:dyDescent="0.35">
      <c r="A412" s="8">
        <v>44558</v>
      </c>
      <c r="B412" s="20">
        <v>3.9000000000000003E-3</v>
      </c>
      <c r="C412" s="20">
        <v>7.4000000000000003E-3</v>
      </c>
      <c r="D412" s="20">
        <v>9.8999999999999991E-3</v>
      </c>
      <c r="E412" s="20">
        <v>1.1302293896627694E-2</v>
      </c>
      <c r="F412" s="20">
        <v>1.2699999999999999E-2</v>
      </c>
      <c r="G412" s="8"/>
      <c r="H412" s="66">
        <f t="shared" si="30"/>
        <v>6.0000000000000027E-4</v>
      </c>
      <c r="I412" s="66">
        <f t="shared" si="31"/>
        <v>-1.9999999999999966E-4</v>
      </c>
      <c r="J412" s="66">
        <f t="shared" si="32"/>
        <v>9.9999999999999395E-5</v>
      </c>
      <c r="K412" s="66">
        <f t="shared" si="33"/>
        <v>9.9975766829392063E-5</v>
      </c>
      <c r="L412" s="66">
        <f t="shared" si="34"/>
        <v>9.9999999999999395E-5</v>
      </c>
    </row>
    <row r="413" spans="1:12" x14ac:dyDescent="0.35">
      <c r="A413" s="8">
        <v>44559</v>
      </c>
      <c r="B413" s="20">
        <v>3.8E-3</v>
      </c>
      <c r="C413" s="20">
        <v>7.4999999999999997E-3</v>
      </c>
      <c r="D413" s="20">
        <v>9.8999999999999991E-3</v>
      </c>
      <c r="E413" s="20">
        <v>1.1404325113599241E-2</v>
      </c>
      <c r="F413" s="20">
        <v>1.29E-2</v>
      </c>
      <c r="G413" s="8"/>
      <c r="H413" s="66">
        <f t="shared" si="30"/>
        <v>-1.0000000000000026E-4</v>
      </c>
      <c r="I413" s="66">
        <f t="shared" si="31"/>
        <v>9.9999999999999395E-5</v>
      </c>
      <c r="J413" s="66">
        <f t="shared" si="32"/>
        <v>0</v>
      </c>
      <c r="K413" s="66">
        <f t="shared" si="33"/>
        <v>1.0203121697154732E-4</v>
      </c>
      <c r="L413" s="66">
        <f t="shared" si="34"/>
        <v>2.0000000000000052E-4</v>
      </c>
    </row>
    <row r="414" spans="1:12" x14ac:dyDescent="0.35">
      <c r="A414" s="8">
        <v>44560</v>
      </c>
      <c r="B414" s="20">
        <v>3.8E-3</v>
      </c>
      <c r="C414" s="20">
        <v>7.3000000000000001E-3</v>
      </c>
      <c r="D414" s="20">
        <v>9.7999999999999997E-3</v>
      </c>
      <c r="E414" s="20">
        <v>1.1251701431230552E-2</v>
      </c>
      <c r="F414" s="20">
        <v>1.2699999999999999E-2</v>
      </c>
      <c r="G414" s="8"/>
      <c r="H414" s="66">
        <f t="shared" si="30"/>
        <v>0</v>
      </c>
      <c r="I414" s="66">
        <f t="shared" si="31"/>
        <v>-1.9999999999999966E-4</v>
      </c>
      <c r="J414" s="66">
        <f t="shared" si="32"/>
        <v>-9.9999999999999395E-5</v>
      </c>
      <c r="K414" s="66">
        <f t="shared" si="33"/>
        <v>-1.5262368236868863E-4</v>
      </c>
      <c r="L414" s="66">
        <f t="shared" si="34"/>
        <v>-2.0000000000000052E-4</v>
      </c>
    </row>
    <row r="415" spans="1:12" x14ac:dyDescent="0.35">
      <c r="A415" s="8">
        <v>44561</v>
      </c>
      <c r="B415" s="20">
        <v>3.9000000000000003E-3</v>
      </c>
      <c r="C415" s="20">
        <v>7.3000000000000001E-3</v>
      </c>
      <c r="D415" s="20">
        <v>9.7000000000000003E-3</v>
      </c>
      <c r="E415" s="20">
        <v>1.1151673118268217E-2</v>
      </c>
      <c r="F415" s="20">
        <v>1.26E-2</v>
      </c>
      <c r="G415" s="8"/>
      <c r="H415" s="66">
        <f t="shared" si="30"/>
        <v>1.0000000000000026E-4</v>
      </c>
      <c r="I415" s="66">
        <f t="shared" si="31"/>
        <v>0</v>
      </c>
      <c r="J415" s="66">
        <f t="shared" si="32"/>
        <v>-9.9999999999999395E-5</v>
      </c>
      <c r="K415" s="66">
        <f t="shared" si="33"/>
        <v>-1.0002831296233514E-4</v>
      </c>
      <c r="L415" s="66">
        <f t="shared" si="34"/>
        <v>-9.9999999999999395E-5</v>
      </c>
    </row>
    <row r="416" spans="1:12" x14ac:dyDescent="0.35">
      <c r="A416" s="8">
        <v>44564</v>
      </c>
      <c r="B416" s="20">
        <v>4.0000000000000001E-3</v>
      </c>
      <c r="C416" s="20">
        <v>7.8000000000000005E-3</v>
      </c>
      <c r="D416" s="20">
        <v>1.04E-2</v>
      </c>
      <c r="E416" s="20">
        <v>1.2050616127407647E-2</v>
      </c>
      <c r="F416" s="20">
        <v>1.37E-2</v>
      </c>
      <c r="G416" s="8"/>
      <c r="H416" s="66">
        <f t="shared" si="30"/>
        <v>9.9999999999999829E-5</v>
      </c>
      <c r="I416" s="66">
        <f t="shared" si="31"/>
        <v>5.0000000000000044E-4</v>
      </c>
      <c r="J416" s="66">
        <f t="shared" si="32"/>
        <v>6.9999999999999923E-4</v>
      </c>
      <c r="K416" s="66">
        <f t="shared" si="33"/>
        <v>8.989430091394298E-4</v>
      </c>
      <c r="L416" s="66">
        <f t="shared" si="34"/>
        <v>1.1000000000000003E-3</v>
      </c>
    </row>
    <row r="417" spans="1:12" x14ac:dyDescent="0.35">
      <c r="A417" s="8">
        <v>44565</v>
      </c>
      <c r="B417" s="20">
        <v>3.8E-3</v>
      </c>
      <c r="C417" s="20">
        <v>7.7000000000000002E-3</v>
      </c>
      <c r="D417" s="20">
        <v>1.0200000000000001E-2</v>
      </c>
      <c r="E417" s="20">
        <v>1.1950193946885729E-2</v>
      </c>
      <c r="F417" s="20">
        <v>1.37E-2</v>
      </c>
      <c r="G417" s="8"/>
      <c r="H417" s="66">
        <f t="shared" si="30"/>
        <v>-2.0000000000000009E-4</v>
      </c>
      <c r="I417" s="66">
        <f t="shared" si="31"/>
        <v>-1.0000000000000026E-4</v>
      </c>
      <c r="J417" s="66">
        <f t="shared" si="32"/>
        <v>-1.9999999999999879E-4</v>
      </c>
      <c r="K417" s="66">
        <f t="shared" si="33"/>
        <v>-1.0042218052191791E-4</v>
      </c>
      <c r="L417" s="66">
        <f t="shared" si="34"/>
        <v>0</v>
      </c>
    </row>
    <row r="418" spans="1:12" x14ac:dyDescent="0.35">
      <c r="A418" s="8">
        <v>44566</v>
      </c>
      <c r="B418" s="20">
        <v>4.0999999999999995E-3</v>
      </c>
      <c r="C418" s="20">
        <v>8.3000000000000001E-3</v>
      </c>
      <c r="D418" s="20">
        <v>1.1000000000000001E-2</v>
      </c>
      <c r="E418" s="20">
        <v>1.2650391817506521E-2</v>
      </c>
      <c r="F418" s="20">
        <v>1.43E-2</v>
      </c>
      <c r="G418" s="8"/>
      <c r="H418" s="66">
        <f t="shared" si="30"/>
        <v>2.9999999999999949E-4</v>
      </c>
      <c r="I418" s="66">
        <f t="shared" si="31"/>
        <v>5.9999999999999984E-4</v>
      </c>
      <c r="J418" s="66">
        <f t="shared" si="32"/>
        <v>8.0000000000000036E-4</v>
      </c>
      <c r="K418" s="66">
        <f t="shared" si="33"/>
        <v>7.001978706207921E-4</v>
      </c>
      <c r="L418" s="66">
        <f t="shared" si="34"/>
        <v>5.9999999999999984E-4</v>
      </c>
    </row>
    <row r="419" spans="1:12" x14ac:dyDescent="0.35">
      <c r="A419" s="8">
        <v>44567</v>
      </c>
      <c r="B419" s="20">
        <v>4.5000000000000005E-3</v>
      </c>
      <c r="C419" s="20">
        <v>8.8000000000000005E-3</v>
      </c>
      <c r="D419" s="20">
        <v>1.15E-2</v>
      </c>
      <c r="E419" s="20">
        <v>1.3104957176612326E-2</v>
      </c>
      <c r="F419" s="20">
        <v>1.47E-2</v>
      </c>
      <c r="G419" s="8"/>
      <c r="H419" s="66">
        <f t="shared" si="30"/>
        <v>4.0000000000000105E-4</v>
      </c>
      <c r="I419" s="66">
        <f t="shared" si="31"/>
        <v>5.0000000000000044E-4</v>
      </c>
      <c r="J419" s="66">
        <f t="shared" si="32"/>
        <v>4.9999999999999871E-4</v>
      </c>
      <c r="K419" s="66">
        <f t="shared" si="33"/>
        <v>4.5456535910580464E-4</v>
      </c>
      <c r="L419" s="66">
        <f t="shared" si="34"/>
        <v>3.9999999999999931E-4</v>
      </c>
    </row>
    <row r="420" spans="1:12" x14ac:dyDescent="0.35">
      <c r="A420" s="8">
        <v>44568</v>
      </c>
      <c r="B420" s="20">
        <v>4.3E-3</v>
      </c>
      <c r="C420" s="20">
        <v>8.6999999999999994E-3</v>
      </c>
      <c r="D420" s="20">
        <v>1.1699999999999999E-2</v>
      </c>
      <c r="E420" s="20">
        <v>1.3350260715780432E-2</v>
      </c>
      <c r="F420" s="20">
        <v>1.4999999999999999E-2</v>
      </c>
      <c r="G420" s="8"/>
      <c r="H420" s="66">
        <f t="shared" si="30"/>
        <v>-2.0000000000000052E-4</v>
      </c>
      <c r="I420" s="66">
        <f t="shared" si="31"/>
        <v>-1.0000000000000113E-4</v>
      </c>
      <c r="J420" s="66">
        <f t="shared" si="32"/>
        <v>1.9999999999999879E-4</v>
      </c>
      <c r="K420" s="66">
        <f t="shared" si="33"/>
        <v>2.4530353916810653E-4</v>
      </c>
      <c r="L420" s="66">
        <f t="shared" si="34"/>
        <v>2.9999999999999992E-4</v>
      </c>
    </row>
    <row r="421" spans="1:12" x14ac:dyDescent="0.35">
      <c r="A421" s="8">
        <v>44571</v>
      </c>
      <c r="B421" s="20">
        <v>4.5999999999999999E-3</v>
      </c>
      <c r="C421" s="20">
        <v>9.1999999999999998E-3</v>
      </c>
      <c r="D421" s="20">
        <v>1.21E-2</v>
      </c>
      <c r="E421" s="20">
        <v>1.3702670827800838E-2</v>
      </c>
      <c r="F421" s="20">
        <v>1.5300000000000001E-2</v>
      </c>
      <c r="G421" s="8"/>
      <c r="H421" s="66">
        <f t="shared" si="30"/>
        <v>2.9999999999999992E-4</v>
      </c>
      <c r="I421" s="66">
        <f t="shared" si="31"/>
        <v>5.0000000000000044E-4</v>
      </c>
      <c r="J421" s="66">
        <f t="shared" si="32"/>
        <v>4.0000000000000105E-4</v>
      </c>
      <c r="K421" s="66">
        <f t="shared" si="33"/>
        <v>3.5241011202040602E-4</v>
      </c>
      <c r="L421" s="66">
        <f t="shared" si="34"/>
        <v>3.0000000000000165E-4</v>
      </c>
    </row>
    <row r="422" spans="1:12" x14ac:dyDescent="0.35">
      <c r="A422" s="8">
        <v>44572</v>
      </c>
      <c r="B422" s="20">
        <v>4.5999999999999999E-3</v>
      </c>
      <c r="C422" s="20">
        <v>9.0000000000000011E-3</v>
      </c>
      <c r="D422" s="20">
        <v>1.2199999999999999E-2</v>
      </c>
      <c r="E422" s="20">
        <v>1.3652537169354129E-2</v>
      </c>
      <c r="F422" s="20">
        <v>1.5100000000000001E-2</v>
      </c>
      <c r="G422" s="8"/>
      <c r="H422" s="66">
        <f t="shared" si="30"/>
        <v>0</v>
      </c>
      <c r="I422" s="66">
        <f t="shared" si="31"/>
        <v>-1.9999999999999879E-4</v>
      </c>
      <c r="J422" s="66">
        <f t="shared" si="32"/>
        <v>9.9999999999999395E-5</v>
      </c>
      <c r="K422" s="66">
        <f t="shared" si="33"/>
        <v>-5.0133658446709431E-5</v>
      </c>
      <c r="L422" s="66">
        <f t="shared" si="34"/>
        <v>-2.0000000000000052E-4</v>
      </c>
    </row>
    <row r="423" spans="1:12" x14ac:dyDescent="0.35">
      <c r="A423" s="8">
        <v>44573</v>
      </c>
      <c r="B423" s="20">
        <v>4.7999999999999996E-3</v>
      </c>
      <c r="C423" s="20">
        <v>9.1999999999999998E-3</v>
      </c>
      <c r="D423" s="20">
        <v>1.21E-2</v>
      </c>
      <c r="E423" s="20">
        <v>1.3552797364460363E-2</v>
      </c>
      <c r="F423" s="20">
        <v>1.4999999999999999E-2</v>
      </c>
      <c r="G423" s="8"/>
      <c r="H423" s="66">
        <f t="shared" si="30"/>
        <v>1.9999999999999966E-4</v>
      </c>
      <c r="I423" s="66">
        <f t="shared" si="31"/>
        <v>1.9999999999999879E-4</v>
      </c>
      <c r="J423" s="66">
        <f t="shared" si="32"/>
        <v>-9.9999999999999395E-5</v>
      </c>
      <c r="K423" s="66">
        <f t="shared" si="33"/>
        <v>-9.9739804893765951E-5</v>
      </c>
      <c r="L423" s="66">
        <f t="shared" si="34"/>
        <v>-1.0000000000000113E-4</v>
      </c>
    </row>
    <row r="424" spans="1:12" x14ac:dyDescent="0.35">
      <c r="A424" s="8">
        <v>44574</v>
      </c>
      <c r="B424" s="20">
        <v>4.6999999999999993E-3</v>
      </c>
      <c r="C424" s="20">
        <v>9.1000000000000004E-3</v>
      </c>
      <c r="D424" s="20">
        <v>1.18E-2</v>
      </c>
      <c r="E424" s="20">
        <v>1.3252018610264735E-2</v>
      </c>
      <c r="F424" s="20">
        <v>1.47E-2</v>
      </c>
      <c r="G424" s="8"/>
      <c r="H424" s="66">
        <f t="shared" si="30"/>
        <v>-1.0000000000000026E-4</v>
      </c>
      <c r="I424" s="66">
        <f t="shared" si="31"/>
        <v>-9.9999999999999395E-5</v>
      </c>
      <c r="J424" s="66">
        <f t="shared" si="32"/>
        <v>-2.9999999999999992E-4</v>
      </c>
      <c r="K424" s="66">
        <f t="shared" si="33"/>
        <v>-3.0077875419562763E-4</v>
      </c>
      <c r="L424" s="66">
        <f t="shared" si="34"/>
        <v>-2.9999999999999992E-4</v>
      </c>
    </row>
    <row r="425" spans="1:12" x14ac:dyDescent="0.35">
      <c r="A425" s="8">
        <v>44575</v>
      </c>
      <c r="B425" s="20">
        <v>5.1000000000000004E-3</v>
      </c>
      <c r="C425" s="20">
        <v>9.8999999999999991E-3</v>
      </c>
      <c r="D425" s="20">
        <v>1.26E-2</v>
      </c>
      <c r="E425" s="20">
        <v>1.4050158281021977E-2</v>
      </c>
      <c r="F425" s="20">
        <v>1.55E-2</v>
      </c>
      <c r="G425" s="8"/>
      <c r="H425" s="66">
        <f t="shared" si="30"/>
        <v>4.0000000000000105E-4</v>
      </c>
      <c r="I425" s="66">
        <f t="shared" si="31"/>
        <v>7.9999999999999863E-4</v>
      </c>
      <c r="J425" s="66">
        <f t="shared" si="32"/>
        <v>8.0000000000000036E-4</v>
      </c>
      <c r="K425" s="66">
        <f t="shared" si="33"/>
        <v>7.9813967075724121E-4</v>
      </c>
      <c r="L425" s="66">
        <f t="shared" si="34"/>
        <v>8.0000000000000036E-4</v>
      </c>
    </row>
    <row r="426" spans="1:12" x14ac:dyDescent="0.35">
      <c r="A426" s="8">
        <v>44579</v>
      </c>
      <c r="B426" s="20">
        <v>5.7999999999999996E-3</v>
      </c>
      <c r="C426" s="20">
        <v>1.06E-2</v>
      </c>
      <c r="D426" s="20">
        <v>1.3500000000000002E-2</v>
      </c>
      <c r="E426" s="20">
        <v>1.5003375604733762E-2</v>
      </c>
      <c r="F426" s="20">
        <v>1.6500000000000001E-2</v>
      </c>
      <c r="G426" s="8"/>
      <c r="H426" s="66">
        <f t="shared" si="30"/>
        <v>6.9999999999999923E-4</v>
      </c>
      <c r="I426" s="66">
        <f t="shared" si="31"/>
        <v>7.0000000000000097E-4</v>
      </c>
      <c r="J426" s="66">
        <f t="shared" si="32"/>
        <v>9.0000000000000149E-4</v>
      </c>
      <c r="K426" s="66">
        <f t="shared" si="33"/>
        <v>9.532173237117858E-4</v>
      </c>
      <c r="L426" s="66">
        <f t="shared" si="34"/>
        <v>1.0000000000000009E-3</v>
      </c>
    </row>
    <row r="427" spans="1:12" x14ac:dyDescent="0.35">
      <c r="A427" s="8">
        <v>44580</v>
      </c>
      <c r="B427" s="20">
        <v>5.6999999999999993E-3</v>
      </c>
      <c r="C427" s="20">
        <v>1.04E-2</v>
      </c>
      <c r="D427" s="20">
        <v>1.3300000000000001E-2</v>
      </c>
      <c r="E427" s="20">
        <v>1.4753018874425624E-2</v>
      </c>
      <c r="F427" s="20">
        <v>1.6200000000000003E-2</v>
      </c>
      <c r="G427" s="8"/>
      <c r="H427" s="66">
        <f t="shared" si="30"/>
        <v>-1.0000000000000026E-4</v>
      </c>
      <c r="I427" s="66">
        <f t="shared" si="31"/>
        <v>-2.0000000000000052E-4</v>
      </c>
      <c r="J427" s="66">
        <f t="shared" si="32"/>
        <v>-2.0000000000000052E-4</v>
      </c>
      <c r="K427" s="66">
        <f t="shared" si="33"/>
        <v>-2.5035673030813881E-4</v>
      </c>
      <c r="L427" s="66">
        <f t="shared" si="34"/>
        <v>-2.9999999999999818E-4</v>
      </c>
    </row>
    <row r="428" spans="1:12" x14ac:dyDescent="0.35">
      <c r="A428" s="8">
        <v>44581</v>
      </c>
      <c r="B428" s="20">
        <v>6.0000000000000001E-3</v>
      </c>
      <c r="C428" s="20">
        <v>1.0800000000000001E-2</v>
      </c>
      <c r="D428" s="20">
        <v>1.34E-2</v>
      </c>
      <c r="E428" s="20">
        <v>1.4800032199142665E-2</v>
      </c>
      <c r="F428" s="20">
        <v>1.6200000000000003E-2</v>
      </c>
      <c r="G428" s="8"/>
      <c r="H428" s="66">
        <f t="shared" si="30"/>
        <v>3.0000000000000079E-4</v>
      </c>
      <c r="I428" s="66">
        <f t="shared" si="31"/>
        <v>4.0000000000000105E-4</v>
      </c>
      <c r="J428" s="66">
        <f t="shared" si="32"/>
        <v>9.9999999999999395E-5</v>
      </c>
      <c r="K428" s="66">
        <f t="shared" si="33"/>
        <v>4.7013324717041713E-5</v>
      </c>
      <c r="L428" s="66">
        <f t="shared" si="34"/>
        <v>0</v>
      </c>
    </row>
    <row r="429" spans="1:12" x14ac:dyDescent="0.35">
      <c r="A429" s="8">
        <v>44582</v>
      </c>
      <c r="B429" s="20">
        <v>5.7999999999999996E-3</v>
      </c>
      <c r="C429" s="20">
        <v>1.01E-2</v>
      </c>
      <c r="D429" s="20">
        <v>1.2800000000000001E-2</v>
      </c>
      <c r="E429" s="20">
        <v>1.4103153311524152E-2</v>
      </c>
      <c r="F429" s="20">
        <v>1.54E-2</v>
      </c>
      <c r="G429" s="8"/>
      <c r="H429" s="66">
        <f t="shared" si="30"/>
        <v>-2.0000000000000052E-4</v>
      </c>
      <c r="I429" s="66">
        <f t="shared" si="31"/>
        <v>-7.0000000000000097E-4</v>
      </c>
      <c r="J429" s="66">
        <f t="shared" si="32"/>
        <v>-5.9999999999999984E-4</v>
      </c>
      <c r="K429" s="66">
        <f t="shared" si="33"/>
        <v>-6.9687888761851315E-4</v>
      </c>
      <c r="L429" s="66">
        <f t="shared" si="34"/>
        <v>-8.000000000000021E-4</v>
      </c>
    </row>
    <row r="430" spans="1:12" x14ac:dyDescent="0.35">
      <c r="A430" s="8">
        <v>44585</v>
      </c>
      <c r="B430" s="20">
        <v>5.7999999999999996E-3</v>
      </c>
      <c r="C430" s="20">
        <v>9.8999999999999991E-3</v>
      </c>
      <c r="D430" s="20">
        <v>1.2500000000000001E-2</v>
      </c>
      <c r="E430" s="20">
        <v>1.3903862882948627E-2</v>
      </c>
      <c r="F430" s="20">
        <v>1.5300000000000001E-2</v>
      </c>
      <c r="G430" s="8"/>
      <c r="H430" s="66">
        <f t="shared" si="30"/>
        <v>0</v>
      </c>
      <c r="I430" s="66">
        <f t="shared" si="31"/>
        <v>-2.0000000000000052E-4</v>
      </c>
      <c r="J430" s="66">
        <f t="shared" si="32"/>
        <v>-2.9999999999999992E-4</v>
      </c>
      <c r="K430" s="66">
        <f t="shared" si="33"/>
        <v>-1.992904285755253E-4</v>
      </c>
      <c r="L430" s="66">
        <f t="shared" si="34"/>
        <v>-9.9999999999999395E-5</v>
      </c>
    </row>
    <row r="431" spans="1:12" x14ac:dyDescent="0.35">
      <c r="A431" s="8">
        <v>44586</v>
      </c>
      <c r="B431" s="20">
        <v>6.5000000000000006E-3</v>
      </c>
      <c r="C431" s="20">
        <v>1.0200000000000001E-2</v>
      </c>
      <c r="D431" s="20">
        <v>1.2800000000000001E-2</v>
      </c>
      <c r="E431" s="20">
        <v>1.4203795854020819E-2</v>
      </c>
      <c r="F431" s="20">
        <v>1.5600000000000001E-2</v>
      </c>
      <c r="G431" s="8"/>
      <c r="H431" s="66">
        <f t="shared" si="30"/>
        <v>7.0000000000000097E-4</v>
      </c>
      <c r="I431" s="66">
        <f t="shared" si="31"/>
        <v>3.0000000000000165E-4</v>
      </c>
      <c r="J431" s="66">
        <f t="shared" si="32"/>
        <v>2.9999999999999992E-4</v>
      </c>
      <c r="K431" s="66">
        <f t="shared" si="33"/>
        <v>2.9993297107219243E-4</v>
      </c>
      <c r="L431" s="66">
        <f t="shared" si="34"/>
        <v>2.9999999999999992E-4</v>
      </c>
    </row>
    <row r="432" spans="1:12" x14ac:dyDescent="0.35">
      <c r="A432" s="8">
        <v>44587</v>
      </c>
      <c r="B432" s="20">
        <v>6.9999999999999993E-3</v>
      </c>
      <c r="C432" s="20">
        <v>1.1299999999999999E-2</v>
      </c>
      <c r="D432" s="20">
        <v>1.3899999999999999E-2</v>
      </c>
      <c r="E432" s="20">
        <v>1.525454617267695E-2</v>
      </c>
      <c r="F432" s="20">
        <v>1.66E-2</v>
      </c>
      <c r="G432" s="8"/>
      <c r="H432" s="66">
        <f t="shared" si="30"/>
        <v>4.9999999999999871E-4</v>
      </c>
      <c r="I432" s="66">
        <f t="shared" si="31"/>
        <v>1.0999999999999985E-3</v>
      </c>
      <c r="J432" s="66">
        <f t="shared" si="32"/>
        <v>1.0999999999999985E-3</v>
      </c>
      <c r="K432" s="66">
        <f t="shared" si="33"/>
        <v>1.0507503186561306E-3</v>
      </c>
      <c r="L432" s="66">
        <f t="shared" si="34"/>
        <v>9.9999999999999915E-4</v>
      </c>
    </row>
    <row r="433" spans="1:12" x14ac:dyDescent="0.35">
      <c r="A433" s="8">
        <v>44588</v>
      </c>
      <c r="B433" s="20">
        <v>7.4999999999999997E-3</v>
      </c>
      <c r="C433" s="20">
        <v>1.18E-2</v>
      </c>
      <c r="D433" s="20">
        <v>1.43E-2</v>
      </c>
      <c r="E433" s="20">
        <v>1.5451201703535231E-2</v>
      </c>
      <c r="F433" s="20">
        <v>1.66E-2</v>
      </c>
      <c r="G433" s="8"/>
      <c r="H433" s="66">
        <f t="shared" si="30"/>
        <v>5.0000000000000044E-4</v>
      </c>
      <c r="I433" s="66">
        <f t="shared" si="31"/>
        <v>5.0000000000000044E-4</v>
      </c>
      <c r="J433" s="66">
        <f t="shared" si="32"/>
        <v>4.0000000000000105E-4</v>
      </c>
      <c r="K433" s="66">
        <f t="shared" si="33"/>
        <v>1.9665553085828139E-4</v>
      </c>
      <c r="L433" s="66">
        <f t="shared" si="34"/>
        <v>0</v>
      </c>
    </row>
    <row r="434" spans="1:12" x14ac:dyDescent="0.35">
      <c r="A434" s="8">
        <v>44589</v>
      </c>
      <c r="B434" s="20">
        <v>7.4999999999999997E-3</v>
      </c>
      <c r="C434" s="20">
        <v>1.15E-2</v>
      </c>
      <c r="D434" s="20">
        <v>1.38E-2</v>
      </c>
      <c r="E434" s="20">
        <v>1.4953988523229928E-2</v>
      </c>
      <c r="F434" s="20">
        <v>1.61E-2</v>
      </c>
      <c r="G434" s="8"/>
      <c r="H434" s="66">
        <f t="shared" si="30"/>
        <v>0</v>
      </c>
      <c r="I434" s="66">
        <f t="shared" si="31"/>
        <v>-2.9999999999999992E-4</v>
      </c>
      <c r="J434" s="66">
        <f t="shared" si="32"/>
        <v>-5.0000000000000044E-4</v>
      </c>
      <c r="K434" s="66">
        <f t="shared" si="33"/>
        <v>-4.972131803053035E-4</v>
      </c>
      <c r="L434" s="66">
        <f t="shared" si="34"/>
        <v>-5.0000000000000044E-4</v>
      </c>
    </row>
    <row r="435" spans="1:12" x14ac:dyDescent="0.35">
      <c r="A435" s="8">
        <v>44592</v>
      </c>
      <c r="B435" s="20">
        <v>7.8000000000000005E-3</v>
      </c>
      <c r="C435" s="20">
        <v>1.18E-2</v>
      </c>
      <c r="D435" s="20">
        <v>1.3899999999999999E-2</v>
      </c>
      <c r="E435" s="20">
        <v>1.5050842733670274E-2</v>
      </c>
      <c r="F435" s="20">
        <v>1.6200000000000003E-2</v>
      </c>
      <c r="G435" s="8"/>
      <c r="H435" s="66">
        <f t="shared" si="30"/>
        <v>3.0000000000000079E-4</v>
      </c>
      <c r="I435" s="66">
        <f t="shared" si="31"/>
        <v>2.9999999999999992E-4</v>
      </c>
      <c r="J435" s="66">
        <f t="shared" si="32"/>
        <v>9.9999999999999395E-5</v>
      </c>
      <c r="K435" s="66">
        <f t="shared" si="33"/>
        <v>9.6854210440346089E-5</v>
      </c>
      <c r="L435" s="66">
        <f t="shared" si="34"/>
        <v>1.0000000000000286E-4</v>
      </c>
    </row>
    <row r="436" spans="1:12" x14ac:dyDescent="0.35">
      <c r="A436" s="8">
        <v>44593</v>
      </c>
      <c r="B436" s="20">
        <v>7.8000000000000005E-3</v>
      </c>
      <c r="C436" s="20">
        <v>1.18E-2</v>
      </c>
      <c r="D436" s="20">
        <v>1.3899999999999999E-2</v>
      </c>
      <c r="E436" s="20">
        <v>1.5103366482472489E-2</v>
      </c>
      <c r="F436" s="20">
        <v>1.6299999999999999E-2</v>
      </c>
      <c r="G436" s="8"/>
      <c r="H436" s="66">
        <f t="shared" si="30"/>
        <v>0</v>
      </c>
      <c r="I436" s="66">
        <f t="shared" si="31"/>
        <v>0</v>
      </c>
      <c r="J436" s="66">
        <f t="shared" si="32"/>
        <v>0</v>
      </c>
      <c r="K436" s="66">
        <f t="shared" si="33"/>
        <v>5.2523748802215178E-5</v>
      </c>
      <c r="L436" s="66">
        <f t="shared" si="34"/>
        <v>9.9999999999995925E-5</v>
      </c>
    </row>
    <row r="437" spans="1:12" x14ac:dyDescent="0.35">
      <c r="A437" s="8">
        <v>44594</v>
      </c>
      <c r="B437" s="20">
        <v>7.6E-3</v>
      </c>
      <c r="C437" s="20">
        <v>1.1599999999999999E-2</v>
      </c>
      <c r="D437" s="20">
        <v>1.38E-2</v>
      </c>
      <c r="E437" s="20">
        <v>1.490169011317735E-2</v>
      </c>
      <c r="F437" s="20">
        <v>1.6E-2</v>
      </c>
      <c r="G437" s="8"/>
      <c r="H437" s="66">
        <f t="shared" si="30"/>
        <v>-2.0000000000000052E-4</v>
      </c>
      <c r="I437" s="66">
        <f t="shared" si="31"/>
        <v>-2.0000000000000052E-4</v>
      </c>
      <c r="J437" s="66">
        <f t="shared" si="32"/>
        <v>-9.9999999999999395E-5</v>
      </c>
      <c r="K437" s="66">
        <f t="shared" si="33"/>
        <v>-2.016763692951392E-4</v>
      </c>
      <c r="L437" s="66">
        <f t="shared" si="34"/>
        <v>-2.9999999999999818E-4</v>
      </c>
    </row>
    <row r="438" spans="1:12" x14ac:dyDescent="0.35">
      <c r="A438" s="8">
        <v>44595</v>
      </c>
      <c r="B438" s="20">
        <v>7.8000000000000005E-3</v>
      </c>
      <c r="C438" s="20">
        <v>1.1899999999999999E-2</v>
      </c>
      <c r="D438" s="20">
        <v>1.4199999999999999E-2</v>
      </c>
      <c r="E438" s="20">
        <v>1.5402855969891847E-2</v>
      </c>
      <c r="F438" s="20">
        <v>1.66E-2</v>
      </c>
      <c r="G438" s="8"/>
      <c r="H438" s="66">
        <f t="shared" si="30"/>
        <v>2.0000000000000052E-4</v>
      </c>
      <c r="I438" s="66">
        <f t="shared" si="31"/>
        <v>2.9999999999999992E-4</v>
      </c>
      <c r="J438" s="66">
        <f t="shared" si="32"/>
        <v>3.9999999999999931E-4</v>
      </c>
      <c r="K438" s="66">
        <f t="shared" si="33"/>
        <v>5.0116585671449755E-4</v>
      </c>
      <c r="L438" s="66">
        <f t="shared" si="34"/>
        <v>5.9999999999999984E-4</v>
      </c>
    </row>
    <row r="439" spans="1:12" x14ac:dyDescent="0.35">
      <c r="A439" s="8">
        <v>44596</v>
      </c>
      <c r="B439" s="20">
        <v>8.8999999999999999E-3</v>
      </c>
      <c r="C439" s="20">
        <v>1.3100000000000001E-2</v>
      </c>
      <c r="D439" s="20">
        <v>1.55E-2</v>
      </c>
      <c r="E439" s="20">
        <v>1.6654809034614072E-2</v>
      </c>
      <c r="F439" s="20">
        <v>1.78E-2</v>
      </c>
      <c r="G439" s="8"/>
      <c r="H439" s="66">
        <f t="shared" si="30"/>
        <v>1.0999999999999994E-3</v>
      </c>
      <c r="I439" s="66">
        <f t="shared" si="31"/>
        <v>1.2000000000000014E-3</v>
      </c>
      <c r="J439" s="66">
        <f t="shared" si="32"/>
        <v>1.3000000000000008E-3</v>
      </c>
      <c r="K439" s="66">
        <f t="shared" si="33"/>
        <v>1.2519530647222242E-3</v>
      </c>
      <c r="L439" s="66">
        <f t="shared" si="34"/>
        <v>1.1999999999999997E-3</v>
      </c>
    </row>
    <row r="440" spans="1:12" x14ac:dyDescent="0.35">
      <c r="A440" s="8">
        <v>44599</v>
      </c>
      <c r="B440" s="20">
        <v>8.8000000000000005E-3</v>
      </c>
      <c r="C440" s="20">
        <v>1.3000000000000001E-2</v>
      </c>
      <c r="D440" s="20">
        <v>1.54E-2</v>
      </c>
      <c r="E440" s="20">
        <v>1.6502343195974895E-2</v>
      </c>
      <c r="F440" s="20">
        <v>1.7600000000000001E-2</v>
      </c>
      <c r="G440" s="8"/>
      <c r="H440" s="66">
        <f t="shared" si="30"/>
        <v>-9.9999999999999395E-5</v>
      </c>
      <c r="I440" s="66">
        <f t="shared" si="31"/>
        <v>-9.9999999999999395E-5</v>
      </c>
      <c r="J440" s="66">
        <f t="shared" si="32"/>
        <v>-9.9999999999999395E-5</v>
      </c>
      <c r="K440" s="66">
        <f t="shared" si="33"/>
        <v>-1.524658386391764E-4</v>
      </c>
      <c r="L440" s="66">
        <f t="shared" si="34"/>
        <v>-1.9999999999999879E-4</v>
      </c>
    </row>
    <row r="441" spans="1:12" x14ac:dyDescent="0.35">
      <c r="A441" s="8">
        <v>44600</v>
      </c>
      <c r="B441" s="20">
        <v>9.1000000000000004E-3</v>
      </c>
      <c r="C441" s="20">
        <v>1.3500000000000002E-2</v>
      </c>
      <c r="D441" s="20">
        <v>1.5900000000000001E-2</v>
      </c>
      <c r="E441" s="20">
        <v>1.7003046238631737E-2</v>
      </c>
      <c r="F441" s="20">
        <v>1.8100000000000002E-2</v>
      </c>
      <c r="G441" s="8"/>
      <c r="H441" s="66">
        <f t="shared" si="30"/>
        <v>2.9999999999999992E-4</v>
      </c>
      <c r="I441" s="66">
        <f t="shared" si="31"/>
        <v>5.0000000000000044E-4</v>
      </c>
      <c r="J441" s="66">
        <f t="shared" si="32"/>
        <v>5.0000000000000044E-4</v>
      </c>
      <c r="K441" s="66">
        <f t="shared" si="33"/>
        <v>5.0070304265684151E-4</v>
      </c>
      <c r="L441" s="66">
        <f t="shared" si="34"/>
        <v>5.0000000000000044E-4</v>
      </c>
    </row>
    <row r="442" spans="1:12" x14ac:dyDescent="0.35">
      <c r="A442" s="8">
        <v>44601</v>
      </c>
      <c r="B442" s="20">
        <v>9.1000000000000004E-3</v>
      </c>
      <c r="C442" s="20">
        <v>1.3600000000000001E-2</v>
      </c>
      <c r="D442" s="20">
        <v>1.61E-2</v>
      </c>
      <c r="E442" s="20">
        <v>1.7150852180526123E-2</v>
      </c>
      <c r="F442" s="20">
        <v>1.8200000000000001E-2</v>
      </c>
      <c r="G442" s="8"/>
      <c r="H442" s="66">
        <f t="shared" si="30"/>
        <v>0</v>
      </c>
      <c r="I442" s="66">
        <f t="shared" si="31"/>
        <v>9.9999999999999395E-5</v>
      </c>
      <c r="J442" s="66">
        <f t="shared" si="32"/>
        <v>1.9999999999999879E-4</v>
      </c>
      <c r="K442" s="66">
        <f t="shared" si="33"/>
        <v>1.4780594189438626E-4</v>
      </c>
      <c r="L442" s="66">
        <f t="shared" si="34"/>
        <v>9.9999999999999395E-5</v>
      </c>
    </row>
    <row r="443" spans="1:12" x14ac:dyDescent="0.35">
      <c r="A443" s="8">
        <v>44602</v>
      </c>
      <c r="B443" s="20">
        <v>1.1399999999999999E-2</v>
      </c>
      <c r="C443" s="20">
        <v>1.61E-2</v>
      </c>
      <c r="D443" s="20">
        <v>1.8200000000000001E-2</v>
      </c>
      <c r="E443" s="20">
        <v>1.8903398542253692E-2</v>
      </c>
      <c r="F443" s="20">
        <v>1.9599999999999999E-2</v>
      </c>
      <c r="G443" s="8"/>
      <c r="H443" s="66">
        <f t="shared" si="30"/>
        <v>2.2999999999999982E-3</v>
      </c>
      <c r="I443" s="66">
        <f t="shared" si="31"/>
        <v>2.4999999999999988E-3</v>
      </c>
      <c r="J443" s="66">
        <f t="shared" si="32"/>
        <v>2.1000000000000012E-3</v>
      </c>
      <c r="K443" s="66">
        <f t="shared" si="33"/>
        <v>1.7525463617275687E-3</v>
      </c>
      <c r="L443" s="66">
        <f t="shared" si="34"/>
        <v>1.3999999999999985E-3</v>
      </c>
    </row>
    <row r="444" spans="1:12" x14ac:dyDescent="0.35">
      <c r="A444" s="8">
        <v>44603</v>
      </c>
      <c r="B444" s="20">
        <v>1.0700000000000001E-2</v>
      </c>
      <c r="C444" s="20">
        <v>1.4999999999999999E-2</v>
      </c>
      <c r="D444" s="20">
        <v>1.7100000000000001E-2</v>
      </c>
      <c r="E444" s="20">
        <v>1.7750699410242248E-2</v>
      </c>
      <c r="F444" s="20">
        <v>1.84E-2</v>
      </c>
      <c r="G444" s="8"/>
      <c r="H444" s="66">
        <f t="shared" si="30"/>
        <v>-6.999999999999975E-4</v>
      </c>
      <c r="I444" s="66">
        <f t="shared" si="31"/>
        <v>-1.1000000000000003E-3</v>
      </c>
      <c r="J444" s="66">
        <f t="shared" si="32"/>
        <v>-1.1000000000000003E-3</v>
      </c>
      <c r="K444" s="66">
        <f t="shared" si="33"/>
        <v>-1.1526991320114435E-3</v>
      </c>
      <c r="L444" s="66">
        <f t="shared" si="34"/>
        <v>-1.1999999999999997E-3</v>
      </c>
    </row>
    <row r="445" spans="1:12" x14ac:dyDescent="0.35">
      <c r="A445" s="8">
        <v>44606</v>
      </c>
      <c r="B445" s="20">
        <v>1.1299999999999999E-2</v>
      </c>
      <c r="C445" s="20">
        <v>1.5800000000000002E-2</v>
      </c>
      <c r="D445" s="20">
        <v>1.8000000000000002E-2</v>
      </c>
      <c r="E445" s="20">
        <v>1.8503150234546253E-2</v>
      </c>
      <c r="F445" s="20">
        <v>1.9E-2</v>
      </c>
      <c r="G445" s="8"/>
      <c r="H445" s="66">
        <f t="shared" si="30"/>
        <v>5.999999999999981E-4</v>
      </c>
      <c r="I445" s="66">
        <f t="shared" si="31"/>
        <v>8.000000000000021E-4</v>
      </c>
      <c r="J445" s="66">
        <f t="shared" si="32"/>
        <v>9.0000000000000149E-4</v>
      </c>
      <c r="K445" s="66">
        <f t="shared" si="33"/>
        <v>7.5245082430400526E-4</v>
      </c>
      <c r="L445" s="66">
        <f t="shared" si="34"/>
        <v>5.9999999999999984E-4</v>
      </c>
    </row>
    <row r="446" spans="1:12" x14ac:dyDescent="0.35">
      <c r="A446" s="8">
        <v>44607</v>
      </c>
      <c r="B446" s="20">
        <v>1.11E-2</v>
      </c>
      <c r="C446" s="20">
        <v>1.5800000000000002E-2</v>
      </c>
      <c r="D446" s="20">
        <v>1.8000000000000002E-2</v>
      </c>
      <c r="E446" s="20">
        <v>1.8704708784831076E-2</v>
      </c>
      <c r="F446" s="20">
        <v>1.9400000000000001E-2</v>
      </c>
      <c r="G446" s="8"/>
      <c r="H446" s="66">
        <f t="shared" si="30"/>
        <v>-1.9999999999999879E-4</v>
      </c>
      <c r="I446" s="66">
        <f t="shared" si="31"/>
        <v>0</v>
      </c>
      <c r="J446" s="66">
        <f t="shared" si="32"/>
        <v>0</v>
      </c>
      <c r="K446" s="66">
        <f t="shared" si="33"/>
        <v>2.0155855028482217E-4</v>
      </c>
      <c r="L446" s="66">
        <f t="shared" si="34"/>
        <v>4.0000000000000105E-4</v>
      </c>
    </row>
    <row r="447" spans="1:12" x14ac:dyDescent="0.35">
      <c r="A447" s="8">
        <v>44608</v>
      </c>
      <c r="B447" s="20">
        <v>1.09E-2</v>
      </c>
      <c r="C447" s="20">
        <v>1.52E-2</v>
      </c>
      <c r="D447" s="20">
        <v>1.7500000000000002E-2</v>
      </c>
      <c r="E447" s="20">
        <v>1.8253471887596261E-2</v>
      </c>
      <c r="F447" s="20">
        <v>1.9E-2</v>
      </c>
      <c r="G447" s="8"/>
      <c r="H447" s="66">
        <f t="shared" si="30"/>
        <v>-2.0000000000000052E-4</v>
      </c>
      <c r="I447" s="66">
        <f t="shared" si="31"/>
        <v>-6.0000000000000157E-4</v>
      </c>
      <c r="J447" s="66">
        <f t="shared" si="32"/>
        <v>-5.0000000000000044E-4</v>
      </c>
      <c r="K447" s="66">
        <f t="shared" si="33"/>
        <v>-4.5123689723481492E-4</v>
      </c>
      <c r="L447" s="66">
        <f t="shared" si="34"/>
        <v>-4.0000000000000105E-4</v>
      </c>
    </row>
    <row r="448" spans="1:12" x14ac:dyDescent="0.35">
      <c r="A448" s="8">
        <v>44609</v>
      </c>
      <c r="B448" s="20">
        <v>1.0500000000000001E-2</v>
      </c>
      <c r="C448" s="20">
        <v>1.49E-2</v>
      </c>
      <c r="D448" s="20">
        <v>1.7000000000000001E-2</v>
      </c>
      <c r="E448" s="20">
        <v>1.7751196951522843E-2</v>
      </c>
      <c r="F448" s="20">
        <v>1.8500000000000003E-2</v>
      </c>
      <c r="G448" s="8"/>
      <c r="H448" s="66">
        <f t="shared" si="30"/>
        <v>-3.9999999999999931E-4</v>
      </c>
      <c r="I448" s="66">
        <f t="shared" si="31"/>
        <v>-2.9999999999999992E-4</v>
      </c>
      <c r="J448" s="66">
        <f t="shared" si="32"/>
        <v>-5.0000000000000044E-4</v>
      </c>
      <c r="K448" s="66">
        <f t="shared" si="33"/>
        <v>-5.0227493607341717E-4</v>
      </c>
      <c r="L448" s="66">
        <f t="shared" si="34"/>
        <v>-4.9999999999999697E-4</v>
      </c>
    </row>
    <row r="449" spans="1:12" x14ac:dyDescent="0.35">
      <c r="A449" s="8">
        <v>44610</v>
      </c>
      <c r="B449" s="20">
        <v>1.03E-2</v>
      </c>
      <c r="C449" s="20">
        <v>1.47E-2</v>
      </c>
      <c r="D449" s="20">
        <v>1.6799999999999999E-2</v>
      </c>
      <c r="E449" s="20">
        <v>1.7501545066800302E-2</v>
      </c>
      <c r="F449" s="20">
        <v>1.8200000000000001E-2</v>
      </c>
      <c r="G449" s="8"/>
      <c r="H449" s="66">
        <f t="shared" si="30"/>
        <v>-2.0000000000000052E-4</v>
      </c>
      <c r="I449" s="66">
        <f t="shared" si="31"/>
        <v>-2.0000000000000052E-4</v>
      </c>
      <c r="J449" s="66">
        <f t="shared" si="32"/>
        <v>-2.0000000000000226E-4</v>
      </c>
      <c r="K449" s="66">
        <f t="shared" si="33"/>
        <v>-2.4965188472254179E-4</v>
      </c>
      <c r="L449" s="66">
        <f t="shared" si="34"/>
        <v>-3.0000000000000165E-4</v>
      </c>
    </row>
    <row r="450" spans="1:12" x14ac:dyDescent="0.35">
      <c r="A450" s="8">
        <v>44614</v>
      </c>
      <c r="B450" s="20">
        <v>1.1699999999999999E-2</v>
      </c>
      <c r="C450" s="20">
        <v>1.5600000000000001E-2</v>
      </c>
      <c r="D450" s="20">
        <v>1.7399999999999999E-2</v>
      </c>
      <c r="E450" s="20">
        <v>1.7954157480983592E-2</v>
      </c>
      <c r="F450" s="20">
        <v>1.8500000000000003E-2</v>
      </c>
      <c r="G450" s="8"/>
      <c r="H450" s="66">
        <f t="shared" si="30"/>
        <v>1.3999999999999985E-3</v>
      </c>
      <c r="I450" s="66">
        <f t="shared" si="31"/>
        <v>9.0000000000000149E-4</v>
      </c>
      <c r="J450" s="66">
        <f t="shared" si="32"/>
        <v>5.9999999999999984E-4</v>
      </c>
      <c r="K450" s="66">
        <f t="shared" si="33"/>
        <v>4.526124141832899E-4</v>
      </c>
      <c r="L450" s="66">
        <f t="shared" si="34"/>
        <v>3.0000000000000165E-4</v>
      </c>
    </row>
    <row r="451" spans="1:12" x14ac:dyDescent="0.35">
      <c r="A451" s="8">
        <v>44615</v>
      </c>
      <c r="B451" s="20">
        <v>1.1599999999999999E-2</v>
      </c>
      <c r="C451" s="20">
        <v>1.5800000000000002E-2</v>
      </c>
      <c r="D451" s="20">
        <v>1.78E-2</v>
      </c>
      <c r="E451" s="20">
        <v>1.8351171672009586E-2</v>
      </c>
      <c r="F451" s="20">
        <v>1.89E-2</v>
      </c>
      <c r="G451" s="8"/>
      <c r="H451" s="66">
        <f t="shared" si="30"/>
        <v>-9.9999999999999395E-5</v>
      </c>
      <c r="I451" s="66">
        <f t="shared" si="31"/>
        <v>2.0000000000000052E-4</v>
      </c>
      <c r="J451" s="66">
        <f t="shared" si="32"/>
        <v>4.0000000000000105E-4</v>
      </c>
      <c r="K451" s="66">
        <f t="shared" si="33"/>
        <v>3.9701419102599472E-4</v>
      </c>
      <c r="L451" s="66">
        <f t="shared" si="34"/>
        <v>3.9999999999999758E-4</v>
      </c>
    </row>
    <row r="452" spans="1:12" x14ac:dyDescent="0.35">
      <c r="A452" s="8">
        <v>44616</v>
      </c>
      <c r="B452" s="20">
        <v>1.0800000000000001E-2</v>
      </c>
      <c r="C452" s="20">
        <v>1.54E-2</v>
      </c>
      <c r="D452" s="20">
        <v>1.7299999999999999E-2</v>
      </c>
      <c r="E452" s="20">
        <v>1.785235041166219E-2</v>
      </c>
      <c r="F452" s="20">
        <v>1.84E-2</v>
      </c>
      <c r="G452" s="8"/>
      <c r="H452" s="66">
        <f t="shared" ref="H452:H515" si="35">B452-B451</f>
        <v>-7.9999999999999863E-4</v>
      </c>
      <c r="I452" s="66">
        <f t="shared" ref="I452:I515" si="36">C452-C451</f>
        <v>-4.0000000000000105E-4</v>
      </c>
      <c r="J452" s="66">
        <f t="shared" ref="J452:J515" si="37">D452-D451</f>
        <v>-5.0000000000000044E-4</v>
      </c>
      <c r="K452" s="66">
        <f t="shared" ref="K452:K515" si="38">E452-E451</f>
        <v>-4.9882126034739641E-4</v>
      </c>
      <c r="L452" s="66">
        <f t="shared" ref="L452:L515" si="39">F452-F451</f>
        <v>-5.0000000000000044E-4</v>
      </c>
    </row>
    <row r="453" spans="1:12" x14ac:dyDescent="0.35">
      <c r="A453" s="8">
        <v>44617</v>
      </c>
      <c r="B453" s="20">
        <v>1.1299999999999999E-2</v>
      </c>
      <c r="C453" s="20">
        <v>1.55E-2</v>
      </c>
      <c r="D453" s="20">
        <v>1.7600000000000001E-2</v>
      </c>
      <c r="E453" s="20">
        <v>1.8101501224221307E-2</v>
      </c>
      <c r="F453" s="20">
        <v>1.8600000000000002E-2</v>
      </c>
      <c r="G453" s="8"/>
      <c r="H453" s="66">
        <f t="shared" si="35"/>
        <v>4.9999999999999871E-4</v>
      </c>
      <c r="I453" s="66">
        <f t="shared" si="36"/>
        <v>9.9999999999999395E-5</v>
      </c>
      <c r="J453" s="66">
        <f t="shared" si="37"/>
        <v>3.0000000000000165E-4</v>
      </c>
      <c r="K453" s="66">
        <f t="shared" si="38"/>
        <v>2.4915081255911728E-4</v>
      </c>
      <c r="L453" s="66">
        <f t="shared" si="39"/>
        <v>2.0000000000000226E-4</v>
      </c>
    </row>
    <row r="454" spans="1:12" x14ac:dyDescent="0.35">
      <c r="A454" s="8">
        <v>44620</v>
      </c>
      <c r="B454" s="20">
        <v>1.01E-2</v>
      </c>
      <c r="C454" s="20">
        <v>1.44E-2</v>
      </c>
      <c r="D454" s="20">
        <v>1.6200000000000003E-2</v>
      </c>
      <c r="E454" s="20">
        <v>1.665173062058721E-2</v>
      </c>
      <c r="F454" s="20">
        <v>1.7100000000000001E-2</v>
      </c>
      <c r="G454" s="8"/>
      <c r="H454" s="66">
        <f t="shared" si="35"/>
        <v>-1.1999999999999997E-3</v>
      </c>
      <c r="I454" s="66">
        <f t="shared" si="36"/>
        <v>-1.1000000000000003E-3</v>
      </c>
      <c r="J454" s="66">
        <f t="shared" si="37"/>
        <v>-1.3999999999999985E-3</v>
      </c>
      <c r="K454" s="66">
        <f t="shared" si="38"/>
        <v>-1.4497706036340971E-3</v>
      </c>
      <c r="L454" s="66">
        <f t="shared" si="39"/>
        <v>-1.5000000000000013E-3</v>
      </c>
    </row>
    <row r="455" spans="1:12" x14ac:dyDescent="0.35">
      <c r="A455" s="8">
        <v>44621</v>
      </c>
      <c r="B455" s="20">
        <v>9.1000000000000004E-3</v>
      </c>
      <c r="C455" s="20">
        <v>1.3100000000000001E-2</v>
      </c>
      <c r="D455" s="20">
        <v>1.47E-2</v>
      </c>
      <c r="E455" s="20">
        <v>1.5150452950105055E-2</v>
      </c>
      <c r="F455" s="20">
        <v>1.5600000000000001E-2</v>
      </c>
      <c r="G455" s="8"/>
      <c r="H455" s="66">
        <f t="shared" si="35"/>
        <v>-9.9999999999999915E-4</v>
      </c>
      <c r="I455" s="66">
        <f t="shared" si="36"/>
        <v>-1.2999999999999991E-3</v>
      </c>
      <c r="J455" s="66">
        <f t="shared" si="37"/>
        <v>-1.5000000000000031E-3</v>
      </c>
      <c r="K455" s="66">
        <f t="shared" si="38"/>
        <v>-1.5012776704821547E-3</v>
      </c>
      <c r="L455" s="66">
        <f t="shared" si="39"/>
        <v>-1.4999999999999996E-3</v>
      </c>
    </row>
    <row r="456" spans="1:12" x14ac:dyDescent="0.35">
      <c r="A456" s="8">
        <v>44622</v>
      </c>
      <c r="B456" s="20">
        <v>1.06E-2</v>
      </c>
      <c r="C456" s="20">
        <v>1.4999999999999999E-2</v>
      </c>
      <c r="D456" s="20">
        <v>1.67E-2</v>
      </c>
      <c r="E456" s="20">
        <v>1.705137049995803E-2</v>
      </c>
      <c r="F456" s="20">
        <v>1.7399999999999999E-2</v>
      </c>
      <c r="G456" s="8"/>
      <c r="H456" s="66">
        <f t="shared" si="35"/>
        <v>1.4999999999999996E-3</v>
      </c>
      <c r="I456" s="66">
        <f t="shared" si="36"/>
        <v>1.8999999999999989E-3</v>
      </c>
      <c r="J456" s="66">
        <f t="shared" si="37"/>
        <v>2E-3</v>
      </c>
      <c r="K456" s="66">
        <f t="shared" si="38"/>
        <v>1.9009175498529741E-3</v>
      </c>
      <c r="L456" s="66">
        <f t="shared" si="39"/>
        <v>1.7999999999999978E-3</v>
      </c>
    </row>
    <row r="457" spans="1:12" x14ac:dyDescent="0.35">
      <c r="A457" s="8">
        <v>44623</v>
      </c>
      <c r="B457" s="20">
        <v>1.0800000000000001E-2</v>
      </c>
      <c r="C457" s="20">
        <v>1.5300000000000001E-2</v>
      </c>
      <c r="D457" s="20">
        <v>1.6899999999999998E-2</v>
      </c>
      <c r="E457" s="20">
        <v>1.7153279975673393E-2</v>
      </c>
      <c r="F457" s="20">
        <v>1.7399999999999999E-2</v>
      </c>
      <c r="G457" s="8"/>
      <c r="H457" s="66">
        <f t="shared" si="35"/>
        <v>2.0000000000000052E-4</v>
      </c>
      <c r="I457" s="66">
        <f t="shared" si="36"/>
        <v>3.0000000000000165E-4</v>
      </c>
      <c r="J457" s="66">
        <f t="shared" si="37"/>
        <v>1.9999999999999879E-4</v>
      </c>
      <c r="K457" s="66">
        <f t="shared" si="38"/>
        <v>1.0190947571536366E-4</v>
      </c>
      <c r="L457" s="66">
        <f t="shared" si="39"/>
        <v>0</v>
      </c>
    </row>
    <row r="458" spans="1:12" x14ac:dyDescent="0.35">
      <c r="A458" s="8">
        <v>44624</v>
      </c>
      <c r="B458" s="20">
        <v>1.0500000000000001E-2</v>
      </c>
      <c r="C458" s="20">
        <v>1.4999999999999999E-2</v>
      </c>
      <c r="D458" s="20">
        <v>1.6200000000000003E-2</v>
      </c>
      <c r="E458" s="20">
        <v>1.6352718262967775E-2</v>
      </c>
      <c r="F458" s="20">
        <v>1.6500000000000001E-2</v>
      </c>
      <c r="G458" s="8"/>
      <c r="H458" s="66">
        <f t="shared" si="35"/>
        <v>-2.9999999999999992E-4</v>
      </c>
      <c r="I458" s="66">
        <f t="shared" si="36"/>
        <v>-3.0000000000000165E-4</v>
      </c>
      <c r="J458" s="66">
        <f t="shared" si="37"/>
        <v>-6.9999999999999576E-4</v>
      </c>
      <c r="K458" s="66">
        <f t="shared" si="38"/>
        <v>-8.0056171270561846E-4</v>
      </c>
      <c r="L458" s="66">
        <f t="shared" si="39"/>
        <v>-8.9999999999999802E-4</v>
      </c>
    </row>
    <row r="459" spans="1:12" x14ac:dyDescent="0.35">
      <c r="A459" s="8">
        <v>44627</v>
      </c>
      <c r="B459" s="20">
        <v>1.0700000000000001E-2</v>
      </c>
      <c r="C459" s="20">
        <v>1.55E-2</v>
      </c>
      <c r="D459" s="20">
        <v>1.6799999999999999E-2</v>
      </c>
      <c r="E459" s="20">
        <v>1.6954785890022757E-2</v>
      </c>
      <c r="F459" s="20">
        <v>1.7100000000000001E-2</v>
      </c>
      <c r="G459" s="8"/>
      <c r="H459" s="66">
        <f t="shared" si="35"/>
        <v>2.0000000000000052E-4</v>
      </c>
      <c r="I459" s="66">
        <f t="shared" si="36"/>
        <v>5.0000000000000044E-4</v>
      </c>
      <c r="J459" s="66">
        <f t="shared" si="37"/>
        <v>5.9999999999999637E-4</v>
      </c>
      <c r="K459" s="66">
        <f t="shared" si="38"/>
        <v>6.0206762705498212E-4</v>
      </c>
      <c r="L459" s="66">
        <f t="shared" si="39"/>
        <v>5.9999999999999984E-4</v>
      </c>
    </row>
    <row r="460" spans="1:12" x14ac:dyDescent="0.35">
      <c r="A460" s="8">
        <v>44628</v>
      </c>
      <c r="B460" s="20">
        <v>1.1200000000000002E-2</v>
      </c>
      <c r="C460" s="20">
        <v>1.6299999999999999E-2</v>
      </c>
      <c r="D460" s="20">
        <v>1.78E-2</v>
      </c>
      <c r="E460" s="20">
        <v>1.7903959529516119E-2</v>
      </c>
      <c r="F460" s="20">
        <v>1.8000000000000002E-2</v>
      </c>
      <c r="G460" s="8"/>
      <c r="H460" s="66">
        <f t="shared" si="35"/>
        <v>5.0000000000000044E-4</v>
      </c>
      <c r="I460" s="66">
        <f t="shared" si="36"/>
        <v>7.9999999999999863E-4</v>
      </c>
      <c r="J460" s="66">
        <f t="shared" si="37"/>
        <v>1.0000000000000009E-3</v>
      </c>
      <c r="K460" s="66">
        <f t="shared" si="38"/>
        <v>9.4917363949336211E-4</v>
      </c>
      <c r="L460" s="66">
        <f t="shared" si="39"/>
        <v>9.0000000000000149E-4</v>
      </c>
    </row>
    <row r="461" spans="1:12" x14ac:dyDescent="0.35">
      <c r="A461" s="8">
        <v>44629</v>
      </c>
      <c r="B461" s="20">
        <v>1.15E-2</v>
      </c>
      <c r="C461" s="20">
        <v>1.6799999999999999E-2</v>
      </c>
      <c r="D461" s="20">
        <v>1.83E-2</v>
      </c>
      <c r="E461" s="20">
        <v>1.8500298448890319E-2</v>
      </c>
      <c r="F461" s="20">
        <v>1.8700000000000001E-2</v>
      </c>
      <c r="G461" s="8"/>
      <c r="H461" s="66">
        <f t="shared" si="35"/>
        <v>2.9999999999999818E-4</v>
      </c>
      <c r="I461" s="66">
        <f t="shared" si="36"/>
        <v>5.0000000000000044E-4</v>
      </c>
      <c r="J461" s="66">
        <f t="shared" si="37"/>
        <v>5.0000000000000044E-4</v>
      </c>
      <c r="K461" s="66">
        <f t="shared" si="38"/>
        <v>5.9633891937420011E-4</v>
      </c>
      <c r="L461" s="66">
        <f t="shared" si="39"/>
        <v>6.9999999999999923E-4</v>
      </c>
    </row>
    <row r="462" spans="1:12" x14ac:dyDescent="0.35">
      <c r="A462" s="8">
        <v>44630</v>
      </c>
      <c r="B462" s="20">
        <v>1.1899999999999999E-2</v>
      </c>
      <c r="C462" s="20">
        <v>1.72E-2</v>
      </c>
      <c r="D462" s="20">
        <v>1.8799999999999997E-2</v>
      </c>
      <c r="E462" s="20">
        <v>1.9001825537382937E-2</v>
      </c>
      <c r="F462" s="20">
        <v>1.9199999999999998E-2</v>
      </c>
      <c r="G462" s="8"/>
      <c r="H462" s="66">
        <f t="shared" si="35"/>
        <v>3.9999999999999931E-4</v>
      </c>
      <c r="I462" s="66">
        <f t="shared" si="36"/>
        <v>4.0000000000000105E-4</v>
      </c>
      <c r="J462" s="66">
        <f t="shared" si="37"/>
        <v>4.9999999999999697E-4</v>
      </c>
      <c r="K462" s="66">
        <f t="shared" si="38"/>
        <v>5.0152708849261762E-4</v>
      </c>
      <c r="L462" s="66">
        <f t="shared" si="39"/>
        <v>4.9999999999999697E-4</v>
      </c>
    </row>
    <row r="463" spans="1:12" x14ac:dyDescent="0.35">
      <c r="A463" s="8">
        <v>44631</v>
      </c>
      <c r="B463" s="20">
        <v>1.2199999999999999E-2</v>
      </c>
      <c r="C463" s="20">
        <v>1.7500000000000002E-2</v>
      </c>
      <c r="D463" s="20">
        <v>1.9099999999999999E-2</v>
      </c>
      <c r="E463" s="20">
        <v>1.9352029362350399E-2</v>
      </c>
      <c r="F463" s="20">
        <v>1.9599999999999999E-2</v>
      </c>
      <c r="G463" s="8"/>
      <c r="H463" s="66">
        <f t="shared" si="35"/>
        <v>2.9999999999999992E-4</v>
      </c>
      <c r="I463" s="66">
        <f t="shared" si="36"/>
        <v>3.0000000000000165E-4</v>
      </c>
      <c r="J463" s="66">
        <f t="shared" si="37"/>
        <v>3.0000000000000165E-4</v>
      </c>
      <c r="K463" s="66">
        <f t="shared" si="38"/>
        <v>3.5020382496746272E-4</v>
      </c>
      <c r="L463" s="66">
        <f t="shared" si="39"/>
        <v>4.0000000000000105E-4</v>
      </c>
    </row>
    <row r="464" spans="1:12" x14ac:dyDescent="0.35">
      <c r="A464" s="8">
        <v>44634</v>
      </c>
      <c r="B464" s="20">
        <v>1.2800000000000001E-2</v>
      </c>
      <c r="C464" s="20">
        <v>1.8700000000000001E-2</v>
      </c>
      <c r="D464" s="20">
        <v>2.0400000000000001E-2</v>
      </c>
      <c r="E464" s="20">
        <v>2.0702651975702476E-2</v>
      </c>
      <c r="F464" s="20">
        <v>2.1000000000000001E-2</v>
      </c>
      <c r="G464" s="8"/>
      <c r="H464" s="66">
        <f t="shared" si="35"/>
        <v>6.0000000000000157E-4</v>
      </c>
      <c r="I464" s="66">
        <f t="shared" si="36"/>
        <v>1.1999999999999997E-3</v>
      </c>
      <c r="J464" s="66">
        <f t="shared" si="37"/>
        <v>1.3000000000000025E-3</v>
      </c>
      <c r="K464" s="66">
        <f t="shared" si="38"/>
        <v>1.3506226133520767E-3</v>
      </c>
      <c r="L464" s="66">
        <f t="shared" si="39"/>
        <v>1.4000000000000019E-3</v>
      </c>
    </row>
    <row r="465" spans="1:12" x14ac:dyDescent="0.35">
      <c r="A465" s="8">
        <v>44635</v>
      </c>
      <c r="B465" s="20">
        <v>1.2800000000000001E-2</v>
      </c>
      <c r="C465" s="20">
        <v>1.8500000000000003E-2</v>
      </c>
      <c r="D465" s="20">
        <v>2.0400000000000001E-2</v>
      </c>
      <c r="E465" s="20">
        <v>2.0701646725431906E-2</v>
      </c>
      <c r="F465" s="20">
        <v>2.1000000000000001E-2</v>
      </c>
      <c r="G465" s="8"/>
      <c r="H465" s="66">
        <f t="shared" si="35"/>
        <v>0</v>
      </c>
      <c r="I465" s="66">
        <f t="shared" si="36"/>
        <v>-1.9999999999999879E-4</v>
      </c>
      <c r="J465" s="66">
        <f t="shared" si="37"/>
        <v>0</v>
      </c>
      <c r="K465" s="66">
        <f t="shared" si="38"/>
        <v>-1.0052502705699962E-6</v>
      </c>
      <c r="L465" s="66">
        <f t="shared" si="39"/>
        <v>0</v>
      </c>
    </row>
    <row r="466" spans="1:12" x14ac:dyDescent="0.35">
      <c r="A466" s="8">
        <v>44636</v>
      </c>
      <c r="B466" s="20">
        <v>1.3500000000000002E-2</v>
      </c>
      <c r="C466" s="20">
        <v>1.95E-2</v>
      </c>
      <c r="D466" s="20">
        <v>2.1400000000000002E-2</v>
      </c>
      <c r="E466" s="20">
        <v>2.1602641418125335E-2</v>
      </c>
      <c r="F466" s="20">
        <v>2.18E-2</v>
      </c>
      <c r="G466" s="8"/>
      <c r="H466" s="66">
        <f t="shared" si="35"/>
        <v>7.0000000000000097E-4</v>
      </c>
      <c r="I466" s="66">
        <f t="shared" si="36"/>
        <v>9.9999999999999742E-4</v>
      </c>
      <c r="J466" s="66">
        <f t="shared" si="37"/>
        <v>1.0000000000000009E-3</v>
      </c>
      <c r="K466" s="66">
        <f t="shared" si="38"/>
        <v>9.0099469269342911E-4</v>
      </c>
      <c r="L466" s="66">
        <f t="shared" si="39"/>
        <v>7.9999999999999863E-4</v>
      </c>
    </row>
    <row r="467" spans="1:12" x14ac:dyDescent="0.35">
      <c r="A467" s="8">
        <v>44637</v>
      </c>
      <c r="B467" s="20">
        <v>1.3000000000000001E-2</v>
      </c>
      <c r="C467" s="20">
        <v>1.9400000000000001E-2</v>
      </c>
      <c r="D467" s="20">
        <v>2.1400000000000002E-2</v>
      </c>
      <c r="E467" s="20">
        <v>2.1553111487090867E-2</v>
      </c>
      <c r="F467" s="20">
        <v>2.1700000000000001E-2</v>
      </c>
      <c r="G467" s="8"/>
      <c r="H467" s="66">
        <f t="shared" si="35"/>
        <v>-5.0000000000000044E-4</v>
      </c>
      <c r="I467" s="66">
        <f t="shared" si="36"/>
        <v>-9.9999999999999395E-5</v>
      </c>
      <c r="J467" s="66">
        <f t="shared" si="37"/>
        <v>0</v>
      </c>
      <c r="K467" s="66">
        <f t="shared" si="38"/>
        <v>-4.9529931034467817E-5</v>
      </c>
      <c r="L467" s="66">
        <f t="shared" si="39"/>
        <v>-9.9999999999999395E-5</v>
      </c>
    </row>
    <row r="468" spans="1:12" x14ac:dyDescent="0.35">
      <c r="A468" s="8">
        <v>44638</v>
      </c>
      <c r="B468" s="20">
        <v>1.29E-2</v>
      </c>
      <c r="C468" s="20">
        <v>1.9699999999999999E-2</v>
      </c>
      <c r="D468" s="20">
        <v>2.1499999999999998E-2</v>
      </c>
      <c r="E468" s="20">
        <v>2.1452418939261877E-2</v>
      </c>
      <c r="F468" s="20">
        <v>2.1400000000000002E-2</v>
      </c>
      <c r="G468" s="8"/>
      <c r="H468" s="66">
        <f t="shared" si="35"/>
        <v>-1.0000000000000113E-4</v>
      </c>
      <c r="I468" s="66">
        <f t="shared" si="36"/>
        <v>2.9999999999999818E-4</v>
      </c>
      <c r="J468" s="66">
        <f t="shared" si="37"/>
        <v>9.9999999999995925E-5</v>
      </c>
      <c r="K468" s="66">
        <f t="shared" si="38"/>
        <v>-1.0069254782898995E-4</v>
      </c>
      <c r="L468" s="66">
        <f t="shared" si="39"/>
        <v>-2.9999999999999818E-4</v>
      </c>
    </row>
    <row r="469" spans="1:12" x14ac:dyDescent="0.35">
      <c r="A469" s="8">
        <v>44641</v>
      </c>
      <c r="B469" s="20">
        <v>1.3999999999999999E-2</v>
      </c>
      <c r="C469" s="20">
        <v>2.1400000000000002E-2</v>
      </c>
      <c r="D469" s="20">
        <v>2.3399999999999997E-2</v>
      </c>
      <c r="E469" s="20">
        <v>2.3350901395604983E-2</v>
      </c>
      <c r="F469" s="20">
        <v>2.3300000000000001E-2</v>
      </c>
      <c r="G469" s="8"/>
      <c r="H469" s="66">
        <f t="shared" si="35"/>
        <v>1.0999999999999985E-3</v>
      </c>
      <c r="I469" s="66">
        <f t="shared" si="36"/>
        <v>1.7000000000000036E-3</v>
      </c>
      <c r="J469" s="66">
        <f t="shared" si="37"/>
        <v>1.8999999999999989E-3</v>
      </c>
      <c r="K469" s="66">
        <f t="shared" si="38"/>
        <v>1.8984824563431056E-3</v>
      </c>
      <c r="L469" s="66">
        <f t="shared" si="39"/>
        <v>1.8999999999999989E-3</v>
      </c>
    </row>
    <row r="470" spans="1:12" x14ac:dyDescent="0.35">
      <c r="A470" s="8">
        <v>44642</v>
      </c>
      <c r="B470" s="20">
        <v>1.5900000000000001E-2</v>
      </c>
      <c r="C470" s="20">
        <v>2.18E-2</v>
      </c>
      <c r="D470" s="20">
        <v>2.3799999999999998E-2</v>
      </c>
      <c r="E470" s="20">
        <v>2.3852384417461875E-2</v>
      </c>
      <c r="F470" s="20">
        <v>2.3900000000000001E-2</v>
      </c>
      <c r="G470" s="8"/>
      <c r="H470" s="66">
        <f t="shared" si="35"/>
        <v>1.9000000000000024E-3</v>
      </c>
      <c r="I470" s="66">
        <f t="shared" si="36"/>
        <v>3.9999999999999758E-4</v>
      </c>
      <c r="J470" s="66">
        <f t="shared" si="37"/>
        <v>4.0000000000000105E-4</v>
      </c>
      <c r="K470" s="66">
        <f t="shared" si="38"/>
        <v>5.0148302185689178E-4</v>
      </c>
      <c r="L470" s="66">
        <f t="shared" si="39"/>
        <v>5.9999999999999984E-4</v>
      </c>
    </row>
    <row r="471" spans="1:12" x14ac:dyDescent="0.35">
      <c r="A471" s="8">
        <v>44643</v>
      </c>
      <c r="B471" s="20">
        <v>1.52E-2</v>
      </c>
      <c r="C471" s="20">
        <v>2.1299999999999999E-2</v>
      </c>
      <c r="D471" s="20">
        <v>2.3199999999999998E-2</v>
      </c>
      <c r="E471" s="20">
        <v>2.3300558630275421E-2</v>
      </c>
      <c r="F471" s="20">
        <v>2.3399999999999997E-2</v>
      </c>
      <c r="G471" s="8"/>
      <c r="H471" s="66">
        <f t="shared" si="35"/>
        <v>-7.0000000000000097E-4</v>
      </c>
      <c r="I471" s="66">
        <f t="shared" si="36"/>
        <v>-5.0000000000000044E-4</v>
      </c>
      <c r="J471" s="66">
        <f t="shared" si="37"/>
        <v>-5.9999999999999984E-4</v>
      </c>
      <c r="K471" s="66">
        <f t="shared" si="38"/>
        <v>-5.5182578718645375E-4</v>
      </c>
      <c r="L471" s="66">
        <f t="shared" si="39"/>
        <v>-5.0000000000000391E-4</v>
      </c>
    </row>
    <row r="472" spans="1:12" x14ac:dyDescent="0.35">
      <c r="A472" s="8">
        <v>44644</v>
      </c>
      <c r="B472" s="20">
        <v>1.55E-2</v>
      </c>
      <c r="C472" s="20">
        <v>2.1299999999999999E-2</v>
      </c>
      <c r="D472" s="20">
        <v>2.35E-2</v>
      </c>
      <c r="E472" s="20">
        <v>2.3603835642739046E-2</v>
      </c>
      <c r="F472" s="20">
        <v>2.3700000000000002E-2</v>
      </c>
      <c r="G472" s="8"/>
      <c r="H472" s="66">
        <f t="shared" si="35"/>
        <v>2.9999999999999992E-4</v>
      </c>
      <c r="I472" s="66">
        <f t="shared" si="36"/>
        <v>0</v>
      </c>
      <c r="J472" s="66">
        <f t="shared" si="37"/>
        <v>3.0000000000000165E-4</v>
      </c>
      <c r="K472" s="66">
        <f t="shared" si="38"/>
        <v>3.0327701246362498E-4</v>
      </c>
      <c r="L472" s="66">
        <f t="shared" si="39"/>
        <v>3.0000000000000512E-4</v>
      </c>
    </row>
    <row r="473" spans="1:12" x14ac:dyDescent="0.35">
      <c r="A473" s="8">
        <v>44645</v>
      </c>
      <c r="B473" s="20">
        <v>1.67E-2</v>
      </c>
      <c r="C473" s="20">
        <v>2.3E-2</v>
      </c>
      <c r="D473" s="20">
        <v>2.5099999999999997E-2</v>
      </c>
      <c r="E473" s="20">
        <v>2.5304566946034494E-2</v>
      </c>
      <c r="F473" s="20">
        <v>2.5499999999999998E-2</v>
      </c>
      <c r="G473" s="8"/>
      <c r="H473" s="66">
        <f t="shared" si="35"/>
        <v>1.1999999999999997E-3</v>
      </c>
      <c r="I473" s="66">
        <f t="shared" si="36"/>
        <v>1.7000000000000001E-3</v>
      </c>
      <c r="J473" s="66">
        <f t="shared" si="37"/>
        <v>1.5999999999999973E-3</v>
      </c>
      <c r="K473" s="66">
        <f t="shared" si="38"/>
        <v>1.7007313032954482E-3</v>
      </c>
      <c r="L473" s="66">
        <f t="shared" si="39"/>
        <v>1.799999999999996E-3</v>
      </c>
    </row>
    <row r="474" spans="1:12" x14ac:dyDescent="0.35">
      <c r="A474" s="8">
        <v>44648</v>
      </c>
      <c r="B474" s="20">
        <v>1.6899999999999998E-2</v>
      </c>
      <c r="C474" s="20">
        <v>2.35E-2</v>
      </c>
      <c r="D474" s="20">
        <v>2.5499999999999998E-2</v>
      </c>
      <c r="E474" s="20">
        <v>2.5454196155024505E-2</v>
      </c>
      <c r="F474" s="20">
        <v>2.5399999999999999E-2</v>
      </c>
      <c r="G474" s="8"/>
      <c r="H474" s="66">
        <f t="shared" si="35"/>
        <v>1.9999999999999879E-4</v>
      </c>
      <c r="I474" s="66">
        <f t="shared" si="36"/>
        <v>5.0000000000000044E-4</v>
      </c>
      <c r="J474" s="66">
        <f t="shared" si="37"/>
        <v>4.0000000000000105E-4</v>
      </c>
      <c r="K474" s="66">
        <f t="shared" si="38"/>
        <v>1.4962920899001114E-4</v>
      </c>
      <c r="L474" s="66">
        <f t="shared" si="39"/>
        <v>-9.9999999999999395E-5</v>
      </c>
    </row>
    <row r="475" spans="1:12" x14ac:dyDescent="0.35">
      <c r="A475" s="8">
        <v>44649</v>
      </c>
      <c r="B475" s="20">
        <v>1.67E-2</v>
      </c>
      <c r="C475" s="20">
        <v>2.35E-2</v>
      </c>
      <c r="D475" s="20">
        <v>2.5399999999999999E-2</v>
      </c>
      <c r="E475" s="20">
        <v>2.5150064864781017E-2</v>
      </c>
      <c r="F475" s="20">
        <v>2.4900000000000002E-2</v>
      </c>
      <c r="G475" s="8"/>
      <c r="H475" s="66">
        <f t="shared" si="35"/>
        <v>-1.9999999999999879E-4</v>
      </c>
      <c r="I475" s="66">
        <f t="shared" si="36"/>
        <v>0</v>
      </c>
      <c r="J475" s="66">
        <f t="shared" si="37"/>
        <v>-9.9999999999999395E-5</v>
      </c>
      <c r="K475" s="66">
        <f t="shared" si="38"/>
        <v>-3.0413129024348812E-4</v>
      </c>
      <c r="L475" s="66">
        <f t="shared" si="39"/>
        <v>-4.9999999999999697E-4</v>
      </c>
    </row>
    <row r="476" spans="1:12" x14ac:dyDescent="0.35">
      <c r="A476" s="8">
        <v>44650</v>
      </c>
      <c r="B476" s="20">
        <v>1.6399999999999998E-2</v>
      </c>
      <c r="C476" s="20">
        <v>2.3099999999999999E-2</v>
      </c>
      <c r="D476" s="20">
        <v>2.4900000000000002E-2</v>
      </c>
      <c r="E476" s="20">
        <v>2.4651055810624399E-2</v>
      </c>
      <c r="F476" s="20">
        <v>2.4399999999999998E-2</v>
      </c>
      <c r="G476" s="8"/>
      <c r="H476" s="66">
        <f t="shared" si="35"/>
        <v>-3.0000000000000165E-4</v>
      </c>
      <c r="I476" s="66">
        <f t="shared" si="36"/>
        <v>-4.0000000000000105E-4</v>
      </c>
      <c r="J476" s="66">
        <f t="shared" si="37"/>
        <v>-4.9999999999999697E-4</v>
      </c>
      <c r="K476" s="66">
        <f t="shared" si="38"/>
        <v>-4.9900905415661834E-4</v>
      </c>
      <c r="L476" s="66">
        <f t="shared" si="39"/>
        <v>-5.0000000000000391E-4</v>
      </c>
    </row>
    <row r="477" spans="1:12" x14ac:dyDescent="0.35">
      <c r="A477" s="8">
        <v>44651</v>
      </c>
      <c r="B477" s="20">
        <v>1.6299999999999999E-2</v>
      </c>
      <c r="C477" s="20">
        <v>2.2799999999999997E-2</v>
      </c>
      <c r="D477" s="20">
        <v>2.4500000000000001E-2</v>
      </c>
      <c r="E477" s="20">
        <v>2.4353934556955101E-2</v>
      </c>
      <c r="F477" s="20">
        <v>2.4199999999999999E-2</v>
      </c>
      <c r="G477" s="8"/>
      <c r="H477" s="66">
        <f t="shared" si="35"/>
        <v>-9.9999999999999395E-5</v>
      </c>
      <c r="I477" s="66">
        <f t="shared" si="36"/>
        <v>-3.0000000000000165E-4</v>
      </c>
      <c r="J477" s="66">
        <f t="shared" si="37"/>
        <v>-4.0000000000000105E-4</v>
      </c>
      <c r="K477" s="66">
        <f t="shared" si="38"/>
        <v>-2.9712125366929826E-4</v>
      </c>
      <c r="L477" s="66">
        <f t="shared" si="39"/>
        <v>-1.9999999999999879E-4</v>
      </c>
    </row>
    <row r="478" spans="1:12" x14ac:dyDescent="0.35">
      <c r="A478" s="8">
        <v>44652</v>
      </c>
      <c r="B478" s="20">
        <v>1.72E-2</v>
      </c>
      <c r="C478" s="20">
        <v>2.4399999999999998E-2</v>
      </c>
      <c r="D478" s="20">
        <v>2.6099999999999998E-2</v>
      </c>
      <c r="E478" s="20">
        <v>2.5803957701917714E-2</v>
      </c>
      <c r="F478" s="20">
        <v>2.5499999999999998E-2</v>
      </c>
      <c r="G478" s="8"/>
      <c r="H478" s="66">
        <f t="shared" si="35"/>
        <v>9.0000000000000149E-4</v>
      </c>
      <c r="I478" s="66">
        <f t="shared" si="36"/>
        <v>1.6000000000000007E-3</v>
      </c>
      <c r="J478" s="66">
        <f t="shared" si="37"/>
        <v>1.5999999999999973E-3</v>
      </c>
      <c r="K478" s="66">
        <f t="shared" si="38"/>
        <v>1.450023144962613E-3</v>
      </c>
      <c r="L478" s="66">
        <f t="shared" si="39"/>
        <v>1.2999999999999991E-3</v>
      </c>
    </row>
    <row r="479" spans="1:12" x14ac:dyDescent="0.35">
      <c r="A479" s="8">
        <v>44655</v>
      </c>
      <c r="B479" s="20">
        <v>1.72E-2</v>
      </c>
      <c r="C479" s="20">
        <v>2.4300000000000002E-2</v>
      </c>
      <c r="D479" s="20">
        <v>2.6099999999999998E-2</v>
      </c>
      <c r="E479" s="20">
        <v>2.5851751635619771E-2</v>
      </c>
      <c r="F479" s="20">
        <v>2.5600000000000001E-2</v>
      </c>
      <c r="G479" s="8"/>
      <c r="H479" s="66">
        <f t="shared" si="35"/>
        <v>0</v>
      </c>
      <c r="I479" s="66">
        <f t="shared" si="36"/>
        <v>-9.9999999999995925E-5</v>
      </c>
      <c r="J479" s="66">
        <f t="shared" si="37"/>
        <v>0</v>
      </c>
      <c r="K479" s="66">
        <f t="shared" si="38"/>
        <v>4.7793933702057478E-5</v>
      </c>
      <c r="L479" s="66">
        <f t="shared" si="39"/>
        <v>1.0000000000000286E-4</v>
      </c>
    </row>
    <row r="480" spans="1:12" x14ac:dyDescent="0.35">
      <c r="A480" s="8">
        <v>44656</v>
      </c>
      <c r="B480" s="20">
        <v>1.77E-2</v>
      </c>
      <c r="C480" s="20">
        <v>2.5099999999999997E-2</v>
      </c>
      <c r="D480" s="20">
        <v>2.69E-2</v>
      </c>
      <c r="E480" s="20">
        <v>2.690270695068037E-2</v>
      </c>
      <c r="F480" s="20">
        <v>2.69E-2</v>
      </c>
      <c r="G480" s="8"/>
      <c r="H480" s="66">
        <f t="shared" si="35"/>
        <v>5.0000000000000044E-4</v>
      </c>
      <c r="I480" s="66">
        <f t="shared" si="36"/>
        <v>7.9999999999999516E-4</v>
      </c>
      <c r="J480" s="66">
        <f t="shared" si="37"/>
        <v>8.000000000000021E-4</v>
      </c>
      <c r="K480" s="66">
        <f t="shared" si="38"/>
        <v>1.0509553150605984E-3</v>
      </c>
      <c r="L480" s="66">
        <f t="shared" si="39"/>
        <v>1.2999999999999991E-3</v>
      </c>
    </row>
    <row r="481" spans="1:12" x14ac:dyDescent="0.35">
      <c r="A481" s="8">
        <v>44657</v>
      </c>
      <c r="B481" s="20">
        <v>1.7899999999999999E-2</v>
      </c>
      <c r="C481" s="20">
        <v>2.5000000000000001E-2</v>
      </c>
      <c r="D481" s="20">
        <v>2.6699999999999998E-2</v>
      </c>
      <c r="E481" s="20">
        <v>2.6852063817558648E-2</v>
      </c>
      <c r="F481" s="20">
        <v>2.7000000000000003E-2</v>
      </c>
      <c r="G481" s="8"/>
      <c r="H481" s="66">
        <f t="shared" si="35"/>
        <v>1.9999999999999879E-4</v>
      </c>
      <c r="I481" s="66">
        <f t="shared" si="36"/>
        <v>-9.9999999999995925E-5</v>
      </c>
      <c r="J481" s="66">
        <f t="shared" si="37"/>
        <v>-2.0000000000000226E-4</v>
      </c>
      <c r="K481" s="66">
        <f t="shared" si="38"/>
        <v>-5.0643133121721501E-5</v>
      </c>
      <c r="L481" s="66">
        <f t="shared" si="39"/>
        <v>1.0000000000000286E-4</v>
      </c>
    </row>
    <row r="482" spans="1:12" x14ac:dyDescent="0.35">
      <c r="A482" s="8">
        <v>44658</v>
      </c>
      <c r="B482" s="20">
        <v>1.78E-2</v>
      </c>
      <c r="C482" s="20">
        <v>2.4700000000000003E-2</v>
      </c>
      <c r="D482" s="20">
        <v>2.6600000000000002E-2</v>
      </c>
      <c r="E482" s="20">
        <v>2.6802725980083188E-2</v>
      </c>
      <c r="F482" s="20">
        <v>2.7000000000000003E-2</v>
      </c>
      <c r="G482" s="8"/>
      <c r="H482" s="66">
        <f t="shared" si="35"/>
        <v>-9.9999999999999395E-5</v>
      </c>
      <c r="I482" s="66">
        <f t="shared" si="36"/>
        <v>-2.9999999999999818E-4</v>
      </c>
      <c r="J482" s="66">
        <f t="shared" si="37"/>
        <v>-9.9999999999995925E-5</v>
      </c>
      <c r="K482" s="66">
        <f t="shared" si="38"/>
        <v>-4.93378374754605E-5</v>
      </c>
      <c r="L482" s="66">
        <f t="shared" si="39"/>
        <v>0</v>
      </c>
    </row>
    <row r="483" spans="1:12" x14ac:dyDescent="0.35">
      <c r="A483" s="8">
        <v>44659</v>
      </c>
      <c r="B483" s="20">
        <v>1.8100000000000002E-2</v>
      </c>
      <c r="C483" s="20">
        <v>2.53E-2</v>
      </c>
      <c r="D483" s="20">
        <v>2.7300000000000001E-2</v>
      </c>
      <c r="E483" s="20">
        <v>2.745368967849705E-2</v>
      </c>
      <c r="F483" s="20">
        <v>2.76E-2</v>
      </c>
      <c r="G483" s="8"/>
      <c r="H483" s="66">
        <f t="shared" si="35"/>
        <v>3.0000000000000165E-4</v>
      </c>
      <c r="I483" s="66">
        <f t="shared" si="36"/>
        <v>5.9999999999999637E-4</v>
      </c>
      <c r="J483" s="66">
        <f t="shared" si="37"/>
        <v>6.9999999999999923E-4</v>
      </c>
      <c r="K483" s="66">
        <f t="shared" si="38"/>
        <v>6.509636984138624E-4</v>
      </c>
      <c r="L483" s="66">
        <f t="shared" si="39"/>
        <v>5.9999999999999637E-4</v>
      </c>
    </row>
    <row r="484" spans="1:12" x14ac:dyDescent="0.35">
      <c r="A484" s="8">
        <v>44662</v>
      </c>
      <c r="B484" s="20">
        <v>1.8500000000000003E-2</v>
      </c>
      <c r="C484" s="20">
        <v>2.5000000000000001E-2</v>
      </c>
      <c r="D484" s="20">
        <v>2.7300000000000001E-2</v>
      </c>
      <c r="E484" s="20">
        <v>2.7603608305430908E-2</v>
      </c>
      <c r="F484" s="20">
        <v>2.7900000000000001E-2</v>
      </c>
      <c r="G484" s="8"/>
      <c r="H484" s="66">
        <f t="shared" si="35"/>
        <v>4.0000000000000105E-4</v>
      </c>
      <c r="I484" s="66">
        <f t="shared" si="36"/>
        <v>-2.9999999999999818E-4</v>
      </c>
      <c r="J484" s="66">
        <f t="shared" si="37"/>
        <v>0</v>
      </c>
      <c r="K484" s="66">
        <f t="shared" si="38"/>
        <v>1.4991862693385788E-4</v>
      </c>
      <c r="L484" s="66">
        <f t="shared" si="39"/>
        <v>3.0000000000000165E-4</v>
      </c>
    </row>
    <row r="485" spans="1:12" x14ac:dyDescent="0.35">
      <c r="A485" s="8">
        <v>44663</v>
      </c>
      <c r="B485" s="20">
        <v>1.77E-2</v>
      </c>
      <c r="C485" s="20">
        <v>2.3900000000000001E-2</v>
      </c>
      <c r="D485" s="20">
        <v>2.58E-2</v>
      </c>
      <c r="E485" s="20">
        <v>2.6203165448326678E-2</v>
      </c>
      <c r="F485" s="20">
        <v>2.6600000000000002E-2</v>
      </c>
      <c r="G485" s="8"/>
      <c r="H485" s="66">
        <f t="shared" si="35"/>
        <v>-8.000000000000021E-4</v>
      </c>
      <c r="I485" s="66">
        <f t="shared" si="36"/>
        <v>-1.1000000000000003E-3</v>
      </c>
      <c r="J485" s="66">
        <f t="shared" si="37"/>
        <v>-1.5000000000000013E-3</v>
      </c>
      <c r="K485" s="66">
        <f t="shared" si="38"/>
        <v>-1.4004428571042296E-3</v>
      </c>
      <c r="L485" s="66">
        <f t="shared" si="39"/>
        <v>-1.2999999999999991E-3</v>
      </c>
    </row>
    <row r="486" spans="1:12" x14ac:dyDescent="0.35">
      <c r="A486" s="8">
        <v>44664</v>
      </c>
      <c r="B486" s="20">
        <v>1.78E-2</v>
      </c>
      <c r="C486" s="20">
        <v>2.3700000000000002E-2</v>
      </c>
      <c r="D486" s="20">
        <v>2.5699999999999997E-2</v>
      </c>
      <c r="E486" s="20">
        <v>2.6150729988339026E-2</v>
      </c>
      <c r="F486" s="20">
        <v>2.6600000000000002E-2</v>
      </c>
      <c r="G486" s="8"/>
      <c r="H486" s="66">
        <f t="shared" si="35"/>
        <v>9.9999999999999395E-5</v>
      </c>
      <c r="I486" s="66">
        <f t="shared" si="36"/>
        <v>-1.9999999999999879E-4</v>
      </c>
      <c r="J486" s="66">
        <f t="shared" si="37"/>
        <v>-1.0000000000000286E-4</v>
      </c>
      <c r="K486" s="66">
        <f t="shared" si="38"/>
        <v>-5.2435459987652117E-5</v>
      </c>
      <c r="L486" s="66">
        <f t="shared" si="39"/>
        <v>0</v>
      </c>
    </row>
    <row r="487" spans="1:12" x14ac:dyDescent="0.35">
      <c r="A487" s="8">
        <v>44665</v>
      </c>
      <c r="B487" s="20">
        <v>1.84E-2</v>
      </c>
      <c r="C487" s="20">
        <v>2.4700000000000003E-2</v>
      </c>
      <c r="D487" s="20">
        <v>2.6699999999999998E-2</v>
      </c>
      <c r="E487" s="20">
        <v>2.7302697574004088E-2</v>
      </c>
      <c r="F487" s="20">
        <v>2.7900000000000001E-2</v>
      </c>
      <c r="G487" s="8"/>
      <c r="H487" s="66">
        <f t="shared" si="35"/>
        <v>5.9999999999999984E-4</v>
      </c>
      <c r="I487" s="66">
        <f t="shared" si="36"/>
        <v>1.0000000000000009E-3</v>
      </c>
      <c r="J487" s="66">
        <f t="shared" si="37"/>
        <v>1.0000000000000009E-3</v>
      </c>
      <c r="K487" s="66">
        <f t="shared" si="38"/>
        <v>1.1519675856650619E-3</v>
      </c>
      <c r="L487" s="66">
        <f t="shared" si="39"/>
        <v>1.2999999999999991E-3</v>
      </c>
    </row>
    <row r="488" spans="1:12" x14ac:dyDescent="0.35">
      <c r="A488" s="8">
        <v>44669</v>
      </c>
      <c r="B488" s="20">
        <v>1.84E-2</v>
      </c>
      <c r="C488" s="20">
        <v>2.46E-2</v>
      </c>
      <c r="D488" s="20">
        <v>2.6800000000000001E-2</v>
      </c>
      <c r="E488" s="20">
        <v>2.7351304319237161E-2</v>
      </c>
      <c r="F488" s="20">
        <v>2.7900000000000001E-2</v>
      </c>
      <c r="G488" s="8"/>
      <c r="H488" s="66">
        <f t="shared" si="35"/>
        <v>0</v>
      </c>
      <c r="I488" s="66">
        <f t="shared" si="36"/>
        <v>-1.0000000000000286E-4</v>
      </c>
      <c r="J488" s="66">
        <f t="shared" si="37"/>
        <v>1.0000000000000286E-4</v>
      </c>
      <c r="K488" s="66">
        <f t="shared" si="38"/>
        <v>4.8606745233072818E-5</v>
      </c>
      <c r="L488" s="66">
        <f t="shared" si="39"/>
        <v>0</v>
      </c>
    </row>
    <row r="489" spans="1:12" x14ac:dyDescent="0.35">
      <c r="A489" s="8">
        <v>44670</v>
      </c>
      <c r="B489" s="20">
        <v>1.9400000000000001E-2</v>
      </c>
      <c r="C489" s="20">
        <v>2.6099999999999998E-2</v>
      </c>
      <c r="D489" s="20">
        <v>2.81E-2</v>
      </c>
      <c r="E489" s="20">
        <v>2.8604128151907656E-2</v>
      </c>
      <c r="F489" s="20">
        <v>2.9100000000000001E-2</v>
      </c>
      <c r="G489" s="8"/>
      <c r="H489" s="66">
        <f t="shared" si="35"/>
        <v>1.0000000000000009E-3</v>
      </c>
      <c r="I489" s="66">
        <f t="shared" si="36"/>
        <v>1.4999999999999979E-3</v>
      </c>
      <c r="J489" s="66">
        <f t="shared" si="37"/>
        <v>1.2999999999999991E-3</v>
      </c>
      <c r="K489" s="66">
        <f t="shared" si="38"/>
        <v>1.2528238326704952E-3</v>
      </c>
      <c r="L489" s="66">
        <f t="shared" si="39"/>
        <v>1.1999999999999997E-3</v>
      </c>
    </row>
    <row r="490" spans="1:12" x14ac:dyDescent="0.35">
      <c r="A490" s="8">
        <v>44671</v>
      </c>
      <c r="B490" s="20">
        <v>1.9299999999999998E-2</v>
      </c>
      <c r="C490" s="20">
        <v>2.6000000000000002E-2</v>
      </c>
      <c r="D490" s="20">
        <v>2.7900000000000001E-2</v>
      </c>
      <c r="E490" s="20">
        <v>2.8303483778524759E-2</v>
      </c>
      <c r="F490" s="20">
        <v>2.87E-2</v>
      </c>
      <c r="G490" s="8"/>
      <c r="H490" s="66">
        <f t="shared" si="35"/>
        <v>-1.0000000000000286E-4</v>
      </c>
      <c r="I490" s="66">
        <f t="shared" si="36"/>
        <v>-9.9999999999995925E-5</v>
      </c>
      <c r="J490" s="66">
        <f t="shared" si="37"/>
        <v>-1.9999999999999879E-4</v>
      </c>
      <c r="K490" s="66">
        <f t="shared" si="38"/>
        <v>-3.0064437338289673E-4</v>
      </c>
      <c r="L490" s="66">
        <f t="shared" si="39"/>
        <v>-4.0000000000000105E-4</v>
      </c>
    </row>
    <row r="491" spans="1:12" x14ac:dyDescent="0.35">
      <c r="A491" s="8">
        <v>44672</v>
      </c>
      <c r="B491" s="20">
        <v>2.0099999999999996E-2</v>
      </c>
      <c r="C491" s="20">
        <v>2.6800000000000001E-2</v>
      </c>
      <c r="D491" s="20">
        <v>2.87E-2</v>
      </c>
      <c r="E491" s="20">
        <v>2.9151891804932935E-2</v>
      </c>
      <c r="F491" s="20">
        <v>2.9600000000000001E-2</v>
      </c>
      <c r="G491" s="8"/>
      <c r="H491" s="66">
        <f t="shared" si="35"/>
        <v>7.9999999999999863E-4</v>
      </c>
      <c r="I491" s="66">
        <f t="shared" si="36"/>
        <v>7.9999999999999863E-4</v>
      </c>
      <c r="J491" s="66">
        <f t="shared" si="37"/>
        <v>7.9999999999999863E-4</v>
      </c>
      <c r="K491" s="66">
        <f t="shared" si="38"/>
        <v>8.4840802640817614E-4</v>
      </c>
      <c r="L491" s="66">
        <f t="shared" si="39"/>
        <v>9.0000000000000149E-4</v>
      </c>
    </row>
    <row r="492" spans="1:12" x14ac:dyDescent="0.35">
      <c r="A492" s="8">
        <v>44673</v>
      </c>
      <c r="B492" s="20">
        <v>2.06E-2</v>
      </c>
      <c r="C492" s="20">
        <v>2.7200000000000002E-2</v>
      </c>
      <c r="D492" s="20">
        <v>2.8799999999999999E-2</v>
      </c>
      <c r="E492" s="20">
        <v>2.9102558627031892E-2</v>
      </c>
      <c r="F492" s="20">
        <v>2.9399999999999999E-2</v>
      </c>
      <c r="G492" s="8"/>
      <c r="H492" s="66">
        <f t="shared" si="35"/>
        <v>5.0000000000000391E-4</v>
      </c>
      <c r="I492" s="66">
        <f t="shared" si="36"/>
        <v>4.0000000000000105E-4</v>
      </c>
      <c r="J492" s="66">
        <f t="shared" si="37"/>
        <v>9.9999999999999395E-5</v>
      </c>
      <c r="K492" s="66">
        <f t="shared" si="38"/>
        <v>-4.9333177901043218E-5</v>
      </c>
      <c r="L492" s="66">
        <f t="shared" si="39"/>
        <v>-2.0000000000000226E-4</v>
      </c>
    </row>
    <row r="493" spans="1:12" x14ac:dyDescent="0.35">
      <c r="A493" s="8">
        <v>44676</v>
      </c>
      <c r="B493" s="20">
        <v>2.0299999999999999E-2</v>
      </c>
      <c r="C493" s="20">
        <v>2.63E-2</v>
      </c>
      <c r="D493" s="20">
        <v>2.7900000000000001E-2</v>
      </c>
      <c r="E493" s="20">
        <v>2.8153401283206168E-2</v>
      </c>
      <c r="F493" s="20">
        <v>2.8399999999999998E-2</v>
      </c>
      <c r="G493" s="8"/>
      <c r="H493" s="66">
        <f t="shared" si="35"/>
        <v>-3.0000000000000165E-4</v>
      </c>
      <c r="I493" s="66">
        <f t="shared" si="36"/>
        <v>-9.0000000000000149E-4</v>
      </c>
      <c r="J493" s="66">
        <f t="shared" si="37"/>
        <v>-8.9999999999999802E-4</v>
      </c>
      <c r="K493" s="66">
        <f t="shared" si="38"/>
        <v>-9.4915734382572392E-4</v>
      </c>
      <c r="L493" s="66">
        <f t="shared" si="39"/>
        <v>-1.0000000000000009E-3</v>
      </c>
    </row>
    <row r="494" spans="1:12" x14ac:dyDescent="0.35">
      <c r="A494" s="8">
        <v>44677</v>
      </c>
      <c r="B494" s="20">
        <v>1.9900000000000001E-2</v>
      </c>
      <c r="C494" s="20">
        <v>2.5399999999999999E-2</v>
      </c>
      <c r="D494" s="20">
        <v>2.7200000000000002E-2</v>
      </c>
      <c r="E494" s="20">
        <v>2.7554683979105384E-2</v>
      </c>
      <c r="F494" s="20">
        <v>2.7900000000000001E-2</v>
      </c>
      <c r="G494" s="8"/>
      <c r="H494" s="66">
        <f t="shared" si="35"/>
        <v>-3.9999999999999758E-4</v>
      </c>
      <c r="I494" s="66">
        <f t="shared" si="36"/>
        <v>-9.0000000000000149E-4</v>
      </c>
      <c r="J494" s="66">
        <f t="shared" si="37"/>
        <v>-6.9999999999999923E-4</v>
      </c>
      <c r="K494" s="66">
        <f t="shared" si="38"/>
        <v>-5.9871730410078483E-4</v>
      </c>
      <c r="L494" s="66">
        <f t="shared" si="39"/>
        <v>-4.9999999999999697E-4</v>
      </c>
    </row>
    <row r="495" spans="1:12" x14ac:dyDescent="0.35">
      <c r="A495" s="8">
        <v>44678</v>
      </c>
      <c r="B495" s="20">
        <v>1.9699999999999999E-2</v>
      </c>
      <c r="C495" s="20">
        <v>2.58E-2</v>
      </c>
      <c r="D495" s="20">
        <v>2.75E-2</v>
      </c>
      <c r="E495" s="20">
        <v>2.7804297855348072E-2</v>
      </c>
      <c r="F495" s="20">
        <v>2.81E-2</v>
      </c>
      <c r="G495" s="8"/>
      <c r="H495" s="66">
        <f t="shared" si="35"/>
        <v>-2.0000000000000226E-4</v>
      </c>
      <c r="I495" s="66">
        <f t="shared" si="36"/>
        <v>4.0000000000000105E-4</v>
      </c>
      <c r="J495" s="66">
        <f t="shared" si="37"/>
        <v>2.9999999999999818E-4</v>
      </c>
      <c r="K495" s="66">
        <f t="shared" si="38"/>
        <v>2.4961387624268874E-4</v>
      </c>
      <c r="L495" s="66">
        <f t="shared" si="39"/>
        <v>1.9999999999999879E-4</v>
      </c>
    </row>
    <row r="496" spans="1:12" x14ac:dyDescent="0.35">
      <c r="A496" s="8">
        <v>44679</v>
      </c>
      <c r="B496" s="20">
        <v>2.0400000000000001E-2</v>
      </c>
      <c r="C496" s="20">
        <v>2.63E-2</v>
      </c>
      <c r="D496" s="20">
        <v>2.7999999999999997E-2</v>
      </c>
      <c r="E496" s="20">
        <v>2.8303853149158838E-2</v>
      </c>
      <c r="F496" s="20">
        <v>2.86E-2</v>
      </c>
      <c r="G496" s="8"/>
      <c r="H496" s="66">
        <f t="shared" si="35"/>
        <v>7.000000000000027E-4</v>
      </c>
      <c r="I496" s="66">
        <f t="shared" si="36"/>
        <v>5.0000000000000044E-4</v>
      </c>
      <c r="J496" s="66">
        <f t="shared" si="37"/>
        <v>4.9999999999999697E-4</v>
      </c>
      <c r="K496" s="66">
        <f t="shared" si="38"/>
        <v>4.9955529381076613E-4</v>
      </c>
      <c r="L496" s="66">
        <f t="shared" si="39"/>
        <v>5.0000000000000044E-4</v>
      </c>
    </row>
    <row r="497" spans="1:12" x14ac:dyDescent="0.35">
      <c r="A497" s="8">
        <v>44680</v>
      </c>
      <c r="B497" s="20">
        <v>2.1000000000000001E-2</v>
      </c>
      <c r="C497" s="20">
        <v>2.7000000000000003E-2</v>
      </c>
      <c r="D497" s="20">
        <v>2.87E-2</v>
      </c>
      <c r="E497" s="20">
        <v>2.8951789197334134E-2</v>
      </c>
      <c r="F497" s="20">
        <v>2.92E-2</v>
      </c>
      <c r="G497" s="8"/>
      <c r="H497" s="66">
        <f t="shared" si="35"/>
        <v>5.9999999999999984E-4</v>
      </c>
      <c r="I497" s="66">
        <f t="shared" si="36"/>
        <v>7.000000000000027E-4</v>
      </c>
      <c r="J497" s="66">
        <f t="shared" si="37"/>
        <v>7.000000000000027E-4</v>
      </c>
      <c r="K497" s="66">
        <f t="shared" si="38"/>
        <v>6.4793604817529535E-4</v>
      </c>
      <c r="L497" s="66">
        <f t="shared" si="39"/>
        <v>5.9999999999999984E-4</v>
      </c>
    </row>
    <row r="498" spans="1:12" x14ac:dyDescent="0.35">
      <c r="A498" s="8">
        <v>44683</v>
      </c>
      <c r="B498" s="20">
        <v>2.1000000000000001E-2</v>
      </c>
      <c r="C498" s="20">
        <v>2.7300000000000001E-2</v>
      </c>
      <c r="D498" s="20">
        <v>2.9300000000000003E-2</v>
      </c>
      <c r="E498" s="20">
        <v>2.9703478083607925E-2</v>
      </c>
      <c r="F498" s="20">
        <v>3.0099999999999998E-2</v>
      </c>
      <c r="G498" s="8"/>
      <c r="H498" s="66">
        <f t="shared" si="35"/>
        <v>0</v>
      </c>
      <c r="I498" s="66">
        <f t="shared" si="36"/>
        <v>2.9999999999999818E-4</v>
      </c>
      <c r="J498" s="66">
        <f t="shared" si="37"/>
        <v>6.0000000000000331E-4</v>
      </c>
      <c r="K498" s="66">
        <f t="shared" si="38"/>
        <v>7.5168888627379082E-4</v>
      </c>
      <c r="L498" s="66">
        <f t="shared" si="39"/>
        <v>8.9999999999999802E-4</v>
      </c>
    </row>
    <row r="499" spans="1:12" x14ac:dyDescent="0.35">
      <c r="A499" s="8">
        <v>44684</v>
      </c>
      <c r="B499" s="20">
        <v>2.1600000000000001E-2</v>
      </c>
      <c r="C499" s="20">
        <v>2.7799999999999998E-2</v>
      </c>
      <c r="D499" s="20">
        <v>2.9500000000000002E-2</v>
      </c>
      <c r="E499" s="20">
        <v>2.9803915415675154E-2</v>
      </c>
      <c r="F499" s="20">
        <v>3.0099999999999998E-2</v>
      </c>
      <c r="G499" s="8"/>
      <c r="H499" s="66">
        <f t="shared" si="35"/>
        <v>5.9999999999999984E-4</v>
      </c>
      <c r="I499" s="66">
        <f t="shared" si="36"/>
        <v>4.9999999999999697E-4</v>
      </c>
      <c r="J499" s="66">
        <f t="shared" si="37"/>
        <v>1.9999999999999879E-4</v>
      </c>
      <c r="K499" s="66">
        <f t="shared" si="38"/>
        <v>1.0043733206722971E-4</v>
      </c>
      <c r="L499" s="66">
        <f t="shared" si="39"/>
        <v>0</v>
      </c>
    </row>
    <row r="500" spans="1:12" x14ac:dyDescent="0.35">
      <c r="A500" s="8">
        <v>44685</v>
      </c>
      <c r="B500" s="20">
        <v>2.07E-2</v>
      </c>
      <c r="C500" s="20">
        <v>2.6600000000000002E-2</v>
      </c>
      <c r="D500" s="20">
        <v>2.8500000000000001E-2</v>
      </c>
      <c r="E500" s="20">
        <v>2.8901693424859411E-2</v>
      </c>
      <c r="F500" s="20">
        <v>2.9300000000000003E-2</v>
      </c>
      <c r="G500" s="8"/>
      <c r="H500" s="66">
        <f t="shared" si="35"/>
        <v>-9.0000000000000149E-4</v>
      </c>
      <c r="I500" s="66">
        <f t="shared" si="36"/>
        <v>-1.1999999999999962E-3</v>
      </c>
      <c r="J500" s="66">
        <f t="shared" si="37"/>
        <v>-1.0000000000000009E-3</v>
      </c>
      <c r="K500" s="66">
        <f t="shared" si="38"/>
        <v>-9.0222199081574361E-4</v>
      </c>
      <c r="L500" s="66">
        <f t="shared" si="39"/>
        <v>-7.9999999999999516E-4</v>
      </c>
    </row>
    <row r="501" spans="1:12" x14ac:dyDescent="0.35">
      <c r="A501" s="8">
        <v>44686</v>
      </c>
      <c r="B501" s="20">
        <v>2.0799999999999999E-2</v>
      </c>
      <c r="C501" s="20">
        <v>2.7099999999999999E-2</v>
      </c>
      <c r="D501" s="20">
        <v>2.9100000000000001E-2</v>
      </c>
      <c r="E501" s="20">
        <v>2.9603619995699892E-2</v>
      </c>
      <c r="F501" s="20">
        <v>3.0099999999999998E-2</v>
      </c>
      <c r="G501" s="8"/>
      <c r="H501" s="66">
        <f t="shared" si="35"/>
        <v>9.9999999999999395E-5</v>
      </c>
      <c r="I501" s="66">
        <f t="shared" si="36"/>
        <v>4.9999999999999697E-4</v>
      </c>
      <c r="J501" s="66">
        <f t="shared" si="37"/>
        <v>5.9999999999999984E-4</v>
      </c>
      <c r="K501" s="66">
        <f t="shared" si="38"/>
        <v>7.0192657084048107E-4</v>
      </c>
      <c r="L501" s="66">
        <f t="shared" si="39"/>
        <v>7.9999999999999516E-4</v>
      </c>
    </row>
    <row r="502" spans="1:12" x14ac:dyDescent="0.35">
      <c r="A502" s="8">
        <v>44687</v>
      </c>
      <c r="B502" s="20">
        <v>2.0799999999999999E-2</v>
      </c>
      <c r="C502" s="20">
        <v>2.7200000000000002E-2</v>
      </c>
      <c r="D502" s="20">
        <v>2.9399999999999999E-2</v>
      </c>
      <c r="E502" s="20">
        <v>3.0001191525182432E-2</v>
      </c>
      <c r="F502" s="20">
        <v>3.0600000000000002E-2</v>
      </c>
      <c r="G502" s="8"/>
      <c r="H502" s="66">
        <f t="shared" si="35"/>
        <v>0</v>
      </c>
      <c r="I502" s="66">
        <f t="shared" si="36"/>
        <v>1.0000000000000286E-4</v>
      </c>
      <c r="J502" s="66">
        <f t="shared" si="37"/>
        <v>2.9999999999999818E-4</v>
      </c>
      <c r="K502" s="66">
        <f t="shared" si="38"/>
        <v>3.9757152948254049E-4</v>
      </c>
      <c r="L502" s="66">
        <f t="shared" si="39"/>
        <v>5.0000000000000391E-4</v>
      </c>
    </row>
    <row r="503" spans="1:12" x14ac:dyDescent="0.35">
      <c r="A503" s="8">
        <v>44690</v>
      </c>
      <c r="B503" s="20">
        <v>1.9900000000000001E-2</v>
      </c>
      <c r="C503" s="20">
        <v>2.6099999999999998E-2</v>
      </c>
      <c r="D503" s="20">
        <v>2.81E-2</v>
      </c>
      <c r="E503" s="20">
        <v>2.8804128362399557E-2</v>
      </c>
      <c r="F503" s="20">
        <v>2.9500000000000002E-2</v>
      </c>
      <c r="G503" s="8"/>
      <c r="H503" s="66">
        <f t="shared" si="35"/>
        <v>-8.9999999999999802E-4</v>
      </c>
      <c r="I503" s="66">
        <f t="shared" si="36"/>
        <v>-1.1000000000000038E-3</v>
      </c>
      <c r="J503" s="66">
        <f t="shared" si="37"/>
        <v>-1.2999999999999991E-3</v>
      </c>
      <c r="K503" s="66">
        <f t="shared" si="38"/>
        <v>-1.1970631627828757E-3</v>
      </c>
      <c r="L503" s="66">
        <f t="shared" si="39"/>
        <v>-1.1000000000000003E-3</v>
      </c>
    </row>
    <row r="504" spans="1:12" x14ac:dyDescent="0.35">
      <c r="A504" s="8">
        <v>44691</v>
      </c>
      <c r="B504" s="20">
        <v>2.0099999999999996E-2</v>
      </c>
      <c r="C504" s="20">
        <v>2.6200000000000001E-2</v>
      </c>
      <c r="D504" s="20">
        <v>2.81E-2</v>
      </c>
      <c r="E504" s="20">
        <v>2.8604893863267221E-2</v>
      </c>
      <c r="F504" s="20">
        <v>2.9100000000000001E-2</v>
      </c>
      <c r="G504" s="8"/>
      <c r="H504" s="66">
        <f t="shared" si="35"/>
        <v>1.9999999999999532E-4</v>
      </c>
      <c r="I504" s="66">
        <f t="shared" si="36"/>
        <v>1.0000000000000286E-4</v>
      </c>
      <c r="J504" s="66">
        <f t="shared" si="37"/>
        <v>0</v>
      </c>
      <c r="K504" s="66">
        <f t="shared" si="38"/>
        <v>-1.9923449913233568E-4</v>
      </c>
      <c r="L504" s="66">
        <f t="shared" si="39"/>
        <v>-4.0000000000000105E-4</v>
      </c>
    </row>
    <row r="505" spans="1:12" x14ac:dyDescent="0.35">
      <c r="A505" s="8">
        <v>44692</v>
      </c>
      <c r="B505" s="20">
        <v>1.9900000000000001E-2</v>
      </c>
      <c r="C505" s="20">
        <v>2.6600000000000002E-2</v>
      </c>
      <c r="D505" s="20">
        <v>2.81E-2</v>
      </c>
      <c r="E505" s="20">
        <v>2.8503879704199937E-2</v>
      </c>
      <c r="F505" s="20">
        <v>2.8900000000000002E-2</v>
      </c>
      <c r="G505" s="8"/>
      <c r="H505" s="66">
        <f t="shared" si="35"/>
        <v>-1.9999999999999532E-4</v>
      </c>
      <c r="I505" s="66">
        <f t="shared" si="36"/>
        <v>4.0000000000000105E-4</v>
      </c>
      <c r="J505" s="66">
        <f t="shared" si="37"/>
        <v>0</v>
      </c>
      <c r="K505" s="66">
        <f t="shared" si="38"/>
        <v>-1.0101415906728362E-4</v>
      </c>
      <c r="L505" s="66">
        <f t="shared" si="39"/>
        <v>-1.9999999999999879E-4</v>
      </c>
    </row>
    <row r="506" spans="1:12" x14ac:dyDescent="0.35">
      <c r="A506" s="8">
        <v>44693</v>
      </c>
      <c r="B506" s="20">
        <v>1.9599999999999999E-2</v>
      </c>
      <c r="C506" s="20">
        <v>2.5600000000000001E-2</v>
      </c>
      <c r="D506" s="20">
        <v>2.7300000000000001E-2</v>
      </c>
      <c r="E506" s="20">
        <v>2.7703036839922417E-2</v>
      </c>
      <c r="F506" s="20">
        <v>2.81E-2</v>
      </c>
      <c r="G506" s="8"/>
      <c r="H506" s="66">
        <f t="shared" si="35"/>
        <v>-3.0000000000000165E-4</v>
      </c>
      <c r="I506" s="66">
        <f t="shared" si="36"/>
        <v>-1.0000000000000009E-3</v>
      </c>
      <c r="J506" s="66">
        <f t="shared" si="37"/>
        <v>-7.9999999999999863E-4</v>
      </c>
      <c r="K506" s="66">
        <f t="shared" si="38"/>
        <v>-8.0084286427752061E-4</v>
      </c>
      <c r="L506" s="66">
        <f t="shared" si="39"/>
        <v>-8.000000000000021E-4</v>
      </c>
    </row>
    <row r="507" spans="1:12" x14ac:dyDescent="0.35">
      <c r="A507" s="8">
        <v>44694</v>
      </c>
      <c r="B507" s="20">
        <v>2.0400000000000001E-2</v>
      </c>
      <c r="C507" s="20">
        <v>2.6099999999999998E-2</v>
      </c>
      <c r="D507" s="20">
        <v>2.7900000000000001E-2</v>
      </c>
      <c r="E507" s="20">
        <v>2.8404505113719707E-2</v>
      </c>
      <c r="F507" s="20">
        <v>2.8900000000000002E-2</v>
      </c>
      <c r="G507" s="8"/>
      <c r="H507" s="66">
        <f t="shared" si="35"/>
        <v>8.000000000000021E-4</v>
      </c>
      <c r="I507" s="66">
        <f t="shared" si="36"/>
        <v>4.9999999999999697E-4</v>
      </c>
      <c r="J507" s="66">
        <f t="shared" si="37"/>
        <v>5.9999999999999984E-4</v>
      </c>
      <c r="K507" s="66">
        <f t="shared" si="38"/>
        <v>7.0146827379729063E-4</v>
      </c>
      <c r="L507" s="66">
        <f t="shared" si="39"/>
        <v>8.000000000000021E-4</v>
      </c>
    </row>
    <row r="508" spans="1:12" x14ac:dyDescent="0.35">
      <c r="A508" s="8">
        <v>44697</v>
      </c>
      <c r="B508" s="20">
        <v>2.07E-2</v>
      </c>
      <c r="C508" s="20">
        <v>2.58E-2</v>
      </c>
      <c r="D508" s="20">
        <v>2.75E-2</v>
      </c>
      <c r="E508" s="20">
        <v>2.7900695156299074E-2</v>
      </c>
      <c r="F508" s="20">
        <v>2.8300000000000002E-2</v>
      </c>
      <c r="G508" s="8"/>
      <c r="H508" s="66">
        <f t="shared" si="35"/>
        <v>2.9999999999999818E-4</v>
      </c>
      <c r="I508" s="66">
        <f t="shared" si="36"/>
        <v>-2.9999999999999818E-4</v>
      </c>
      <c r="J508" s="66">
        <f t="shared" si="37"/>
        <v>-4.0000000000000105E-4</v>
      </c>
      <c r="K508" s="66">
        <f t="shared" si="38"/>
        <v>-5.0380995742063325E-4</v>
      </c>
      <c r="L508" s="66">
        <f t="shared" si="39"/>
        <v>-5.9999999999999984E-4</v>
      </c>
    </row>
    <row r="509" spans="1:12" x14ac:dyDescent="0.35">
      <c r="A509" s="8">
        <v>44698</v>
      </c>
      <c r="B509" s="20">
        <v>2.1600000000000001E-2</v>
      </c>
      <c r="C509" s="20">
        <v>2.7099999999999999E-2</v>
      </c>
      <c r="D509" s="20">
        <v>2.8900000000000002E-2</v>
      </c>
      <c r="E509" s="20">
        <v>2.925467803141207E-2</v>
      </c>
      <c r="F509" s="20">
        <v>2.9600000000000001E-2</v>
      </c>
      <c r="G509" s="8"/>
      <c r="H509" s="66">
        <f t="shared" si="35"/>
        <v>9.0000000000000149E-4</v>
      </c>
      <c r="I509" s="66">
        <f t="shared" si="36"/>
        <v>1.2999999999999991E-3</v>
      </c>
      <c r="J509" s="66">
        <f t="shared" si="37"/>
        <v>1.4000000000000019E-3</v>
      </c>
      <c r="K509" s="66">
        <f t="shared" si="38"/>
        <v>1.3539828751129961E-3</v>
      </c>
      <c r="L509" s="66">
        <f t="shared" si="39"/>
        <v>1.2999999999999991E-3</v>
      </c>
    </row>
    <row r="510" spans="1:12" x14ac:dyDescent="0.35">
      <c r="A510" s="8">
        <v>44699</v>
      </c>
      <c r="B510" s="20">
        <v>2.1600000000000001E-2</v>
      </c>
      <c r="C510" s="20">
        <v>2.6800000000000001E-2</v>
      </c>
      <c r="D510" s="20">
        <v>2.8399999999999998E-2</v>
      </c>
      <c r="E510" s="20">
        <v>2.8654435864648223E-2</v>
      </c>
      <c r="F510" s="20">
        <v>2.8900000000000002E-2</v>
      </c>
      <c r="G510" s="8"/>
      <c r="H510" s="66">
        <f t="shared" si="35"/>
        <v>0</v>
      </c>
      <c r="I510" s="66">
        <f t="shared" si="36"/>
        <v>-2.9999999999999818E-4</v>
      </c>
      <c r="J510" s="66">
        <f t="shared" si="37"/>
        <v>-5.0000000000000391E-4</v>
      </c>
      <c r="K510" s="66">
        <f t="shared" si="38"/>
        <v>-6.0024216676384662E-4</v>
      </c>
      <c r="L510" s="66">
        <f t="shared" si="39"/>
        <v>-6.9999999999999923E-4</v>
      </c>
    </row>
    <row r="511" spans="1:12" x14ac:dyDescent="0.35">
      <c r="A511" s="8">
        <v>44700</v>
      </c>
      <c r="B511" s="20">
        <v>2.1099999999999997E-2</v>
      </c>
      <c r="C511" s="20">
        <v>2.63E-2</v>
      </c>
      <c r="D511" s="20">
        <v>2.7799999999999998E-2</v>
      </c>
      <c r="E511" s="20">
        <v>2.8100955186148316E-2</v>
      </c>
      <c r="F511" s="20">
        <v>2.8399999999999998E-2</v>
      </c>
      <c r="G511" s="8"/>
      <c r="H511" s="66">
        <f t="shared" si="35"/>
        <v>-5.0000000000000391E-4</v>
      </c>
      <c r="I511" s="66">
        <f t="shared" si="36"/>
        <v>-5.0000000000000044E-4</v>
      </c>
      <c r="J511" s="66">
        <f t="shared" si="37"/>
        <v>-5.9999999999999984E-4</v>
      </c>
      <c r="K511" s="66">
        <f t="shared" si="38"/>
        <v>-5.5348067849990759E-4</v>
      </c>
      <c r="L511" s="66">
        <f t="shared" si="39"/>
        <v>-5.0000000000000391E-4</v>
      </c>
    </row>
    <row r="512" spans="1:12" x14ac:dyDescent="0.35">
      <c r="A512" s="8">
        <v>44701</v>
      </c>
      <c r="B512" s="20">
        <v>2.07E-2</v>
      </c>
      <c r="C512" s="20">
        <v>2.6000000000000002E-2</v>
      </c>
      <c r="D512" s="20">
        <v>2.7300000000000001E-2</v>
      </c>
      <c r="E512" s="20">
        <v>2.7651733674706084E-2</v>
      </c>
      <c r="F512" s="20">
        <v>2.7999999999999997E-2</v>
      </c>
      <c r="G512" s="8"/>
      <c r="H512" s="66">
        <f t="shared" si="35"/>
        <v>-3.9999999999999758E-4</v>
      </c>
      <c r="I512" s="66">
        <f t="shared" si="36"/>
        <v>-2.9999999999999818E-4</v>
      </c>
      <c r="J512" s="66">
        <f t="shared" si="37"/>
        <v>-4.9999999999999697E-4</v>
      </c>
      <c r="K512" s="66">
        <f t="shared" si="38"/>
        <v>-4.4922151144223196E-4</v>
      </c>
      <c r="L512" s="66">
        <f t="shared" si="39"/>
        <v>-4.0000000000000105E-4</v>
      </c>
    </row>
    <row r="513" spans="1:12" x14ac:dyDescent="0.35">
      <c r="A513" s="8">
        <v>44704</v>
      </c>
      <c r="B513" s="20">
        <v>2.0899999999999998E-2</v>
      </c>
      <c r="C513" s="20">
        <v>2.6499999999999999E-2</v>
      </c>
      <c r="D513" s="20">
        <v>2.7999999999999997E-2</v>
      </c>
      <c r="E513" s="20">
        <v>2.840399424389542E-2</v>
      </c>
      <c r="F513" s="20">
        <v>2.8799999999999999E-2</v>
      </c>
      <c r="G513" s="8"/>
      <c r="H513" s="66">
        <f t="shared" si="35"/>
        <v>1.9999999999999879E-4</v>
      </c>
      <c r="I513" s="66">
        <f t="shared" si="36"/>
        <v>4.9999999999999697E-4</v>
      </c>
      <c r="J513" s="66">
        <f t="shared" si="37"/>
        <v>6.9999999999999576E-4</v>
      </c>
      <c r="K513" s="66">
        <f t="shared" si="38"/>
        <v>7.5226056918933568E-4</v>
      </c>
      <c r="L513" s="66">
        <f t="shared" si="39"/>
        <v>8.000000000000021E-4</v>
      </c>
    </row>
    <row r="514" spans="1:12" x14ac:dyDescent="0.35">
      <c r="A514" s="8">
        <v>44705</v>
      </c>
      <c r="B514" s="20">
        <v>2.0199999999999999E-2</v>
      </c>
      <c r="C514" s="20">
        <v>2.5000000000000001E-2</v>
      </c>
      <c r="D514" s="20">
        <v>2.6600000000000002E-2</v>
      </c>
      <c r="E514" s="20">
        <v>2.7103105718463461E-2</v>
      </c>
      <c r="F514" s="20">
        <v>2.76E-2</v>
      </c>
      <c r="G514" s="8"/>
      <c r="H514" s="66">
        <f t="shared" si="35"/>
        <v>-6.9999999999999923E-4</v>
      </c>
      <c r="I514" s="66">
        <f t="shared" si="36"/>
        <v>-1.4999999999999979E-3</v>
      </c>
      <c r="J514" s="66">
        <f t="shared" si="37"/>
        <v>-1.399999999999995E-3</v>
      </c>
      <c r="K514" s="66">
        <f t="shared" si="38"/>
        <v>-1.3008885254319584E-3</v>
      </c>
      <c r="L514" s="66">
        <f t="shared" si="39"/>
        <v>-1.1999999999999997E-3</v>
      </c>
    </row>
    <row r="515" spans="1:12" x14ac:dyDescent="0.35">
      <c r="A515" s="8">
        <v>44706</v>
      </c>
      <c r="B515" s="20">
        <v>2.0099999999999996E-2</v>
      </c>
      <c r="C515" s="20">
        <v>2.4799999999999999E-2</v>
      </c>
      <c r="D515" s="20">
        <v>2.63E-2</v>
      </c>
      <c r="E515" s="20">
        <v>2.6704619076761697E-2</v>
      </c>
      <c r="F515" s="20">
        <v>2.7099999999999999E-2</v>
      </c>
      <c r="G515" s="8"/>
      <c r="H515" s="66">
        <f t="shared" si="35"/>
        <v>-1.0000000000000286E-4</v>
      </c>
      <c r="I515" s="66">
        <f t="shared" si="36"/>
        <v>-2.0000000000000226E-4</v>
      </c>
      <c r="J515" s="66">
        <f t="shared" si="37"/>
        <v>-3.0000000000000165E-4</v>
      </c>
      <c r="K515" s="66">
        <f t="shared" si="38"/>
        <v>-3.9848664170176462E-4</v>
      </c>
      <c r="L515" s="66">
        <f t="shared" si="39"/>
        <v>-5.0000000000000044E-4</v>
      </c>
    </row>
    <row r="516" spans="1:12" x14ac:dyDescent="0.35">
      <c r="A516" s="8">
        <v>44707</v>
      </c>
      <c r="B516" s="20">
        <v>1.9900000000000001E-2</v>
      </c>
      <c r="C516" s="20">
        <v>2.46E-2</v>
      </c>
      <c r="D516" s="20">
        <v>2.63E-2</v>
      </c>
      <c r="E516" s="20">
        <v>2.6651618627889128E-2</v>
      </c>
      <c r="F516" s="20">
        <v>2.7000000000000003E-2</v>
      </c>
      <c r="G516" s="8"/>
      <c r="H516" s="66">
        <f t="shared" ref="H516:H579" si="40">B516-B515</f>
        <v>-1.9999999999999532E-4</v>
      </c>
      <c r="I516" s="66">
        <f t="shared" ref="I516:I579" si="41">C516-C515</f>
        <v>-1.9999999999999879E-4</v>
      </c>
      <c r="J516" s="66">
        <f t="shared" ref="J516:J579" si="42">D516-D515</f>
        <v>0</v>
      </c>
      <c r="K516" s="66">
        <f t="shared" ref="K516:K579" si="43">E516-E515</f>
        <v>-5.3000448872568551E-5</v>
      </c>
      <c r="L516" s="66">
        <f t="shared" ref="L516:L579" si="44">F516-F515</f>
        <v>-9.9999999999995925E-5</v>
      </c>
    </row>
    <row r="517" spans="1:12" x14ac:dyDescent="0.35">
      <c r="A517" s="8">
        <v>44708</v>
      </c>
      <c r="B517" s="20">
        <v>2.0099999999999996E-2</v>
      </c>
      <c r="C517" s="20">
        <v>2.4700000000000003E-2</v>
      </c>
      <c r="D517" s="20">
        <v>2.64E-2</v>
      </c>
      <c r="E517" s="20">
        <v>2.6750488294518902E-2</v>
      </c>
      <c r="F517" s="20">
        <v>2.7099999999999999E-2</v>
      </c>
      <c r="G517" s="8"/>
      <c r="H517" s="66">
        <f t="shared" si="40"/>
        <v>1.9999999999999532E-4</v>
      </c>
      <c r="I517" s="66">
        <f t="shared" si="41"/>
        <v>1.0000000000000286E-4</v>
      </c>
      <c r="J517" s="66">
        <f t="shared" si="42"/>
        <v>9.9999999999999395E-5</v>
      </c>
      <c r="K517" s="66">
        <f t="shared" si="43"/>
        <v>9.8869666629773645E-5</v>
      </c>
      <c r="L517" s="66">
        <f t="shared" si="44"/>
        <v>9.9999999999995925E-5</v>
      </c>
    </row>
    <row r="518" spans="1:12" x14ac:dyDescent="0.35">
      <c r="A518" s="8">
        <v>44712</v>
      </c>
      <c r="B518" s="20">
        <v>2.0799999999999999E-2</v>
      </c>
      <c r="C518" s="20">
        <v>2.53E-2</v>
      </c>
      <c r="D518" s="20">
        <v>2.7099999999999999E-2</v>
      </c>
      <c r="E518" s="20">
        <v>2.7604869176971171E-2</v>
      </c>
      <c r="F518" s="20">
        <v>2.81E-2</v>
      </c>
      <c r="G518" s="8"/>
      <c r="H518" s="66">
        <f t="shared" si="40"/>
        <v>7.000000000000027E-4</v>
      </c>
      <c r="I518" s="66">
        <f t="shared" si="41"/>
        <v>5.9999999999999637E-4</v>
      </c>
      <c r="J518" s="66">
        <f t="shared" si="42"/>
        <v>6.9999999999999923E-4</v>
      </c>
      <c r="K518" s="66">
        <f t="shared" si="43"/>
        <v>8.5438088245226931E-4</v>
      </c>
      <c r="L518" s="66">
        <f t="shared" si="44"/>
        <v>1.0000000000000009E-3</v>
      </c>
    </row>
    <row r="519" spans="1:12" x14ac:dyDescent="0.35">
      <c r="A519" s="8">
        <v>44713</v>
      </c>
      <c r="B519" s="20">
        <v>2.1600000000000001E-2</v>
      </c>
      <c r="C519" s="20">
        <v>2.6600000000000002E-2</v>
      </c>
      <c r="D519" s="20">
        <v>2.8399999999999998E-2</v>
      </c>
      <c r="E519" s="20">
        <v>2.89042706968364E-2</v>
      </c>
      <c r="F519" s="20">
        <v>2.9399999999999999E-2</v>
      </c>
      <c r="G519" s="8"/>
      <c r="H519" s="66">
        <f t="shared" si="40"/>
        <v>8.000000000000021E-4</v>
      </c>
      <c r="I519" s="66">
        <f t="shared" si="41"/>
        <v>1.3000000000000025E-3</v>
      </c>
      <c r="J519" s="66">
        <f t="shared" si="42"/>
        <v>1.2999999999999991E-3</v>
      </c>
      <c r="K519" s="66">
        <f t="shared" si="43"/>
        <v>1.2994015198652294E-3</v>
      </c>
      <c r="L519" s="66">
        <f t="shared" si="44"/>
        <v>1.2999999999999991E-3</v>
      </c>
    </row>
    <row r="520" spans="1:12" x14ac:dyDescent="0.35">
      <c r="A520" s="8">
        <v>44714</v>
      </c>
      <c r="B520" s="20">
        <v>2.1499999999999998E-2</v>
      </c>
      <c r="C520" s="20">
        <v>2.6499999999999999E-2</v>
      </c>
      <c r="D520" s="20">
        <v>2.8300000000000002E-2</v>
      </c>
      <c r="E520" s="20">
        <v>2.8751183404613266E-2</v>
      </c>
      <c r="F520" s="20">
        <v>2.92E-2</v>
      </c>
      <c r="G520" s="8"/>
      <c r="H520" s="66">
        <f t="shared" si="40"/>
        <v>-1.0000000000000286E-4</v>
      </c>
      <c r="I520" s="66">
        <f t="shared" si="41"/>
        <v>-1.0000000000000286E-4</v>
      </c>
      <c r="J520" s="66">
        <f t="shared" si="42"/>
        <v>-9.9999999999995925E-5</v>
      </c>
      <c r="K520" s="66">
        <f t="shared" si="43"/>
        <v>-1.5308729222313425E-4</v>
      </c>
      <c r="L520" s="66">
        <f t="shared" si="44"/>
        <v>-1.9999999999999879E-4</v>
      </c>
    </row>
    <row r="521" spans="1:12" x14ac:dyDescent="0.35">
      <c r="A521" s="8">
        <v>44715</v>
      </c>
      <c r="B521" s="20">
        <v>2.18E-2</v>
      </c>
      <c r="C521" s="20">
        <v>2.6600000000000002E-2</v>
      </c>
      <c r="D521" s="20">
        <v>2.87E-2</v>
      </c>
      <c r="E521" s="20">
        <v>2.9104321851004665E-2</v>
      </c>
      <c r="F521" s="20">
        <v>2.9500000000000002E-2</v>
      </c>
      <c r="G521" s="8"/>
      <c r="H521" s="66">
        <f t="shared" si="40"/>
        <v>3.0000000000000165E-4</v>
      </c>
      <c r="I521" s="66">
        <f t="shared" si="41"/>
        <v>1.0000000000000286E-4</v>
      </c>
      <c r="J521" s="66">
        <f t="shared" si="42"/>
        <v>3.9999999999999758E-4</v>
      </c>
      <c r="K521" s="66">
        <f t="shared" si="43"/>
        <v>3.5313844639139891E-4</v>
      </c>
      <c r="L521" s="66">
        <f t="shared" si="44"/>
        <v>3.0000000000000165E-4</v>
      </c>
    </row>
    <row r="522" spans="1:12" x14ac:dyDescent="0.35">
      <c r="A522" s="8">
        <v>44718</v>
      </c>
      <c r="B522" s="20">
        <v>2.23E-2</v>
      </c>
      <c r="C522" s="20">
        <v>2.7300000000000001E-2</v>
      </c>
      <c r="D522" s="20">
        <v>2.9399999999999999E-2</v>
      </c>
      <c r="E522" s="20">
        <v>2.9850786492547115E-2</v>
      </c>
      <c r="F522" s="20">
        <v>3.0299999999999997E-2</v>
      </c>
      <c r="G522" s="8"/>
      <c r="H522" s="66">
        <f t="shared" si="40"/>
        <v>5.0000000000000044E-4</v>
      </c>
      <c r="I522" s="66">
        <f t="shared" si="41"/>
        <v>6.9999999999999923E-4</v>
      </c>
      <c r="J522" s="66">
        <f t="shared" si="42"/>
        <v>6.9999999999999923E-4</v>
      </c>
      <c r="K522" s="66">
        <f t="shared" si="43"/>
        <v>7.4646464154244987E-4</v>
      </c>
      <c r="L522" s="66">
        <f t="shared" si="44"/>
        <v>7.9999999999999516E-4</v>
      </c>
    </row>
    <row r="523" spans="1:12" x14ac:dyDescent="0.35">
      <c r="A523" s="8">
        <v>44719</v>
      </c>
      <c r="B523" s="20">
        <v>2.2599999999999999E-2</v>
      </c>
      <c r="C523" s="20">
        <v>2.75E-2</v>
      </c>
      <c r="D523" s="20">
        <v>2.9100000000000001E-2</v>
      </c>
      <c r="E523" s="20">
        <v>2.9504497237264515E-2</v>
      </c>
      <c r="F523" s="20">
        <v>2.9900000000000003E-2</v>
      </c>
      <c r="G523" s="8"/>
      <c r="H523" s="66">
        <f t="shared" si="40"/>
        <v>2.9999999999999818E-4</v>
      </c>
      <c r="I523" s="66">
        <f t="shared" si="41"/>
        <v>1.9999999999999879E-4</v>
      </c>
      <c r="J523" s="66">
        <f t="shared" si="42"/>
        <v>-2.9999999999999818E-4</v>
      </c>
      <c r="K523" s="66">
        <f t="shared" si="43"/>
        <v>-3.4628925528260024E-4</v>
      </c>
      <c r="L523" s="66">
        <f t="shared" si="44"/>
        <v>-3.9999999999999411E-4</v>
      </c>
    </row>
    <row r="524" spans="1:12" x14ac:dyDescent="0.35">
      <c r="A524" s="8">
        <v>44720</v>
      </c>
      <c r="B524" s="20">
        <v>2.29E-2</v>
      </c>
      <c r="C524" s="20">
        <v>2.7799999999999998E-2</v>
      </c>
      <c r="D524" s="20">
        <v>2.9399999999999999E-2</v>
      </c>
      <c r="E524" s="20">
        <v>2.9853054785600536E-2</v>
      </c>
      <c r="F524" s="20">
        <v>3.0299999999999997E-2</v>
      </c>
      <c r="G524" s="8"/>
      <c r="H524" s="66">
        <f t="shared" si="40"/>
        <v>3.0000000000000165E-4</v>
      </c>
      <c r="I524" s="66">
        <f t="shared" si="41"/>
        <v>2.9999999999999818E-4</v>
      </c>
      <c r="J524" s="66">
        <f t="shared" si="42"/>
        <v>2.9999999999999818E-4</v>
      </c>
      <c r="K524" s="66">
        <f t="shared" si="43"/>
        <v>3.4855754833602176E-4</v>
      </c>
      <c r="L524" s="66">
        <f t="shared" si="44"/>
        <v>3.9999999999999411E-4</v>
      </c>
    </row>
    <row r="525" spans="1:12" x14ac:dyDescent="0.35">
      <c r="A525" s="8">
        <v>44721</v>
      </c>
      <c r="B525" s="20">
        <v>2.35E-2</v>
      </c>
      <c r="C525" s="20">
        <v>2.8300000000000002E-2</v>
      </c>
      <c r="D525" s="20">
        <v>2.9900000000000003E-2</v>
      </c>
      <c r="E525" s="20">
        <v>3.0302586236602584E-2</v>
      </c>
      <c r="F525" s="20">
        <v>3.0699999999999998E-2</v>
      </c>
      <c r="G525" s="8"/>
      <c r="H525" s="66">
        <f t="shared" si="40"/>
        <v>5.9999999999999984E-4</v>
      </c>
      <c r="I525" s="66">
        <f t="shared" si="41"/>
        <v>5.0000000000000391E-4</v>
      </c>
      <c r="J525" s="66">
        <f t="shared" si="42"/>
        <v>5.0000000000000391E-4</v>
      </c>
      <c r="K525" s="66">
        <f t="shared" si="43"/>
        <v>4.4953145100204775E-4</v>
      </c>
      <c r="L525" s="66">
        <f t="shared" si="44"/>
        <v>4.0000000000000105E-4</v>
      </c>
    </row>
    <row r="526" spans="1:12" x14ac:dyDescent="0.35">
      <c r="A526" s="8">
        <v>44722</v>
      </c>
      <c r="B526" s="20">
        <v>2.58E-2</v>
      </c>
      <c r="C526" s="20">
        <v>3.0600000000000002E-2</v>
      </c>
      <c r="D526" s="20">
        <v>3.2099999999999997E-2</v>
      </c>
      <c r="E526" s="20">
        <v>3.2301535440049108E-2</v>
      </c>
      <c r="F526" s="20">
        <v>3.2500000000000001E-2</v>
      </c>
      <c r="G526" s="8"/>
      <c r="H526" s="66">
        <f t="shared" si="40"/>
        <v>2.3E-3</v>
      </c>
      <c r="I526" s="66">
        <f t="shared" si="41"/>
        <v>2.3E-3</v>
      </c>
      <c r="J526" s="66">
        <f t="shared" si="42"/>
        <v>2.1999999999999936E-3</v>
      </c>
      <c r="K526" s="66">
        <f t="shared" si="43"/>
        <v>1.9989492034465234E-3</v>
      </c>
      <c r="L526" s="66">
        <f t="shared" si="44"/>
        <v>1.800000000000003E-3</v>
      </c>
    </row>
    <row r="527" spans="1:12" x14ac:dyDescent="0.35">
      <c r="A527" s="8">
        <v>44725</v>
      </c>
      <c r="B527" s="20">
        <v>2.8900000000000002E-2</v>
      </c>
      <c r="C527" s="20">
        <v>3.4000000000000002E-2</v>
      </c>
      <c r="D527" s="20">
        <v>3.56E-2</v>
      </c>
      <c r="E527" s="20">
        <v>3.5600448420451611E-2</v>
      </c>
      <c r="F527" s="20">
        <v>3.56E-2</v>
      </c>
      <c r="G527" s="8"/>
      <c r="H527" s="66">
        <f t="shared" si="40"/>
        <v>3.1000000000000021E-3</v>
      </c>
      <c r="I527" s="66">
        <f t="shared" si="41"/>
        <v>3.4000000000000002E-3</v>
      </c>
      <c r="J527" s="66">
        <f t="shared" si="42"/>
        <v>3.5000000000000031E-3</v>
      </c>
      <c r="K527" s="66">
        <f t="shared" si="43"/>
        <v>3.2989129804025033E-3</v>
      </c>
      <c r="L527" s="66">
        <f t="shared" si="44"/>
        <v>3.0999999999999986E-3</v>
      </c>
    </row>
    <row r="528" spans="1:12" x14ac:dyDescent="0.35">
      <c r="A528" s="8">
        <v>44726</v>
      </c>
      <c r="B528" s="20">
        <v>3.15E-2</v>
      </c>
      <c r="C528" s="20">
        <v>3.4500000000000003E-2</v>
      </c>
      <c r="D528" s="20">
        <v>3.6000000000000004E-2</v>
      </c>
      <c r="E528" s="20">
        <v>3.6054840628302123E-2</v>
      </c>
      <c r="F528" s="20">
        <v>3.61E-2</v>
      </c>
      <c r="G528" s="8"/>
      <c r="H528" s="66">
        <f t="shared" si="40"/>
        <v>2.5999999999999981E-3</v>
      </c>
      <c r="I528" s="66">
        <f t="shared" si="41"/>
        <v>5.0000000000000044E-4</v>
      </c>
      <c r="J528" s="66">
        <f t="shared" si="42"/>
        <v>4.0000000000000452E-4</v>
      </c>
      <c r="K528" s="66">
        <f t="shared" si="43"/>
        <v>4.5439220785051249E-4</v>
      </c>
      <c r="L528" s="66">
        <f t="shared" si="44"/>
        <v>5.0000000000000044E-4</v>
      </c>
    </row>
    <row r="529" spans="1:12" x14ac:dyDescent="0.35">
      <c r="A529" s="8">
        <v>44727</v>
      </c>
      <c r="B529" s="20">
        <v>2.9300000000000003E-2</v>
      </c>
      <c r="C529" s="20">
        <v>3.2000000000000001E-2</v>
      </c>
      <c r="D529" s="20">
        <v>3.3500000000000002E-2</v>
      </c>
      <c r="E529" s="20">
        <v>3.3650660118474979E-2</v>
      </c>
      <c r="F529" s="20">
        <v>3.3799999999999997E-2</v>
      </c>
      <c r="G529" s="8"/>
      <c r="H529" s="66">
        <f t="shared" si="40"/>
        <v>-2.1999999999999971E-3</v>
      </c>
      <c r="I529" s="66">
        <f t="shared" si="41"/>
        <v>-2.5000000000000022E-3</v>
      </c>
      <c r="J529" s="66">
        <f t="shared" si="42"/>
        <v>-2.5000000000000022E-3</v>
      </c>
      <c r="K529" s="66">
        <f t="shared" si="43"/>
        <v>-2.4041805098271446E-3</v>
      </c>
      <c r="L529" s="66">
        <f t="shared" si="44"/>
        <v>-2.3000000000000034E-3</v>
      </c>
    </row>
    <row r="530" spans="1:12" x14ac:dyDescent="0.35">
      <c r="A530" s="8">
        <v>44728</v>
      </c>
      <c r="B530" s="20">
        <v>2.8799999999999999E-2</v>
      </c>
      <c r="C530" s="20">
        <v>3.1400000000000004E-2</v>
      </c>
      <c r="D530" s="20">
        <v>3.3300000000000003E-2</v>
      </c>
      <c r="E530" s="20">
        <v>3.3401279034250379E-2</v>
      </c>
      <c r="F530" s="20">
        <v>3.3500000000000002E-2</v>
      </c>
      <c r="G530" s="8"/>
      <c r="H530" s="66">
        <f t="shared" si="40"/>
        <v>-5.0000000000000391E-4</v>
      </c>
      <c r="I530" s="66">
        <f t="shared" si="41"/>
        <v>-5.9999999999999637E-4</v>
      </c>
      <c r="J530" s="66">
        <f t="shared" si="42"/>
        <v>-1.9999999999999879E-4</v>
      </c>
      <c r="K530" s="66">
        <f t="shared" si="43"/>
        <v>-2.4938108422459943E-4</v>
      </c>
      <c r="L530" s="66">
        <f t="shared" si="44"/>
        <v>-2.9999999999999472E-4</v>
      </c>
    </row>
    <row r="531" spans="1:12" x14ac:dyDescent="0.35">
      <c r="A531" s="8">
        <v>44729</v>
      </c>
      <c r="B531" s="20">
        <v>2.86E-2</v>
      </c>
      <c r="C531" s="20">
        <v>3.1699999999999999E-2</v>
      </c>
      <c r="D531" s="20">
        <v>3.3500000000000002E-2</v>
      </c>
      <c r="E531" s="20">
        <v>3.3453265223303254E-2</v>
      </c>
      <c r="F531" s="20">
        <v>3.3399999999999999E-2</v>
      </c>
      <c r="G531" s="8"/>
      <c r="H531" s="66">
        <f t="shared" si="40"/>
        <v>-1.9999999999999879E-4</v>
      </c>
      <c r="I531" s="66">
        <f t="shared" si="41"/>
        <v>2.9999999999999472E-4</v>
      </c>
      <c r="J531" s="66">
        <f t="shared" si="42"/>
        <v>1.9999999999999879E-4</v>
      </c>
      <c r="K531" s="66">
        <f t="shared" si="43"/>
        <v>5.1986189052874443E-5</v>
      </c>
      <c r="L531" s="66">
        <f t="shared" si="44"/>
        <v>-1.0000000000000286E-4</v>
      </c>
    </row>
    <row r="532" spans="1:12" x14ac:dyDescent="0.35">
      <c r="A532" s="8">
        <v>44733</v>
      </c>
      <c r="B532" s="20">
        <v>2.92E-2</v>
      </c>
      <c r="C532" s="20">
        <v>3.2099999999999997E-2</v>
      </c>
      <c r="D532" s="20">
        <v>3.3500000000000002E-2</v>
      </c>
      <c r="E532" s="20">
        <v>3.365244385524048E-2</v>
      </c>
      <c r="F532" s="20">
        <v>3.3799999999999997E-2</v>
      </c>
      <c r="G532" s="8"/>
      <c r="H532" s="66">
        <f t="shared" si="40"/>
        <v>5.9999999999999984E-4</v>
      </c>
      <c r="I532" s="66">
        <f t="shared" si="41"/>
        <v>3.9999999999999758E-4</v>
      </c>
      <c r="J532" s="66">
        <f t="shared" si="42"/>
        <v>0</v>
      </c>
      <c r="K532" s="66">
        <f t="shared" si="43"/>
        <v>1.9917863193722601E-4</v>
      </c>
      <c r="L532" s="66">
        <f t="shared" si="44"/>
        <v>3.9999999999999758E-4</v>
      </c>
    </row>
    <row r="533" spans="1:12" x14ac:dyDescent="0.35">
      <c r="A533" s="8">
        <v>44734</v>
      </c>
      <c r="B533" s="20">
        <v>2.7900000000000001E-2</v>
      </c>
      <c r="C533" s="20">
        <v>3.0600000000000002E-2</v>
      </c>
      <c r="D533" s="20">
        <v>3.2000000000000001E-2</v>
      </c>
      <c r="E533" s="20">
        <v>3.2104017559095373E-2</v>
      </c>
      <c r="F533" s="20">
        <v>3.2199999999999999E-2</v>
      </c>
      <c r="G533" s="8"/>
      <c r="H533" s="66">
        <f t="shared" si="40"/>
        <v>-1.2999999999999991E-3</v>
      </c>
      <c r="I533" s="66">
        <f t="shared" si="41"/>
        <v>-1.4999999999999944E-3</v>
      </c>
      <c r="J533" s="66">
        <f t="shared" si="42"/>
        <v>-1.5000000000000013E-3</v>
      </c>
      <c r="K533" s="66">
        <f t="shared" si="43"/>
        <v>-1.548426296145107E-3</v>
      </c>
      <c r="L533" s="66">
        <f t="shared" si="44"/>
        <v>-1.5999999999999973E-3</v>
      </c>
    </row>
    <row r="534" spans="1:12" x14ac:dyDescent="0.35">
      <c r="A534" s="8">
        <v>44735</v>
      </c>
      <c r="B534" s="20">
        <v>2.7799999999999998E-2</v>
      </c>
      <c r="C534" s="20">
        <v>3.0099999999999998E-2</v>
      </c>
      <c r="D534" s="20">
        <v>3.1200000000000002E-2</v>
      </c>
      <c r="E534" s="20">
        <v>3.1302615331078906E-2</v>
      </c>
      <c r="F534" s="20">
        <v>3.1400000000000004E-2</v>
      </c>
      <c r="G534" s="8"/>
      <c r="H534" s="66">
        <f t="shared" si="40"/>
        <v>-1.0000000000000286E-4</v>
      </c>
      <c r="I534" s="66">
        <f t="shared" si="41"/>
        <v>-5.0000000000000391E-4</v>
      </c>
      <c r="J534" s="66">
        <f t="shared" si="42"/>
        <v>-7.9999999999999863E-4</v>
      </c>
      <c r="K534" s="66">
        <f t="shared" si="43"/>
        <v>-8.0140222801646649E-4</v>
      </c>
      <c r="L534" s="66">
        <f t="shared" si="44"/>
        <v>-7.9999999999999516E-4</v>
      </c>
    </row>
    <row r="535" spans="1:12" x14ac:dyDescent="0.35">
      <c r="A535" s="8">
        <v>44736</v>
      </c>
      <c r="B535" s="20">
        <v>2.8300000000000002E-2</v>
      </c>
      <c r="C535" s="20">
        <v>3.04E-2</v>
      </c>
      <c r="D535" s="20">
        <v>3.1300000000000001E-2</v>
      </c>
      <c r="E535" s="20">
        <v>3.1553357001751575E-2</v>
      </c>
      <c r="F535" s="20">
        <v>3.1800000000000002E-2</v>
      </c>
      <c r="G535" s="8"/>
      <c r="H535" s="66">
        <f t="shared" si="40"/>
        <v>5.0000000000000391E-4</v>
      </c>
      <c r="I535" s="66">
        <f t="shared" si="41"/>
        <v>3.0000000000000165E-4</v>
      </c>
      <c r="J535" s="66">
        <f t="shared" si="42"/>
        <v>9.9999999999999395E-5</v>
      </c>
      <c r="K535" s="66">
        <f t="shared" si="43"/>
        <v>2.5074167067266895E-4</v>
      </c>
      <c r="L535" s="66">
        <f t="shared" si="44"/>
        <v>3.9999999999999758E-4</v>
      </c>
    </row>
    <row r="536" spans="1:12" x14ac:dyDescent="0.35">
      <c r="A536" s="8">
        <v>44739</v>
      </c>
      <c r="B536" s="20">
        <v>2.8900000000000002E-2</v>
      </c>
      <c r="C536" s="20">
        <v>3.0800000000000001E-2</v>
      </c>
      <c r="D536" s="20">
        <v>3.2099999999999997E-2</v>
      </c>
      <c r="E536" s="20">
        <v>3.2253687245331362E-2</v>
      </c>
      <c r="F536" s="20">
        <v>3.2400000000000005E-2</v>
      </c>
      <c r="G536" s="8"/>
      <c r="H536" s="66">
        <f t="shared" si="40"/>
        <v>5.9999999999999984E-4</v>
      </c>
      <c r="I536" s="66">
        <f t="shared" si="41"/>
        <v>4.0000000000000105E-4</v>
      </c>
      <c r="J536" s="66">
        <f t="shared" si="42"/>
        <v>7.9999999999999516E-4</v>
      </c>
      <c r="K536" s="66">
        <f t="shared" si="43"/>
        <v>7.0033024357978729E-4</v>
      </c>
      <c r="L536" s="66">
        <f t="shared" si="44"/>
        <v>6.0000000000000331E-4</v>
      </c>
    </row>
    <row r="537" spans="1:12" x14ac:dyDescent="0.35">
      <c r="A537" s="8">
        <v>44740</v>
      </c>
      <c r="B537" s="20">
        <v>2.8799999999999999E-2</v>
      </c>
      <c r="C537" s="20">
        <v>3.1E-2</v>
      </c>
      <c r="D537" s="20">
        <v>3.2099999999999997E-2</v>
      </c>
      <c r="E537" s="20">
        <v>3.2300381984185798E-2</v>
      </c>
      <c r="F537" s="20">
        <v>3.2500000000000001E-2</v>
      </c>
      <c r="G537" s="8"/>
      <c r="H537" s="66">
        <f t="shared" si="40"/>
        <v>-1.0000000000000286E-4</v>
      </c>
      <c r="I537" s="66">
        <f t="shared" si="41"/>
        <v>1.9999999999999879E-4</v>
      </c>
      <c r="J537" s="66">
        <f t="shared" si="42"/>
        <v>0</v>
      </c>
      <c r="K537" s="66">
        <f t="shared" si="43"/>
        <v>4.6694738854435869E-5</v>
      </c>
      <c r="L537" s="66">
        <f t="shared" si="44"/>
        <v>9.9999999999995925E-5</v>
      </c>
    </row>
    <row r="538" spans="1:12" x14ac:dyDescent="0.35">
      <c r="A538" s="8">
        <v>44741</v>
      </c>
      <c r="B538" s="20">
        <v>2.8799999999999999E-2</v>
      </c>
      <c r="C538" s="20">
        <v>3.0600000000000002E-2</v>
      </c>
      <c r="D538" s="20">
        <v>3.1300000000000001E-2</v>
      </c>
      <c r="E538" s="20">
        <v>3.1401190915868404E-2</v>
      </c>
      <c r="F538" s="20">
        <v>3.15E-2</v>
      </c>
      <c r="G538" s="8"/>
      <c r="H538" s="66">
        <f t="shared" si="40"/>
        <v>0</v>
      </c>
      <c r="I538" s="66">
        <f t="shared" si="41"/>
        <v>-3.9999999999999758E-4</v>
      </c>
      <c r="J538" s="66">
        <f t="shared" si="42"/>
        <v>-7.9999999999999516E-4</v>
      </c>
      <c r="K538" s="66">
        <f t="shared" si="43"/>
        <v>-8.9919106831739398E-4</v>
      </c>
      <c r="L538" s="66">
        <f t="shared" si="44"/>
        <v>-1.0000000000000009E-3</v>
      </c>
    </row>
    <row r="539" spans="1:12" x14ac:dyDescent="0.35">
      <c r="A539" s="8">
        <v>44742</v>
      </c>
      <c r="B539" s="20">
        <v>2.7999999999999997E-2</v>
      </c>
      <c r="C539" s="20">
        <v>2.92E-2</v>
      </c>
      <c r="D539" s="20">
        <v>2.9900000000000003E-2</v>
      </c>
      <c r="E539" s="20">
        <v>3.0000330373618773E-2</v>
      </c>
      <c r="F539" s="20">
        <v>3.0099999999999998E-2</v>
      </c>
      <c r="G539" s="8"/>
      <c r="H539" s="66">
        <f t="shared" si="40"/>
        <v>-8.000000000000021E-4</v>
      </c>
      <c r="I539" s="66">
        <f t="shared" si="41"/>
        <v>-1.4000000000000019E-3</v>
      </c>
      <c r="J539" s="66">
        <f t="shared" si="42"/>
        <v>-1.3999999999999985E-3</v>
      </c>
      <c r="K539" s="66">
        <f t="shared" si="43"/>
        <v>-1.4008605422496309E-3</v>
      </c>
      <c r="L539" s="66">
        <f t="shared" si="44"/>
        <v>-1.4000000000000019E-3</v>
      </c>
    </row>
    <row r="540" spans="1:12" x14ac:dyDescent="0.35">
      <c r="A540" s="8">
        <v>44743</v>
      </c>
      <c r="B540" s="20">
        <v>2.7900000000000001E-2</v>
      </c>
      <c r="C540" s="20">
        <v>2.8399999999999998E-2</v>
      </c>
      <c r="D540" s="20">
        <v>2.8500000000000001E-2</v>
      </c>
      <c r="E540" s="20">
        <v>2.8652073856125941E-2</v>
      </c>
      <c r="F540" s="20">
        <v>2.8799999999999999E-2</v>
      </c>
      <c r="G540" s="8"/>
      <c r="H540" s="66">
        <f t="shared" si="40"/>
        <v>-9.9999999999995925E-5</v>
      </c>
      <c r="I540" s="66">
        <f t="shared" si="41"/>
        <v>-8.000000000000021E-4</v>
      </c>
      <c r="J540" s="66">
        <f t="shared" si="42"/>
        <v>-1.4000000000000019E-3</v>
      </c>
      <c r="K540" s="66">
        <f t="shared" si="43"/>
        <v>-1.3482565174928324E-3</v>
      </c>
      <c r="L540" s="66">
        <f t="shared" si="44"/>
        <v>-1.2999999999999991E-3</v>
      </c>
    </row>
    <row r="541" spans="1:12" x14ac:dyDescent="0.35">
      <c r="A541" s="8">
        <v>44747</v>
      </c>
      <c r="B541" s="20">
        <v>2.7699999999999999E-2</v>
      </c>
      <c r="C541" s="20">
        <v>2.8199999999999999E-2</v>
      </c>
      <c r="D541" s="20">
        <v>2.8199999999999999E-2</v>
      </c>
      <c r="E541" s="20">
        <v>2.8203140819916511E-2</v>
      </c>
      <c r="F541" s="20">
        <v>2.8199999999999999E-2</v>
      </c>
      <c r="G541" s="8"/>
      <c r="H541" s="66">
        <f t="shared" si="40"/>
        <v>-2.0000000000000226E-4</v>
      </c>
      <c r="I541" s="66">
        <f t="shared" si="41"/>
        <v>-1.9999999999999879E-4</v>
      </c>
      <c r="J541" s="66">
        <f t="shared" si="42"/>
        <v>-3.0000000000000165E-4</v>
      </c>
      <c r="K541" s="66">
        <f t="shared" si="43"/>
        <v>-4.4893303620942987E-4</v>
      </c>
      <c r="L541" s="66">
        <f t="shared" si="44"/>
        <v>-5.9999999999999984E-4</v>
      </c>
    </row>
    <row r="542" spans="1:12" x14ac:dyDescent="0.35">
      <c r="A542" s="8">
        <v>44748</v>
      </c>
      <c r="B542" s="20">
        <v>2.8199999999999999E-2</v>
      </c>
      <c r="C542" s="20">
        <v>2.9700000000000001E-2</v>
      </c>
      <c r="D542" s="20">
        <v>2.9900000000000003E-2</v>
      </c>
      <c r="E542" s="20">
        <v>2.9751143347498801E-2</v>
      </c>
      <c r="F542" s="20">
        <v>2.9600000000000001E-2</v>
      </c>
      <c r="G542" s="8"/>
      <c r="H542" s="66">
        <f t="shared" si="40"/>
        <v>5.0000000000000044E-4</v>
      </c>
      <c r="I542" s="66">
        <f t="shared" si="41"/>
        <v>1.5000000000000013E-3</v>
      </c>
      <c r="J542" s="66">
        <f t="shared" si="42"/>
        <v>1.7000000000000036E-3</v>
      </c>
      <c r="K542" s="66">
        <f t="shared" si="43"/>
        <v>1.5480025275822901E-3</v>
      </c>
      <c r="L542" s="66">
        <f t="shared" si="44"/>
        <v>1.4000000000000019E-3</v>
      </c>
    </row>
    <row r="543" spans="1:12" x14ac:dyDescent="0.35">
      <c r="A543" s="8">
        <v>44749</v>
      </c>
      <c r="B543" s="20">
        <v>2.87E-2</v>
      </c>
      <c r="C543" s="20">
        <v>3.0299999999999997E-2</v>
      </c>
      <c r="D543" s="20">
        <v>3.0499999999999999E-2</v>
      </c>
      <c r="E543" s="20">
        <v>3.0503069115494191E-2</v>
      </c>
      <c r="F543" s="20">
        <v>3.0499999999999999E-2</v>
      </c>
      <c r="G543" s="8"/>
      <c r="H543" s="66">
        <f t="shared" si="40"/>
        <v>5.0000000000000044E-4</v>
      </c>
      <c r="I543" s="66">
        <f t="shared" si="41"/>
        <v>5.9999999999999637E-4</v>
      </c>
      <c r="J543" s="66">
        <f t="shared" si="42"/>
        <v>5.9999999999999637E-4</v>
      </c>
      <c r="K543" s="66">
        <f t="shared" si="43"/>
        <v>7.5192576799539002E-4</v>
      </c>
      <c r="L543" s="66">
        <f t="shared" si="44"/>
        <v>8.9999999999999802E-4</v>
      </c>
    </row>
    <row r="544" spans="1:12" x14ac:dyDescent="0.35">
      <c r="A544" s="8">
        <v>44750</v>
      </c>
      <c r="B544" s="20">
        <v>2.9600000000000001E-2</v>
      </c>
      <c r="C544" s="20">
        <v>3.1200000000000002E-2</v>
      </c>
      <c r="D544" s="20">
        <v>3.1400000000000004E-2</v>
      </c>
      <c r="E544" s="20">
        <v>3.1354338473999092E-2</v>
      </c>
      <c r="F544" s="20">
        <v>3.1300000000000001E-2</v>
      </c>
      <c r="G544" s="8"/>
      <c r="H544" s="66">
        <f t="shared" si="40"/>
        <v>9.0000000000000149E-4</v>
      </c>
      <c r="I544" s="66">
        <f t="shared" si="41"/>
        <v>9.0000000000000496E-4</v>
      </c>
      <c r="J544" s="66">
        <f t="shared" si="42"/>
        <v>9.0000000000000496E-4</v>
      </c>
      <c r="K544" s="66">
        <f t="shared" si="43"/>
        <v>8.512693585049011E-4</v>
      </c>
      <c r="L544" s="66">
        <f t="shared" si="44"/>
        <v>8.000000000000021E-4</v>
      </c>
    </row>
    <row r="545" spans="1:12" x14ac:dyDescent="0.35">
      <c r="A545" s="8">
        <v>44753</v>
      </c>
      <c r="B545" s="20">
        <v>2.9700000000000001E-2</v>
      </c>
      <c r="C545" s="20">
        <v>3.0699999999999998E-2</v>
      </c>
      <c r="D545" s="20">
        <v>3.0899999999999997E-2</v>
      </c>
      <c r="E545" s="20">
        <v>3.0700611662837125E-2</v>
      </c>
      <c r="F545" s="20">
        <v>3.0499999999999999E-2</v>
      </c>
      <c r="G545" s="8"/>
      <c r="H545" s="66">
        <f t="shared" si="40"/>
        <v>9.9999999999999395E-5</v>
      </c>
      <c r="I545" s="66">
        <f t="shared" si="41"/>
        <v>-5.0000000000000391E-4</v>
      </c>
      <c r="J545" s="66">
        <f t="shared" si="42"/>
        <v>-5.0000000000000738E-4</v>
      </c>
      <c r="K545" s="66">
        <f t="shared" si="43"/>
        <v>-6.5372681116196776E-4</v>
      </c>
      <c r="L545" s="66">
        <f t="shared" si="44"/>
        <v>-8.000000000000021E-4</v>
      </c>
    </row>
    <row r="546" spans="1:12" x14ac:dyDescent="0.35">
      <c r="A546" s="8">
        <v>44754</v>
      </c>
      <c r="B546" s="20">
        <v>3.0699999999999998E-2</v>
      </c>
      <c r="C546" s="20">
        <v>3.0299999999999997E-2</v>
      </c>
      <c r="D546" s="20">
        <v>3.0699999999999998E-2</v>
      </c>
      <c r="E546" s="20">
        <v>3.0400067808167407E-2</v>
      </c>
      <c r="F546" s="20">
        <v>3.0099999999999998E-2</v>
      </c>
      <c r="G546" s="8"/>
      <c r="H546" s="66">
        <f t="shared" si="40"/>
        <v>9.9999999999999742E-4</v>
      </c>
      <c r="I546" s="66">
        <f t="shared" si="41"/>
        <v>-4.0000000000000105E-4</v>
      </c>
      <c r="J546" s="66">
        <f t="shared" si="42"/>
        <v>-1.9999999999999879E-4</v>
      </c>
      <c r="K546" s="66">
        <f t="shared" si="43"/>
        <v>-3.0054385466971728E-4</v>
      </c>
      <c r="L546" s="66">
        <f t="shared" si="44"/>
        <v>-4.0000000000000105E-4</v>
      </c>
    </row>
    <row r="547" spans="1:12" x14ac:dyDescent="0.35">
      <c r="A547" s="8">
        <v>44755</v>
      </c>
      <c r="B547" s="20">
        <v>3.2099999999999997E-2</v>
      </c>
      <c r="C547" s="20">
        <v>3.1300000000000001E-2</v>
      </c>
      <c r="D547" s="20">
        <v>3.1400000000000004E-2</v>
      </c>
      <c r="E547" s="20">
        <v>3.0803165745312423E-2</v>
      </c>
      <c r="F547" s="20">
        <v>3.0200000000000001E-2</v>
      </c>
      <c r="G547" s="8"/>
      <c r="H547" s="66">
        <f t="shared" si="40"/>
        <v>1.3999999999999985E-3</v>
      </c>
      <c r="I547" s="66">
        <f t="shared" si="41"/>
        <v>1.0000000000000044E-3</v>
      </c>
      <c r="J547" s="66">
        <f t="shared" si="42"/>
        <v>7.0000000000000617E-4</v>
      </c>
      <c r="K547" s="66">
        <f t="shared" si="43"/>
        <v>4.0309793714501593E-4</v>
      </c>
      <c r="L547" s="66">
        <f t="shared" si="44"/>
        <v>1.0000000000000286E-4</v>
      </c>
    </row>
    <row r="548" spans="1:12" x14ac:dyDescent="0.35">
      <c r="A548" s="8">
        <v>44756</v>
      </c>
      <c r="B548" s="20">
        <v>3.1600000000000003E-2</v>
      </c>
      <c r="C548" s="20">
        <v>3.15E-2</v>
      </c>
      <c r="D548" s="20">
        <v>3.1600000000000003E-2</v>
      </c>
      <c r="E548" s="20">
        <v>3.1103846039073887E-2</v>
      </c>
      <c r="F548" s="20">
        <v>3.0600000000000002E-2</v>
      </c>
      <c r="G548" s="8"/>
      <c r="H548" s="66">
        <f t="shared" si="40"/>
        <v>-4.9999999999999351E-4</v>
      </c>
      <c r="I548" s="66">
        <f t="shared" si="41"/>
        <v>1.9999999999999879E-4</v>
      </c>
      <c r="J548" s="66">
        <f t="shared" si="42"/>
        <v>1.9999999999999879E-4</v>
      </c>
      <c r="K548" s="66">
        <f t="shared" si="43"/>
        <v>3.0068029376146416E-4</v>
      </c>
      <c r="L548" s="66">
        <f t="shared" si="44"/>
        <v>4.0000000000000105E-4</v>
      </c>
    </row>
    <row r="549" spans="1:12" x14ac:dyDescent="0.35">
      <c r="A549" s="8">
        <v>44757</v>
      </c>
      <c r="B549" s="20">
        <v>3.1200000000000002E-2</v>
      </c>
      <c r="C549" s="20">
        <v>3.1300000000000001E-2</v>
      </c>
      <c r="D549" s="20">
        <v>3.1400000000000004E-2</v>
      </c>
      <c r="E549" s="20">
        <v>3.0953831036024622E-2</v>
      </c>
      <c r="F549" s="20">
        <v>3.0499999999999999E-2</v>
      </c>
      <c r="G549" s="8"/>
      <c r="H549" s="66">
        <f t="shared" si="40"/>
        <v>-4.0000000000000105E-4</v>
      </c>
      <c r="I549" s="66">
        <f t="shared" si="41"/>
        <v>-1.9999999999999879E-4</v>
      </c>
      <c r="J549" s="66">
        <f t="shared" si="42"/>
        <v>-1.9999999999999879E-4</v>
      </c>
      <c r="K549" s="66">
        <f t="shared" si="43"/>
        <v>-1.5001500304926557E-4</v>
      </c>
      <c r="L549" s="66">
        <f t="shared" si="44"/>
        <v>-1.0000000000000286E-4</v>
      </c>
    </row>
    <row r="550" spans="1:12" x14ac:dyDescent="0.35">
      <c r="A550" s="8">
        <v>44760</v>
      </c>
      <c r="B550" s="20">
        <v>3.1300000000000001E-2</v>
      </c>
      <c r="C550" s="20">
        <v>3.15E-2</v>
      </c>
      <c r="D550" s="20">
        <v>3.15E-2</v>
      </c>
      <c r="E550" s="20">
        <v>3.1051836961156116E-2</v>
      </c>
      <c r="F550" s="20">
        <v>3.0600000000000002E-2</v>
      </c>
      <c r="G550" s="8"/>
      <c r="H550" s="66">
        <f t="shared" si="40"/>
        <v>9.9999999999999395E-5</v>
      </c>
      <c r="I550" s="66">
        <f t="shared" si="41"/>
        <v>1.9999999999999879E-4</v>
      </c>
      <c r="J550" s="66">
        <f t="shared" si="42"/>
        <v>9.9999999999995925E-5</v>
      </c>
      <c r="K550" s="66">
        <f t="shared" si="43"/>
        <v>9.8005925131493948E-5</v>
      </c>
      <c r="L550" s="66">
        <f t="shared" si="44"/>
        <v>1.0000000000000286E-4</v>
      </c>
    </row>
    <row r="551" spans="1:12" x14ac:dyDescent="0.35">
      <c r="A551" s="8">
        <v>44761</v>
      </c>
      <c r="B551" s="20">
        <v>3.1800000000000002E-2</v>
      </c>
      <c r="C551" s="20">
        <v>3.2300000000000002E-2</v>
      </c>
      <c r="D551" s="20">
        <v>3.2199999999999999E-2</v>
      </c>
      <c r="E551" s="20">
        <v>3.1802442570413397E-2</v>
      </c>
      <c r="F551" s="20">
        <v>3.1400000000000004E-2</v>
      </c>
      <c r="G551" s="8"/>
      <c r="H551" s="66">
        <f t="shared" si="40"/>
        <v>5.0000000000000044E-4</v>
      </c>
      <c r="I551" s="66">
        <f t="shared" si="41"/>
        <v>8.000000000000021E-4</v>
      </c>
      <c r="J551" s="66">
        <f t="shared" si="42"/>
        <v>6.9999999999999923E-4</v>
      </c>
      <c r="K551" s="66">
        <f t="shared" si="43"/>
        <v>7.5060560925728145E-4</v>
      </c>
      <c r="L551" s="66">
        <f t="shared" si="44"/>
        <v>8.000000000000021E-4</v>
      </c>
    </row>
    <row r="552" spans="1:12" x14ac:dyDescent="0.35">
      <c r="A552" s="8">
        <v>44762</v>
      </c>
      <c r="B552" s="20">
        <v>3.1800000000000002E-2</v>
      </c>
      <c r="C552" s="20">
        <v>3.2500000000000001E-2</v>
      </c>
      <c r="D552" s="20">
        <v>3.2500000000000001E-2</v>
      </c>
      <c r="E552" s="20">
        <v>3.2150247863914523E-2</v>
      </c>
      <c r="F552" s="20">
        <v>3.1800000000000002E-2</v>
      </c>
      <c r="G552" s="8"/>
      <c r="H552" s="66">
        <f t="shared" si="40"/>
        <v>0</v>
      </c>
      <c r="I552" s="66">
        <f t="shared" si="41"/>
        <v>1.9999999999999879E-4</v>
      </c>
      <c r="J552" s="66">
        <f t="shared" si="42"/>
        <v>3.0000000000000165E-4</v>
      </c>
      <c r="K552" s="66">
        <f t="shared" si="43"/>
        <v>3.4780529350112582E-4</v>
      </c>
      <c r="L552" s="66">
        <f t="shared" si="44"/>
        <v>3.9999999999999758E-4</v>
      </c>
    </row>
    <row r="553" spans="1:12" x14ac:dyDescent="0.35">
      <c r="A553" s="8">
        <v>44763</v>
      </c>
      <c r="B553" s="20">
        <v>3.1099999999999999E-2</v>
      </c>
      <c r="C553" s="20">
        <v>3.1E-2</v>
      </c>
      <c r="D553" s="20">
        <v>3.0699999999999998E-2</v>
      </c>
      <c r="E553" s="20">
        <v>3.0353950529440309E-2</v>
      </c>
      <c r="F553" s="20">
        <v>0.03</v>
      </c>
      <c r="G553" s="8"/>
      <c r="H553" s="66">
        <f t="shared" si="40"/>
        <v>-7.000000000000027E-4</v>
      </c>
      <c r="I553" s="66">
        <f t="shared" si="41"/>
        <v>-1.5000000000000013E-3</v>
      </c>
      <c r="J553" s="66">
        <f t="shared" si="42"/>
        <v>-1.800000000000003E-3</v>
      </c>
      <c r="K553" s="66">
        <f t="shared" si="43"/>
        <v>-1.7962973344742145E-3</v>
      </c>
      <c r="L553" s="66">
        <f t="shared" si="44"/>
        <v>-1.800000000000003E-3</v>
      </c>
    </row>
    <row r="554" spans="1:12" x14ac:dyDescent="0.35">
      <c r="A554" s="8">
        <v>44764</v>
      </c>
      <c r="B554" s="20">
        <v>3.0099999999999998E-2</v>
      </c>
      <c r="C554" s="20">
        <v>2.98E-2</v>
      </c>
      <c r="D554" s="20">
        <v>2.9300000000000003E-2</v>
      </c>
      <c r="E554" s="20">
        <v>2.9000116062077298E-2</v>
      </c>
      <c r="F554" s="20">
        <v>2.87E-2</v>
      </c>
      <c r="G554" s="8"/>
      <c r="H554" s="66">
        <f t="shared" si="40"/>
        <v>-1.0000000000000009E-3</v>
      </c>
      <c r="I554" s="66">
        <f t="shared" si="41"/>
        <v>-1.1999999999999997E-3</v>
      </c>
      <c r="J554" s="66">
        <f t="shared" si="42"/>
        <v>-1.399999999999995E-3</v>
      </c>
      <c r="K554" s="66">
        <f t="shared" si="43"/>
        <v>-1.3538344673630111E-3</v>
      </c>
      <c r="L554" s="66">
        <f t="shared" si="44"/>
        <v>-1.2999999999999991E-3</v>
      </c>
    </row>
    <row r="555" spans="1:12" x14ac:dyDescent="0.35">
      <c r="A555" s="8">
        <v>44767</v>
      </c>
      <c r="B555" s="20">
        <v>3.0699999999999998E-2</v>
      </c>
      <c r="C555" s="20">
        <v>0.03</v>
      </c>
      <c r="D555" s="20">
        <v>2.98E-2</v>
      </c>
      <c r="E555" s="20">
        <v>2.9354982723616706E-2</v>
      </c>
      <c r="F555" s="20">
        <v>2.8900000000000002E-2</v>
      </c>
      <c r="G555" s="8"/>
      <c r="H555" s="66">
        <f t="shared" si="40"/>
        <v>5.9999999999999984E-4</v>
      </c>
      <c r="I555" s="66">
        <f t="shared" si="41"/>
        <v>1.9999999999999879E-4</v>
      </c>
      <c r="J555" s="66">
        <f t="shared" si="42"/>
        <v>4.9999999999999697E-4</v>
      </c>
      <c r="K555" s="66">
        <f t="shared" si="43"/>
        <v>3.5486666153940888E-4</v>
      </c>
      <c r="L555" s="66">
        <f t="shared" si="44"/>
        <v>2.0000000000000226E-4</v>
      </c>
    </row>
    <row r="556" spans="1:12" x14ac:dyDescent="0.35">
      <c r="A556" s="8">
        <v>44768</v>
      </c>
      <c r="B556" s="20">
        <v>3.0600000000000002E-2</v>
      </c>
      <c r="C556" s="20">
        <v>3.0200000000000001E-2</v>
      </c>
      <c r="D556" s="20">
        <v>3.0099999999999998E-2</v>
      </c>
      <c r="E556" s="20">
        <v>2.9500023903005643E-2</v>
      </c>
      <c r="F556" s="20">
        <v>2.8900000000000002E-2</v>
      </c>
      <c r="G556" s="8"/>
      <c r="H556" s="66">
        <f t="shared" si="40"/>
        <v>-9.9999999999995925E-5</v>
      </c>
      <c r="I556" s="66">
        <f t="shared" si="41"/>
        <v>2.0000000000000226E-4</v>
      </c>
      <c r="J556" s="66">
        <f t="shared" si="42"/>
        <v>2.9999999999999818E-4</v>
      </c>
      <c r="K556" s="66">
        <f t="shared" si="43"/>
        <v>1.4504117938893626E-4</v>
      </c>
      <c r="L556" s="66">
        <f t="shared" si="44"/>
        <v>0</v>
      </c>
    </row>
    <row r="557" spans="1:12" x14ac:dyDescent="0.35">
      <c r="A557" s="8">
        <v>44769</v>
      </c>
      <c r="B557" s="20">
        <v>0.03</v>
      </c>
      <c r="C557" s="20">
        <v>2.9600000000000001E-2</v>
      </c>
      <c r="D557" s="20">
        <v>2.9300000000000003E-2</v>
      </c>
      <c r="E557" s="20">
        <v>2.8750588202321542E-2</v>
      </c>
      <c r="F557" s="20">
        <v>2.8199999999999999E-2</v>
      </c>
      <c r="G557" s="8"/>
      <c r="H557" s="66">
        <f t="shared" si="40"/>
        <v>-6.0000000000000331E-4</v>
      </c>
      <c r="I557" s="66">
        <f t="shared" si="41"/>
        <v>-5.9999999999999984E-4</v>
      </c>
      <c r="J557" s="66">
        <f t="shared" si="42"/>
        <v>-7.9999999999999516E-4</v>
      </c>
      <c r="K557" s="66">
        <f t="shared" si="43"/>
        <v>-7.494357006841007E-4</v>
      </c>
      <c r="L557" s="66">
        <f t="shared" si="44"/>
        <v>-7.000000000000027E-4</v>
      </c>
    </row>
    <row r="558" spans="1:12" x14ac:dyDescent="0.35">
      <c r="A558" s="8">
        <v>44770</v>
      </c>
      <c r="B558" s="20">
        <v>2.9300000000000003E-2</v>
      </c>
      <c r="C558" s="20">
        <v>2.8500000000000001E-2</v>
      </c>
      <c r="D558" s="20">
        <v>2.81E-2</v>
      </c>
      <c r="E558" s="20">
        <v>2.7504820256998151E-2</v>
      </c>
      <c r="F558" s="20">
        <v>2.69E-2</v>
      </c>
      <c r="G558" s="8"/>
      <c r="H558" s="66">
        <f t="shared" si="40"/>
        <v>-6.9999999999999576E-4</v>
      </c>
      <c r="I558" s="66">
        <f t="shared" si="41"/>
        <v>-1.1000000000000003E-3</v>
      </c>
      <c r="J558" s="66">
        <f t="shared" si="42"/>
        <v>-1.2000000000000031E-3</v>
      </c>
      <c r="K558" s="66">
        <f t="shared" si="43"/>
        <v>-1.2457679453233908E-3</v>
      </c>
      <c r="L558" s="66">
        <f t="shared" si="44"/>
        <v>-1.2999999999999991E-3</v>
      </c>
    </row>
    <row r="559" spans="1:12" x14ac:dyDescent="0.35">
      <c r="A559" s="8">
        <v>44771</v>
      </c>
      <c r="B559" s="20">
        <v>2.98E-2</v>
      </c>
      <c r="C559" s="20">
        <v>2.8900000000000002E-2</v>
      </c>
      <c r="D559" s="20">
        <v>2.8300000000000002E-2</v>
      </c>
      <c r="E559" s="20">
        <v>2.7651815811152773E-2</v>
      </c>
      <c r="F559" s="20">
        <v>2.7000000000000003E-2</v>
      </c>
      <c r="G559" s="8"/>
      <c r="H559" s="66">
        <f t="shared" si="40"/>
        <v>4.9999999999999697E-4</v>
      </c>
      <c r="I559" s="66">
        <f t="shared" si="41"/>
        <v>4.0000000000000105E-4</v>
      </c>
      <c r="J559" s="66">
        <f t="shared" si="42"/>
        <v>2.0000000000000226E-4</v>
      </c>
      <c r="K559" s="66">
        <f t="shared" si="43"/>
        <v>1.4699555415462195E-4</v>
      </c>
      <c r="L559" s="66">
        <f t="shared" si="44"/>
        <v>1.0000000000000286E-4</v>
      </c>
    </row>
    <row r="560" spans="1:12" x14ac:dyDescent="0.35">
      <c r="A560" s="8">
        <v>44774</v>
      </c>
      <c r="B560" s="20">
        <v>2.98E-2</v>
      </c>
      <c r="C560" s="20">
        <v>2.8999999999999998E-2</v>
      </c>
      <c r="D560" s="20">
        <v>2.8199999999999999E-2</v>
      </c>
      <c r="E560" s="20">
        <v>2.7401517962937643E-2</v>
      </c>
      <c r="F560" s="20">
        <v>2.6600000000000002E-2</v>
      </c>
      <c r="G560" s="8"/>
      <c r="H560" s="66">
        <f t="shared" si="40"/>
        <v>0</v>
      </c>
      <c r="I560" s="66">
        <f t="shared" si="41"/>
        <v>9.9999999999995925E-5</v>
      </c>
      <c r="J560" s="66">
        <f t="shared" si="42"/>
        <v>-1.0000000000000286E-4</v>
      </c>
      <c r="K560" s="66">
        <f t="shared" si="43"/>
        <v>-2.502978482151301E-4</v>
      </c>
      <c r="L560" s="66">
        <f t="shared" si="44"/>
        <v>-4.0000000000000105E-4</v>
      </c>
    </row>
    <row r="561" spans="1:12" x14ac:dyDescent="0.35">
      <c r="A561" s="8">
        <v>44775</v>
      </c>
      <c r="B561" s="20">
        <v>3.0899999999999997E-2</v>
      </c>
      <c r="C561" s="20">
        <v>3.0600000000000002E-2</v>
      </c>
      <c r="D561" s="20">
        <v>3.0200000000000001E-2</v>
      </c>
      <c r="E561" s="20">
        <v>2.9353004768845458E-2</v>
      </c>
      <c r="F561" s="20">
        <v>2.8500000000000001E-2</v>
      </c>
      <c r="G561" s="8"/>
      <c r="H561" s="66">
        <f t="shared" si="40"/>
        <v>1.0999999999999968E-3</v>
      </c>
      <c r="I561" s="66">
        <f t="shared" si="41"/>
        <v>1.6000000000000042E-3</v>
      </c>
      <c r="J561" s="66">
        <f t="shared" si="42"/>
        <v>2.0000000000000018E-3</v>
      </c>
      <c r="K561" s="66">
        <f t="shared" si="43"/>
        <v>1.951486805907815E-3</v>
      </c>
      <c r="L561" s="66">
        <f t="shared" si="44"/>
        <v>1.8999999999999989E-3</v>
      </c>
    </row>
    <row r="562" spans="1:12" x14ac:dyDescent="0.35">
      <c r="A562" s="8">
        <v>44776</v>
      </c>
      <c r="B562" s="20">
        <v>3.1400000000000004E-2</v>
      </c>
      <c r="C562" s="20">
        <v>3.1E-2</v>
      </c>
      <c r="D562" s="20">
        <v>3.04E-2</v>
      </c>
      <c r="E562" s="20">
        <v>2.9501617477840362E-2</v>
      </c>
      <c r="F562" s="20">
        <v>2.86E-2</v>
      </c>
      <c r="G562" s="8"/>
      <c r="H562" s="66">
        <f t="shared" si="40"/>
        <v>5.0000000000000738E-4</v>
      </c>
      <c r="I562" s="66">
        <f t="shared" si="41"/>
        <v>3.9999999999999758E-4</v>
      </c>
      <c r="J562" s="66">
        <f t="shared" si="42"/>
        <v>1.9999999999999879E-4</v>
      </c>
      <c r="K562" s="66">
        <f t="shared" si="43"/>
        <v>1.4861270899490381E-4</v>
      </c>
      <c r="L562" s="66">
        <f t="shared" si="44"/>
        <v>9.9999999999999395E-5</v>
      </c>
    </row>
    <row r="563" spans="1:12" x14ac:dyDescent="0.35">
      <c r="A563" s="8">
        <v>44777</v>
      </c>
      <c r="B563" s="20">
        <v>3.1099999999999999E-2</v>
      </c>
      <c r="C563" s="20">
        <v>3.0299999999999997E-2</v>
      </c>
      <c r="D563" s="20">
        <v>2.9500000000000002E-2</v>
      </c>
      <c r="E563" s="20">
        <v>2.8553015859696648E-2</v>
      </c>
      <c r="F563" s="20">
        <v>2.76E-2</v>
      </c>
      <c r="G563" s="8"/>
      <c r="H563" s="66">
        <f t="shared" si="40"/>
        <v>-3.0000000000000512E-4</v>
      </c>
      <c r="I563" s="66">
        <f t="shared" si="41"/>
        <v>-7.000000000000027E-4</v>
      </c>
      <c r="J563" s="66">
        <f t="shared" si="42"/>
        <v>-8.9999999999999802E-4</v>
      </c>
      <c r="K563" s="66">
        <f t="shared" si="43"/>
        <v>-9.486016181437136E-4</v>
      </c>
      <c r="L563" s="66">
        <f t="shared" si="44"/>
        <v>-1.0000000000000009E-3</v>
      </c>
    </row>
    <row r="564" spans="1:12" x14ac:dyDescent="0.35">
      <c r="A564" s="8">
        <v>44778</v>
      </c>
      <c r="B564" s="20">
        <v>3.2899999999999999E-2</v>
      </c>
      <c r="C564" s="20">
        <v>3.2400000000000005E-2</v>
      </c>
      <c r="D564" s="20">
        <v>3.1800000000000002E-2</v>
      </c>
      <c r="E564" s="20">
        <v>3.07532485693311E-2</v>
      </c>
      <c r="F564" s="20">
        <v>2.9700000000000001E-2</v>
      </c>
      <c r="G564" s="8"/>
      <c r="H564" s="66">
        <f t="shared" si="40"/>
        <v>1.7999999999999995E-3</v>
      </c>
      <c r="I564" s="66">
        <f t="shared" si="41"/>
        <v>2.1000000000000081E-3</v>
      </c>
      <c r="J564" s="66">
        <f t="shared" si="42"/>
        <v>2.3E-3</v>
      </c>
      <c r="K564" s="66">
        <f t="shared" si="43"/>
        <v>2.2002327096344518E-3</v>
      </c>
      <c r="L564" s="66">
        <f t="shared" si="44"/>
        <v>2.1000000000000012E-3</v>
      </c>
    </row>
    <row r="565" spans="1:12" x14ac:dyDescent="0.35">
      <c r="A565" s="8">
        <v>44781</v>
      </c>
      <c r="B565" s="20">
        <v>3.3000000000000002E-2</v>
      </c>
      <c r="C565" s="20">
        <v>3.2099999999999997E-2</v>
      </c>
      <c r="D565" s="20">
        <v>3.1400000000000004E-2</v>
      </c>
      <c r="E565" s="20">
        <v>3.0254512877135337E-2</v>
      </c>
      <c r="F565" s="20">
        <v>2.9100000000000001E-2</v>
      </c>
      <c r="G565" s="8"/>
      <c r="H565" s="66">
        <f t="shared" si="40"/>
        <v>1.0000000000000286E-4</v>
      </c>
      <c r="I565" s="66">
        <f t="shared" si="41"/>
        <v>-3.0000000000000859E-4</v>
      </c>
      <c r="J565" s="66">
        <f t="shared" si="42"/>
        <v>-3.9999999999999758E-4</v>
      </c>
      <c r="K565" s="66">
        <f t="shared" si="43"/>
        <v>-4.9873569219576266E-4</v>
      </c>
      <c r="L565" s="66">
        <f t="shared" si="44"/>
        <v>-5.9999999999999984E-4</v>
      </c>
    </row>
    <row r="566" spans="1:12" x14ac:dyDescent="0.35">
      <c r="A566" s="8">
        <v>44782</v>
      </c>
      <c r="B566" s="20">
        <v>3.3300000000000003E-2</v>
      </c>
      <c r="C566" s="20">
        <v>3.2799999999999996E-2</v>
      </c>
      <c r="D566" s="20">
        <v>3.2000000000000001E-2</v>
      </c>
      <c r="E566" s="20">
        <v>3.0851476074458307E-2</v>
      </c>
      <c r="F566" s="20">
        <v>2.9700000000000001E-2</v>
      </c>
      <c r="G566" s="8"/>
      <c r="H566" s="66">
        <f t="shared" si="40"/>
        <v>3.0000000000000165E-4</v>
      </c>
      <c r="I566" s="66">
        <f t="shared" si="41"/>
        <v>6.9999999999999923E-4</v>
      </c>
      <c r="J566" s="66">
        <f t="shared" si="42"/>
        <v>5.9999999999999637E-4</v>
      </c>
      <c r="K566" s="66">
        <f t="shared" si="43"/>
        <v>5.9696319732296943E-4</v>
      </c>
      <c r="L566" s="66">
        <f t="shared" si="44"/>
        <v>5.9999999999999984E-4</v>
      </c>
    </row>
    <row r="567" spans="1:12" x14ac:dyDescent="0.35">
      <c r="A567" s="8">
        <v>44783</v>
      </c>
      <c r="B567" s="20">
        <v>3.2599999999999997E-2</v>
      </c>
      <c r="C567" s="20">
        <v>3.2300000000000002E-2</v>
      </c>
      <c r="D567" s="20">
        <v>3.1300000000000001E-2</v>
      </c>
      <c r="E567" s="20">
        <v>3.0301005150774888E-2</v>
      </c>
      <c r="F567" s="20">
        <v>2.9300000000000003E-2</v>
      </c>
      <c r="G567" s="8"/>
      <c r="H567" s="66">
        <f t="shared" si="40"/>
        <v>-7.0000000000000617E-4</v>
      </c>
      <c r="I567" s="66">
        <f t="shared" si="41"/>
        <v>-4.9999999999999351E-4</v>
      </c>
      <c r="J567" s="66">
        <f t="shared" si="42"/>
        <v>-6.9999999999999923E-4</v>
      </c>
      <c r="K567" s="66">
        <f t="shared" si="43"/>
        <v>-5.5047092368341877E-4</v>
      </c>
      <c r="L567" s="66">
        <f t="shared" si="44"/>
        <v>-3.9999999999999758E-4</v>
      </c>
    </row>
    <row r="568" spans="1:12" x14ac:dyDescent="0.35">
      <c r="A568" s="8">
        <v>44784</v>
      </c>
      <c r="B568" s="20">
        <v>3.2500000000000001E-2</v>
      </c>
      <c r="C568" s="20">
        <v>3.2300000000000002E-2</v>
      </c>
      <c r="D568" s="20">
        <v>3.1600000000000003E-2</v>
      </c>
      <c r="E568" s="20">
        <v>3.0701720083555418E-2</v>
      </c>
      <c r="F568" s="20">
        <v>2.98E-2</v>
      </c>
      <c r="G568" s="8"/>
      <c r="H568" s="66">
        <f t="shared" si="40"/>
        <v>-9.9999999999995925E-5</v>
      </c>
      <c r="I568" s="66">
        <f t="shared" si="41"/>
        <v>0</v>
      </c>
      <c r="J568" s="66">
        <f t="shared" si="42"/>
        <v>3.0000000000000165E-4</v>
      </c>
      <c r="K568" s="66">
        <f t="shared" si="43"/>
        <v>4.0071493278052983E-4</v>
      </c>
      <c r="L568" s="66">
        <f t="shared" si="44"/>
        <v>4.9999999999999697E-4</v>
      </c>
    </row>
    <row r="569" spans="1:12" x14ac:dyDescent="0.35">
      <c r="A569" s="8">
        <v>44785</v>
      </c>
      <c r="B569" s="20">
        <v>3.2599999999999997E-2</v>
      </c>
      <c r="C569" s="20">
        <v>3.2500000000000001E-2</v>
      </c>
      <c r="D569" s="20">
        <v>3.1800000000000002E-2</v>
      </c>
      <c r="E569" s="20">
        <v>3.075168467574383E-2</v>
      </c>
      <c r="F569" s="20">
        <v>2.9700000000000001E-2</v>
      </c>
      <c r="G569" s="8"/>
      <c r="H569" s="66">
        <f t="shared" si="40"/>
        <v>9.9999999999995925E-5</v>
      </c>
      <c r="I569" s="66">
        <f t="shared" si="41"/>
        <v>1.9999999999999879E-4</v>
      </c>
      <c r="J569" s="66">
        <f t="shared" si="42"/>
        <v>1.9999999999999879E-4</v>
      </c>
      <c r="K569" s="66">
        <f t="shared" si="43"/>
        <v>4.9964592188412454E-5</v>
      </c>
      <c r="L569" s="66">
        <f t="shared" si="44"/>
        <v>-9.9999999999999395E-5</v>
      </c>
    </row>
    <row r="570" spans="1:12" x14ac:dyDescent="0.35">
      <c r="A570" s="8">
        <v>44788</v>
      </c>
      <c r="B570" s="20">
        <v>3.2300000000000002E-2</v>
      </c>
      <c r="C570" s="20">
        <v>3.2000000000000001E-2</v>
      </c>
      <c r="D570" s="20">
        <v>3.1400000000000004E-2</v>
      </c>
      <c r="E570" s="20">
        <v>3.0250885962859166E-2</v>
      </c>
      <c r="F570" s="20">
        <v>2.9100000000000001E-2</v>
      </c>
      <c r="G570" s="8"/>
      <c r="H570" s="66">
        <f t="shared" si="40"/>
        <v>-2.9999999999999472E-4</v>
      </c>
      <c r="I570" s="66">
        <f t="shared" si="41"/>
        <v>-5.0000000000000044E-4</v>
      </c>
      <c r="J570" s="66">
        <f t="shared" si="42"/>
        <v>-3.9999999999999758E-4</v>
      </c>
      <c r="K570" s="66">
        <f t="shared" si="43"/>
        <v>-5.0079871288466471E-4</v>
      </c>
      <c r="L570" s="66">
        <f t="shared" si="44"/>
        <v>-5.9999999999999984E-4</v>
      </c>
    </row>
    <row r="571" spans="1:12" x14ac:dyDescent="0.35">
      <c r="A571" s="8">
        <v>44789</v>
      </c>
      <c r="B571" s="20">
        <v>3.2599999999999997E-2</v>
      </c>
      <c r="C571" s="20">
        <v>3.2500000000000001E-2</v>
      </c>
      <c r="D571" s="20">
        <v>3.1899999999999998E-2</v>
      </c>
      <c r="E571" s="20">
        <v>3.0700944574496906E-2</v>
      </c>
      <c r="F571" s="20">
        <v>2.9500000000000002E-2</v>
      </c>
      <c r="G571" s="8"/>
      <c r="H571" s="66">
        <f t="shared" si="40"/>
        <v>2.9999999999999472E-4</v>
      </c>
      <c r="I571" s="66">
        <f t="shared" si="41"/>
        <v>5.0000000000000044E-4</v>
      </c>
      <c r="J571" s="66">
        <f t="shared" si="42"/>
        <v>4.9999999999999351E-4</v>
      </c>
      <c r="K571" s="66">
        <f t="shared" si="43"/>
        <v>4.5005861163774016E-4</v>
      </c>
      <c r="L571" s="66">
        <f t="shared" si="44"/>
        <v>4.0000000000000105E-4</v>
      </c>
    </row>
    <row r="572" spans="1:12" x14ac:dyDescent="0.35">
      <c r="A572" s="8">
        <v>44790</v>
      </c>
      <c r="B572" s="20">
        <v>3.27E-2</v>
      </c>
      <c r="C572" s="20">
        <v>3.2799999999999996E-2</v>
      </c>
      <c r="D572" s="20">
        <v>3.27E-2</v>
      </c>
      <c r="E572" s="20">
        <v>3.1554649465990139E-2</v>
      </c>
      <c r="F572" s="20">
        <v>3.04E-2</v>
      </c>
      <c r="G572" s="8"/>
      <c r="H572" s="66">
        <f t="shared" si="40"/>
        <v>1.0000000000000286E-4</v>
      </c>
      <c r="I572" s="66">
        <f t="shared" si="41"/>
        <v>2.9999999999999472E-4</v>
      </c>
      <c r="J572" s="66">
        <f t="shared" si="42"/>
        <v>8.000000000000021E-4</v>
      </c>
      <c r="K572" s="66">
        <f t="shared" si="43"/>
        <v>8.5370489149323367E-4</v>
      </c>
      <c r="L572" s="66">
        <f t="shared" si="44"/>
        <v>8.9999999999999802E-4</v>
      </c>
    </row>
    <row r="573" spans="1:12" x14ac:dyDescent="0.35">
      <c r="A573" s="8">
        <v>44791</v>
      </c>
      <c r="B573" s="20">
        <v>3.2400000000000005E-2</v>
      </c>
      <c r="C573" s="20">
        <v>3.2199999999999999E-2</v>
      </c>
      <c r="D573" s="20">
        <v>3.2300000000000002E-2</v>
      </c>
      <c r="E573" s="20">
        <v>3.1252300554411076E-2</v>
      </c>
      <c r="F573" s="20">
        <v>3.0200000000000001E-2</v>
      </c>
      <c r="G573" s="8"/>
      <c r="H573" s="66">
        <f t="shared" si="40"/>
        <v>-2.9999999999999472E-4</v>
      </c>
      <c r="I573" s="66">
        <f t="shared" si="41"/>
        <v>-5.9999999999999637E-4</v>
      </c>
      <c r="J573" s="66">
        <f t="shared" si="42"/>
        <v>-3.9999999999999758E-4</v>
      </c>
      <c r="K573" s="66">
        <f t="shared" si="43"/>
        <v>-3.0234891157906313E-4</v>
      </c>
      <c r="L573" s="66">
        <f t="shared" si="44"/>
        <v>-1.9999999999999879E-4</v>
      </c>
    </row>
    <row r="574" spans="1:12" x14ac:dyDescent="0.35">
      <c r="A574" s="8">
        <v>44792</v>
      </c>
      <c r="B574" s="20">
        <v>3.2599999999999997E-2</v>
      </c>
      <c r="C574" s="20">
        <v>3.2500000000000001E-2</v>
      </c>
      <c r="D574" s="20">
        <v>3.2799999999999996E-2</v>
      </c>
      <c r="E574" s="20">
        <v>3.1954308813850169E-2</v>
      </c>
      <c r="F574" s="20">
        <v>3.1099999999999999E-2</v>
      </c>
      <c r="G574" s="8"/>
      <c r="H574" s="66">
        <f t="shared" si="40"/>
        <v>1.9999999999999185E-4</v>
      </c>
      <c r="I574" s="66">
        <f t="shared" si="41"/>
        <v>3.0000000000000165E-4</v>
      </c>
      <c r="J574" s="66">
        <f t="shared" si="42"/>
        <v>4.9999999999999351E-4</v>
      </c>
      <c r="K574" s="66">
        <f t="shared" si="43"/>
        <v>7.0200825943909223E-4</v>
      </c>
      <c r="L574" s="66">
        <f t="shared" si="44"/>
        <v>8.9999999999999802E-4</v>
      </c>
    </row>
    <row r="575" spans="1:12" x14ac:dyDescent="0.35">
      <c r="A575" s="8">
        <v>44795</v>
      </c>
      <c r="B575" s="20">
        <v>3.32E-2</v>
      </c>
      <c r="C575" s="20">
        <v>3.32E-2</v>
      </c>
      <c r="D575" s="20">
        <v>3.3599999999999998E-2</v>
      </c>
      <c r="E575" s="20">
        <v>3.2650084853119841E-2</v>
      </c>
      <c r="F575" s="20">
        <v>3.1699999999999999E-2</v>
      </c>
      <c r="G575" s="8"/>
      <c r="H575" s="66">
        <f t="shared" si="40"/>
        <v>6.0000000000000331E-4</v>
      </c>
      <c r="I575" s="66">
        <f t="shared" si="41"/>
        <v>6.9999999999999923E-4</v>
      </c>
      <c r="J575" s="66">
        <f t="shared" si="42"/>
        <v>8.000000000000021E-4</v>
      </c>
      <c r="K575" s="66">
        <f t="shared" si="43"/>
        <v>6.9577603926967296E-4</v>
      </c>
      <c r="L575" s="66">
        <f t="shared" si="44"/>
        <v>5.9999999999999984E-4</v>
      </c>
    </row>
    <row r="576" spans="1:12" x14ac:dyDescent="0.35">
      <c r="A576" s="8">
        <v>44796</v>
      </c>
      <c r="B576" s="20">
        <v>3.2899999999999999E-2</v>
      </c>
      <c r="C576" s="20">
        <v>3.2899999999999999E-2</v>
      </c>
      <c r="D576" s="20">
        <v>3.3500000000000002E-2</v>
      </c>
      <c r="E576" s="20">
        <v>3.2651454863047887E-2</v>
      </c>
      <c r="F576" s="20">
        <v>3.1800000000000002E-2</v>
      </c>
      <c r="G576" s="8"/>
      <c r="H576" s="66">
        <f t="shared" si="40"/>
        <v>-3.0000000000000165E-4</v>
      </c>
      <c r="I576" s="66">
        <f t="shared" si="41"/>
        <v>-3.0000000000000165E-4</v>
      </c>
      <c r="J576" s="66">
        <f t="shared" si="42"/>
        <v>-9.9999999999995925E-5</v>
      </c>
      <c r="K576" s="66">
        <f t="shared" si="43"/>
        <v>1.3700099280450351E-6</v>
      </c>
      <c r="L576" s="66">
        <f t="shared" si="44"/>
        <v>1.0000000000000286E-4</v>
      </c>
    </row>
    <row r="577" spans="1:12" x14ac:dyDescent="0.35">
      <c r="A577" s="8">
        <v>44797</v>
      </c>
      <c r="B577" s="20">
        <v>3.3500000000000002E-2</v>
      </c>
      <c r="C577" s="20">
        <v>3.3599999999999998E-2</v>
      </c>
      <c r="D577" s="20">
        <v>3.4000000000000002E-2</v>
      </c>
      <c r="E577" s="20">
        <v>3.3003539136014226E-2</v>
      </c>
      <c r="F577" s="20">
        <v>3.2000000000000001E-2</v>
      </c>
      <c r="G577" s="8"/>
      <c r="H577" s="66">
        <f t="shared" si="40"/>
        <v>6.0000000000000331E-4</v>
      </c>
      <c r="I577" s="66">
        <f t="shared" si="41"/>
        <v>6.9999999999999923E-4</v>
      </c>
      <c r="J577" s="66">
        <f t="shared" si="42"/>
        <v>5.0000000000000044E-4</v>
      </c>
      <c r="K577" s="66">
        <f t="shared" si="43"/>
        <v>3.5208427296633954E-4</v>
      </c>
      <c r="L577" s="66">
        <f t="shared" si="44"/>
        <v>1.9999999999999879E-4</v>
      </c>
    </row>
    <row r="578" spans="1:12" x14ac:dyDescent="0.35">
      <c r="A578" s="8">
        <v>44798</v>
      </c>
      <c r="B578" s="20">
        <v>3.3300000000000003E-2</v>
      </c>
      <c r="C578" s="20">
        <v>3.3500000000000002E-2</v>
      </c>
      <c r="D578" s="20">
        <v>3.3700000000000001E-2</v>
      </c>
      <c r="E578" s="20">
        <v>3.2603344659428435E-2</v>
      </c>
      <c r="F578" s="20">
        <v>3.15E-2</v>
      </c>
      <c r="G578" s="8"/>
      <c r="H578" s="66">
        <f t="shared" si="40"/>
        <v>-1.9999999999999879E-4</v>
      </c>
      <c r="I578" s="66">
        <f t="shared" si="41"/>
        <v>-9.9999999999995925E-5</v>
      </c>
      <c r="J578" s="66">
        <f t="shared" si="42"/>
        <v>-3.0000000000000165E-4</v>
      </c>
      <c r="K578" s="66">
        <f t="shared" si="43"/>
        <v>-4.0019447658579121E-4</v>
      </c>
      <c r="L578" s="66">
        <f t="shared" si="44"/>
        <v>-5.0000000000000044E-4</v>
      </c>
    </row>
    <row r="579" spans="1:12" x14ac:dyDescent="0.35">
      <c r="A579" s="8">
        <v>44799</v>
      </c>
      <c r="B579" s="20">
        <v>3.3599999999999998E-2</v>
      </c>
      <c r="C579" s="20">
        <v>3.3700000000000001E-2</v>
      </c>
      <c r="D579" s="20">
        <v>3.4000000000000002E-2</v>
      </c>
      <c r="E579" s="20">
        <v>3.3004885634378811E-2</v>
      </c>
      <c r="F579" s="20">
        <v>3.2000000000000001E-2</v>
      </c>
      <c r="G579" s="8"/>
      <c r="H579" s="66">
        <f t="shared" si="40"/>
        <v>2.9999999999999472E-4</v>
      </c>
      <c r="I579" s="66">
        <f t="shared" si="41"/>
        <v>1.9999999999999879E-4</v>
      </c>
      <c r="J579" s="66">
        <f t="shared" si="42"/>
        <v>3.0000000000000165E-4</v>
      </c>
      <c r="K579" s="66">
        <f t="shared" si="43"/>
        <v>4.0154097495037622E-4</v>
      </c>
      <c r="L579" s="66">
        <f t="shared" si="44"/>
        <v>5.0000000000000044E-4</v>
      </c>
    </row>
    <row r="580" spans="1:12" x14ac:dyDescent="0.35">
      <c r="A580" s="8">
        <v>44802</v>
      </c>
      <c r="B580" s="20">
        <v>3.4300000000000004E-2</v>
      </c>
      <c r="C580" s="20">
        <v>3.4200000000000001E-2</v>
      </c>
      <c r="D580" s="20">
        <v>3.4500000000000003E-2</v>
      </c>
      <c r="E580" s="20">
        <v>3.3604817740021303E-2</v>
      </c>
      <c r="F580" s="20">
        <v>3.27E-2</v>
      </c>
      <c r="G580" s="8"/>
      <c r="H580" s="66">
        <f t="shared" ref="H580:H643" si="45">B580-B579</f>
        <v>7.0000000000000617E-4</v>
      </c>
      <c r="I580" s="66">
        <f t="shared" ref="I580:I643" si="46">C580-C579</f>
        <v>5.0000000000000044E-4</v>
      </c>
      <c r="J580" s="66">
        <f t="shared" ref="J580:J643" si="47">D580-D579</f>
        <v>5.0000000000000044E-4</v>
      </c>
      <c r="K580" s="66">
        <f t="shared" ref="K580:K643" si="48">E580-E579</f>
        <v>5.9993210564249222E-4</v>
      </c>
      <c r="L580" s="66">
        <f t="shared" ref="L580:L643" si="49">F580-F579</f>
        <v>6.9999999999999923E-4</v>
      </c>
    </row>
    <row r="581" spans="1:12" x14ac:dyDescent="0.35">
      <c r="A581" s="8">
        <v>44803</v>
      </c>
      <c r="B581" s="20">
        <v>3.4799999999999998E-2</v>
      </c>
      <c r="C581" s="20">
        <v>3.4599999999999999E-2</v>
      </c>
      <c r="D581" s="20">
        <v>3.4700000000000002E-2</v>
      </c>
      <c r="E581" s="20">
        <v>3.3703954425531521E-2</v>
      </c>
      <c r="F581" s="20">
        <v>3.27E-2</v>
      </c>
      <c r="G581" s="8"/>
      <c r="H581" s="66">
        <f t="shared" si="45"/>
        <v>4.9999999999999351E-4</v>
      </c>
      <c r="I581" s="66">
        <f t="shared" si="46"/>
        <v>3.9999999999999758E-4</v>
      </c>
      <c r="J581" s="66">
        <f t="shared" si="47"/>
        <v>1.9999999999999879E-4</v>
      </c>
      <c r="K581" s="66">
        <f t="shared" si="48"/>
        <v>9.9136685510217704E-5</v>
      </c>
      <c r="L581" s="66">
        <f t="shared" si="49"/>
        <v>0</v>
      </c>
    </row>
    <row r="582" spans="1:12" x14ac:dyDescent="0.35">
      <c r="A582" s="8">
        <v>44804</v>
      </c>
      <c r="B582" s="20">
        <v>3.5000000000000003E-2</v>
      </c>
      <c r="C582" s="20">
        <v>3.4500000000000003E-2</v>
      </c>
      <c r="D582" s="20">
        <v>3.4599999999999999E-2</v>
      </c>
      <c r="E582" s="20">
        <v>3.3802317296187628E-2</v>
      </c>
      <c r="F582" s="20">
        <v>3.3000000000000002E-2</v>
      </c>
      <c r="G582" s="8"/>
      <c r="H582" s="66">
        <f t="shared" si="45"/>
        <v>2.0000000000000573E-4</v>
      </c>
      <c r="I582" s="66">
        <f t="shared" si="46"/>
        <v>-9.9999999999995925E-5</v>
      </c>
      <c r="J582" s="66">
        <f t="shared" si="47"/>
        <v>-1.0000000000000286E-4</v>
      </c>
      <c r="K582" s="66">
        <f t="shared" si="48"/>
        <v>9.8362870656107382E-5</v>
      </c>
      <c r="L582" s="66">
        <f t="shared" si="49"/>
        <v>3.0000000000000165E-4</v>
      </c>
    </row>
    <row r="583" spans="1:12" x14ac:dyDescent="0.35">
      <c r="A583" s="8">
        <v>44805</v>
      </c>
      <c r="B583" s="20">
        <v>3.5099999999999999E-2</v>
      </c>
      <c r="C583" s="20">
        <v>3.5099999999999999E-2</v>
      </c>
      <c r="D583" s="20">
        <v>3.5400000000000001E-2</v>
      </c>
      <c r="E583" s="20">
        <v>3.4654275397618187E-2</v>
      </c>
      <c r="F583" s="20">
        <v>3.39E-2</v>
      </c>
      <c r="G583" s="8"/>
      <c r="H583" s="66">
        <f t="shared" si="45"/>
        <v>9.9999999999995925E-5</v>
      </c>
      <c r="I583" s="66">
        <f t="shared" si="46"/>
        <v>5.9999999999999637E-4</v>
      </c>
      <c r="J583" s="66">
        <f t="shared" si="47"/>
        <v>8.000000000000021E-4</v>
      </c>
      <c r="K583" s="66">
        <f t="shared" si="48"/>
        <v>8.5195810143055828E-4</v>
      </c>
      <c r="L583" s="66">
        <f t="shared" si="49"/>
        <v>8.9999999999999802E-4</v>
      </c>
    </row>
    <row r="584" spans="1:12" x14ac:dyDescent="0.35">
      <c r="A584" s="8">
        <v>44806</v>
      </c>
      <c r="B584" s="20">
        <v>3.4700000000000002E-2</v>
      </c>
      <c r="C584" s="20">
        <v>3.4000000000000002E-2</v>
      </c>
      <c r="D584" s="20">
        <v>3.44E-2</v>
      </c>
      <c r="E584" s="20">
        <v>3.3701062937744615E-2</v>
      </c>
      <c r="F584" s="20">
        <v>3.3000000000000002E-2</v>
      </c>
      <c r="G584" s="8"/>
      <c r="H584" s="66">
        <f t="shared" si="45"/>
        <v>-3.9999999999999758E-4</v>
      </c>
      <c r="I584" s="66">
        <f t="shared" si="46"/>
        <v>-1.0999999999999968E-3</v>
      </c>
      <c r="J584" s="66">
        <f t="shared" si="47"/>
        <v>-1.0000000000000009E-3</v>
      </c>
      <c r="K584" s="66">
        <f t="shared" si="48"/>
        <v>-9.5321245987357167E-4</v>
      </c>
      <c r="L584" s="66">
        <f t="shared" si="49"/>
        <v>-8.9999999999999802E-4</v>
      </c>
    </row>
    <row r="585" spans="1:12" x14ac:dyDescent="0.35">
      <c r="A585" s="8">
        <v>44810</v>
      </c>
      <c r="B585" s="20">
        <v>3.61E-2</v>
      </c>
      <c r="C585" s="20">
        <v>3.5000000000000003E-2</v>
      </c>
      <c r="D585" s="20">
        <v>3.5499999999999997E-2</v>
      </c>
      <c r="E585" s="20">
        <v>3.490012980725149E-2</v>
      </c>
      <c r="F585" s="20">
        <v>3.4300000000000004E-2</v>
      </c>
      <c r="G585" s="8"/>
      <c r="H585" s="66">
        <f t="shared" si="45"/>
        <v>1.3999999999999985E-3</v>
      </c>
      <c r="I585" s="66">
        <f t="shared" si="46"/>
        <v>1.0000000000000009E-3</v>
      </c>
      <c r="J585" s="66">
        <f t="shared" si="47"/>
        <v>1.0999999999999968E-3</v>
      </c>
      <c r="K585" s="66">
        <f t="shared" si="48"/>
        <v>1.1990668695068749E-3</v>
      </c>
      <c r="L585" s="66">
        <f t="shared" si="49"/>
        <v>1.3000000000000025E-3</v>
      </c>
    </row>
    <row r="586" spans="1:12" x14ac:dyDescent="0.35">
      <c r="A586" s="8">
        <v>44811</v>
      </c>
      <c r="B586" s="20">
        <v>3.6000000000000004E-2</v>
      </c>
      <c r="C586" s="20">
        <v>3.4500000000000003E-2</v>
      </c>
      <c r="D586" s="20">
        <v>3.5000000000000003E-2</v>
      </c>
      <c r="E586" s="20">
        <v>3.435399734677571E-2</v>
      </c>
      <c r="F586" s="20">
        <v>3.3700000000000001E-2</v>
      </c>
      <c r="G586" s="8"/>
      <c r="H586" s="66">
        <f t="shared" si="45"/>
        <v>-9.9999999999995925E-5</v>
      </c>
      <c r="I586" s="66">
        <f t="shared" si="46"/>
        <v>-5.0000000000000044E-4</v>
      </c>
      <c r="J586" s="66">
        <f t="shared" si="47"/>
        <v>-4.9999999999999351E-4</v>
      </c>
      <c r="K586" s="66">
        <f t="shared" si="48"/>
        <v>-5.4613246047578029E-4</v>
      </c>
      <c r="L586" s="66">
        <f t="shared" si="49"/>
        <v>-6.0000000000000331E-4</v>
      </c>
    </row>
    <row r="587" spans="1:12" x14ac:dyDescent="0.35">
      <c r="A587" s="8">
        <v>44812</v>
      </c>
      <c r="B587" s="20">
        <v>3.6000000000000004E-2</v>
      </c>
      <c r="C587" s="20">
        <v>3.4799999999999998E-2</v>
      </c>
      <c r="D587" s="20">
        <v>3.5400000000000001E-2</v>
      </c>
      <c r="E587" s="20">
        <v>3.4652896111556364E-2</v>
      </c>
      <c r="F587" s="20">
        <v>3.39E-2</v>
      </c>
      <c r="G587" s="8"/>
      <c r="H587" s="66">
        <f t="shared" si="45"/>
        <v>0</v>
      </c>
      <c r="I587" s="66">
        <f t="shared" si="46"/>
        <v>2.9999999999999472E-4</v>
      </c>
      <c r="J587" s="66">
        <f t="shared" si="47"/>
        <v>3.9999999999999758E-4</v>
      </c>
      <c r="K587" s="66">
        <f t="shared" si="48"/>
        <v>2.988987647806543E-4</v>
      </c>
      <c r="L587" s="66">
        <f t="shared" si="49"/>
        <v>1.9999999999999879E-4</v>
      </c>
    </row>
    <row r="588" spans="1:12" x14ac:dyDescent="0.35">
      <c r="A588" s="8">
        <v>44813</v>
      </c>
      <c r="B588" s="20">
        <v>3.6699999999999997E-2</v>
      </c>
      <c r="C588" s="20">
        <v>3.56E-2</v>
      </c>
      <c r="D588" s="20">
        <v>3.61E-2</v>
      </c>
      <c r="E588" s="20">
        <v>3.5300944030106599E-2</v>
      </c>
      <c r="F588" s="20">
        <v>3.4500000000000003E-2</v>
      </c>
      <c r="G588" s="8"/>
      <c r="H588" s="66">
        <f t="shared" si="45"/>
        <v>6.999999999999923E-4</v>
      </c>
      <c r="I588" s="66">
        <f t="shared" si="46"/>
        <v>8.000000000000021E-4</v>
      </c>
      <c r="J588" s="66">
        <f t="shared" si="47"/>
        <v>6.9999999999999923E-4</v>
      </c>
      <c r="K588" s="66">
        <f t="shared" si="48"/>
        <v>6.4804791855023469E-4</v>
      </c>
      <c r="L588" s="66">
        <f t="shared" si="49"/>
        <v>6.0000000000000331E-4</v>
      </c>
    </row>
    <row r="589" spans="1:12" x14ac:dyDescent="0.35">
      <c r="A589" s="8">
        <v>44816</v>
      </c>
      <c r="B589" s="20">
        <v>3.7000000000000005E-2</v>
      </c>
      <c r="C589" s="20">
        <v>3.5799999999999998E-2</v>
      </c>
      <c r="D589" s="20">
        <v>3.6000000000000004E-2</v>
      </c>
      <c r="E589" s="20">
        <v>3.5352814330985374E-2</v>
      </c>
      <c r="F589" s="20">
        <v>3.4700000000000002E-2</v>
      </c>
      <c r="G589" s="8"/>
      <c r="H589" s="66">
        <f t="shared" si="45"/>
        <v>3.0000000000000859E-4</v>
      </c>
      <c r="I589" s="66">
        <f t="shared" si="46"/>
        <v>1.9999999999999879E-4</v>
      </c>
      <c r="J589" s="66">
        <f t="shared" si="47"/>
        <v>-9.9999999999995925E-5</v>
      </c>
      <c r="K589" s="66">
        <f t="shared" si="48"/>
        <v>5.1870300878775755E-5</v>
      </c>
      <c r="L589" s="66">
        <f t="shared" si="49"/>
        <v>1.9999999999999879E-4</v>
      </c>
    </row>
    <row r="590" spans="1:12" x14ac:dyDescent="0.35">
      <c r="A590" s="8">
        <v>44817</v>
      </c>
      <c r="B590" s="20">
        <v>3.9199999999999999E-2</v>
      </c>
      <c r="C590" s="20">
        <v>3.7499999999999999E-2</v>
      </c>
      <c r="D590" s="20">
        <v>3.7499999999999999E-2</v>
      </c>
      <c r="E590" s="20">
        <v>3.6651891512981878E-2</v>
      </c>
      <c r="F590" s="20">
        <v>3.5799999999999998E-2</v>
      </c>
      <c r="G590" s="8"/>
      <c r="H590" s="66">
        <f t="shared" si="45"/>
        <v>2.1999999999999936E-3</v>
      </c>
      <c r="I590" s="66">
        <f t="shared" si="46"/>
        <v>1.7000000000000001E-3</v>
      </c>
      <c r="J590" s="66">
        <f t="shared" si="47"/>
        <v>1.4999999999999944E-3</v>
      </c>
      <c r="K590" s="66">
        <f t="shared" si="48"/>
        <v>1.2990771819965038E-3</v>
      </c>
      <c r="L590" s="66">
        <f t="shared" si="49"/>
        <v>1.0999999999999968E-3</v>
      </c>
    </row>
    <row r="591" spans="1:12" x14ac:dyDescent="0.35">
      <c r="A591" s="8">
        <v>44818</v>
      </c>
      <c r="B591" s="20">
        <v>3.95E-2</v>
      </c>
      <c r="C591" s="20">
        <v>3.78E-2</v>
      </c>
      <c r="D591" s="20">
        <v>3.7900000000000003E-2</v>
      </c>
      <c r="E591" s="20">
        <v>3.6950886711989567E-2</v>
      </c>
      <c r="F591" s="20">
        <v>3.6000000000000004E-2</v>
      </c>
      <c r="G591" s="8"/>
      <c r="H591" s="66">
        <f t="shared" si="45"/>
        <v>3.0000000000000165E-4</v>
      </c>
      <c r="I591" s="66">
        <f t="shared" si="46"/>
        <v>3.0000000000000165E-4</v>
      </c>
      <c r="J591" s="66">
        <f t="shared" si="47"/>
        <v>4.0000000000000452E-4</v>
      </c>
      <c r="K591" s="66">
        <f t="shared" si="48"/>
        <v>2.9899519900768862E-4</v>
      </c>
      <c r="L591" s="66">
        <f t="shared" si="49"/>
        <v>2.0000000000000573E-4</v>
      </c>
    </row>
    <row r="592" spans="1:12" x14ac:dyDescent="0.35">
      <c r="A592" s="8">
        <v>44819</v>
      </c>
      <c r="B592" s="20">
        <v>0.04</v>
      </c>
      <c r="C592" s="20">
        <v>3.8699999999999998E-2</v>
      </c>
      <c r="D592" s="20">
        <v>3.85E-2</v>
      </c>
      <c r="E592" s="20">
        <v>3.7552989814219812E-2</v>
      </c>
      <c r="F592" s="20">
        <v>3.6600000000000001E-2</v>
      </c>
      <c r="G592" s="8"/>
      <c r="H592" s="66">
        <f t="shared" si="45"/>
        <v>5.0000000000000044E-4</v>
      </c>
      <c r="I592" s="66">
        <f t="shared" si="46"/>
        <v>8.9999999999999802E-4</v>
      </c>
      <c r="J592" s="66">
        <f t="shared" si="47"/>
        <v>5.9999999999999637E-4</v>
      </c>
      <c r="K592" s="66">
        <f t="shared" si="48"/>
        <v>6.0210310223024477E-4</v>
      </c>
      <c r="L592" s="66">
        <f t="shared" si="49"/>
        <v>5.9999999999999637E-4</v>
      </c>
    </row>
    <row r="593" spans="1:12" x14ac:dyDescent="0.35">
      <c r="A593" s="8">
        <v>44820</v>
      </c>
      <c r="B593" s="20">
        <v>3.9599999999999996E-2</v>
      </c>
      <c r="C593" s="20">
        <v>3.85E-2</v>
      </c>
      <c r="D593" s="20">
        <v>3.8100000000000002E-2</v>
      </c>
      <c r="E593" s="20">
        <v>3.7154492542538275E-2</v>
      </c>
      <c r="F593" s="20">
        <v>3.6200000000000003E-2</v>
      </c>
      <c r="G593" s="8"/>
      <c r="H593" s="66">
        <f t="shared" si="45"/>
        <v>-4.0000000000000452E-4</v>
      </c>
      <c r="I593" s="66">
        <f t="shared" si="46"/>
        <v>-1.9999999999999879E-4</v>
      </c>
      <c r="J593" s="66">
        <f t="shared" si="47"/>
        <v>-3.9999999999999758E-4</v>
      </c>
      <c r="K593" s="66">
        <f t="shared" si="48"/>
        <v>-3.9849727168153604E-4</v>
      </c>
      <c r="L593" s="66">
        <f t="shared" si="49"/>
        <v>-3.9999999999999758E-4</v>
      </c>
    </row>
    <row r="594" spans="1:12" x14ac:dyDescent="0.35">
      <c r="A594" s="8">
        <v>44823</v>
      </c>
      <c r="B594" s="20">
        <v>4.0500000000000001E-2</v>
      </c>
      <c r="C594" s="20">
        <v>3.95E-2</v>
      </c>
      <c r="D594" s="20">
        <v>3.9E-2</v>
      </c>
      <c r="E594" s="20">
        <v>3.7953412744350448E-2</v>
      </c>
      <c r="F594" s="20">
        <v>3.6900000000000002E-2</v>
      </c>
      <c r="G594" s="8"/>
      <c r="H594" s="66">
        <f t="shared" si="45"/>
        <v>9.0000000000000496E-4</v>
      </c>
      <c r="I594" s="66">
        <f t="shared" si="46"/>
        <v>1.0000000000000009E-3</v>
      </c>
      <c r="J594" s="66">
        <f t="shared" si="47"/>
        <v>8.9999999999999802E-4</v>
      </c>
      <c r="K594" s="66">
        <f t="shared" si="48"/>
        <v>7.9892020181217271E-4</v>
      </c>
      <c r="L594" s="66">
        <f t="shared" si="49"/>
        <v>6.9999999999999923E-4</v>
      </c>
    </row>
    <row r="595" spans="1:12" x14ac:dyDescent="0.35">
      <c r="A595" s="8">
        <v>44824</v>
      </c>
      <c r="B595" s="20">
        <v>4.0300000000000002E-2</v>
      </c>
      <c r="C595" s="20">
        <v>3.9599999999999996E-2</v>
      </c>
      <c r="D595" s="20">
        <v>3.9399999999999998E-2</v>
      </c>
      <c r="E595" s="20">
        <v>3.8451358968456764E-2</v>
      </c>
      <c r="F595" s="20">
        <v>3.7499999999999999E-2</v>
      </c>
      <c r="G595" s="8"/>
      <c r="H595" s="66">
        <f t="shared" si="45"/>
        <v>-1.9999999999999879E-4</v>
      </c>
      <c r="I595" s="66">
        <f t="shared" si="46"/>
        <v>9.9999999999995925E-5</v>
      </c>
      <c r="J595" s="66">
        <f t="shared" si="47"/>
        <v>3.9999999999999758E-4</v>
      </c>
      <c r="K595" s="66">
        <f t="shared" si="48"/>
        <v>4.9794622410631595E-4</v>
      </c>
      <c r="L595" s="66">
        <f t="shared" si="49"/>
        <v>5.9999999999999637E-4</v>
      </c>
    </row>
    <row r="596" spans="1:12" x14ac:dyDescent="0.35">
      <c r="A596" s="8">
        <v>44825</v>
      </c>
      <c r="B596" s="20">
        <v>4.0800000000000003E-2</v>
      </c>
      <c r="C596" s="20">
        <v>4.0199999999999993E-2</v>
      </c>
      <c r="D596" s="20">
        <v>3.9800000000000002E-2</v>
      </c>
      <c r="E596" s="20">
        <v>3.8604723081744577E-2</v>
      </c>
      <c r="F596" s="20">
        <v>3.7400000000000003E-2</v>
      </c>
      <c r="G596" s="8"/>
      <c r="H596" s="66">
        <f t="shared" si="45"/>
        <v>5.0000000000000044E-4</v>
      </c>
      <c r="I596" s="66">
        <f t="shared" si="46"/>
        <v>5.9999999999999637E-4</v>
      </c>
      <c r="J596" s="66">
        <f t="shared" si="47"/>
        <v>4.0000000000000452E-4</v>
      </c>
      <c r="K596" s="66">
        <f t="shared" si="48"/>
        <v>1.5336411328781274E-4</v>
      </c>
      <c r="L596" s="66">
        <f t="shared" si="49"/>
        <v>-9.9999999999995925E-5</v>
      </c>
    </row>
    <row r="597" spans="1:12" x14ac:dyDescent="0.35">
      <c r="A597" s="8">
        <v>44826</v>
      </c>
      <c r="B597" s="20">
        <v>4.0800000000000003E-2</v>
      </c>
      <c r="C597" s="20">
        <v>4.1100000000000005E-2</v>
      </c>
      <c r="D597" s="20">
        <v>4.1200000000000001E-2</v>
      </c>
      <c r="E597" s="20">
        <v>4.0151405034460144E-2</v>
      </c>
      <c r="F597" s="20">
        <v>3.9100000000000003E-2</v>
      </c>
      <c r="G597" s="8"/>
      <c r="H597" s="66">
        <f t="shared" si="45"/>
        <v>0</v>
      </c>
      <c r="I597" s="66">
        <f t="shared" si="46"/>
        <v>9.000000000000119E-4</v>
      </c>
      <c r="J597" s="66">
        <f t="shared" si="47"/>
        <v>1.3999999999999985E-3</v>
      </c>
      <c r="K597" s="66">
        <f t="shared" si="48"/>
        <v>1.5466819527155673E-3</v>
      </c>
      <c r="L597" s="66">
        <f t="shared" si="49"/>
        <v>1.7000000000000001E-3</v>
      </c>
    </row>
    <row r="598" spans="1:12" x14ac:dyDescent="0.35">
      <c r="A598" s="8">
        <v>44827</v>
      </c>
      <c r="B598" s="20">
        <v>4.1500000000000002E-2</v>
      </c>
      <c r="C598" s="20">
        <v>4.2000000000000003E-2</v>
      </c>
      <c r="D598" s="20">
        <v>4.2099999999999999E-2</v>
      </c>
      <c r="E598" s="20">
        <v>4.0854169569907332E-2</v>
      </c>
      <c r="F598" s="20">
        <v>3.9599999999999996E-2</v>
      </c>
      <c r="G598" s="8"/>
      <c r="H598" s="66">
        <f t="shared" si="45"/>
        <v>6.9999999999999923E-4</v>
      </c>
      <c r="I598" s="66">
        <f t="shared" si="46"/>
        <v>8.9999999999999802E-4</v>
      </c>
      <c r="J598" s="66">
        <f t="shared" si="47"/>
        <v>8.9999999999999802E-4</v>
      </c>
      <c r="K598" s="66">
        <f t="shared" si="48"/>
        <v>7.0276453544718814E-4</v>
      </c>
      <c r="L598" s="66">
        <f t="shared" si="49"/>
        <v>4.9999999999999351E-4</v>
      </c>
    </row>
    <row r="599" spans="1:12" x14ac:dyDescent="0.35">
      <c r="A599" s="8">
        <v>44830</v>
      </c>
      <c r="B599" s="20">
        <v>4.1700000000000001E-2</v>
      </c>
      <c r="C599" s="20">
        <v>4.2699999999999995E-2</v>
      </c>
      <c r="D599" s="20">
        <v>4.3700000000000003E-2</v>
      </c>
      <c r="E599" s="20">
        <v>4.2600079269669154E-2</v>
      </c>
      <c r="F599" s="20">
        <v>4.1500000000000002E-2</v>
      </c>
      <c r="G599" s="8"/>
      <c r="H599" s="66">
        <f t="shared" si="45"/>
        <v>1.9999999999999879E-4</v>
      </c>
      <c r="I599" s="66">
        <f t="shared" si="46"/>
        <v>6.999999999999923E-4</v>
      </c>
      <c r="J599" s="66">
        <f t="shared" si="47"/>
        <v>1.6000000000000042E-3</v>
      </c>
      <c r="K599" s="66">
        <f t="shared" si="48"/>
        <v>1.7459096997618218E-3</v>
      </c>
      <c r="L599" s="66">
        <f t="shared" si="49"/>
        <v>1.9000000000000059E-3</v>
      </c>
    </row>
    <row r="600" spans="1:12" x14ac:dyDescent="0.35">
      <c r="A600" s="8">
        <v>44831</v>
      </c>
      <c r="B600" s="20">
        <v>4.1599999999999998E-2</v>
      </c>
      <c r="C600" s="20">
        <v>4.2999999999999997E-2</v>
      </c>
      <c r="D600" s="20">
        <v>4.3899999999999995E-2</v>
      </c>
      <c r="E600" s="20">
        <v>4.3000755717948203E-2</v>
      </c>
      <c r="F600" s="20">
        <v>4.2099999999999999E-2</v>
      </c>
      <c r="G600" s="8"/>
      <c r="H600" s="66">
        <f t="shared" si="45"/>
        <v>-1.0000000000000286E-4</v>
      </c>
      <c r="I600" s="66">
        <f t="shared" si="46"/>
        <v>3.0000000000000165E-4</v>
      </c>
      <c r="J600" s="66">
        <f t="shared" si="47"/>
        <v>1.9999999999999185E-4</v>
      </c>
      <c r="K600" s="66">
        <f t="shared" si="48"/>
        <v>4.0067644827904841E-4</v>
      </c>
      <c r="L600" s="66">
        <f t="shared" si="49"/>
        <v>5.9999999999999637E-4</v>
      </c>
    </row>
    <row r="601" spans="1:12" x14ac:dyDescent="0.35">
      <c r="A601" s="8">
        <v>44832</v>
      </c>
      <c r="B601" s="20">
        <v>3.9900000000000005E-2</v>
      </c>
      <c r="C601" s="20">
        <v>4.07E-2</v>
      </c>
      <c r="D601" s="20">
        <v>4.1200000000000001E-2</v>
      </c>
      <c r="E601" s="20">
        <v>4.0200351381341377E-2</v>
      </c>
      <c r="F601" s="20">
        <v>3.9199999999999999E-2</v>
      </c>
      <c r="G601" s="8"/>
      <c r="H601" s="66">
        <f t="shared" si="45"/>
        <v>-1.6999999999999932E-3</v>
      </c>
      <c r="I601" s="66">
        <f t="shared" si="46"/>
        <v>-2.2999999999999965E-3</v>
      </c>
      <c r="J601" s="66">
        <f t="shared" si="47"/>
        <v>-2.6999999999999941E-3</v>
      </c>
      <c r="K601" s="66">
        <f t="shared" si="48"/>
        <v>-2.8004043366068251E-3</v>
      </c>
      <c r="L601" s="66">
        <f t="shared" si="49"/>
        <v>-2.8999999999999998E-3</v>
      </c>
    </row>
    <row r="602" spans="1:12" x14ac:dyDescent="0.35">
      <c r="A602" s="8">
        <v>44833</v>
      </c>
      <c r="B602" s="20">
        <v>3.9800000000000002E-2</v>
      </c>
      <c r="C602" s="20">
        <v>4.1599999999999998E-2</v>
      </c>
      <c r="D602" s="20">
        <v>4.1900000000000007E-2</v>
      </c>
      <c r="E602" s="20">
        <v>4.0854486740988412E-2</v>
      </c>
      <c r="F602" s="20">
        <v>3.9800000000000002E-2</v>
      </c>
      <c r="G602" s="8"/>
      <c r="H602" s="66">
        <f t="shared" si="45"/>
        <v>-1.0000000000000286E-4</v>
      </c>
      <c r="I602" s="66">
        <f t="shared" si="46"/>
        <v>8.9999999999999802E-4</v>
      </c>
      <c r="J602" s="66">
        <f t="shared" si="47"/>
        <v>7.0000000000000617E-4</v>
      </c>
      <c r="K602" s="66">
        <f t="shared" si="48"/>
        <v>6.5413535964703451E-4</v>
      </c>
      <c r="L602" s="66">
        <f t="shared" si="49"/>
        <v>6.0000000000000331E-4</v>
      </c>
    </row>
    <row r="603" spans="1:12" x14ac:dyDescent="0.35">
      <c r="A603" s="8">
        <v>44834</v>
      </c>
      <c r="B603" s="20">
        <v>4.0500000000000001E-2</v>
      </c>
      <c r="C603" s="20">
        <v>4.2199999999999994E-2</v>
      </c>
      <c r="D603" s="20">
        <v>4.2500000000000003E-2</v>
      </c>
      <c r="E603" s="20">
        <v>4.1550283069437269E-2</v>
      </c>
      <c r="F603" s="20">
        <v>4.0599999999999997E-2</v>
      </c>
      <c r="G603" s="8"/>
      <c r="H603" s="66">
        <f t="shared" si="45"/>
        <v>6.9999999999999923E-4</v>
      </c>
      <c r="I603" s="66">
        <f t="shared" si="46"/>
        <v>5.9999999999999637E-4</v>
      </c>
      <c r="J603" s="66">
        <f t="shared" si="47"/>
        <v>5.9999999999999637E-4</v>
      </c>
      <c r="K603" s="66">
        <f t="shared" si="48"/>
        <v>6.9579632844885692E-4</v>
      </c>
      <c r="L603" s="66">
        <f t="shared" si="49"/>
        <v>7.9999999999999516E-4</v>
      </c>
    </row>
    <row r="604" spans="1:12" x14ac:dyDescent="0.35">
      <c r="A604" s="8">
        <v>44837</v>
      </c>
      <c r="B604" s="20">
        <v>4.0099999999999997E-2</v>
      </c>
      <c r="C604" s="20">
        <v>4.1200000000000001E-2</v>
      </c>
      <c r="D604" s="20">
        <v>4.1200000000000001E-2</v>
      </c>
      <c r="E604" s="20">
        <v>4.0103346552108753E-2</v>
      </c>
      <c r="F604" s="20">
        <v>3.9E-2</v>
      </c>
      <c r="G604" s="8"/>
      <c r="H604" s="66">
        <f t="shared" si="45"/>
        <v>-4.0000000000000452E-4</v>
      </c>
      <c r="I604" s="66">
        <f t="shared" si="46"/>
        <v>-9.9999999999999395E-4</v>
      </c>
      <c r="J604" s="66">
        <f t="shared" si="47"/>
        <v>-1.3000000000000025E-3</v>
      </c>
      <c r="K604" s="66">
        <f t="shared" si="48"/>
        <v>-1.4469365173285162E-3</v>
      </c>
      <c r="L604" s="66">
        <f t="shared" si="49"/>
        <v>-1.5999999999999973E-3</v>
      </c>
    </row>
    <row r="605" spans="1:12" x14ac:dyDescent="0.35">
      <c r="A605" s="8">
        <v>44838</v>
      </c>
      <c r="B605" s="20">
        <v>4.1500000000000002E-2</v>
      </c>
      <c r="C605" s="20">
        <v>4.0999999999999995E-2</v>
      </c>
      <c r="D605" s="20">
        <v>4.0800000000000003E-2</v>
      </c>
      <c r="E605" s="20">
        <v>3.9603644665490913E-2</v>
      </c>
      <c r="F605" s="20">
        <v>3.8399999999999997E-2</v>
      </c>
      <c r="G605" s="8"/>
      <c r="H605" s="66">
        <f t="shared" si="45"/>
        <v>1.4000000000000054E-3</v>
      </c>
      <c r="I605" s="66">
        <f t="shared" si="46"/>
        <v>-2.0000000000000573E-4</v>
      </c>
      <c r="J605" s="66">
        <f t="shared" si="47"/>
        <v>-3.9999999999999758E-4</v>
      </c>
      <c r="K605" s="66">
        <f t="shared" si="48"/>
        <v>-4.9970188661783987E-4</v>
      </c>
      <c r="L605" s="66">
        <f t="shared" si="49"/>
        <v>-6.0000000000000331E-4</v>
      </c>
    </row>
    <row r="606" spans="1:12" x14ac:dyDescent="0.35">
      <c r="A606" s="8">
        <v>44839</v>
      </c>
      <c r="B606" s="20">
        <v>4.1399999999999999E-2</v>
      </c>
      <c r="C606" s="20">
        <v>4.1500000000000002E-2</v>
      </c>
      <c r="D606" s="20">
        <v>4.1700000000000001E-2</v>
      </c>
      <c r="E606" s="20">
        <v>4.0653425979429239E-2</v>
      </c>
      <c r="F606" s="20">
        <v>3.9599999999999996E-2</v>
      </c>
      <c r="G606" s="8"/>
      <c r="H606" s="66">
        <f t="shared" si="45"/>
        <v>-1.0000000000000286E-4</v>
      </c>
      <c r="I606" s="66">
        <f t="shared" si="46"/>
        <v>5.0000000000000738E-4</v>
      </c>
      <c r="J606" s="66">
        <f t="shared" si="47"/>
        <v>8.9999999999999802E-4</v>
      </c>
      <c r="K606" s="66">
        <f t="shared" si="48"/>
        <v>1.0497813139383264E-3</v>
      </c>
      <c r="L606" s="66">
        <f t="shared" si="49"/>
        <v>1.1999999999999997E-3</v>
      </c>
    </row>
    <row r="607" spans="1:12" x14ac:dyDescent="0.35">
      <c r="A607" s="8">
        <v>44840</v>
      </c>
      <c r="B607" s="20">
        <v>4.1900000000000007E-2</v>
      </c>
      <c r="C607" s="20">
        <v>4.2300000000000004E-2</v>
      </c>
      <c r="D607" s="20">
        <v>4.24E-2</v>
      </c>
      <c r="E607" s="20">
        <v>4.1454541244683583E-2</v>
      </c>
      <c r="F607" s="20">
        <v>4.0500000000000001E-2</v>
      </c>
      <c r="G607" s="8"/>
      <c r="H607" s="66">
        <f t="shared" si="45"/>
        <v>5.0000000000000738E-4</v>
      </c>
      <c r="I607" s="66">
        <f t="shared" si="46"/>
        <v>8.000000000000021E-4</v>
      </c>
      <c r="J607" s="66">
        <f t="shared" si="47"/>
        <v>6.9999999999999923E-4</v>
      </c>
      <c r="K607" s="66">
        <f t="shared" si="48"/>
        <v>8.0111526525434434E-4</v>
      </c>
      <c r="L607" s="66">
        <f t="shared" si="49"/>
        <v>9.0000000000000496E-4</v>
      </c>
    </row>
    <row r="608" spans="1:12" x14ac:dyDescent="0.35">
      <c r="A608" s="8">
        <v>44841</v>
      </c>
      <c r="B608" s="20">
        <v>4.24E-2</v>
      </c>
      <c r="C608" s="20">
        <v>4.2999999999999997E-2</v>
      </c>
      <c r="D608" s="20">
        <v>4.3299999999999998E-2</v>
      </c>
      <c r="E608" s="20">
        <v>4.2352404440697711E-2</v>
      </c>
      <c r="F608" s="20">
        <v>4.1399999999999999E-2</v>
      </c>
      <c r="G608" s="8"/>
      <c r="H608" s="66">
        <f t="shared" si="45"/>
        <v>4.9999999999999351E-4</v>
      </c>
      <c r="I608" s="66">
        <f t="shared" si="46"/>
        <v>6.999999999999923E-4</v>
      </c>
      <c r="J608" s="66">
        <f t="shared" si="47"/>
        <v>8.9999999999999802E-4</v>
      </c>
      <c r="K608" s="66">
        <f t="shared" si="48"/>
        <v>8.9786319601412728E-4</v>
      </c>
      <c r="L608" s="66">
        <f t="shared" si="49"/>
        <v>8.9999999999999802E-4</v>
      </c>
    </row>
    <row r="609" spans="1:12" x14ac:dyDescent="0.35">
      <c r="A609" s="8">
        <v>44845</v>
      </c>
      <c r="B609" s="20">
        <v>4.2800000000000005E-2</v>
      </c>
      <c r="C609" s="20">
        <v>4.2999999999999997E-2</v>
      </c>
      <c r="D609" s="20">
        <v>4.3099999999999999E-2</v>
      </c>
      <c r="E609" s="20">
        <v>4.2252060238772302E-2</v>
      </c>
      <c r="F609" s="20">
        <v>4.1399999999999999E-2</v>
      </c>
      <c r="G609" s="8"/>
      <c r="H609" s="66">
        <f t="shared" si="45"/>
        <v>4.0000000000000452E-4</v>
      </c>
      <c r="I609" s="66">
        <f t="shared" si="46"/>
        <v>0</v>
      </c>
      <c r="J609" s="66">
        <f t="shared" si="47"/>
        <v>-1.9999999999999879E-4</v>
      </c>
      <c r="K609" s="66">
        <f t="shared" si="48"/>
        <v>-1.0034420192540916E-4</v>
      </c>
      <c r="L609" s="66">
        <f t="shared" si="49"/>
        <v>0</v>
      </c>
    </row>
    <row r="610" spans="1:12" x14ac:dyDescent="0.35">
      <c r="A610" s="8">
        <v>44846</v>
      </c>
      <c r="B610" s="20">
        <v>4.2800000000000005E-2</v>
      </c>
      <c r="C610" s="20">
        <v>4.2800000000000005E-2</v>
      </c>
      <c r="D610" s="20">
        <v>4.2900000000000001E-2</v>
      </c>
      <c r="E610" s="20">
        <v>4.2050668736627939E-2</v>
      </c>
      <c r="F610" s="20">
        <v>4.1200000000000001E-2</v>
      </c>
      <c r="G610" s="8"/>
      <c r="H610" s="66">
        <f t="shared" si="45"/>
        <v>0</v>
      </c>
      <c r="I610" s="66">
        <f t="shared" si="46"/>
        <v>-1.9999999999999185E-4</v>
      </c>
      <c r="J610" s="66">
        <f t="shared" si="47"/>
        <v>-1.9999999999999879E-4</v>
      </c>
      <c r="K610" s="66">
        <f t="shared" si="48"/>
        <v>-2.0139150214436297E-4</v>
      </c>
      <c r="L610" s="66">
        <f t="shared" si="49"/>
        <v>-1.9999999999999879E-4</v>
      </c>
    </row>
    <row r="611" spans="1:12" x14ac:dyDescent="0.35">
      <c r="A611" s="8">
        <v>44847</v>
      </c>
      <c r="B611" s="20">
        <v>4.4600000000000001E-2</v>
      </c>
      <c r="C611" s="20">
        <v>4.4699999999999997E-2</v>
      </c>
      <c r="D611" s="20">
        <v>4.4400000000000002E-2</v>
      </c>
      <c r="E611" s="20">
        <v>4.3252613313557141E-2</v>
      </c>
      <c r="F611" s="20">
        <v>4.2099999999999999E-2</v>
      </c>
      <c r="G611" s="8"/>
      <c r="H611" s="66">
        <f t="shared" si="45"/>
        <v>1.799999999999996E-3</v>
      </c>
      <c r="I611" s="66">
        <f t="shared" si="46"/>
        <v>1.899999999999992E-3</v>
      </c>
      <c r="J611" s="66">
        <f t="shared" si="47"/>
        <v>1.5000000000000013E-3</v>
      </c>
      <c r="K611" s="66">
        <f t="shared" si="48"/>
        <v>1.2019445769292023E-3</v>
      </c>
      <c r="L611" s="66">
        <f t="shared" si="49"/>
        <v>8.9999999999999802E-4</v>
      </c>
    </row>
    <row r="612" spans="1:12" x14ac:dyDescent="0.35">
      <c r="A612" s="8">
        <v>44848</v>
      </c>
      <c r="B612" s="20">
        <v>4.4999999999999998E-2</v>
      </c>
      <c r="C612" s="20">
        <v>4.4800000000000006E-2</v>
      </c>
      <c r="D612" s="20">
        <v>4.4699999999999997E-2</v>
      </c>
      <c r="E612" s="20">
        <v>4.3603801027170493E-2</v>
      </c>
      <c r="F612" s="20">
        <v>4.2500000000000003E-2</v>
      </c>
      <c r="G612" s="8"/>
      <c r="H612" s="66">
        <f t="shared" si="45"/>
        <v>3.9999999999999758E-4</v>
      </c>
      <c r="I612" s="66">
        <f t="shared" si="46"/>
        <v>1.000000000000098E-4</v>
      </c>
      <c r="J612" s="66">
        <f t="shared" si="47"/>
        <v>2.9999999999999472E-4</v>
      </c>
      <c r="K612" s="66">
        <f t="shared" si="48"/>
        <v>3.5118771361335177E-4</v>
      </c>
      <c r="L612" s="66">
        <f t="shared" si="49"/>
        <v>4.0000000000000452E-4</v>
      </c>
    </row>
    <row r="613" spans="1:12" x14ac:dyDescent="0.35">
      <c r="A613" s="8">
        <v>44851</v>
      </c>
      <c r="B613" s="20">
        <v>4.4999999999999998E-2</v>
      </c>
      <c r="C613" s="20">
        <v>4.4500000000000005E-2</v>
      </c>
      <c r="D613" s="20">
        <v>4.4500000000000005E-2</v>
      </c>
      <c r="E613" s="20">
        <v>4.3453708570785919E-2</v>
      </c>
      <c r="F613" s="20">
        <v>4.24E-2</v>
      </c>
      <c r="G613" s="8"/>
      <c r="H613" s="66">
        <f t="shared" si="45"/>
        <v>0</v>
      </c>
      <c r="I613" s="66">
        <f t="shared" si="46"/>
        <v>-3.0000000000000165E-4</v>
      </c>
      <c r="J613" s="66">
        <f t="shared" si="47"/>
        <v>-1.9999999999999185E-4</v>
      </c>
      <c r="K613" s="66">
        <f t="shared" si="48"/>
        <v>-1.5009245638457347E-4</v>
      </c>
      <c r="L613" s="66">
        <f t="shared" si="49"/>
        <v>-1.0000000000000286E-4</v>
      </c>
    </row>
    <row r="614" spans="1:12" x14ac:dyDescent="0.35">
      <c r="A614" s="8">
        <v>44852</v>
      </c>
      <c r="B614" s="20">
        <v>4.4999999999999998E-2</v>
      </c>
      <c r="C614" s="20">
        <v>4.4299999999999999E-2</v>
      </c>
      <c r="D614" s="20">
        <v>4.4299999999999999E-2</v>
      </c>
      <c r="E614" s="20">
        <v>4.3200251491090108E-2</v>
      </c>
      <c r="F614" s="20">
        <v>4.2099999999999999E-2</v>
      </c>
      <c r="G614" s="8"/>
      <c r="H614" s="66">
        <f t="shared" si="45"/>
        <v>0</v>
      </c>
      <c r="I614" s="66">
        <f t="shared" si="46"/>
        <v>-2.0000000000000573E-4</v>
      </c>
      <c r="J614" s="66">
        <f t="shared" si="47"/>
        <v>-2.0000000000000573E-4</v>
      </c>
      <c r="K614" s="66">
        <f t="shared" si="48"/>
        <v>-2.5345707969581105E-4</v>
      </c>
      <c r="L614" s="66">
        <f t="shared" si="49"/>
        <v>-3.0000000000000165E-4</v>
      </c>
    </row>
    <row r="615" spans="1:12" x14ac:dyDescent="0.35">
      <c r="A615" s="8">
        <v>44853</v>
      </c>
      <c r="B615" s="20">
        <v>4.5999999999999999E-2</v>
      </c>
      <c r="C615" s="20">
        <v>4.5499999999999999E-2</v>
      </c>
      <c r="D615" s="20">
        <v>4.5599999999999995E-2</v>
      </c>
      <c r="E615" s="20">
        <v>4.4554839579292238E-2</v>
      </c>
      <c r="F615" s="20">
        <v>4.3499999999999997E-2</v>
      </c>
      <c r="G615" s="8"/>
      <c r="H615" s="66">
        <f t="shared" si="45"/>
        <v>1.0000000000000009E-3</v>
      </c>
      <c r="I615" s="66">
        <f t="shared" si="46"/>
        <v>1.1999999999999997E-3</v>
      </c>
      <c r="J615" s="66">
        <f t="shared" si="47"/>
        <v>1.2999999999999956E-3</v>
      </c>
      <c r="K615" s="66">
        <f t="shared" si="48"/>
        <v>1.3545880882021299E-3</v>
      </c>
      <c r="L615" s="66">
        <f t="shared" si="49"/>
        <v>1.3999999999999985E-3</v>
      </c>
    </row>
    <row r="616" spans="1:12" x14ac:dyDescent="0.35">
      <c r="A616" s="8">
        <v>44854</v>
      </c>
      <c r="B616" s="20">
        <v>4.6600000000000003E-2</v>
      </c>
      <c r="C616" s="20">
        <v>4.6199999999999998E-2</v>
      </c>
      <c r="D616" s="20">
        <v>4.6600000000000003E-2</v>
      </c>
      <c r="E616" s="20">
        <v>4.5550497115858256E-2</v>
      </c>
      <c r="F616" s="20">
        <v>4.4500000000000005E-2</v>
      </c>
      <c r="G616" s="8"/>
      <c r="H616" s="66">
        <f t="shared" si="45"/>
        <v>6.0000000000000331E-4</v>
      </c>
      <c r="I616" s="66">
        <f t="shared" si="46"/>
        <v>6.9999999999999923E-4</v>
      </c>
      <c r="J616" s="66">
        <f t="shared" si="47"/>
        <v>1.0000000000000078E-3</v>
      </c>
      <c r="K616" s="66">
        <f t="shared" si="48"/>
        <v>9.956575365660178E-4</v>
      </c>
      <c r="L616" s="66">
        <f t="shared" si="49"/>
        <v>1.0000000000000078E-3</v>
      </c>
    </row>
    <row r="617" spans="1:12" x14ac:dyDescent="0.35">
      <c r="A617" s="8">
        <v>44855</v>
      </c>
      <c r="B617" s="20">
        <v>4.58E-2</v>
      </c>
      <c r="C617" s="20">
        <v>4.4900000000000002E-2</v>
      </c>
      <c r="D617" s="20">
        <v>4.5199999999999997E-2</v>
      </c>
      <c r="E617" s="20">
        <v>4.4303110829668937E-2</v>
      </c>
      <c r="F617" s="20">
        <v>4.3400000000000001E-2</v>
      </c>
      <c r="G617" s="8"/>
      <c r="H617" s="66">
        <f t="shared" si="45"/>
        <v>-8.000000000000021E-4</v>
      </c>
      <c r="I617" s="66">
        <f t="shared" si="46"/>
        <v>-1.2999999999999956E-3</v>
      </c>
      <c r="J617" s="66">
        <f t="shared" si="47"/>
        <v>-1.4000000000000054E-3</v>
      </c>
      <c r="K617" s="66">
        <f t="shared" si="48"/>
        <v>-1.2473862861893184E-3</v>
      </c>
      <c r="L617" s="66">
        <f t="shared" si="49"/>
        <v>-1.1000000000000038E-3</v>
      </c>
    </row>
    <row r="618" spans="1:12" x14ac:dyDescent="0.35">
      <c r="A618" s="8">
        <v>44858</v>
      </c>
      <c r="B618" s="20">
        <v>4.6100000000000002E-2</v>
      </c>
      <c r="C618" s="20">
        <v>4.4999999999999998E-2</v>
      </c>
      <c r="D618" s="20">
        <v>4.5199999999999997E-2</v>
      </c>
      <c r="E618" s="20">
        <v>4.4400755696812795E-2</v>
      </c>
      <c r="F618" s="20">
        <v>4.36E-2</v>
      </c>
      <c r="G618" s="8"/>
      <c r="H618" s="66">
        <f t="shared" si="45"/>
        <v>3.0000000000000165E-4</v>
      </c>
      <c r="I618" s="66">
        <f t="shared" si="46"/>
        <v>9.9999999999995925E-5</v>
      </c>
      <c r="J618" s="66">
        <f t="shared" si="47"/>
        <v>0</v>
      </c>
      <c r="K618" s="66">
        <f t="shared" si="48"/>
        <v>9.7644867143857617E-5</v>
      </c>
      <c r="L618" s="66">
        <f t="shared" si="49"/>
        <v>1.9999999999999879E-4</v>
      </c>
    </row>
    <row r="619" spans="1:12" x14ac:dyDescent="0.35">
      <c r="A619" s="8">
        <v>44859</v>
      </c>
      <c r="B619" s="20">
        <v>4.5999999999999999E-2</v>
      </c>
      <c r="C619" s="20">
        <v>4.4199999999999996E-2</v>
      </c>
      <c r="D619" s="20">
        <v>4.4500000000000005E-2</v>
      </c>
      <c r="E619" s="20">
        <v>4.350300392675982E-2</v>
      </c>
      <c r="F619" s="20">
        <v>4.2500000000000003E-2</v>
      </c>
      <c r="G619" s="8"/>
      <c r="H619" s="66">
        <f t="shared" si="45"/>
        <v>-1.0000000000000286E-4</v>
      </c>
      <c r="I619" s="66">
        <f t="shared" si="46"/>
        <v>-8.000000000000021E-4</v>
      </c>
      <c r="J619" s="66">
        <f t="shared" si="47"/>
        <v>-6.999999999999923E-4</v>
      </c>
      <c r="K619" s="66">
        <f t="shared" si="48"/>
        <v>-8.9775177005297496E-4</v>
      </c>
      <c r="L619" s="66">
        <f t="shared" si="49"/>
        <v>-1.0999999999999968E-3</v>
      </c>
    </row>
    <row r="620" spans="1:12" x14ac:dyDescent="0.35">
      <c r="A620" s="8">
        <v>44860</v>
      </c>
      <c r="B620" s="20">
        <v>4.5400000000000003E-2</v>
      </c>
      <c r="C620" s="20">
        <v>4.3899999999999995E-2</v>
      </c>
      <c r="D620" s="20">
        <v>4.41E-2</v>
      </c>
      <c r="E620" s="20">
        <v>4.3053632427057939E-2</v>
      </c>
      <c r="F620" s="20">
        <v>4.2000000000000003E-2</v>
      </c>
      <c r="G620" s="8"/>
      <c r="H620" s="66">
        <f t="shared" si="45"/>
        <v>-5.9999999999999637E-4</v>
      </c>
      <c r="I620" s="66">
        <f t="shared" si="46"/>
        <v>-3.0000000000000165E-4</v>
      </c>
      <c r="J620" s="66">
        <f t="shared" si="47"/>
        <v>-4.0000000000000452E-4</v>
      </c>
      <c r="K620" s="66">
        <f t="shared" si="48"/>
        <v>-4.4937149970188106E-4</v>
      </c>
      <c r="L620" s="66">
        <f t="shared" si="49"/>
        <v>-5.0000000000000044E-4</v>
      </c>
    </row>
    <row r="621" spans="1:12" x14ac:dyDescent="0.35">
      <c r="A621" s="8">
        <v>44861</v>
      </c>
      <c r="B621" s="20">
        <v>4.4999999999999998E-2</v>
      </c>
      <c r="C621" s="20">
        <v>4.2999999999999997E-2</v>
      </c>
      <c r="D621" s="20">
        <v>4.2900000000000001E-2</v>
      </c>
      <c r="E621" s="20">
        <v>4.190153144408628E-2</v>
      </c>
      <c r="F621" s="20">
        <v>4.0899999999999999E-2</v>
      </c>
      <c r="G621" s="8"/>
      <c r="H621" s="66">
        <f t="shared" si="45"/>
        <v>-4.0000000000000452E-4</v>
      </c>
      <c r="I621" s="66">
        <f t="shared" si="46"/>
        <v>-8.9999999999999802E-4</v>
      </c>
      <c r="J621" s="66">
        <f t="shared" si="47"/>
        <v>-1.1999999999999997E-3</v>
      </c>
      <c r="K621" s="66">
        <f t="shared" si="48"/>
        <v>-1.1521009829716586E-3</v>
      </c>
      <c r="L621" s="66">
        <f t="shared" si="49"/>
        <v>-1.1000000000000038E-3</v>
      </c>
    </row>
    <row r="622" spans="1:12" x14ac:dyDescent="0.35">
      <c r="A622" s="8">
        <v>44862</v>
      </c>
      <c r="B622" s="20">
        <v>4.5499999999999999E-2</v>
      </c>
      <c r="C622" s="20">
        <v>4.41E-2</v>
      </c>
      <c r="D622" s="20">
        <v>4.3799999999999999E-2</v>
      </c>
      <c r="E622" s="20">
        <v>4.2852060020993614E-2</v>
      </c>
      <c r="F622" s="20">
        <v>4.1900000000000007E-2</v>
      </c>
      <c r="G622" s="8"/>
      <c r="H622" s="66">
        <f t="shared" si="45"/>
        <v>5.0000000000000044E-4</v>
      </c>
      <c r="I622" s="66">
        <f t="shared" si="46"/>
        <v>1.1000000000000038E-3</v>
      </c>
      <c r="J622" s="66">
        <f t="shared" si="47"/>
        <v>8.9999999999999802E-4</v>
      </c>
      <c r="K622" s="66">
        <f t="shared" si="48"/>
        <v>9.505285769073335E-4</v>
      </c>
      <c r="L622" s="66">
        <f t="shared" si="49"/>
        <v>1.0000000000000078E-3</v>
      </c>
    </row>
    <row r="623" spans="1:12" x14ac:dyDescent="0.35">
      <c r="A623" s="8">
        <v>44865</v>
      </c>
      <c r="B623" s="20">
        <v>4.6600000000000003E-2</v>
      </c>
      <c r="C623" s="20">
        <v>4.5100000000000001E-2</v>
      </c>
      <c r="D623" s="20">
        <v>4.4500000000000005E-2</v>
      </c>
      <c r="E623" s="20">
        <v>4.3604882985118901E-2</v>
      </c>
      <c r="F623" s="20">
        <v>4.2699999999999995E-2</v>
      </c>
      <c r="G623" s="8"/>
      <c r="H623" s="66">
        <f t="shared" si="45"/>
        <v>1.1000000000000038E-3</v>
      </c>
      <c r="I623" s="66">
        <f t="shared" si="46"/>
        <v>1.0000000000000009E-3</v>
      </c>
      <c r="J623" s="66">
        <f t="shared" si="47"/>
        <v>7.0000000000000617E-4</v>
      </c>
      <c r="K623" s="66">
        <f t="shared" si="48"/>
        <v>7.5282296412528676E-4</v>
      </c>
      <c r="L623" s="66">
        <f t="shared" si="49"/>
        <v>7.9999999999998822E-4</v>
      </c>
    </row>
    <row r="624" spans="1:12" x14ac:dyDescent="0.35">
      <c r="A624" s="8">
        <v>44866</v>
      </c>
      <c r="B624" s="20">
        <v>4.7500000000000001E-2</v>
      </c>
      <c r="C624" s="20">
        <v>4.5400000000000003E-2</v>
      </c>
      <c r="D624" s="20">
        <v>4.4800000000000006E-2</v>
      </c>
      <c r="E624" s="20">
        <v>4.3752383458375572E-2</v>
      </c>
      <c r="F624" s="20">
        <v>4.2699999999999995E-2</v>
      </c>
      <c r="G624" s="8"/>
      <c r="H624" s="66">
        <f t="shared" si="45"/>
        <v>8.9999999999999802E-4</v>
      </c>
      <c r="I624" s="66">
        <f t="shared" si="46"/>
        <v>3.0000000000000165E-4</v>
      </c>
      <c r="J624" s="66">
        <f t="shared" si="47"/>
        <v>3.0000000000000165E-4</v>
      </c>
      <c r="K624" s="66">
        <f t="shared" si="48"/>
        <v>1.4750047325667176E-4</v>
      </c>
      <c r="L624" s="66">
        <f t="shared" si="49"/>
        <v>0</v>
      </c>
    </row>
    <row r="625" spans="1:12" x14ac:dyDescent="0.35">
      <c r="A625" s="8">
        <v>44867</v>
      </c>
      <c r="B625" s="20">
        <v>4.7599999999999996E-2</v>
      </c>
      <c r="C625" s="20">
        <v>4.6100000000000002E-2</v>
      </c>
      <c r="D625" s="20">
        <v>4.5400000000000003E-2</v>
      </c>
      <c r="E625" s="20">
        <v>4.4204769800848843E-2</v>
      </c>
      <c r="F625" s="20">
        <v>4.2999999999999997E-2</v>
      </c>
      <c r="G625" s="8"/>
      <c r="H625" s="66">
        <f t="shared" si="45"/>
        <v>9.9999999999995925E-5</v>
      </c>
      <c r="I625" s="66">
        <f t="shared" si="46"/>
        <v>6.9999999999999923E-4</v>
      </c>
      <c r="J625" s="66">
        <f t="shared" si="47"/>
        <v>5.9999999999999637E-4</v>
      </c>
      <c r="K625" s="66">
        <f t="shared" si="48"/>
        <v>4.5238634247327103E-4</v>
      </c>
      <c r="L625" s="66">
        <f t="shared" si="49"/>
        <v>3.0000000000000165E-4</v>
      </c>
    </row>
    <row r="626" spans="1:12" x14ac:dyDescent="0.35">
      <c r="A626" s="8">
        <v>44868</v>
      </c>
      <c r="B626" s="20">
        <v>4.7800000000000002E-2</v>
      </c>
      <c r="C626" s="20">
        <v>4.7100000000000003E-2</v>
      </c>
      <c r="D626" s="20">
        <v>4.6300000000000001E-2</v>
      </c>
      <c r="E626" s="20">
        <v>4.4950702604499598E-2</v>
      </c>
      <c r="F626" s="20">
        <v>4.36E-2</v>
      </c>
      <c r="G626" s="8"/>
      <c r="H626" s="66">
        <f t="shared" si="45"/>
        <v>2.0000000000000573E-4</v>
      </c>
      <c r="I626" s="66">
        <f t="shared" si="46"/>
        <v>1.0000000000000009E-3</v>
      </c>
      <c r="J626" s="66">
        <f t="shared" si="47"/>
        <v>8.9999999999999802E-4</v>
      </c>
      <c r="K626" s="66">
        <f t="shared" si="48"/>
        <v>7.4593280365075482E-4</v>
      </c>
      <c r="L626" s="66">
        <f t="shared" si="49"/>
        <v>6.0000000000000331E-4</v>
      </c>
    </row>
    <row r="627" spans="1:12" x14ac:dyDescent="0.35">
      <c r="A627" s="8">
        <v>44869</v>
      </c>
      <c r="B627" s="20">
        <v>4.7599999999999996E-2</v>
      </c>
      <c r="C627" s="20">
        <v>4.6600000000000003E-2</v>
      </c>
      <c r="D627" s="20">
        <v>4.58E-2</v>
      </c>
      <c r="E627" s="20">
        <v>4.4551483487226207E-2</v>
      </c>
      <c r="F627" s="20">
        <v>4.3299999999999998E-2</v>
      </c>
      <c r="G627" s="8"/>
      <c r="H627" s="66">
        <f t="shared" si="45"/>
        <v>-2.0000000000000573E-4</v>
      </c>
      <c r="I627" s="66">
        <f t="shared" si="46"/>
        <v>-5.0000000000000044E-4</v>
      </c>
      <c r="J627" s="66">
        <f t="shared" si="47"/>
        <v>-5.0000000000000044E-4</v>
      </c>
      <c r="K627" s="66">
        <f t="shared" si="48"/>
        <v>-3.9921911727339165E-4</v>
      </c>
      <c r="L627" s="66">
        <f t="shared" si="49"/>
        <v>-3.0000000000000165E-4</v>
      </c>
    </row>
    <row r="628" spans="1:12" x14ac:dyDescent="0.35">
      <c r="A628" s="8">
        <v>44872</v>
      </c>
      <c r="B628" s="20">
        <v>4.8000000000000001E-2</v>
      </c>
      <c r="C628" s="20">
        <v>4.7199999999999999E-2</v>
      </c>
      <c r="D628" s="20">
        <v>4.6300000000000001E-2</v>
      </c>
      <c r="E628" s="20">
        <v>4.5100223197493967E-2</v>
      </c>
      <c r="F628" s="20">
        <v>4.3899999999999995E-2</v>
      </c>
      <c r="G628" s="8"/>
      <c r="H628" s="66">
        <f t="shared" si="45"/>
        <v>4.0000000000000452E-4</v>
      </c>
      <c r="I628" s="66">
        <f t="shared" si="46"/>
        <v>5.9999999999999637E-4</v>
      </c>
      <c r="J628" s="66">
        <f t="shared" si="47"/>
        <v>5.0000000000000044E-4</v>
      </c>
      <c r="K628" s="66">
        <f t="shared" si="48"/>
        <v>5.4873971026776075E-4</v>
      </c>
      <c r="L628" s="66">
        <f t="shared" si="49"/>
        <v>5.9999999999999637E-4</v>
      </c>
    </row>
    <row r="629" spans="1:12" x14ac:dyDescent="0.35">
      <c r="A629" s="8">
        <v>44873</v>
      </c>
      <c r="B629" s="20">
        <v>4.7699999999999992E-2</v>
      </c>
      <c r="C629" s="20">
        <v>4.6699999999999998E-2</v>
      </c>
      <c r="D629" s="20">
        <v>4.5499999999999999E-2</v>
      </c>
      <c r="E629" s="20">
        <v>4.4300279284542027E-2</v>
      </c>
      <c r="F629" s="20">
        <v>4.3099999999999999E-2</v>
      </c>
      <c r="G629" s="8"/>
      <c r="H629" s="66">
        <f t="shared" si="45"/>
        <v>-3.0000000000000859E-4</v>
      </c>
      <c r="I629" s="66">
        <f t="shared" si="46"/>
        <v>-5.0000000000000044E-4</v>
      </c>
      <c r="J629" s="66">
        <f t="shared" si="47"/>
        <v>-8.000000000000021E-4</v>
      </c>
      <c r="K629" s="66">
        <f t="shared" si="48"/>
        <v>-7.9994391295194062E-4</v>
      </c>
      <c r="L629" s="66">
        <f t="shared" si="49"/>
        <v>-7.9999999999999516E-4</v>
      </c>
    </row>
    <row r="630" spans="1:12" x14ac:dyDescent="0.35">
      <c r="A630" s="8">
        <v>44874</v>
      </c>
      <c r="B630" s="20">
        <v>4.7500000000000001E-2</v>
      </c>
      <c r="C630" s="20">
        <v>4.6100000000000002E-2</v>
      </c>
      <c r="D630" s="20">
        <v>4.4900000000000002E-2</v>
      </c>
      <c r="E630" s="20">
        <v>4.3804675304813967E-2</v>
      </c>
      <c r="F630" s="20">
        <v>4.2699999999999995E-2</v>
      </c>
      <c r="G630" s="8"/>
      <c r="H630" s="66">
        <f t="shared" si="45"/>
        <v>-1.9999999999999185E-4</v>
      </c>
      <c r="I630" s="66">
        <f t="shared" si="46"/>
        <v>-5.9999999999999637E-4</v>
      </c>
      <c r="J630" s="66">
        <f t="shared" si="47"/>
        <v>-5.9999999999999637E-4</v>
      </c>
      <c r="K630" s="66">
        <f t="shared" si="48"/>
        <v>-4.9560397972805981E-4</v>
      </c>
      <c r="L630" s="66">
        <f t="shared" si="49"/>
        <v>-4.0000000000000452E-4</v>
      </c>
    </row>
    <row r="631" spans="1:12" x14ac:dyDescent="0.35">
      <c r="A631" s="8">
        <v>44875</v>
      </c>
      <c r="B631" s="20">
        <v>4.5899999999999996E-2</v>
      </c>
      <c r="C631" s="20">
        <v>4.3400000000000001E-2</v>
      </c>
      <c r="D631" s="20">
        <v>4.1700000000000001E-2</v>
      </c>
      <c r="E631" s="20">
        <v>4.0602118563046019E-2</v>
      </c>
      <c r="F631" s="20">
        <v>3.95E-2</v>
      </c>
      <c r="G631" s="8"/>
      <c r="H631" s="66">
        <f t="shared" si="45"/>
        <v>-1.6000000000000042E-3</v>
      </c>
      <c r="I631" s="66">
        <f t="shared" si="46"/>
        <v>-2.700000000000001E-3</v>
      </c>
      <c r="J631" s="66">
        <f t="shared" si="47"/>
        <v>-3.2000000000000015E-3</v>
      </c>
      <c r="K631" s="66">
        <f t="shared" si="48"/>
        <v>-3.2025567417679479E-3</v>
      </c>
      <c r="L631" s="66">
        <f t="shared" si="49"/>
        <v>-3.1999999999999945E-3</v>
      </c>
    </row>
    <row r="632" spans="1:12" x14ac:dyDescent="0.35">
      <c r="A632" s="8">
        <v>44879</v>
      </c>
      <c r="B632" s="20">
        <v>4.6300000000000001E-2</v>
      </c>
      <c r="C632" s="20">
        <v>4.4000000000000004E-2</v>
      </c>
      <c r="D632" s="20">
        <v>4.24E-2</v>
      </c>
      <c r="E632" s="20">
        <v>4.1202150346893694E-2</v>
      </c>
      <c r="F632" s="20">
        <v>0.04</v>
      </c>
      <c r="G632" s="8"/>
      <c r="H632" s="66">
        <f t="shared" si="45"/>
        <v>4.0000000000000452E-4</v>
      </c>
      <c r="I632" s="66">
        <f t="shared" si="46"/>
        <v>6.0000000000000331E-4</v>
      </c>
      <c r="J632" s="66">
        <f t="shared" si="47"/>
        <v>6.9999999999999923E-4</v>
      </c>
      <c r="K632" s="66">
        <f t="shared" si="48"/>
        <v>6.0003178384767514E-4</v>
      </c>
      <c r="L632" s="66">
        <f t="shared" si="49"/>
        <v>5.0000000000000044E-4</v>
      </c>
    </row>
    <row r="633" spans="1:12" x14ac:dyDescent="0.35">
      <c r="A633" s="8">
        <v>44880</v>
      </c>
      <c r="B633" s="20">
        <v>4.5999999999999999E-2</v>
      </c>
      <c r="C633" s="20">
        <v>4.3700000000000003E-2</v>
      </c>
      <c r="D633" s="20">
        <v>4.1700000000000001E-2</v>
      </c>
      <c r="E633" s="20">
        <v>4.0501151672789268E-2</v>
      </c>
      <c r="F633" s="20">
        <v>3.9300000000000002E-2</v>
      </c>
      <c r="G633" s="8"/>
      <c r="H633" s="66">
        <f t="shared" si="45"/>
        <v>-3.0000000000000165E-4</v>
      </c>
      <c r="I633" s="66">
        <f t="shared" si="46"/>
        <v>-3.0000000000000165E-4</v>
      </c>
      <c r="J633" s="66">
        <f t="shared" si="47"/>
        <v>-6.9999999999999923E-4</v>
      </c>
      <c r="K633" s="66">
        <f t="shared" si="48"/>
        <v>-7.0099867410442634E-4</v>
      </c>
      <c r="L633" s="66">
        <f t="shared" si="49"/>
        <v>-6.9999999999999923E-4</v>
      </c>
    </row>
    <row r="634" spans="1:12" x14ac:dyDescent="0.35">
      <c r="A634" s="8">
        <v>44881</v>
      </c>
      <c r="B634" s="20">
        <v>4.6199999999999998E-2</v>
      </c>
      <c r="C634" s="20">
        <v>4.3499999999999997E-2</v>
      </c>
      <c r="D634" s="20">
        <v>4.1299999999999996E-2</v>
      </c>
      <c r="E634" s="20">
        <v>3.9804379654405565E-2</v>
      </c>
      <c r="F634" s="20">
        <v>3.8300000000000001E-2</v>
      </c>
      <c r="G634" s="8"/>
      <c r="H634" s="66">
        <f t="shared" si="45"/>
        <v>1.9999999999999879E-4</v>
      </c>
      <c r="I634" s="66">
        <f t="shared" si="46"/>
        <v>-2.0000000000000573E-4</v>
      </c>
      <c r="J634" s="66">
        <f t="shared" si="47"/>
        <v>-4.0000000000000452E-4</v>
      </c>
      <c r="K634" s="66">
        <f t="shared" si="48"/>
        <v>-6.9677201838370256E-4</v>
      </c>
      <c r="L634" s="66">
        <f t="shared" si="49"/>
        <v>-1.0000000000000009E-3</v>
      </c>
    </row>
    <row r="635" spans="1:12" x14ac:dyDescent="0.35">
      <c r="A635" s="8">
        <v>44882</v>
      </c>
      <c r="B635" s="20">
        <v>4.6799999999999994E-2</v>
      </c>
      <c r="C635" s="20">
        <v>4.4299999999999999E-2</v>
      </c>
      <c r="D635" s="20">
        <v>4.2199999999999994E-2</v>
      </c>
      <c r="E635" s="20">
        <v>4.0750814353882954E-2</v>
      </c>
      <c r="F635" s="20">
        <v>3.9300000000000002E-2</v>
      </c>
      <c r="G635" s="8"/>
      <c r="H635" s="66">
        <f t="shared" si="45"/>
        <v>5.9999999999999637E-4</v>
      </c>
      <c r="I635" s="66">
        <f t="shared" si="46"/>
        <v>8.000000000000021E-4</v>
      </c>
      <c r="J635" s="66">
        <f t="shared" si="47"/>
        <v>8.9999999999999802E-4</v>
      </c>
      <c r="K635" s="66">
        <f t="shared" si="48"/>
        <v>9.4643469947738867E-4</v>
      </c>
      <c r="L635" s="66">
        <f t="shared" si="49"/>
        <v>1.0000000000000009E-3</v>
      </c>
    </row>
    <row r="636" spans="1:12" x14ac:dyDescent="0.35">
      <c r="A636" s="8">
        <v>44883</v>
      </c>
      <c r="B636" s="20">
        <v>4.7400000000000005E-2</v>
      </c>
      <c r="C636" s="20">
        <v>4.5100000000000001E-2</v>
      </c>
      <c r="D636" s="20">
        <v>4.2800000000000005E-2</v>
      </c>
      <c r="E636" s="20">
        <v>4.1350122481210484E-2</v>
      </c>
      <c r="F636" s="20">
        <v>3.9900000000000005E-2</v>
      </c>
      <c r="G636" s="8"/>
      <c r="H636" s="66">
        <f t="shared" si="45"/>
        <v>6.0000000000001025E-4</v>
      </c>
      <c r="I636" s="66">
        <f t="shared" si="46"/>
        <v>8.000000000000021E-4</v>
      </c>
      <c r="J636" s="66">
        <f t="shared" si="47"/>
        <v>6.0000000000001025E-4</v>
      </c>
      <c r="K636" s="66">
        <f t="shared" si="48"/>
        <v>5.9930812732753025E-4</v>
      </c>
      <c r="L636" s="66">
        <f t="shared" si="49"/>
        <v>6.0000000000000331E-4</v>
      </c>
    </row>
    <row r="637" spans="1:12" x14ac:dyDescent="0.35">
      <c r="A637" s="8">
        <v>44886</v>
      </c>
      <c r="B637" s="20">
        <v>4.7500000000000001E-2</v>
      </c>
      <c r="C637" s="20">
        <v>4.4800000000000006E-2</v>
      </c>
      <c r="D637" s="20">
        <v>4.3200000000000002E-2</v>
      </c>
      <c r="E637" s="20">
        <v>4.1450996622391989E-2</v>
      </c>
      <c r="F637" s="20">
        <v>3.9699999999999999E-2</v>
      </c>
      <c r="G637" s="8"/>
      <c r="H637" s="66">
        <f t="shared" si="45"/>
        <v>9.9999999999995925E-5</v>
      </c>
      <c r="I637" s="66">
        <f t="shared" si="46"/>
        <v>-2.9999999999999472E-4</v>
      </c>
      <c r="J637" s="66">
        <f t="shared" si="47"/>
        <v>3.9999999999999758E-4</v>
      </c>
      <c r="K637" s="66">
        <f t="shared" si="48"/>
        <v>1.0087414118150478E-4</v>
      </c>
      <c r="L637" s="66">
        <f t="shared" si="49"/>
        <v>-2.0000000000000573E-4</v>
      </c>
    </row>
    <row r="638" spans="1:12" x14ac:dyDescent="0.35">
      <c r="A638" s="8">
        <v>44887</v>
      </c>
      <c r="B638" s="20">
        <v>4.7899999999999998E-2</v>
      </c>
      <c r="C638" s="20">
        <v>4.4699999999999997E-2</v>
      </c>
      <c r="D638" s="20">
        <v>4.2699999999999995E-2</v>
      </c>
      <c r="E638" s="20">
        <v>4.1003918038973082E-2</v>
      </c>
      <c r="F638" s="20">
        <v>3.9300000000000002E-2</v>
      </c>
      <c r="G638" s="8"/>
      <c r="H638" s="66">
        <f t="shared" si="45"/>
        <v>3.9999999999999758E-4</v>
      </c>
      <c r="I638" s="66">
        <f t="shared" si="46"/>
        <v>-1.000000000000098E-4</v>
      </c>
      <c r="J638" s="66">
        <f t="shared" si="47"/>
        <v>-5.0000000000000738E-4</v>
      </c>
      <c r="K638" s="66">
        <f t="shared" si="48"/>
        <v>-4.4707858341890699E-4</v>
      </c>
      <c r="L638" s="66">
        <f t="shared" si="49"/>
        <v>-3.9999999999999758E-4</v>
      </c>
    </row>
    <row r="639" spans="1:12" x14ac:dyDescent="0.35">
      <c r="A639" s="8">
        <v>44888</v>
      </c>
      <c r="B639" s="20">
        <v>4.7500000000000001E-2</v>
      </c>
      <c r="C639" s="20">
        <v>4.4600000000000001E-2</v>
      </c>
      <c r="D639" s="20">
        <v>4.2300000000000004E-2</v>
      </c>
      <c r="E639" s="20">
        <v>4.0553998758099834E-2</v>
      </c>
      <c r="F639" s="20">
        <v>3.8800000000000001E-2</v>
      </c>
      <c r="G639" s="8"/>
      <c r="H639" s="66">
        <f t="shared" si="45"/>
        <v>-3.9999999999999758E-4</v>
      </c>
      <c r="I639" s="66">
        <f t="shared" si="46"/>
        <v>-9.9999999999995925E-5</v>
      </c>
      <c r="J639" s="66">
        <f t="shared" si="47"/>
        <v>-3.9999999999999064E-4</v>
      </c>
      <c r="K639" s="66">
        <f t="shared" si="48"/>
        <v>-4.4991928087324828E-4</v>
      </c>
      <c r="L639" s="66">
        <f t="shared" si="49"/>
        <v>-5.0000000000000044E-4</v>
      </c>
    </row>
    <row r="640" spans="1:12" x14ac:dyDescent="0.35">
      <c r="A640" s="8">
        <v>44890</v>
      </c>
      <c r="B640" s="20">
        <v>4.7599999999999996E-2</v>
      </c>
      <c r="C640" s="20">
        <v>4.4199999999999996E-2</v>
      </c>
      <c r="D640" s="20">
        <v>4.2000000000000003E-2</v>
      </c>
      <c r="E640" s="20">
        <v>4.0251620932680074E-2</v>
      </c>
      <c r="F640" s="20">
        <v>3.85E-2</v>
      </c>
      <c r="G640" s="8"/>
      <c r="H640" s="66">
        <f t="shared" si="45"/>
        <v>9.9999999999995925E-5</v>
      </c>
      <c r="I640" s="66">
        <f t="shared" si="46"/>
        <v>-4.0000000000000452E-4</v>
      </c>
      <c r="J640" s="66">
        <f t="shared" si="47"/>
        <v>-3.0000000000000165E-4</v>
      </c>
      <c r="K640" s="66">
        <f t="shared" si="48"/>
        <v>-3.0237782541975983E-4</v>
      </c>
      <c r="L640" s="66">
        <f t="shared" si="49"/>
        <v>-3.0000000000000165E-4</v>
      </c>
    </row>
    <row r="641" spans="1:12" x14ac:dyDescent="0.35">
      <c r="A641" s="8">
        <v>44893</v>
      </c>
      <c r="B641" s="20">
        <v>4.7599999999999996E-2</v>
      </c>
      <c r="C641" s="20">
        <v>4.4600000000000001E-2</v>
      </c>
      <c r="D641" s="20">
        <v>4.2199999999999994E-2</v>
      </c>
      <c r="E641" s="20">
        <v>4.0503934828603649E-2</v>
      </c>
      <c r="F641" s="20">
        <v>3.8800000000000001E-2</v>
      </c>
      <c r="G641" s="8"/>
      <c r="H641" s="66">
        <f t="shared" si="45"/>
        <v>0</v>
      </c>
      <c r="I641" s="66">
        <f t="shared" si="46"/>
        <v>4.0000000000000452E-4</v>
      </c>
      <c r="J641" s="66">
        <f t="shared" si="47"/>
        <v>1.9999999999999185E-4</v>
      </c>
      <c r="K641" s="66">
        <f t="shared" si="48"/>
        <v>2.5231389592357545E-4</v>
      </c>
      <c r="L641" s="66">
        <f t="shared" si="49"/>
        <v>3.0000000000000165E-4</v>
      </c>
    </row>
    <row r="642" spans="1:12" x14ac:dyDescent="0.35">
      <c r="A642" s="8">
        <v>44894</v>
      </c>
      <c r="B642" s="20">
        <v>4.7800000000000002E-2</v>
      </c>
      <c r="C642" s="20">
        <v>4.4800000000000006E-2</v>
      </c>
      <c r="D642" s="20">
        <v>4.24E-2</v>
      </c>
      <c r="E642" s="20">
        <v>4.0800137850543601E-2</v>
      </c>
      <c r="F642" s="20">
        <v>3.9199999999999999E-2</v>
      </c>
      <c r="G642" s="8"/>
      <c r="H642" s="66">
        <f t="shared" si="45"/>
        <v>2.0000000000000573E-4</v>
      </c>
      <c r="I642" s="66">
        <f t="shared" si="46"/>
        <v>2.0000000000000573E-4</v>
      </c>
      <c r="J642" s="66">
        <f t="shared" si="47"/>
        <v>2.0000000000000573E-4</v>
      </c>
      <c r="K642" s="66">
        <f t="shared" si="48"/>
        <v>2.9620302193995168E-4</v>
      </c>
      <c r="L642" s="66">
        <f t="shared" si="49"/>
        <v>3.9999999999999758E-4</v>
      </c>
    </row>
    <row r="643" spans="1:12" x14ac:dyDescent="0.35">
      <c r="A643" s="8">
        <v>44895</v>
      </c>
      <c r="B643" s="20">
        <v>4.7400000000000005E-2</v>
      </c>
      <c r="C643" s="20">
        <v>4.3799999999999999E-2</v>
      </c>
      <c r="D643" s="20">
        <v>4.1299999999999996E-2</v>
      </c>
      <c r="E643" s="20">
        <v>3.975031141892707E-2</v>
      </c>
      <c r="F643" s="20">
        <v>3.8199999999999998E-2</v>
      </c>
      <c r="G643" s="8"/>
      <c r="H643" s="66">
        <f t="shared" si="45"/>
        <v>-3.9999999999999758E-4</v>
      </c>
      <c r="I643" s="66">
        <f t="shared" si="46"/>
        <v>-1.0000000000000078E-3</v>
      </c>
      <c r="J643" s="66">
        <f t="shared" si="47"/>
        <v>-1.1000000000000038E-3</v>
      </c>
      <c r="K643" s="66">
        <f t="shared" si="48"/>
        <v>-1.0498264316165309E-3</v>
      </c>
      <c r="L643" s="66">
        <f t="shared" si="49"/>
        <v>-1.0000000000000009E-3</v>
      </c>
    </row>
    <row r="644" spans="1:12" x14ac:dyDescent="0.35">
      <c r="A644" s="8">
        <v>44896</v>
      </c>
      <c r="B644" s="20">
        <v>4.6600000000000003E-2</v>
      </c>
      <c r="C644" s="20">
        <v>4.2500000000000003E-2</v>
      </c>
      <c r="D644" s="20">
        <v>3.9800000000000002E-2</v>
      </c>
      <c r="E644" s="20">
        <v>3.830054153523571E-2</v>
      </c>
      <c r="F644" s="20">
        <v>3.6799999999999999E-2</v>
      </c>
      <c r="G644" s="8"/>
      <c r="H644" s="66">
        <f t="shared" ref="H644:H707" si="50">B644-B643</f>
        <v>-8.000000000000021E-4</v>
      </c>
      <c r="I644" s="66">
        <f t="shared" ref="I644:I707" si="51">C644-C643</f>
        <v>-1.2999999999999956E-3</v>
      </c>
      <c r="J644" s="66">
        <f t="shared" ref="J644:J707" si="52">D644-D643</f>
        <v>-1.4999999999999944E-3</v>
      </c>
      <c r="K644" s="66">
        <f t="shared" ref="K644:K707" si="53">E644-E643</f>
        <v>-1.4497698836913597E-3</v>
      </c>
      <c r="L644" s="66">
        <f t="shared" ref="L644:L707" si="54">F644-F643</f>
        <v>-1.3999999999999985E-3</v>
      </c>
    </row>
    <row r="645" spans="1:12" x14ac:dyDescent="0.35">
      <c r="A645" s="8">
        <v>44897</v>
      </c>
      <c r="B645" s="20">
        <v>4.6900000000000004E-2</v>
      </c>
      <c r="C645" s="20">
        <v>4.2800000000000005E-2</v>
      </c>
      <c r="D645" s="20">
        <v>3.9900000000000005E-2</v>
      </c>
      <c r="E645" s="20">
        <v>3.8300311257425917E-2</v>
      </c>
      <c r="F645" s="20">
        <v>3.6699999999999997E-2</v>
      </c>
      <c r="G645" s="8"/>
      <c r="H645" s="66">
        <f t="shared" si="50"/>
        <v>3.0000000000000165E-4</v>
      </c>
      <c r="I645" s="66">
        <f t="shared" si="51"/>
        <v>3.0000000000000165E-4</v>
      </c>
      <c r="J645" s="66">
        <f t="shared" si="52"/>
        <v>1.0000000000000286E-4</v>
      </c>
      <c r="K645" s="66">
        <f t="shared" si="53"/>
        <v>-2.3027780979290036E-7</v>
      </c>
      <c r="L645" s="66">
        <f t="shared" si="54"/>
        <v>-1.0000000000000286E-4</v>
      </c>
    </row>
    <row r="646" spans="1:12" x14ac:dyDescent="0.35">
      <c r="A646" s="8">
        <v>44900</v>
      </c>
      <c r="B646" s="20">
        <v>4.7699999999999992E-2</v>
      </c>
      <c r="C646" s="20">
        <v>4.41E-2</v>
      </c>
      <c r="D646" s="20">
        <v>4.1299999999999996E-2</v>
      </c>
      <c r="E646" s="20">
        <v>3.9652622824916051E-2</v>
      </c>
      <c r="F646" s="20">
        <v>3.7999999999999999E-2</v>
      </c>
      <c r="G646" s="8"/>
      <c r="H646" s="66">
        <f t="shared" si="50"/>
        <v>7.9999999999998822E-4</v>
      </c>
      <c r="I646" s="66">
        <f t="shared" si="51"/>
        <v>1.2999999999999956E-3</v>
      </c>
      <c r="J646" s="66">
        <f t="shared" si="52"/>
        <v>1.3999999999999915E-3</v>
      </c>
      <c r="K646" s="66">
        <f t="shared" si="53"/>
        <v>1.3523115674901331E-3</v>
      </c>
      <c r="L646" s="66">
        <f t="shared" si="54"/>
        <v>1.3000000000000025E-3</v>
      </c>
    </row>
    <row r="647" spans="1:12" x14ac:dyDescent="0.35">
      <c r="A647" s="8">
        <v>44901</v>
      </c>
      <c r="B647" s="20">
        <v>4.7300000000000002E-2</v>
      </c>
      <c r="C647" s="20">
        <v>4.3400000000000001E-2</v>
      </c>
      <c r="D647" s="20">
        <v>4.07E-2</v>
      </c>
      <c r="E647" s="20">
        <v>3.9003091043550223E-2</v>
      </c>
      <c r="F647" s="20">
        <v>3.73E-2</v>
      </c>
      <c r="G647" s="8"/>
      <c r="H647" s="66">
        <f t="shared" si="50"/>
        <v>-3.9999999999999064E-4</v>
      </c>
      <c r="I647" s="66">
        <f t="shared" si="51"/>
        <v>-6.9999999999999923E-4</v>
      </c>
      <c r="J647" s="66">
        <f t="shared" si="52"/>
        <v>-5.9999999999999637E-4</v>
      </c>
      <c r="K647" s="66">
        <f t="shared" si="53"/>
        <v>-6.4953178136582801E-4</v>
      </c>
      <c r="L647" s="66">
        <f t="shared" si="54"/>
        <v>-6.9999999999999923E-4</v>
      </c>
    </row>
    <row r="648" spans="1:12" x14ac:dyDescent="0.35">
      <c r="A648" s="8">
        <v>44902</v>
      </c>
      <c r="B648" s="20">
        <v>4.6699999999999998E-2</v>
      </c>
      <c r="C648" s="20">
        <v>4.2599999999999999E-2</v>
      </c>
      <c r="D648" s="20">
        <v>3.9699999999999999E-2</v>
      </c>
      <c r="E648" s="20">
        <v>3.7952339026368256E-2</v>
      </c>
      <c r="F648" s="20">
        <v>3.6200000000000003E-2</v>
      </c>
      <c r="G648" s="8"/>
      <c r="H648" s="66">
        <f t="shared" si="50"/>
        <v>-6.0000000000000331E-4</v>
      </c>
      <c r="I648" s="66">
        <f t="shared" si="51"/>
        <v>-8.000000000000021E-4</v>
      </c>
      <c r="J648" s="66">
        <f t="shared" si="52"/>
        <v>-1.0000000000000009E-3</v>
      </c>
      <c r="K648" s="66">
        <f t="shared" si="53"/>
        <v>-1.0507520171819662E-3</v>
      </c>
      <c r="L648" s="66">
        <f t="shared" si="54"/>
        <v>-1.0999999999999968E-3</v>
      </c>
    </row>
    <row r="649" spans="1:12" x14ac:dyDescent="0.35">
      <c r="A649" s="8">
        <v>44903</v>
      </c>
      <c r="B649" s="20">
        <v>4.7100000000000003E-2</v>
      </c>
      <c r="C649" s="20">
        <v>4.3099999999999999E-2</v>
      </c>
      <c r="D649" s="20">
        <v>4.0399999999999998E-2</v>
      </c>
      <c r="E649" s="20">
        <v>3.8754643568400582E-2</v>
      </c>
      <c r="F649" s="20">
        <v>3.7100000000000001E-2</v>
      </c>
      <c r="G649" s="8"/>
      <c r="H649" s="66">
        <f t="shared" si="50"/>
        <v>4.0000000000000452E-4</v>
      </c>
      <c r="I649" s="66">
        <f t="shared" si="51"/>
        <v>5.0000000000000044E-4</v>
      </c>
      <c r="J649" s="66">
        <f t="shared" si="52"/>
        <v>6.9999999999999923E-4</v>
      </c>
      <c r="K649" s="66">
        <f t="shared" si="53"/>
        <v>8.0230454203232549E-4</v>
      </c>
      <c r="L649" s="66">
        <f t="shared" si="54"/>
        <v>8.9999999999999802E-4</v>
      </c>
    </row>
    <row r="650" spans="1:12" x14ac:dyDescent="0.35">
      <c r="A650" s="8">
        <v>44904</v>
      </c>
      <c r="B650" s="20">
        <v>4.7199999999999999E-2</v>
      </c>
      <c r="C650" s="20">
        <v>4.3299999999999998E-2</v>
      </c>
      <c r="D650" s="20">
        <v>4.07E-2</v>
      </c>
      <c r="E650" s="20">
        <v>3.910181517122055E-2</v>
      </c>
      <c r="F650" s="20">
        <v>3.7499999999999999E-2</v>
      </c>
      <c r="G650" s="8"/>
      <c r="H650" s="66">
        <f t="shared" si="50"/>
        <v>9.9999999999995925E-5</v>
      </c>
      <c r="I650" s="66">
        <f t="shared" si="51"/>
        <v>1.9999999999999879E-4</v>
      </c>
      <c r="J650" s="66">
        <f t="shared" si="52"/>
        <v>3.0000000000000165E-4</v>
      </c>
      <c r="K650" s="66">
        <f t="shared" si="53"/>
        <v>3.4717160281996784E-4</v>
      </c>
      <c r="L650" s="66">
        <f t="shared" si="54"/>
        <v>3.9999999999999758E-4</v>
      </c>
    </row>
    <row r="651" spans="1:12" x14ac:dyDescent="0.35">
      <c r="A651" s="8">
        <v>44907</v>
      </c>
      <c r="B651" s="20">
        <v>4.7500000000000001E-2</v>
      </c>
      <c r="C651" s="20">
        <v>4.3899999999999995E-2</v>
      </c>
      <c r="D651" s="20">
        <v>4.0999999999999995E-2</v>
      </c>
      <c r="E651" s="20">
        <v>3.9500297740863423E-2</v>
      </c>
      <c r="F651" s="20">
        <v>3.7999999999999999E-2</v>
      </c>
      <c r="G651" s="8"/>
      <c r="H651" s="66">
        <f t="shared" si="50"/>
        <v>3.0000000000000165E-4</v>
      </c>
      <c r="I651" s="66">
        <f t="shared" si="51"/>
        <v>5.9999999999999637E-4</v>
      </c>
      <c r="J651" s="66">
        <f t="shared" si="52"/>
        <v>2.9999999999999472E-4</v>
      </c>
      <c r="K651" s="66">
        <f t="shared" si="53"/>
        <v>3.9848256964287315E-4</v>
      </c>
      <c r="L651" s="66">
        <f t="shared" si="54"/>
        <v>5.0000000000000044E-4</v>
      </c>
    </row>
    <row r="652" spans="1:12" x14ac:dyDescent="0.35">
      <c r="A652" s="8">
        <v>44908</v>
      </c>
      <c r="B652" s="20">
        <v>4.6399999999999997E-2</v>
      </c>
      <c r="C652" s="20">
        <v>4.2199999999999994E-2</v>
      </c>
      <c r="D652" s="20">
        <v>3.9599999999999996E-2</v>
      </c>
      <c r="E652" s="20">
        <v>3.8103631442544625E-2</v>
      </c>
      <c r="F652" s="20">
        <v>3.6600000000000001E-2</v>
      </c>
      <c r="G652" s="8"/>
      <c r="H652" s="66">
        <f t="shared" si="50"/>
        <v>-1.1000000000000038E-3</v>
      </c>
      <c r="I652" s="66">
        <f t="shared" si="51"/>
        <v>-1.7000000000000001E-3</v>
      </c>
      <c r="J652" s="66">
        <f t="shared" si="52"/>
        <v>-1.3999999999999985E-3</v>
      </c>
      <c r="K652" s="66">
        <f t="shared" si="53"/>
        <v>-1.396666298318798E-3</v>
      </c>
      <c r="L652" s="66">
        <f t="shared" si="54"/>
        <v>-1.3999999999999985E-3</v>
      </c>
    </row>
    <row r="653" spans="1:12" x14ac:dyDescent="0.35">
      <c r="A653" s="8">
        <v>44909</v>
      </c>
      <c r="B653" s="20">
        <v>4.6399999999999997E-2</v>
      </c>
      <c r="C653" s="20">
        <v>4.2300000000000004E-2</v>
      </c>
      <c r="D653" s="20">
        <v>3.9399999999999998E-2</v>
      </c>
      <c r="E653" s="20">
        <v>3.7900081743063523E-2</v>
      </c>
      <c r="F653" s="20">
        <v>3.6400000000000002E-2</v>
      </c>
      <c r="G653" s="8"/>
      <c r="H653" s="66">
        <f t="shared" si="50"/>
        <v>0</v>
      </c>
      <c r="I653" s="66">
        <f t="shared" si="51"/>
        <v>1.000000000000098E-4</v>
      </c>
      <c r="J653" s="66">
        <f t="shared" si="52"/>
        <v>-1.9999999999999879E-4</v>
      </c>
      <c r="K653" s="66">
        <f t="shared" si="53"/>
        <v>-2.035496994811023E-4</v>
      </c>
      <c r="L653" s="66">
        <f t="shared" si="54"/>
        <v>-1.9999999999999879E-4</v>
      </c>
    </row>
    <row r="654" spans="1:12" x14ac:dyDescent="0.35">
      <c r="A654" s="8">
        <v>44910</v>
      </c>
      <c r="B654" s="20">
        <v>4.6500000000000007E-2</v>
      </c>
      <c r="C654" s="20">
        <v>4.2300000000000004E-2</v>
      </c>
      <c r="D654" s="20">
        <v>3.9599999999999996E-2</v>
      </c>
      <c r="E654" s="20">
        <v>3.790143127585309E-2</v>
      </c>
      <c r="F654" s="20">
        <v>3.6200000000000003E-2</v>
      </c>
      <c r="G654" s="8"/>
      <c r="H654" s="66">
        <f t="shared" si="50"/>
        <v>1.000000000000098E-4</v>
      </c>
      <c r="I654" s="66">
        <f t="shared" si="51"/>
        <v>0</v>
      </c>
      <c r="J654" s="66">
        <f t="shared" si="52"/>
        <v>1.9999999999999879E-4</v>
      </c>
      <c r="K654" s="66">
        <f t="shared" si="53"/>
        <v>1.3495327895671205E-6</v>
      </c>
      <c r="L654" s="66">
        <f t="shared" si="54"/>
        <v>-1.9999999999999879E-4</v>
      </c>
    </row>
    <row r="655" spans="1:12" x14ac:dyDescent="0.35">
      <c r="A655" s="8">
        <v>44911</v>
      </c>
      <c r="B655" s="20">
        <v>4.6100000000000002E-2</v>
      </c>
      <c r="C655" s="20">
        <v>4.1700000000000001E-2</v>
      </c>
      <c r="D655" s="20">
        <v>3.9100000000000003E-2</v>
      </c>
      <c r="E655" s="20">
        <v>3.7604211738514352E-2</v>
      </c>
      <c r="F655" s="20">
        <v>3.61E-2</v>
      </c>
      <c r="G655" s="8"/>
      <c r="H655" s="66">
        <f t="shared" si="50"/>
        <v>-4.0000000000000452E-4</v>
      </c>
      <c r="I655" s="66">
        <f t="shared" si="51"/>
        <v>-6.0000000000000331E-4</v>
      </c>
      <c r="J655" s="66">
        <f t="shared" si="52"/>
        <v>-4.9999999999999351E-4</v>
      </c>
      <c r="K655" s="66">
        <f t="shared" si="53"/>
        <v>-2.9721953733873735E-4</v>
      </c>
      <c r="L655" s="66">
        <f t="shared" si="54"/>
        <v>-1.0000000000000286E-4</v>
      </c>
    </row>
    <row r="656" spans="1:12" x14ac:dyDescent="0.35">
      <c r="A656" s="8">
        <v>44914</v>
      </c>
      <c r="B656" s="20">
        <v>4.6399999999999997E-2</v>
      </c>
      <c r="C656" s="20">
        <v>4.2500000000000003E-2</v>
      </c>
      <c r="D656" s="20">
        <v>3.9900000000000005E-2</v>
      </c>
      <c r="E656" s="20">
        <v>3.845300183320486E-2</v>
      </c>
      <c r="F656" s="20">
        <v>3.7000000000000005E-2</v>
      </c>
      <c r="G656" s="8"/>
      <c r="H656" s="66">
        <f t="shared" si="50"/>
        <v>2.9999999999999472E-4</v>
      </c>
      <c r="I656" s="66">
        <f t="shared" si="51"/>
        <v>8.000000000000021E-4</v>
      </c>
      <c r="J656" s="66">
        <f t="shared" si="52"/>
        <v>8.000000000000021E-4</v>
      </c>
      <c r="K656" s="66">
        <f t="shared" si="53"/>
        <v>8.4879009469050748E-4</v>
      </c>
      <c r="L656" s="66">
        <f t="shared" si="54"/>
        <v>9.0000000000000496E-4</v>
      </c>
    </row>
    <row r="657" spans="1:12" x14ac:dyDescent="0.35">
      <c r="A657" s="8">
        <v>44915</v>
      </c>
      <c r="B657" s="20">
        <v>4.6399999999999997E-2</v>
      </c>
      <c r="C657" s="20">
        <v>4.2500000000000003E-2</v>
      </c>
      <c r="D657" s="20">
        <v>4.0300000000000002E-2</v>
      </c>
      <c r="E657" s="20">
        <v>3.9104654897094894E-2</v>
      </c>
      <c r="F657" s="20">
        <v>3.7900000000000003E-2</v>
      </c>
      <c r="G657" s="8"/>
      <c r="H657" s="66">
        <f t="shared" si="50"/>
        <v>0</v>
      </c>
      <c r="I657" s="66">
        <f t="shared" si="51"/>
        <v>0</v>
      </c>
      <c r="J657" s="66">
        <f t="shared" si="52"/>
        <v>3.9999999999999758E-4</v>
      </c>
      <c r="K657" s="66">
        <f t="shared" si="53"/>
        <v>6.5165306389003419E-4</v>
      </c>
      <c r="L657" s="66">
        <f t="shared" si="54"/>
        <v>8.9999999999999802E-4</v>
      </c>
    </row>
    <row r="658" spans="1:12" x14ac:dyDescent="0.35">
      <c r="A658" s="8">
        <v>44916</v>
      </c>
      <c r="B658" s="20">
        <v>4.5999999999999999E-2</v>
      </c>
      <c r="C658" s="20">
        <v>4.2099999999999999E-2</v>
      </c>
      <c r="D658" s="20">
        <v>0.04</v>
      </c>
      <c r="E658" s="20">
        <v>3.8901972603442823E-2</v>
      </c>
      <c r="F658" s="20">
        <v>3.78E-2</v>
      </c>
      <c r="G658" s="8"/>
      <c r="H658" s="66">
        <f t="shared" si="50"/>
        <v>-3.9999999999999758E-4</v>
      </c>
      <c r="I658" s="66">
        <f t="shared" si="51"/>
        <v>-4.0000000000000452E-4</v>
      </c>
      <c r="J658" s="66">
        <f t="shared" si="52"/>
        <v>-3.0000000000000165E-4</v>
      </c>
      <c r="K658" s="66">
        <f t="shared" si="53"/>
        <v>-2.0268229365207058E-4</v>
      </c>
      <c r="L658" s="66">
        <f t="shared" si="54"/>
        <v>-1.0000000000000286E-4</v>
      </c>
    </row>
    <row r="659" spans="1:12" x14ac:dyDescent="0.35">
      <c r="A659" s="8">
        <v>44917</v>
      </c>
      <c r="B659" s="20">
        <v>4.6399999999999997E-2</v>
      </c>
      <c r="C659" s="20">
        <v>4.24E-2</v>
      </c>
      <c r="D659" s="20">
        <v>4.0199999999999993E-2</v>
      </c>
      <c r="E659" s="20">
        <v>3.9051983734182512E-2</v>
      </c>
      <c r="F659" s="20">
        <v>3.7900000000000003E-2</v>
      </c>
      <c r="G659" s="8"/>
      <c r="H659" s="66">
        <f t="shared" si="50"/>
        <v>3.9999999999999758E-4</v>
      </c>
      <c r="I659" s="66">
        <f t="shared" si="51"/>
        <v>3.0000000000000165E-4</v>
      </c>
      <c r="J659" s="66">
        <f t="shared" si="52"/>
        <v>1.9999999999999185E-4</v>
      </c>
      <c r="K659" s="66">
        <f t="shared" si="53"/>
        <v>1.5001113073968841E-4</v>
      </c>
      <c r="L659" s="66">
        <f t="shared" si="54"/>
        <v>1.0000000000000286E-4</v>
      </c>
    </row>
    <row r="660" spans="1:12" x14ac:dyDescent="0.35">
      <c r="A660" s="8">
        <v>44918</v>
      </c>
      <c r="B660" s="20">
        <v>4.6600000000000003E-2</v>
      </c>
      <c r="C660" s="20">
        <v>4.3099999999999999E-2</v>
      </c>
      <c r="D660" s="20">
        <v>4.0899999999999999E-2</v>
      </c>
      <c r="E660" s="20">
        <v>3.9751722349494444E-2</v>
      </c>
      <c r="F660" s="20">
        <v>3.8599999999999995E-2</v>
      </c>
      <c r="G660" s="8"/>
      <c r="H660" s="66">
        <f t="shared" si="50"/>
        <v>2.0000000000000573E-4</v>
      </c>
      <c r="I660" s="66">
        <f t="shared" si="51"/>
        <v>6.9999999999999923E-4</v>
      </c>
      <c r="J660" s="66">
        <f t="shared" si="52"/>
        <v>7.0000000000000617E-4</v>
      </c>
      <c r="K660" s="66">
        <f t="shared" si="53"/>
        <v>6.9973861531193171E-4</v>
      </c>
      <c r="L660" s="66">
        <f t="shared" si="54"/>
        <v>6.999999999999923E-4</v>
      </c>
    </row>
    <row r="661" spans="1:12" x14ac:dyDescent="0.35">
      <c r="A661" s="8">
        <v>44922</v>
      </c>
      <c r="B661" s="20">
        <v>4.7500000000000001E-2</v>
      </c>
      <c r="C661" s="20">
        <v>4.3200000000000002E-2</v>
      </c>
      <c r="D661" s="20">
        <v>4.1700000000000001E-2</v>
      </c>
      <c r="E661" s="20">
        <v>4.0550722826436306E-2</v>
      </c>
      <c r="F661" s="20">
        <v>3.9399999999999998E-2</v>
      </c>
      <c r="G661" s="8"/>
      <c r="H661" s="66">
        <f t="shared" si="50"/>
        <v>8.9999999999999802E-4</v>
      </c>
      <c r="I661" s="66">
        <f t="shared" si="51"/>
        <v>1.0000000000000286E-4</v>
      </c>
      <c r="J661" s="66">
        <f t="shared" si="52"/>
        <v>8.000000000000021E-4</v>
      </c>
      <c r="K661" s="66">
        <f t="shared" si="53"/>
        <v>7.990004769418621E-4</v>
      </c>
      <c r="L661" s="66">
        <f t="shared" si="54"/>
        <v>8.000000000000021E-4</v>
      </c>
    </row>
    <row r="662" spans="1:12" x14ac:dyDescent="0.35">
      <c r="A662" s="8">
        <v>44923</v>
      </c>
      <c r="B662" s="20">
        <v>4.7100000000000003E-2</v>
      </c>
      <c r="C662" s="20">
        <v>4.3099999999999999E-2</v>
      </c>
      <c r="D662" s="20">
        <v>4.1799999999999997E-2</v>
      </c>
      <c r="E662" s="20">
        <v>4.075099636604966E-2</v>
      </c>
      <c r="F662" s="20">
        <v>3.9699999999999999E-2</v>
      </c>
      <c r="G662" s="8"/>
      <c r="H662" s="66">
        <f t="shared" si="50"/>
        <v>-3.9999999999999758E-4</v>
      </c>
      <c r="I662" s="66">
        <f t="shared" si="51"/>
        <v>-1.0000000000000286E-4</v>
      </c>
      <c r="J662" s="66">
        <f t="shared" si="52"/>
        <v>9.9999999999995925E-5</v>
      </c>
      <c r="K662" s="66">
        <f t="shared" si="53"/>
        <v>2.0027353961335481E-4</v>
      </c>
      <c r="L662" s="66">
        <f t="shared" si="54"/>
        <v>3.0000000000000165E-4</v>
      </c>
    </row>
    <row r="663" spans="1:12" x14ac:dyDescent="0.35">
      <c r="A663" s="8">
        <v>44924</v>
      </c>
      <c r="B663" s="20">
        <v>4.7100000000000003E-2</v>
      </c>
      <c r="C663" s="20">
        <v>4.3400000000000001E-2</v>
      </c>
      <c r="D663" s="20">
        <v>4.1599999999999998E-2</v>
      </c>
      <c r="E663" s="20">
        <v>4.05046722827756E-2</v>
      </c>
      <c r="F663" s="20">
        <v>3.9399999999999998E-2</v>
      </c>
      <c r="G663" s="8"/>
      <c r="H663" s="66">
        <f t="shared" si="50"/>
        <v>0</v>
      </c>
      <c r="I663" s="66">
        <f t="shared" si="51"/>
        <v>3.0000000000000165E-4</v>
      </c>
      <c r="J663" s="66">
        <f t="shared" si="52"/>
        <v>-1.9999999999999879E-4</v>
      </c>
      <c r="K663" s="66">
        <f t="shared" si="53"/>
        <v>-2.4632408327406041E-4</v>
      </c>
      <c r="L663" s="66">
        <f t="shared" si="54"/>
        <v>-3.0000000000000165E-4</v>
      </c>
    </row>
    <row r="664" spans="1:12" x14ac:dyDescent="0.35">
      <c r="A664" s="8">
        <v>44925</v>
      </c>
      <c r="B664" s="20">
        <v>4.7300000000000002E-2</v>
      </c>
      <c r="C664" s="20">
        <v>4.41E-2</v>
      </c>
      <c r="D664" s="20">
        <v>4.2199999999999994E-2</v>
      </c>
      <c r="E664" s="20">
        <v>4.1052780156192854E-2</v>
      </c>
      <c r="F664" s="20">
        <v>3.9900000000000005E-2</v>
      </c>
      <c r="G664" s="8"/>
      <c r="H664" s="66">
        <f t="shared" si="50"/>
        <v>1.9999999999999879E-4</v>
      </c>
      <c r="I664" s="66">
        <f t="shared" si="51"/>
        <v>6.9999999999999923E-4</v>
      </c>
      <c r="J664" s="66">
        <f t="shared" si="52"/>
        <v>5.9999999999999637E-4</v>
      </c>
      <c r="K664" s="66">
        <f t="shared" si="53"/>
        <v>5.4810787341725425E-4</v>
      </c>
      <c r="L664" s="66">
        <f t="shared" si="54"/>
        <v>5.0000000000000738E-4</v>
      </c>
    </row>
    <row r="665" spans="1:12" x14ac:dyDescent="0.35">
      <c r="A665" s="8">
        <v>44929</v>
      </c>
      <c r="B665" s="20">
        <v>4.7199999999999999E-2</v>
      </c>
      <c r="C665" s="20">
        <v>4.4000000000000004E-2</v>
      </c>
      <c r="D665" s="20">
        <v>4.1799999999999997E-2</v>
      </c>
      <c r="E665" s="20">
        <v>4.0602548916656149E-2</v>
      </c>
      <c r="F665" s="20">
        <v>3.9399999999999998E-2</v>
      </c>
      <c r="G665" s="8"/>
      <c r="H665" s="66">
        <f t="shared" si="50"/>
        <v>-1.0000000000000286E-4</v>
      </c>
      <c r="I665" s="66">
        <f t="shared" si="51"/>
        <v>-9.9999999999995925E-5</v>
      </c>
      <c r="J665" s="66">
        <f t="shared" si="52"/>
        <v>-3.9999999999999758E-4</v>
      </c>
      <c r="K665" s="66">
        <f t="shared" si="53"/>
        <v>-4.502312395367053E-4</v>
      </c>
      <c r="L665" s="66">
        <f t="shared" si="54"/>
        <v>-5.0000000000000738E-4</v>
      </c>
    </row>
    <row r="666" spans="1:12" x14ac:dyDescent="0.35">
      <c r="A666" s="8">
        <v>44930</v>
      </c>
      <c r="B666" s="20">
        <v>4.7100000000000003E-2</v>
      </c>
      <c r="C666" s="20">
        <v>4.36E-2</v>
      </c>
      <c r="D666" s="20">
        <v>4.1100000000000005E-2</v>
      </c>
      <c r="E666" s="20">
        <v>3.9802658950220678E-2</v>
      </c>
      <c r="F666" s="20">
        <v>3.85E-2</v>
      </c>
      <c r="G666" s="8"/>
      <c r="H666" s="66">
        <f t="shared" si="50"/>
        <v>-9.9999999999995925E-5</v>
      </c>
      <c r="I666" s="66">
        <f t="shared" si="51"/>
        <v>-4.0000000000000452E-4</v>
      </c>
      <c r="J666" s="66">
        <f t="shared" si="52"/>
        <v>-6.999999999999923E-4</v>
      </c>
      <c r="K666" s="66">
        <f t="shared" si="53"/>
        <v>-7.9988996643547139E-4</v>
      </c>
      <c r="L666" s="66">
        <f t="shared" si="54"/>
        <v>-8.9999999999999802E-4</v>
      </c>
    </row>
    <row r="667" spans="1:12" x14ac:dyDescent="0.35">
      <c r="A667" s="8">
        <v>44931</v>
      </c>
      <c r="B667" s="20">
        <v>4.7800000000000002E-2</v>
      </c>
      <c r="C667" s="20">
        <v>4.4500000000000005E-2</v>
      </c>
      <c r="D667" s="20">
        <v>4.1799999999999997E-2</v>
      </c>
      <c r="E667" s="20">
        <v>4.0401621986535699E-2</v>
      </c>
      <c r="F667" s="20">
        <v>3.9E-2</v>
      </c>
      <c r="G667" s="8"/>
      <c r="H667" s="66">
        <f t="shared" si="50"/>
        <v>6.9999999999999923E-4</v>
      </c>
      <c r="I667" s="66">
        <f t="shared" si="51"/>
        <v>9.0000000000000496E-4</v>
      </c>
      <c r="J667" s="66">
        <f t="shared" si="52"/>
        <v>6.999999999999923E-4</v>
      </c>
      <c r="K667" s="66">
        <f t="shared" si="53"/>
        <v>5.989630363150214E-4</v>
      </c>
      <c r="L667" s="66">
        <f t="shared" si="54"/>
        <v>5.0000000000000044E-4</v>
      </c>
    </row>
    <row r="668" spans="1:12" x14ac:dyDescent="0.35">
      <c r="A668" s="8">
        <v>44932</v>
      </c>
      <c r="B668" s="20">
        <v>4.7100000000000003E-2</v>
      </c>
      <c r="C668" s="20">
        <v>4.24E-2</v>
      </c>
      <c r="D668" s="20">
        <v>3.9599999999999996E-2</v>
      </c>
      <c r="E668" s="20">
        <v>3.8250413804333729E-2</v>
      </c>
      <c r="F668" s="20">
        <v>3.6900000000000002E-2</v>
      </c>
      <c r="G668" s="8"/>
      <c r="H668" s="66">
        <f t="shared" si="50"/>
        <v>-6.9999999999999923E-4</v>
      </c>
      <c r="I668" s="66">
        <f t="shared" si="51"/>
        <v>-2.1000000000000046E-3</v>
      </c>
      <c r="J668" s="66">
        <f t="shared" si="52"/>
        <v>-2.2000000000000006E-3</v>
      </c>
      <c r="K668" s="66">
        <f t="shared" si="53"/>
        <v>-2.1512081822019705E-3</v>
      </c>
      <c r="L668" s="66">
        <f t="shared" si="54"/>
        <v>-2.0999999999999977E-3</v>
      </c>
    </row>
    <row r="669" spans="1:12" x14ac:dyDescent="0.35">
      <c r="A669" s="8">
        <v>44935</v>
      </c>
      <c r="B669" s="20">
        <v>4.6900000000000004E-2</v>
      </c>
      <c r="C669" s="20">
        <v>4.1900000000000007E-2</v>
      </c>
      <c r="D669" s="20">
        <v>3.9300000000000002E-2</v>
      </c>
      <c r="E669" s="20">
        <v>3.7951345759267494E-2</v>
      </c>
      <c r="F669" s="20">
        <v>3.6600000000000001E-2</v>
      </c>
      <c r="G669" s="8"/>
      <c r="H669" s="66">
        <f t="shared" si="50"/>
        <v>-1.9999999999999879E-4</v>
      </c>
      <c r="I669" s="66">
        <f t="shared" si="51"/>
        <v>-4.9999999999999351E-4</v>
      </c>
      <c r="J669" s="66">
        <f t="shared" si="52"/>
        <v>-2.9999999999999472E-4</v>
      </c>
      <c r="K669" s="66">
        <f t="shared" si="53"/>
        <v>-2.9906804506623502E-4</v>
      </c>
      <c r="L669" s="66">
        <f t="shared" si="54"/>
        <v>-3.0000000000000165E-4</v>
      </c>
    </row>
    <row r="670" spans="1:12" x14ac:dyDescent="0.35">
      <c r="A670" s="8">
        <v>44936</v>
      </c>
      <c r="B670" s="20">
        <v>4.7400000000000005E-2</v>
      </c>
      <c r="C670" s="20">
        <v>4.24E-2</v>
      </c>
      <c r="D670" s="20">
        <v>3.9399999999999998E-2</v>
      </c>
      <c r="E670" s="20">
        <v>3.8300140264796737E-2</v>
      </c>
      <c r="F670" s="20">
        <v>3.7200000000000004E-2</v>
      </c>
      <c r="G670" s="8"/>
      <c r="H670" s="66">
        <f t="shared" si="50"/>
        <v>5.0000000000000044E-4</v>
      </c>
      <c r="I670" s="66">
        <f t="shared" si="51"/>
        <v>4.9999999999999351E-4</v>
      </c>
      <c r="J670" s="66">
        <f t="shared" si="52"/>
        <v>9.9999999999995925E-5</v>
      </c>
      <c r="K670" s="66">
        <f t="shared" si="53"/>
        <v>3.4879450552924296E-4</v>
      </c>
      <c r="L670" s="66">
        <f t="shared" si="54"/>
        <v>6.0000000000000331E-4</v>
      </c>
    </row>
    <row r="671" spans="1:12" x14ac:dyDescent="0.35">
      <c r="A671" s="8">
        <v>44937</v>
      </c>
      <c r="B671" s="20">
        <v>4.7300000000000002E-2</v>
      </c>
      <c r="C671" s="20">
        <v>4.2000000000000003E-2</v>
      </c>
      <c r="D671" s="20">
        <v>3.9E-2</v>
      </c>
      <c r="E671" s="20">
        <v>3.780113337341591E-2</v>
      </c>
      <c r="F671" s="20">
        <v>3.6600000000000001E-2</v>
      </c>
      <c r="G671" s="8"/>
      <c r="H671" s="66">
        <f t="shared" si="50"/>
        <v>-1.0000000000000286E-4</v>
      </c>
      <c r="I671" s="66">
        <f t="shared" si="51"/>
        <v>-3.9999999999999758E-4</v>
      </c>
      <c r="J671" s="66">
        <f t="shared" si="52"/>
        <v>-3.9999999999999758E-4</v>
      </c>
      <c r="K671" s="66">
        <f t="shared" si="53"/>
        <v>-4.9900689138082654E-4</v>
      </c>
      <c r="L671" s="66">
        <f t="shared" si="54"/>
        <v>-6.0000000000000331E-4</v>
      </c>
    </row>
    <row r="672" spans="1:12" x14ac:dyDescent="0.35">
      <c r="A672" s="8">
        <v>44938</v>
      </c>
      <c r="B672" s="20">
        <v>4.6600000000000003E-2</v>
      </c>
      <c r="C672" s="20">
        <v>4.1200000000000001E-2</v>
      </c>
      <c r="D672" s="20">
        <v>3.7900000000000003E-2</v>
      </c>
      <c r="E672" s="20">
        <v>3.6602634450966835E-2</v>
      </c>
      <c r="F672" s="20">
        <v>3.5299999999999998E-2</v>
      </c>
      <c r="G672" s="8"/>
      <c r="H672" s="66">
        <f t="shared" si="50"/>
        <v>-6.9999999999999923E-4</v>
      </c>
      <c r="I672" s="66">
        <f t="shared" si="51"/>
        <v>-8.000000000000021E-4</v>
      </c>
      <c r="J672" s="66">
        <f t="shared" si="52"/>
        <v>-1.0999999999999968E-3</v>
      </c>
      <c r="K672" s="66">
        <f t="shared" si="53"/>
        <v>-1.1984989224490747E-3</v>
      </c>
      <c r="L672" s="66">
        <f t="shared" si="54"/>
        <v>-1.3000000000000025E-3</v>
      </c>
    </row>
    <row r="673" spans="1:12" x14ac:dyDescent="0.35">
      <c r="A673" s="8">
        <v>44939</v>
      </c>
      <c r="B673" s="20">
        <v>4.6900000000000004E-2</v>
      </c>
      <c r="C673" s="20">
        <v>4.2199999999999994E-2</v>
      </c>
      <c r="D673" s="20">
        <v>3.8800000000000001E-2</v>
      </c>
      <c r="E673" s="20">
        <v>3.7404802922274459E-2</v>
      </c>
      <c r="F673" s="20">
        <v>3.6000000000000004E-2</v>
      </c>
      <c r="G673" s="8"/>
      <c r="H673" s="66">
        <f t="shared" si="50"/>
        <v>3.0000000000000165E-4</v>
      </c>
      <c r="I673" s="66">
        <f t="shared" si="51"/>
        <v>9.9999999999999395E-4</v>
      </c>
      <c r="J673" s="66">
        <f t="shared" si="52"/>
        <v>8.9999999999999802E-4</v>
      </c>
      <c r="K673" s="66">
        <f t="shared" si="53"/>
        <v>8.0216847130762381E-4</v>
      </c>
      <c r="L673" s="66">
        <f t="shared" si="54"/>
        <v>7.0000000000000617E-4</v>
      </c>
    </row>
    <row r="674" spans="1:12" x14ac:dyDescent="0.35">
      <c r="A674" s="8">
        <v>44943</v>
      </c>
      <c r="B674" s="20">
        <v>4.6699999999999998E-2</v>
      </c>
      <c r="C674" s="20">
        <v>4.1799999999999997E-2</v>
      </c>
      <c r="D674" s="20">
        <v>3.8599999999999995E-2</v>
      </c>
      <c r="E674" s="20">
        <v>3.7304868171037203E-2</v>
      </c>
      <c r="F674" s="20">
        <v>3.6000000000000004E-2</v>
      </c>
      <c r="G674" s="8"/>
      <c r="H674" s="66">
        <f t="shared" si="50"/>
        <v>-2.0000000000000573E-4</v>
      </c>
      <c r="I674" s="66">
        <f t="shared" si="51"/>
        <v>-3.9999999999999758E-4</v>
      </c>
      <c r="J674" s="66">
        <f t="shared" si="52"/>
        <v>-2.0000000000000573E-4</v>
      </c>
      <c r="K674" s="66">
        <f t="shared" si="53"/>
        <v>-9.993475123725587E-5</v>
      </c>
      <c r="L674" s="66">
        <f t="shared" si="54"/>
        <v>0</v>
      </c>
    </row>
    <row r="675" spans="1:12" x14ac:dyDescent="0.35">
      <c r="A675" s="8">
        <v>44944</v>
      </c>
      <c r="B675" s="20">
        <v>4.6300000000000001E-2</v>
      </c>
      <c r="C675" s="20">
        <v>4.0599999999999997E-2</v>
      </c>
      <c r="D675" s="20">
        <v>3.7200000000000004E-2</v>
      </c>
      <c r="E675" s="20">
        <v>3.5750415858365366E-2</v>
      </c>
      <c r="F675" s="20">
        <v>3.4300000000000004E-2</v>
      </c>
      <c r="G675" s="8"/>
      <c r="H675" s="66">
        <f t="shared" si="50"/>
        <v>-3.9999999999999758E-4</v>
      </c>
      <c r="I675" s="66">
        <f t="shared" si="51"/>
        <v>-1.1999999999999997E-3</v>
      </c>
      <c r="J675" s="66">
        <f t="shared" si="52"/>
        <v>-1.3999999999999915E-3</v>
      </c>
      <c r="K675" s="66">
        <f t="shared" si="53"/>
        <v>-1.5544523126718376E-3</v>
      </c>
      <c r="L675" s="66">
        <f t="shared" si="54"/>
        <v>-1.7000000000000001E-3</v>
      </c>
    </row>
    <row r="676" spans="1:12" x14ac:dyDescent="0.35">
      <c r="A676" s="8">
        <v>44945</v>
      </c>
      <c r="B676" s="20">
        <v>4.6500000000000007E-2</v>
      </c>
      <c r="C676" s="20">
        <v>4.0899999999999999E-2</v>
      </c>
      <c r="D676" s="20">
        <v>3.7599999999999995E-2</v>
      </c>
      <c r="E676" s="20">
        <v>3.6204764521306193E-2</v>
      </c>
      <c r="F676" s="20">
        <v>3.4799999999999998E-2</v>
      </c>
      <c r="G676" s="8"/>
      <c r="H676" s="66">
        <f t="shared" si="50"/>
        <v>2.0000000000000573E-4</v>
      </c>
      <c r="I676" s="66">
        <f t="shared" si="51"/>
        <v>3.0000000000000165E-4</v>
      </c>
      <c r="J676" s="66">
        <f t="shared" si="52"/>
        <v>3.9999999999999064E-4</v>
      </c>
      <c r="K676" s="66">
        <f t="shared" si="53"/>
        <v>4.5434866294082749E-4</v>
      </c>
      <c r="L676" s="66">
        <f t="shared" si="54"/>
        <v>4.9999999999999351E-4</v>
      </c>
    </row>
    <row r="677" spans="1:12" x14ac:dyDescent="0.35">
      <c r="A677" s="8">
        <v>44946</v>
      </c>
      <c r="B677" s="20">
        <v>4.6799999999999994E-2</v>
      </c>
      <c r="C677" s="20">
        <v>4.1399999999999999E-2</v>
      </c>
      <c r="D677" s="20">
        <v>3.8300000000000001E-2</v>
      </c>
      <c r="E677" s="20">
        <v>3.6952640438127862E-2</v>
      </c>
      <c r="F677" s="20">
        <v>3.56E-2</v>
      </c>
      <c r="G677" s="8"/>
      <c r="H677" s="66">
        <f t="shared" si="50"/>
        <v>2.9999999999998778E-4</v>
      </c>
      <c r="I677" s="66">
        <f t="shared" si="51"/>
        <v>5.0000000000000044E-4</v>
      </c>
      <c r="J677" s="66">
        <f t="shared" si="52"/>
        <v>7.0000000000000617E-4</v>
      </c>
      <c r="K677" s="66">
        <f t="shared" si="53"/>
        <v>7.4787591682166921E-4</v>
      </c>
      <c r="L677" s="66">
        <f t="shared" si="54"/>
        <v>8.000000000000021E-4</v>
      </c>
    </row>
    <row r="678" spans="1:12" x14ac:dyDescent="0.35">
      <c r="A678" s="8">
        <v>44949</v>
      </c>
      <c r="B678" s="20">
        <v>4.7E-2</v>
      </c>
      <c r="C678" s="20">
        <v>4.2099999999999999E-2</v>
      </c>
      <c r="D678" s="20">
        <v>3.8800000000000001E-2</v>
      </c>
      <c r="E678" s="20">
        <v>3.745289234081426E-2</v>
      </c>
      <c r="F678" s="20">
        <v>3.61E-2</v>
      </c>
      <c r="G678" s="8"/>
      <c r="H678" s="66">
        <f t="shared" si="50"/>
        <v>2.0000000000000573E-4</v>
      </c>
      <c r="I678" s="66">
        <f t="shared" si="51"/>
        <v>6.9999999999999923E-4</v>
      </c>
      <c r="J678" s="66">
        <f t="shared" si="52"/>
        <v>5.0000000000000044E-4</v>
      </c>
      <c r="K678" s="66">
        <f t="shared" si="53"/>
        <v>5.0025190268639802E-4</v>
      </c>
      <c r="L678" s="66">
        <f t="shared" si="54"/>
        <v>5.0000000000000044E-4</v>
      </c>
    </row>
    <row r="679" spans="1:12" x14ac:dyDescent="0.35">
      <c r="A679" s="8">
        <v>44950</v>
      </c>
      <c r="B679" s="20">
        <v>4.7E-2</v>
      </c>
      <c r="C679" s="20">
        <v>4.1200000000000001E-2</v>
      </c>
      <c r="D679" s="20">
        <v>3.8599999999999995E-2</v>
      </c>
      <c r="E679" s="20">
        <v>3.7203913597278836E-2</v>
      </c>
      <c r="F679" s="20">
        <v>3.5799999999999998E-2</v>
      </c>
      <c r="G679" s="8"/>
      <c r="H679" s="66">
        <f t="shared" si="50"/>
        <v>0</v>
      </c>
      <c r="I679" s="66">
        <f t="shared" si="51"/>
        <v>-8.9999999999999802E-4</v>
      </c>
      <c r="J679" s="66">
        <f t="shared" si="52"/>
        <v>-2.0000000000000573E-4</v>
      </c>
      <c r="K679" s="66">
        <f t="shared" si="53"/>
        <v>-2.489787435354246E-4</v>
      </c>
      <c r="L679" s="66">
        <f t="shared" si="54"/>
        <v>-3.0000000000000165E-4</v>
      </c>
    </row>
    <row r="680" spans="1:12" x14ac:dyDescent="0.35">
      <c r="A680" s="8">
        <v>44951</v>
      </c>
      <c r="B680" s="20">
        <v>4.6699999999999998E-2</v>
      </c>
      <c r="C680" s="20">
        <v>4.1100000000000005E-2</v>
      </c>
      <c r="D680" s="20">
        <v>3.8399999999999997E-2</v>
      </c>
      <c r="E680" s="20">
        <v>3.6902228643823067E-2</v>
      </c>
      <c r="F680" s="20">
        <v>3.5400000000000001E-2</v>
      </c>
      <c r="G680" s="8"/>
      <c r="H680" s="66">
        <f t="shared" si="50"/>
        <v>-3.0000000000000165E-4</v>
      </c>
      <c r="I680" s="66">
        <f t="shared" si="51"/>
        <v>-9.9999999999995925E-5</v>
      </c>
      <c r="J680" s="66">
        <f t="shared" si="52"/>
        <v>-1.9999999999999879E-4</v>
      </c>
      <c r="K680" s="66">
        <f t="shared" si="53"/>
        <v>-3.0168495345576918E-4</v>
      </c>
      <c r="L680" s="66">
        <f t="shared" si="54"/>
        <v>-3.9999999999999758E-4</v>
      </c>
    </row>
    <row r="681" spans="1:12" x14ac:dyDescent="0.35">
      <c r="A681" s="8">
        <v>44952</v>
      </c>
      <c r="B681" s="20">
        <v>4.6799999999999994E-2</v>
      </c>
      <c r="C681" s="20">
        <v>4.1700000000000001E-2</v>
      </c>
      <c r="D681" s="20">
        <v>3.8800000000000001E-2</v>
      </c>
      <c r="E681" s="20">
        <v>3.7304857356840873E-2</v>
      </c>
      <c r="F681" s="20">
        <v>3.5799999999999998E-2</v>
      </c>
      <c r="G681" s="8"/>
      <c r="H681" s="66">
        <f t="shared" si="50"/>
        <v>9.9999999999995925E-5</v>
      </c>
      <c r="I681" s="66">
        <f t="shared" si="51"/>
        <v>5.9999999999999637E-4</v>
      </c>
      <c r="J681" s="66">
        <f t="shared" si="52"/>
        <v>4.0000000000000452E-4</v>
      </c>
      <c r="K681" s="66">
        <f t="shared" si="53"/>
        <v>4.0262871301780662E-4</v>
      </c>
      <c r="L681" s="66">
        <f t="shared" si="54"/>
        <v>3.9999999999999758E-4</v>
      </c>
    </row>
    <row r="682" spans="1:12" x14ac:dyDescent="0.35">
      <c r="A682" s="8">
        <v>44953</v>
      </c>
      <c r="B682" s="20">
        <v>4.6799999999999994E-2</v>
      </c>
      <c r="C682" s="20">
        <v>4.1900000000000007E-2</v>
      </c>
      <c r="D682" s="20">
        <v>3.9E-2</v>
      </c>
      <c r="E682" s="20">
        <v>3.7602624587015569E-2</v>
      </c>
      <c r="F682" s="20">
        <v>3.6200000000000003E-2</v>
      </c>
      <c r="G682" s="8"/>
      <c r="H682" s="66">
        <f t="shared" si="50"/>
        <v>0</v>
      </c>
      <c r="I682" s="66">
        <f t="shared" si="51"/>
        <v>2.0000000000000573E-4</v>
      </c>
      <c r="J682" s="66">
        <f t="shared" si="52"/>
        <v>1.9999999999999879E-4</v>
      </c>
      <c r="K682" s="66">
        <f t="shared" si="53"/>
        <v>2.9776723017469614E-4</v>
      </c>
      <c r="L682" s="66">
        <f t="shared" si="54"/>
        <v>4.0000000000000452E-4</v>
      </c>
    </row>
    <row r="683" spans="1:12" x14ac:dyDescent="0.35">
      <c r="A683" s="8">
        <v>44956</v>
      </c>
      <c r="B683" s="20">
        <v>4.7100000000000003E-2</v>
      </c>
      <c r="C683" s="20">
        <v>4.2500000000000003E-2</v>
      </c>
      <c r="D683" s="20">
        <v>3.9599999999999996E-2</v>
      </c>
      <c r="E683" s="20">
        <v>3.8200917779778451E-2</v>
      </c>
      <c r="F683" s="20">
        <v>3.6799999999999999E-2</v>
      </c>
      <c r="G683" s="8"/>
      <c r="H683" s="66">
        <f t="shared" si="50"/>
        <v>3.0000000000000859E-4</v>
      </c>
      <c r="I683" s="66">
        <f t="shared" si="51"/>
        <v>5.9999999999999637E-4</v>
      </c>
      <c r="J683" s="66">
        <f t="shared" si="52"/>
        <v>5.9999999999999637E-4</v>
      </c>
      <c r="K683" s="66">
        <f t="shared" si="53"/>
        <v>5.9829319276288179E-4</v>
      </c>
      <c r="L683" s="66">
        <f t="shared" si="54"/>
        <v>5.9999999999999637E-4</v>
      </c>
    </row>
    <row r="684" spans="1:12" x14ac:dyDescent="0.35">
      <c r="A684" s="8">
        <v>44957</v>
      </c>
      <c r="B684" s="20">
        <v>4.6799999999999994E-2</v>
      </c>
      <c r="C684" s="20">
        <v>4.2099999999999999E-2</v>
      </c>
      <c r="D684" s="20">
        <v>3.9E-2</v>
      </c>
      <c r="E684" s="20">
        <v>3.7653787389656572E-2</v>
      </c>
      <c r="F684" s="20">
        <v>3.6299999999999999E-2</v>
      </c>
      <c r="G684" s="8"/>
      <c r="H684" s="66">
        <f t="shared" si="50"/>
        <v>-3.0000000000000859E-4</v>
      </c>
      <c r="I684" s="66">
        <f t="shared" si="51"/>
        <v>-4.0000000000000452E-4</v>
      </c>
      <c r="J684" s="66">
        <f t="shared" si="52"/>
        <v>-5.9999999999999637E-4</v>
      </c>
      <c r="K684" s="66">
        <f t="shared" si="53"/>
        <v>-5.4713039012187908E-4</v>
      </c>
      <c r="L684" s="66">
        <f t="shared" si="54"/>
        <v>-5.0000000000000044E-4</v>
      </c>
    </row>
    <row r="685" spans="1:12" x14ac:dyDescent="0.35">
      <c r="A685" s="8">
        <v>44958</v>
      </c>
      <c r="B685" s="20">
        <v>4.6600000000000003E-2</v>
      </c>
      <c r="C685" s="20">
        <v>4.0899999999999999E-2</v>
      </c>
      <c r="D685" s="20">
        <v>3.7499999999999999E-2</v>
      </c>
      <c r="E685" s="20">
        <v>3.6152164858191421E-2</v>
      </c>
      <c r="F685" s="20">
        <v>3.4799999999999998E-2</v>
      </c>
      <c r="G685" s="8"/>
      <c r="H685" s="66">
        <f t="shared" si="50"/>
        <v>-1.9999999999999185E-4</v>
      </c>
      <c r="I685" s="66">
        <f t="shared" si="51"/>
        <v>-1.1999999999999997E-3</v>
      </c>
      <c r="J685" s="66">
        <f t="shared" si="52"/>
        <v>-1.5000000000000013E-3</v>
      </c>
      <c r="K685" s="66">
        <f t="shared" si="53"/>
        <v>-1.5016225314651507E-3</v>
      </c>
      <c r="L685" s="66">
        <f t="shared" si="54"/>
        <v>-1.5000000000000013E-3</v>
      </c>
    </row>
    <row r="686" spans="1:12" x14ac:dyDescent="0.35">
      <c r="A686" s="8">
        <v>44959</v>
      </c>
      <c r="B686" s="20">
        <v>4.6399999999999997E-2</v>
      </c>
      <c r="C686" s="20">
        <v>4.0899999999999999E-2</v>
      </c>
      <c r="D686" s="20">
        <v>3.7499999999999999E-2</v>
      </c>
      <c r="E686" s="20">
        <v>3.6202946777009345E-2</v>
      </c>
      <c r="F686" s="20">
        <v>3.49E-2</v>
      </c>
      <c r="G686" s="8"/>
      <c r="H686" s="66">
        <f t="shared" si="50"/>
        <v>-2.0000000000000573E-4</v>
      </c>
      <c r="I686" s="66">
        <f t="shared" si="51"/>
        <v>0</v>
      </c>
      <c r="J686" s="66">
        <f t="shared" si="52"/>
        <v>0</v>
      </c>
      <c r="K686" s="66">
        <f t="shared" si="53"/>
        <v>5.0781918817924265E-5</v>
      </c>
      <c r="L686" s="66">
        <f t="shared" si="54"/>
        <v>1.0000000000000286E-4</v>
      </c>
    </row>
    <row r="687" spans="1:12" x14ac:dyDescent="0.35">
      <c r="A687" s="8">
        <v>44960</v>
      </c>
      <c r="B687" s="20">
        <v>4.7899999999999998E-2</v>
      </c>
      <c r="C687" s="20">
        <v>4.2999999999999997E-2</v>
      </c>
      <c r="D687" s="20">
        <v>3.9599999999999996E-2</v>
      </c>
      <c r="E687" s="20">
        <v>3.8153198492672971E-2</v>
      </c>
      <c r="F687" s="20">
        <v>3.6699999999999997E-2</v>
      </c>
      <c r="G687" s="8"/>
      <c r="H687" s="66">
        <f t="shared" si="50"/>
        <v>1.5000000000000013E-3</v>
      </c>
      <c r="I687" s="66">
        <f t="shared" si="51"/>
        <v>2.0999999999999977E-3</v>
      </c>
      <c r="J687" s="66">
        <f t="shared" si="52"/>
        <v>2.0999999999999977E-3</v>
      </c>
      <c r="K687" s="66">
        <f t="shared" si="53"/>
        <v>1.9502517156636257E-3</v>
      </c>
      <c r="L687" s="66">
        <f t="shared" si="54"/>
        <v>1.799999999999996E-3</v>
      </c>
    </row>
    <row r="688" spans="1:12" x14ac:dyDescent="0.35">
      <c r="A688" s="8">
        <v>44963</v>
      </c>
      <c r="B688" s="20">
        <v>4.8499999999999995E-2</v>
      </c>
      <c r="C688" s="20">
        <v>4.4400000000000002E-2</v>
      </c>
      <c r="D688" s="20">
        <v>4.0999999999999995E-2</v>
      </c>
      <c r="E688" s="20">
        <v>3.9553967939667922E-2</v>
      </c>
      <c r="F688" s="20">
        <v>3.8100000000000002E-2</v>
      </c>
      <c r="G688" s="8"/>
      <c r="H688" s="66">
        <f t="shared" si="50"/>
        <v>5.9999999999999637E-4</v>
      </c>
      <c r="I688" s="66">
        <f t="shared" si="51"/>
        <v>1.4000000000000054E-3</v>
      </c>
      <c r="J688" s="66">
        <f t="shared" si="52"/>
        <v>1.3999999999999985E-3</v>
      </c>
      <c r="K688" s="66">
        <f t="shared" si="53"/>
        <v>1.4007694469949511E-3</v>
      </c>
      <c r="L688" s="66">
        <f t="shared" si="54"/>
        <v>1.4000000000000054E-3</v>
      </c>
    </row>
    <row r="689" spans="1:12" x14ac:dyDescent="0.35">
      <c r="A689" s="8">
        <v>44964</v>
      </c>
      <c r="B689" s="20">
        <v>4.8799999999999996E-2</v>
      </c>
      <c r="C689" s="20">
        <v>4.4699999999999997E-2</v>
      </c>
      <c r="D689" s="20">
        <v>4.1100000000000005E-2</v>
      </c>
      <c r="E689" s="20">
        <v>3.980312501826673E-2</v>
      </c>
      <c r="F689" s="20">
        <v>3.85E-2</v>
      </c>
      <c r="G689" s="8"/>
      <c r="H689" s="66">
        <f t="shared" si="50"/>
        <v>3.0000000000000165E-4</v>
      </c>
      <c r="I689" s="66">
        <f t="shared" si="51"/>
        <v>2.9999999999999472E-4</v>
      </c>
      <c r="J689" s="66">
        <f t="shared" si="52"/>
        <v>1.000000000000098E-4</v>
      </c>
      <c r="K689" s="66">
        <f t="shared" si="53"/>
        <v>2.4915707859880787E-4</v>
      </c>
      <c r="L689" s="66">
        <f t="shared" si="54"/>
        <v>3.9999999999999758E-4</v>
      </c>
    </row>
    <row r="690" spans="1:12" x14ac:dyDescent="0.35">
      <c r="A690" s="8">
        <v>44965</v>
      </c>
      <c r="B690" s="20">
        <v>4.87E-2</v>
      </c>
      <c r="C690" s="20">
        <v>4.4500000000000005E-2</v>
      </c>
      <c r="D690" s="20">
        <v>4.0800000000000003E-2</v>
      </c>
      <c r="E690" s="20">
        <v>3.9502597486359529E-2</v>
      </c>
      <c r="F690" s="20">
        <v>3.8199999999999998E-2</v>
      </c>
      <c r="G690" s="8"/>
      <c r="H690" s="66">
        <f t="shared" si="50"/>
        <v>-9.9999999999995925E-5</v>
      </c>
      <c r="I690" s="66">
        <f t="shared" si="51"/>
        <v>-1.9999999999999185E-4</v>
      </c>
      <c r="J690" s="66">
        <f t="shared" si="52"/>
        <v>-3.0000000000000165E-4</v>
      </c>
      <c r="K690" s="66">
        <f t="shared" si="53"/>
        <v>-3.0052753190720066E-4</v>
      </c>
      <c r="L690" s="66">
        <f t="shared" si="54"/>
        <v>-3.0000000000000165E-4</v>
      </c>
    </row>
    <row r="691" spans="1:12" x14ac:dyDescent="0.35">
      <c r="A691" s="8">
        <v>44966</v>
      </c>
      <c r="B691" s="20">
        <v>4.8799999999999996E-2</v>
      </c>
      <c r="C691" s="20">
        <v>4.4800000000000006E-2</v>
      </c>
      <c r="D691" s="20">
        <v>4.1500000000000002E-2</v>
      </c>
      <c r="E691" s="20">
        <v>4.0101941975470699E-2</v>
      </c>
      <c r="F691" s="20">
        <v>3.8699999999999998E-2</v>
      </c>
      <c r="G691" s="8"/>
      <c r="H691" s="66">
        <f t="shared" si="50"/>
        <v>9.9999999999995925E-5</v>
      </c>
      <c r="I691" s="66">
        <f t="shared" si="51"/>
        <v>3.0000000000000165E-4</v>
      </c>
      <c r="J691" s="66">
        <f t="shared" si="52"/>
        <v>6.9999999999999923E-4</v>
      </c>
      <c r="K691" s="66">
        <f t="shared" si="53"/>
        <v>5.9934448911116989E-4</v>
      </c>
      <c r="L691" s="66">
        <f t="shared" si="54"/>
        <v>5.0000000000000044E-4</v>
      </c>
    </row>
    <row r="692" spans="1:12" x14ac:dyDescent="0.35">
      <c r="A692" s="8">
        <v>44967</v>
      </c>
      <c r="B692" s="20">
        <v>4.8899999999999999E-2</v>
      </c>
      <c r="C692" s="20">
        <v>4.4999999999999998E-2</v>
      </c>
      <c r="D692" s="20">
        <v>4.1900000000000007E-2</v>
      </c>
      <c r="E692" s="20">
        <v>4.0603504343810541E-2</v>
      </c>
      <c r="F692" s="20">
        <v>3.9300000000000002E-2</v>
      </c>
      <c r="G692" s="8"/>
      <c r="H692" s="66">
        <f t="shared" si="50"/>
        <v>1.0000000000000286E-4</v>
      </c>
      <c r="I692" s="66">
        <f t="shared" si="51"/>
        <v>1.9999999999999185E-4</v>
      </c>
      <c r="J692" s="66">
        <f t="shared" si="52"/>
        <v>4.0000000000000452E-4</v>
      </c>
      <c r="K692" s="66">
        <f t="shared" si="53"/>
        <v>5.015623683398418E-4</v>
      </c>
      <c r="L692" s="66">
        <f t="shared" si="54"/>
        <v>6.0000000000000331E-4</v>
      </c>
    </row>
    <row r="693" spans="1:12" x14ac:dyDescent="0.35">
      <c r="A693" s="8">
        <v>44970</v>
      </c>
      <c r="B693" s="20">
        <v>4.9100000000000005E-2</v>
      </c>
      <c r="C693" s="20">
        <v>4.5199999999999997E-2</v>
      </c>
      <c r="D693" s="20">
        <v>4.2199999999999994E-2</v>
      </c>
      <c r="E693" s="20">
        <v>4.075254705504671E-2</v>
      </c>
      <c r="F693" s="20">
        <v>3.9300000000000002E-2</v>
      </c>
      <c r="G693" s="8"/>
      <c r="H693" s="66">
        <f t="shared" si="50"/>
        <v>2.0000000000000573E-4</v>
      </c>
      <c r="I693" s="66">
        <f t="shared" si="51"/>
        <v>1.9999999999999879E-4</v>
      </c>
      <c r="J693" s="66">
        <f t="shared" si="52"/>
        <v>2.9999999999998778E-4</v>
      </c>
      <c r="K693" s="66">
        <f t="shared" si="53"/>
        <v>1.4904271123616919E-4</v>
      </c>
      <c r="L693" s="66">
        <f t="shared" si="54"/>
        <v>0</v>
      </c>
    </row>
    <row r="694" spans="1:12" x14ac:dyDescent="0.35">
      <c r="A694" s="8">
        <v>44971</v>
      </c>
      <c r="B694" s="20">
        <v>4.99E-2</v>
      </c>
      <c r="C694" s="20">
        <v>4.5999999999999999E-2</v>
      </c>
      <c r="D694" s="20">
        <v>4.3200000000000002E-2</v>
      </c>
      <c r="E694" s="20">
        <v>4.160033741674015E-2</v>
      </c>
      <c r="F694" s="20">
        <v>0.04</v>
      </c>
      <c r="G694" s="8"/>
      <c r="H694" s="66">
        <f t="shared" si="50"/>
        <v>7.9999999999999516E-4</v>
      </c>
      <c r="I694" s="66">
        <f t="shared" si="51"/>
        <v>8.000000000000021E-4</v>
      </c>
      <c r="J694" s="66">
        <f t="shared" si="52"/>
        <v>1.0000000000000078E-3</v>
      </c>
      <c r="K694" s="66">
        <f t="shared" si="53"/>
        <v>8.4779036169344013E-4</v>
      </c>
      <c r="L694" s="66">
        <f t="shared" si="54"/>
        <v>6.9999999999999923E-4</v>
      </c>
    </row>
    <row r="695" spans="1:12" x14ac:dyDescent="0.35">
      <c r="A695" s="8">
        <v>44972</v>
      </c>
      <c r="B695" s="20">
        <v>4.9599999999999998E-2</v>
      </c>
      <c r="C695" s="20">
        <v>4.6199999999999998E-2</v>
      </c>
      <c r="D695" s="20">
        <v>4.3499999999999997E-2</v>
      </c>
      <c r="E695" s="20">
        <v>4.1951027871256548E-2</v>
      </c>
      <c r="F695" s="20">
        <v>4.0399999999999998E-2</v>
      </c>
      <c r="G695" s="8"/>
      <c r="H695" s="66">
        <f t="shared" si="50"/>
        <v>-3.0000000000000165E-4</v>
      </c>
      <c r="I695" s="66">
        <f t="shared" si="51"/>
        <v>1.9999999999999879E-4</v>
      </c>
      <c r="J695" s="66">
        <f t="shared" si="52"/>
        <v>2.9999999999999472E-4</v>
      </c>
      <c r="K695" s="66">
        <f t="shared" si="53"/>
        <v>3.5069045451639747E-4</v>
      </c>
      <c r="L695" s="66">
        <f t="shared" si="54"/>
        <v>3.9999999999999758E-4</v>
      </c>
    </row>
    <row r="696" spans="1:12" x14ac:dyDescent="0.35">
      <c r="A696" s="8">
        <v>44973</v>
      </c>
      <c r="B696" s="20">
        <v>4.99E-2</v>
      </c>
      <c r="C696" s="20">
        <v>4.6199999999999998E-2</v>
      </c>
      <c r="D696" s="20">
        <v>4.3499999999999997E-2</v>
      </c>
      <c r="E696" s="20">
        <v>4.2051388074267733E-2</v>
      </c>
      <c r="F696" s="20">
        <v>4.0599999999999997E-2</v>
      </c>
      <c r="G696" s="8"/>
      <c r="H696" s="66">
        <f t="shared" si="50"/>
        <v>3.0000000000000165E-4</v>
      </c>
      <c r="I696" s="66">
        <f t="shared" si="51"/>
        <v>0</v>
      </c>
      <c r="J696" s="66">
        <f t="shared" si="52"/>
        <v>0</v>
      </c>
      <c r="K696" s="66">
        <f t="shared" si="53"/>
        <v>1.0036020301118498E-4</v>
      </c>
      <c r="L696" s="66">
        <f t="shared" si="54"/>
        <v>1.9999999999999879E-4</v>
      </c>
    </row>
    <row r="697" spans="1:12" x14ac:dyDescent="0.35">
      <c r="A697" s="8">
        <v>44974</v>
      </c>
      <c r="B697" s="20">
        <v>0.05</v>
      </c>
      <c r="C697" s="20">
        <v>4.5999999999999999E-2</v>
      </c>
      <c r="D697" s="20">
        <v>4.3299999999999998E-2</v>
      </c>
      <c r="E697" s="20">
        <v>4.1801369269414378E-2</v>
      </c>
      <c r="F697" s="20">
        <v>4.0300000000000002E-2</v>
      </c>
      <c r="G697" s="8"/>
      <c r="H697" s="66">
        <f t="shared" si="50"/>
        <v>1.0000000000000286E-4</v>
      </c>
      <c r="I697" s="66">
        <f t="shared" si="51"/>
        <v>-1.9999999999999879E-4</v>
      </c>
      <c r="J697" s="66">
        <f t="shared" si="52"/>
        <v>-1.9999999999999879E-4</v>
      </c>
      <c r="K697" s="66">
        <f t="shared" si="53"/>
        <v>-2.5001880485335526E-4</v>
      </c>
      <c r="L697" s="66">
        <f t="shared" si="54"/>
        <v>-2.9999999999999472E-4</v>
      </c>
    </row>
    <row r="698" spans="1:12" x14ac:dyDescent="0.35">
      <c r="A698" s="8">
        <v>44978</v>
      </c>
      <c r="B698" s="20">
        <v>5.0700000000000002E-2</v>
      </c>
      <c r="C698" s="20">
        <v>4.6699999999999998E-2</v>
      </c>
      <c r="D698" s="20">
        <v>4.4400000000000002E-2</v>
      </c>
      <c r="E698" s="20">
        <v>4.3003166335912633E-2</v>
      </c>
      <c r="F698" s="20">
        <v>4.1599999999999998E-2</v>
      </c>
      <c r="G698" s="8"/>
      <c r="H698" s="66">
        <f t="shared" si="50"/>
        <v>6.9999999999999923E-4</v>
      </c>
      <c r="I698" s="66">
        <f t="shared" si="51"/>
        <v>6.9999999999999923E-4</v>
      </c>
      <c r="J698" s="66">
        <f t="shared" si="52"/>
        <v>1.1000000000000038E-3</v>
      </c>
      <c r="K698" s="66">
        <f t="shared" si="53"/>
        <v>1.2017970664982558E-3</v>
      </c>
      <c r="L698" s="66">
        <f t="shared" si="54"/>
        <v>1.2999999999999956E-3</v>
      </c>
    </row>
    <row r="699" spans="1:12" x14ac:dyDescent="0.35">
      <c r="A699" s="8">
        <v>44979</v>
      </c>
      <c r="B699" s="20">
        <v>5.0700000000000002E-2</v>
      </c>
      <c r="C699" s="20">
        <v>4.6600000000000003E-2</v>
      </c>
      <c r="D699" s="20">
        <v>4.4299999999999999E-2</v>
      </c>
      <c r="E699" s="20">
        <v>4.2804559265286632E-2</v>
      </c>
      <c r="F699" s="20">
        <v>4.1299999999999996E-2</v>
      </c>
      <c r="G699" s="8"/>
      <c r="H699" s="66">
        <f t="shared" si="50"/>
        <v>0</v>
      </c>
      <c r="I699" s="66">
        <f t="shared" si="51"/>
        <v>-9.9999999999995925E-5</v>
      </c>
      <c r="J699" s="66">
        <f t="shared" si="52"/>
        <v>-1.0000000000000286E-4</v>
      </c>
      <c r="K699" s="66">
        <f t="shared" si="53"/>
        <v>-1.9860707062600153E-4</v>
      </c>
      <c r="L699" s="66">
        <f t="shared" si="54"/>
        <v>-3.0000000000000165E-4</v>
      </c>
    </row>
    <row r="700" spans="1:12" x14ac:dyDescent="0.35">
      <c r="A700" s="8">
        <v>44980</v>
      </c>
      <c r="B700" s="20">
        <v>5.0300000000000004E-2</v>
      </c>
      <c r="C700" s="20">
        <v>4.6600000000000003E-2</v>
      </c>
      <c r="D700" s="20">
        <v>4.4000000000000004E-2</v>
      </c>
      <c r="E700" s="20">
        <v>4.2454866291276108E-2</v>
      </c>
      <c r="F700" s="20">
        <v>4.0899999999999999E-2</v>
      </c>
      <c r="G700" s="8"/>
      <c r="H700" s="66">
        <f t="shared" si="50"/>
        <v>-3.9999999999999758E-4</v>
      </c>
      <c r="I700" s="66">
        <f t="shared" si="51"/>
        <v>0</v>
      </c>
      <c r="J700" s="66">
        <f t="shared" si="52"/>
        <v>-2.9999999999999472E-4</v>
      </c>
      <c r="K700" s="66">
        <f t="shared" si="53"/>
        <v>-3.4969297401052368E-4</v>
      </c>
      <c r="L700" s="66">
        <f t="shared" si="54"/>
        <v>-3.9999999999999758E-4</v>
      </c>
    </row>
    <row r="701" spans="1:12" x14ac:dyDescent="0.35">
      <c r="A701" s="8">
        <v>44981</v>
      </c>
      <c r="B701" s="20">
        <v>5.0499999999999996E-2</v>
      </c>
      <c r="C701" s="20">
        <v>4.7800000000000002E-2</v>
      </c>
      <c r="D701" s="20">
        <v>4.5199999999999997E-2</v>
      </c>
      <c r="E701" s="20">
        <v>4.3554470032708494E-2</v>
      </c>
      <c r="F701" s="20">
        <v>4.1900000000000007E-2</v>
      </c>
      <c r="G701" s="8"/>
      <c r="H701" s="66">
        <f t="shared" si="50"/>
        <v>1.9999999999999185E-4</v>
      </c>
      <c r="I701" s="66">
        <f t="shared" si="51"/>
        <v>1.1999999999999997E-3</v>
      </c>
      <c r="J701" s="66">
        <f t="shared" si="52"/>
        <v>1.1999999999999927E-3</v>
      </c>
      <c r="K701" s="66">
        <f t="shared" si="53"/>
        <v>1.0996037414323853E-3</v>
      </c>
      <c r="L701" s="66">
        <f t="shared" si="54"/>
        <v>1.0000000000000078E-3</v>
      </c>
    </row>
    <row r="702" spans="1:12" x14ac:dyDescent="0.35">
      <c r="A702" s="8">
        <v>44984</v>
      </c>
      <c r="B702" s="20">
        <v>5.0300000000000004E-2</v>
      </c>
      <c r="C702" s="20">
        <v>4.7800000000000002E-2</v>
      </c>
      <c r="D702" s="20">
        <v>4.4900000000000002E-2</v>
      </c>
      <c r="E702" s="20">
        <v>4.3302498960250936E-2</v>
      </c>
      <c r="F702" s="20">
        <v>4.1700000000000001E-2</v>
      </c>
      <c r="G702" s="8"/>
      <c r="H702" s="66">
        <f t="shared" si="50"/>
        <v>-1.9999999999999185E-4</v>
      </c>
      <c r="I702" s="66">
        <f t="shared" si="51"/>
        <v>0</v>
      </c>
      <c r="J702" s="66">
        <f t="shared" si="52"/>
        <v>-2.9999999999999472E-4</v>
      </c>
      <c r="K702" s="66">
        <f t="shared" si="53"/>
        <v>-2.5197107245755745E-4</v>
      </c>
      <c r="L702" s="66">
        <f t="shared" si="54"/>
        <v>-2.0000000000000573E-4</v>
      </c>
    </row>
    <row r="703" spans="1:12" x14ac:dyDescent="0.35">
      <c r="A703" s="8">
        <v>44985</v>
      </c>
      <c r="B703" s="20">
        <v>5.0199999999999995E-2</v>
      </c>
      <c r="C703" s="20">
        <v>4.8099999999999997E-2</v>
      </c>
      <c r="D703" s="20">
        <v>4.5100000000000001E-2</v>
      </c>
      <c r="E703" s="20">
        <v>4.3453010636360159E-2</v>
      </c>
      <c r="F703" s="20">
        <v>4.1799999999999997E-2</v>
      </c>
      <c r="G703" s="8"/>
      <c r="H703" s="66">
        <f t="shared" si="50"/>
        <v>-1.000000000000098E-4</v>
      </c>
      <c r="I703" s="66">
        <f t="shared" si="51"/>
        <v>2.9999999999999472E-4</v>
      </c>
      <c r="J703" s="66">
        <f t="shared" si="52"/>
        <v>1.9999999999999879E-4</v>
      </c>
      <c r="K703" s="66">
        <f t="shared" si="53"/>
        <v>1.5051167610922317E-4</v>
      </c>
      <c r="L703" s="66">
        <f t="shared" si="54"/>
        <v>9.9999999999995925E-5</v>
      </c>
    </row>
    <row r="704" spans="1:12" x14ac:dyDescent="0.35">
      <c r="A704" s="8">
        <v>44986</v>
      </c>
      <c r="B704" s="20">
        <v>5.0599999999999999E-2</v>
      </c>
      <c r="C704" s="20">
        <v>4.8899999999999999E-2</v>
      </c>
      <c r="D704" s="20">
        <v>4.6100000000000002E-2</v>
      </c>
      <c r="E704" s="20">
        <v>4.4404551624467922E-2</v>
      </c>
      <c r="F704" s="20">
        <v>4.2699999999999995E-2</v>
      </c>
      <c r="G704" s="8"/>
      <c r="H704" s="66">
        <f t="shared" si="50"/>
        <v>4.0000000000000452E-4</v>
      </c>
      <c r="I704" s="66">
        <f t="shared" si="51"/>
        <v>8.000000000000021E-4</v>
      </c>
      <c r="J704" s="66">
        <f t="shared" si="52"/>
        <v>1.0000000000000009E-3</v>
      </c>
      <c r="K704" s="66">
        <f t="shared" si="53"/>
        <v>9.51540988107763E-4</v>
      </c>
      <c r="L704" s="66">
        <f t="shared" si="54"/>
        <v>8.9999999999999802E-4</v>
      </c>
    </row>
    <row r="705" spans="1:12" x14ac:dyDescent="0.35">
      <c r="A705" s="8">
        <v>44987</v>
      </c>
      <c r="B705" s="20">
        <v>5.04E-2</v>
      </c>
      <c r="C705" s="20">
        <v>4.8899999999999999E-2</v>
      </c>
      <c r="D705" s="20">
        <v>4.6300000000000001E-2</v>
      </c>
      <c r="E705" s="20">
        <v>4.4750710603793653E-2</v>
      </c>
      <c r="F705" s="20">
        <v>4.3200000000000002E-2</v>
      </c>
      <c r="G705" s="8"/>
      <c r="H705" s="66">
        <f t="shared" si="50"/>
        <v>-1.9999999999999879E-4</v>
      </c>
      <c r="I705" s="66">
        <f t="shared" si="51"/>
        <v>0</v>
      </c>
      <c r="J705" s="66">
        <f t="shared" si="52"/>
        <v>1.9999999999999879E-4</v>
      </c>
      <c r="K705" s="66">
        <f t="shared" si="53"/>
        <v>3.4615897932573081E-4</v>
      </c>
      <c r="L705" s="66">
        <f t="shared" si="54"/>
        <v>5.0000000000000738E-4</v>
      </c>
    </row>
    <row r="706" spans="1:12" x14ac:dyDescent="0.35">
      <c r="A706" s="8">
        <v>44988</v>
      </c>
      <c r="B706" s="20">
        <v>5.0300000000000004E-2</v>
      </c>
      <c r="C706" s="20">
        <v>4.8600000000000004E-2</v>
      </c>
      <c r="D706" s="20">
        <v>4.5999999999999999E-2</v>
      </c>
      <c r="E706" s="20">
        <v>4.4301405063400544E-2</v>
      </c>
      <c r="F706" s="20">
        <v>4.2599999999999999E-2</v>
      </c>
      <c r="G706" s="8"/>
      <c r="H706" s="66">
        <f t="shared" si="50"/>
        <v>-9.9999999999995925E-5</v>
      </c>
      <c r="I706" s="66">
        <f t="shared" si="51"/>
        <v>-2.9999999999999472E-4</v>
      </c>
      <c r="J706" s="66">
        <f t="shared" si="52"/>
        <v>-3.0000000000000165E-4</v>
      </c>
      <c r="K706" s="66">
        <f t="shared" si="53"/>
        <v>-4.4930554039310927E-4</v>
      </c>
      <c r="L706" s="66">
        <f t="shared" si="54"/>
        <v>-6.0000000000000331E-4</v>
      </c>
    </row>
    <row r="707" spans="1:12" x14ac:dyDescent="0.35">
      <c r="A707" s="8">
        <v>44991</v>
      </c>
      <c r="B707" s="20">
        <v>5.0499999999999996E-2</v>
      </c>
      <c r="C707" s="20">
        <v>4.8899999999999999E-2</v>
      </c>
      <c r="D707" s="20">
        <v>4.6100000000000002E-2</v>
      </c>
      <c r="E707" s="20">
        <v>4.4403800337293992E-2</v>
      </c>
      <c r="F707" s="20">
        <v>4.2699999999999995E-2</v>
      </c>
      <c r="G707" s="8"/>
      <c r="H707" s="66">
        <f t="shared" si="50"/>
        <v>1.9999999999999185E-4</v>
      </c>
      <c r="I707" s="66">
        <f t="shared" si="51"/>
        <v>2.9999999999999472E-4</v>
      </c>
      <c r="J707" s="66">
        <f t="shared" si="52"/>
        <v>1.0000000000000286E-4</v>
      </c>
      <c r="K707" s="66">
        <f t="shared" si="53"/>
        <v>1.0239527389344777E-4</v>
      </c>
      <c r="L707" s="66">
        <f t="shared" si="54"/>
        <v>9.9999999999995925E-5</v>
      </c>
    </row>
    <row r="708" spans="1:12" x14ac:dyDescent="0.35">
      <c r="A708" s="8">
        <v>44992</v>
      </c>
      <c r="B708" s="20">
        <v>5.2199999999999996E-2</v>
      </c>
      <c r="C708" s="20">
        <v>0.05</v>
      </c>
      <c r="D708" s="20">
        <v>4.6600000000000003E-2</v>
      </c>
      <c r="E708" s="20">
        <v>4.4854919885137748E-2</v>
      </c>
      <c r="F708" s="20">
        <v>4.3099999999999999E-2</v>
      </c>
      <c r="G708" s="8"/>
      <c r="H708" s="66">
        <f t="shared" ref="H708:H771" si="55">B708-B707</f>
        <v>1.7000000000000001E-3</v>
      </c>
      <c r="I708" s="66">
        <f t="shared" ref="I708:I771" si="56">C708-C707</f>
        <v>1.1000000000000038E-3</v>
      </c>
      <c r="J708" s="66">
        <f t="shared" ref="J708:J771" si="57">D708-D707</f>
        <v>5.0000000000000044E-4</v>
      </c>
      <c r="K708" s="66">
        <f t="shared" ref="K708:K771" si="58">E708-E707</f>
        <v>4.511195478437563E-4</v>
      </c>
      <c r="L708" s="66">
        <f t="shared" ref="L708:L771" si="59">F708-F707</f>
        <v>4.0000000000000452E-4</v>
      </c>
    </row>
    <row r="709" spans="1:12" x14ac:dyDescent="0.35">
      <c r="A709" s="8">
        <v>44993</v>
      </c>
      <c r="B709" s="20">
        <v>5.2499999999999998E-2</v>
      </c>
      <c r="C709" s="20">
        <v>5.0499999999999996E-2</v>
      </c>
      <c r="D709" s="20">
        <v>4.7100000000000003E-2</v>
      </c>
      <c r="E709" s="20">
        <v>4.5254994027922955E-2</v>
      </c>
      <c r="F709" s="20">
        <v>4.3400000000000001E-2</v>
      </c>
      <c r="G709" s="8"/>
      <c r="H709" s="66">
        <f t="shared" si="55"/>
        <v>3.0000000000000165E-4</v>
      </c>
      <c r="I709" s="66">
        <f t="shared" si="56"/>
        <v>4.9999999999999351E-4</v>
      </c>
      <c r="J709" s="66">
        <f t="shared" si="57"/>
        <v>5.0000000000000044E-4</v>
      </c>
      <c r="K709" s="66">
        <f t="shared" si="58"/>
        <v>4.0007414278520753E-4</v>
      </c>
      <c r="L709" s="66">
        <f t="shared" si="59"/>
        <v>3.0000000000000165E-4</v>
      </c>
    </row>
    <row r="710" spans="1:12" x14ac:dyDescent="0.35">
      <c r="A710" s="8">
        <v>44994</v>
      </c>
      <c r="B710" s="20">
        <v>5.1799999999999999E-2</v>
      </c>
      <c r="C710" s="20">
        <v>4.9000000000000002E-2</v>
      </c>
      <c r="D710" s="20">
        <v>4.5599999999999995E-2</v>
      </c>
      <c r="E710" s="20">
        <v>4.4433E-2</v>
      </c>
      <c r="F710" s="20">
        <v>4.2199999999999994E-2</v>
      </c>
      <c r="G710" s="8"/>
      <c r="H710" s="66">
        <f t="shared" si="55"/>
        <v>-6.9999999999999923E-4</v>
      </c>
      <c r="I710" s="66">
        <f t="shared" si="56"/>
        <v>-1.4999999999999944E-3</v>
      </c>
      <c r="J710" s="66">
        <f t="shared" si="57"/>
        <v>-1.5000000000000083E-3</v>
      </c>
      <c r="K710" s="66">
        <f t="shared" si="58"/>
        <v>-8.2199402792295512E-4</v>
      </c>
      <c r="L710" s="66">
        <f t="shared" si="59"/>
        <v>-1.2000000000000066E-3</v>
      </c>
    </row>
    <row r="711" spans="1:12" x14ac:dyDescent="0.35">
      <c r="A711" s="8">
        <v>44995</v>
      </c>
      <c r="B711" s="20">
        <v>4.9000000000000002E-2</v>
      </c>
      <c r="C711" s="20">
        <v>4.5999999999999999E-2</v>
      </c>
      <c r="D711" s="20">
        <v>4.3099999999999999E-2</v>
      </c>
      <c r="E711" s="20">
        <v>4.2091999999999997E-2</v>
      </c>
      <c r="F711" s="20">
        <v>3.9599999999999996E-2</v>
      </c>
      <c r="G711" s="8"/>
      <c r="H711" s="66">
        <f t="shared" si="55"/>
        <v>-2.7999999999999969E-3</v>
      </c>
      <c r="I711" s="66">
        <f t="shared" si="56"/>
        <v>-3.0000000000000027E-3</v>
      </c>
      <c r="J711" s="66">
        <f t="shared" si="57"/>
        <v>-2.4999999999999953E-3</v>
      </c>
      <c r="K711" s="66">
        <f t="shared" si="58"/>
        <v>-2.3410000000000028E-3</v>
      </c>
      <c r="L711" s="66">
        <f t="shared" si="59"/>
        <v>-2.5999999999999981E-3</v>
      </c>
    </row>
    <row r="712" spans="1:12" x14ac:dyDescent="0.35">
      <c r="A712" s="8">
        <v>44998</v>
      </c>
      <c r="B712" s="20">
        <v>4.2999999999999997E-2</v>
      </c>
      <c r="C712" s="20">
        <v>4.0300000000000002E-2</v>
      </c>
      <c r="D712" s="20">
        <v>3.8800000000000001E-2</v>
      </c>
      <c r="E712" s="20">
        <v>3.8530000000000002E-2</v>
      </c>
      <c r="F712" s="20">
        <v>3.6799999999999999E-2</v>
      </c>
      <c r="G712" s="8"/>
      <c r="H712" s="66">
        <f t="shared" si="55"/>
        <v>-6.0000000000000053E-3</v>
      </c>
      <c r="I712" s="66">
        <f t="shared" si="56"/>
        <v>-5.6999999999999967E-3</v>
      </c>
      <c r="J712" s="66">
        <f t="shared" si="57"/>
        <v>-4.2999999999999983E-3</v>
      </c>
      <c r="K712" s="66">
        <f t="shared" si="58"/>
        <v>-3.5619999999999957E-3</v>
      </c>
      <c r="L712" s="66">
        <f t="shared" si="59"/>
        <v>-2.7999999999999969E-3</v>
      </c>
    </row>
    <row r="713" spans="1:12" x14ac:dyDescent="0.35">
      <c r="A713" s="8">
        <v>44999</v>
      </c>
      <c r="B713" s="20">
        <v>4.4500000000000005E-2</v>
      </c>
      <c r="C713" s="20">
        <v>4.2000000000000003E-2</v>
      </c>
      <c r="D713" s="20">
        <v>4.0500000000000001E-2</v>
      </c>
      <c r="E713" s="20">
        <v>3.8782000000000004E-2</v>
      </c>
      <c r="F713" s="20">
        <v>3.78E-2</v>
      </c>
      <c r="G713" s="8"/>
      <c r="H713" s="66">
        <f t="shared" si="55"/>
        <v>1.5000000000000083E-3</v>
      </c>
      <c r="I713" s="66">
        <f t="shared" si="56"/>
        <v>1.7000000000000001E-3</v>
      </c>
      <c r="J713" s="66">
        <f t="shared" si="57"/>
        <v>1.7000000000000001E-3</v>
      </c>
      <c r="K713" s="66">
        <f t="shared" si="58"/>
        <v>2.5200000000000222E-4</v>
      </c>
      <c r="L713" s="66">
        <f t="shared" si="59"/>
        <v>1.0000000000000009E-3</v>
      </c>
    </row>
    <row r="714" spans="1:12" x14ac:dyDescent="0.35">
      <c r="A714" s="8">
        <v>45000</v>
      </c>
      <c r="B714" s="20">
        <v>4.1900000000000007E-2</v>
      </c>
      <c r="C714" s="20">
        <v>3.9300000000000002E-2</v>
      </c>
      <c r="D714" s="20">
        <v>3.8300000000000001E-2</v>
      </c>
      <c r="E714" s="20">
        <v>3.6986999999999999E-2</v>
      </c>
      <c r="F714" s="20">
        <v>3.5900000000000001E-2</v>
      </c>
      <c r="G714" s="8"/>
      <c r="H714" s="66">
        <f t="shared" si="55"/>
        <v>-2.5999999999999981E-3</v>
      </c>
      <c r="I714" s="66">
        <f t="shared" si="56"/>
        <v>-2.700000000000001E-3</v>
      </c>
      <c r="J714" s="66">
        <f t="shared" si="57"/>
        <v>-2.2000000000000006E-3</v>
      </c>
      <c r="K714" s="66">
        <f t="shared" si="58"/>
        <v>-1.7950000000000049E-3</v>
      </c>
      <c r="L714" s="66">
        <f t="shared" si="59"/>
        <v>-1.8999999999999989E-3</v>
      </c>
    </row>
    <row r="715" spans="1:12" x14ac:dyDescent="0.35">
      <c r="A715" s="8">
        <v>45001</v>
      </c>
      <c r="B715" s="20">
        <v>4.4900000000000002E-2</v>
      </c>
      <c r="C715" s="20">
        <v>4.1399999999999999E-2</v>
      </c>
      <c r="D715" s="20">
        <v>3.9900000000000005E-2</v>
      </c>
      <c r="E715" s="20">
        <v>3.7869E-2</v>
      </c>
      <c r="F715" s="20">
        <v>3.7200000000000004E-2</v>
      </c>
      <c r="G715" s="8"/>
      <c r="H715" s="66">
        <f t="shared" si="55"/>
        <v>2.9999999999999957E-3</v>
      </c>
      <c r="I715" s="66">
        <f t="shared" si="56"/>
        <v>2.0999999999999977E-3</v>
      </c>
      <c r="J715" s="66">
        <f t="shared" si="57"/>
        <v>1.6000000000000042E-3</v>
      </c>
      <c r="K715" s="66">
        <f t="shared" si="58"/>
        <v>8.8200000000000084E-4</v>
      </c>
      <c r="L715" s="66">
        <f t="shared" si="59"/>
        <v>1.3000000000000025E-3</v>
      </c>
    </row>
    <row r="716" spans="1:12" x14ac:dyDescent="0.35">
      <c r="A716" s="8">
        <v>45002</v>
      </c>
      <c r="B716" s="20">
        <v>4.2599999999999999E-2</v>
      </c>
      <c r="C716" s="20">
        <v>3.8100000000000002E-2</v>
      </c>
      <c r="D716" s="20">
        <v>3.6799999999999999E-2</v>
      </c>
      <c r="E716" s="20">
        <v>3.5901000000000002E-2</v>
      </c>
      <c r="F716" s="20">
        <v>3.44E-2</v>
      </c>
      <c r="G716" s="8"/>
      <c r="H716" s="66">
        <f t="shared" si="55"/>
        <v>-2.3000000000000034E-3</v>
      </c>
      <c r="I716" s="66">
        <f t="shared" si="56"/>
        <v>-3.2999999999999974E-3</v>
      </c>
      <c r="J716" s="66">
        <f t="shared" si="57"/>
        <v>-3.1000000000000055E-3</v>
      </c>
      <c r="K716" s="66">
        <f t="shared" si="58"/>
        <v>-1.9679999999999975E-3</v>
      </c>
      <c r="L716" s="66">
        <f t="shared" si="59"/>
        <v>-2.8000000000000039E-3</v>
      </c>
    </row>
    <row r="717" spans="1:12" x14ac:dyDescent="0.35">
      <c r="A717" s="8">
        <v>45005</v>
      </c>
      <c r="B717" s="20">
        <v>4.3400000000000001E-2</v>
      </c>
      <c r="C717" s="20">
        <v>3.9199999999999999E-2</v>
      </c>
      <c r="D717" s="20">
        <v>3.7699999999999997E-2</v>
      </c>
      <c r="E717" s="20">
        <v>3.6378000000000001E-2</v>
      </c>
      <c r="F717" s="20">
        <v>3.56E-2</v>
      </c>
      <c r="G717" s="8"/>
      <c r="H717" s="66">
        <f t="shared" si="55"/>
        <v>8.000000000000021E-4</v>
      </c>
      <c r="I717" s="66">
        <f t="shared" si="56"/>
        <v>1.0999999999999968E-3</v>
      </c>
      <c r="J717" s="66">
        <f t="shared" si="57"/>
        <v>8.9999999999999802E-4</v>
      </c>
      <c r="K717" s="66">
        <f t="shared" si="58"/>
        <v>4.7699999999999826E-4</v>
      </c>
      <c r="L717" s="66">
        <f t="shared" si="59"/>
        <v>1.1999999999999997E-3</v>
      </c>
    </row>
    <row r="718" spans="1:12" x14ac:dyDescent="0.35">
      <c r="A718" s="8">
        <v>45006</v>
      </c>
      <c r="B718" s="20">
        <v>4.6799999999999994E-2</v>
      </c>
      <c r="C718" s="20">
        <v>4.1700000000000001E-2</v>
      </c>
      <c r="D718" s="20">
        <v>3.9800000000000002E-2</v>
      </c>
      <c r="E718" s="20">
        <v>3.7873000000000004E-2</v>
      </c>
      <c r="F718" s="20">
        <v>3.73E-2</v>
      </c>
      <c r="G718" s="8"/>
      <c r="H718" s="66">
        <f t="shared" si="55"/>
        <v>3.3999999999999933E-3</v>
      </c>
      <c r="I718" s="66">
        <f t="shared" si="56"/>
        <v>2.5000000000000022E-3</v>
      </c>
      <c r="J718" s="66">
        <f t="shared" si="57"/>
        <v>2.1000000000000046E-3</v>
      </c>
      <c r="K718" s="66">
        <f t="shared" si="58"/>
        <v>1.4950000000000033E-3</v>
      </c>
      <c r="L718" s="66">
        <f t="shared" si="59"/>
        <v>1.7000000000000001E-3</v>
      </c>
    </row>
    <row r="719" spans="1:12" x14ac:dyDescent="0.35">
      <c r="A719" s="8">
        <v>45007</v>
      </c>
      <c r="B719" s="20">
        <v>4.5599999999999995E-2</v>
      </c>
      <c r="C719" s="20">
        <v>3.9599999999999996E-2</v>
      </c>
      <c r="D719" s="20">
        <v>3.7599999999999995E-2</v>
      </c>
      <c r="E719" s="20">
        <v>3.6840000000000005E-2</v>
      </c>
      <c r="F719" s="20">
        <v>3.5400000000000001E-2</v>
      </c>
      <c r="G719" s="8"/>
      <c r="H719" s="66">
        <f t="shared" si="55"/>
        <v>-1.1999999999999997E-3</v>
      </c>
      <c r="I719" s="66">
        <f t="shared" si="56"/>
        <v>-2.1000000000000046E-3</v>
      </c>
      <c r="J719" s="66">
        <f t="shared" si="57"/>
        <v>-2.2000000000000075E-3</v>
      </c>
      <c r="K719" s="66">
        <f t="shared" si="58"/>
        <v>-1.0329999999999992E-3</v>
      </c>
      <c r="L719" s="66">
        <f t="shared" si="59"/>
        <v>-1.8999999999999989E-3</v>
      </c>
    </row>
    <row r="720" spans="1:12" x14ac:dyDescent="0.35">
      <c r="A720" s="8">
        <v>45008</v>
      </c>
      <c r="B720" s="20">
        <v>4.3799999999999999E-2</v>
      </c>
      <c r="C720" s="20">
        <v>3.7599999999999995E-2</v>
      </c>
      <c r="D720" s="20">
        <v>3.5699999999999996E-2</v>
      </c>
      <c r="E720" s="20">
        <v>3.5165000000000002E-2</v>
      </c>
      <c r="F720" s="20">
        <v>3.39E-2</v>
      </c>
      <c r="G720" s="8"/>
      <c r="H720" s="66">
        <f t="shared" si="55"/>
        <v>-1.799999999999996E-3</v>
      </c>
      <c r="I720" s="66">
        <f t="shared" si="56"/>
        <v>-2.0000000000000018E-3</v>
      </c>
      <c r="J720" s="66">
        <f t="shared" si="57"/>
        <v>-1.8999999999999989E-3</v>
      </c>
      <c r="K720" s="66">
        <f t="shared" si="58"/>
        <v>-1.6750000000000029E-3</v>
      </c>
      <c r="L720" s="66">
        <f t="shared" si="59"/>
        <v>-1.5000000000000013E-3</v>
      </c>
    </row>
    <row r="721" spans="1:12" x14ac:dyDescent="0.35">
      <c r="A721" s="8">
        <v>45009</v>
      </c>
      <c r="B721" s="20">
        <v>4.3200000000000002E-2</v>
      </c>
      <c r="C721" s="20">
        <v>3.7599999999999995E-2</v>
      </c>
      <c r="D721" s="20">
        <v>3.5799999999999998E-2</v>
      </c>
      <c r="E721" s="20">
        <v>3.4742000000000002E-2</v>
      </c>
      <c r="F721" s="20">
        <v>3.4099999999999998E-2</v>
      </c>
      <c r="G721" s="8"/>
      <c r="H721" s="66">
        <f t="shared" si="55"/>
        <v>-5.9999999999999637E-4</v>
      </c>
      <c r="I721" s="66">
        <f t="shared" si="56"/>
        <v>0</v>
      </c>
      <c r="J721" s="66">
        <f t="shared" si="57"/>
        <v>1.0000000000000286E-4</v>
      </c>
      <c r="K721" s="66">
        <f t="shared" si="58"/>
        <v>-4.2299999999999977E-4</v>
      </c>
      <c r="L721" s="66">
        <f t="shared" si="59"/>
        <v>1.9999999999999879E-4</v>
      </c>
    </row>
    <row r="722" spans="1:12" x14ac:dyDescent="0.35">
      <c r="A722" s="8">
        <v>45012</v>
      </c>
      <c r="B722" s="20">
        <v>4.5100000000000001E-2</v>
      </c>
      <c r="C722" s="20">
        <v>3.9399999999999998E-2</v>
      </c>
      <c r="D722" s="20">
        <v>3.7900000000000003E-2</v>
      </c>
      <c r="E722" s="20">
        <v>3.6191000000000001E-2</v>
      </c>
      <c r="F722" s="20">
        <v>3.5900000000000001E-2</v>
      </c>
      <c r="G722" s="8"/>
      <c r="H722" s="66">
        <f t="shared" si="55"/>
        <v>1.8999999999999989E-3</v>
      </c>
      <c r="I722" s="66">
        <f t="shared" si="56"/>
        <v>1.800000000000003E-3</v>
      </c>
      <c r="J722" s="66">
        <f t="shared" si="57"/>
        <v>2.1000000000000046E-3</v>
      </c>
      <c r="K722" s="66">
        <f t="shared" si="58"/>
        <v>1.4489999999999989E-3</v>
      </c>
      <c r="L722" s="66">
        <f t="shared" si="59"/>
        <v>1.800000000000003E-3</v>
      </c>
    </row>
    <row r="723" spans="1:12" x14ac:dyDescent="0.35">
      <c r="A723" s="8">
        <v>45013</v>
      </c>
      <c r="B723" s="20">
        <v>4.5499999999999999E-2</v>
      </c>
      <c r="C723" s="20">
        <v>4.0199999999999993E-2</v>
      </c>
      <c r="D723" s="20">
        <v>3.8399999999999997E-2</v>
      </c>
      <c r="E723" s="20">
        <v>3.6783999999999997E-2</v>
      </c>
      <c r="F723" s="20">
        <v>3.6299999999999999E-2</v>
      </c>
      <c r="G723" s="8"/>
      <c r="H723" s="66">
        <f t="shared" si="55"/>
        <v>3.9999999999999758E-4</v>
      </c>
      <c r="I723" s="66">
        <f t="shared" si="56"/>
        <v>7.9999999999999516E-4</v>
      </c>
      <c r="J723" s="66">
        <f t="shared" si="57"/>
        <v>4.9999999999999351E-4</v>
      </c>
      <c r="K723" s="66">
        <f t="shared" si="58"/>
        <v>5.9299999999999631E-4</v>
      </c>
      <c r="L723" s="66">
        <f t="shared" si="59"/>
        <v>3.9999999999999758E-4</v>
      </c>
    </row>
    <row r="724" spans="1:12" x14ac:dyDescent="0.35">
      <c r="A724" s="8">
        <v>45014</v>
      </c>
      <c r="B724" s="20">
        <v>4.5899999999999996E-2</v>
      </c>
      <c r="C724" s="20">
        <v>4.0800000000000003E-2</v>
      </c>
      <c r="D724" s="20">
        <v>3.8699999999999998E-2</v>
      </c>
      <c r="E724" s="20">
        <v>3.7170000000000002E-2</v>
      </c>
      <c r="F724" s="20">
        <v>3.6699999999999997E-2</v>
      </c>
      <c r="G724" s="8"/>
      <c r="H724" s="66">
        <f t="shared" si="55"/>
        <v>3.9999999999999758E-4</v>
      </c>
      <c r="I724" s="66">
        <f t="shared" si="56"/>
        <v>6.0000000000001025E-4</v>
      </c>
      <c r="J724" s="66">
        <f t="shared" si="57"/>
        <v>3.0000000000000165E-4</v>
      </c>
      <c r="K724" s="66">
        <f t="shared" si="58"/>
        <v>3.860000000000044E-4</v>
      </c>
      <c r="L724" s="66">
        <f t="shared" si="59"/>
        <v>3.9999999999999758E-4</v>
      </c>
    </row>
    <row r="725" spans="1:12" x14ac:dyDescent="0.35">
      <c r="A725" s="8">
        <v>45015</v>
      </c>
      <c r="B725" s="20">
        <v>4.6300000000000001E-2</v>
      </c>
      <c r="C725" s="20">
        <v>4.0999999999999995E-2</v>
      </c>
      <c r="D725" s="20">
        <v>3.8699999999999998E-2</v>
      </c>
      <c r="E725" s="20">
        <v>3.7246000000000001E-2</v>
      </c>
      <c r="F725" s="20">
        <v>3.6600000000000001E-2</v>
      </c>
      <c r="G725" s="8"/>
      <c r="H725" s="66">
        <f t="shared" si="55"/>
        <v>4.0000000000000452E-4</v>
      </c>
      <c r="I725" s="66">
        <f t="shared" si="56"/>
        <v>1.9999999999999185E-4</v>
      </c>
      <c r="J725" s="66">
        <f t="shared" si="57"/>
        <v>0</v>
      </c>
      <c r="K725" s="66">
        <f t="shared" si="58"/>
        <v>7.5999999999999679E-5</v>
      </c>
      <c r="L725" s="66">
        <f t="shared" si="59"/>
        <v>-9.9999999999995925E-5</v>
      </c>
    </row>
    <row r="726" spans="1:12" x14ac:dyDescent="0.35">
      <c r="A726" s="8">
        <v>45016</v>
      </c>
      <c r="B726" s="20">
        <v>4.6399999999999997E-2</v>
      </c>
      <c r="C726" s="20">
        <v>4.0599999999999997E-2</v>
      </c>
      <c r="D726" s="20">
        <v>3.8100000000000002E-2</v>
      </c>
      <c r="E726" s="20">
        <v>3.6787E-2</v>
      </c>
      <c r="F726" s="20">
        <v>3.6000000000000004E-2</v>
      </c>
      <c r="G726" s="8"/>
      <c r="H726" s="66">
        <f t="shared" si="55"/>
        <v>9.9999999999995925E-5</v>
      </c>
      <c r="I726" s="66">
        <f t="shared" si="56"/>
        <v>-3.9999999999999758E-4</v>
      </c>
      <c r="J726" s="66">
        <f t="shared" si="57"/>
        <v>-5.9999999999999637E-4</v>
      </c>
      <c r="K726" s="66">
        <f t="shared" si="58"/>
        <v>-4.5900000000000107E-4</v>
      </c>
      <c r="L726" s="66">
        <f t="shared" si="59"/>
        <v>-5.9999999999999637E-4</v>
      </c>
    </row>
    <row r="727" spans="1:12" x14ac:dyDescent="0.35">
      <c r="A727" s="8">
        <v>45019</v>
      </c>
      <c r="B727" s="20">
        <v>4.5999999999999999E-2</v>
      </c>
      <c r="C727" s="20">
        <v>3.9699999999999999E-2</v>
      </c>
      <c r="D727" s="20">
        <v>3.73E-2</v>
      </c>
      <c r="E727" s="20">
        <v>3.6110999999999997E-2</v>
      </c>
      <c r="F727" s="20">
        <v>3.5200000000000002E-2</v>
      </c>
      <c r="G727" s="8"/>
      <c r="H727" s="66">
        <f t="shared" si="55"/>
        <v>-3.9999999999999758E-4</v>
      </c>
      <c r="I727" s="66">
        <f t="shared" si="56"/>
        <v>-8.9999999999999802E-4</v>
      </c>
      <c r="J727" s="66">
        <f t="shared" si="57"/>
        <v>-8.000000000000021E-4</v>
      </c>
      <c r="K727" s="66">
        <f t="shared" si="58"/>
        <v>-6.7600000000000299E-4</v>
      </c>
      <c r="L727" s="66">
        <f t="shared" si="59"/>
        <v>-8.000000000000021E-4</v>
      </c>
    </row>
    <row r="728" spans="1:12" x14ac:dyDescent="0.35">
      <c r="A728" s="8">
        <v>45020</v>
      </c>
      <c r="B728" s="20">
        <v>4.4999999999999998E-2</v>
      </c>
      <c r="C728" s="20">
        <v>3.8399999999999997E-2</v>
      </c>
      <c r="D728" s="20">
        <v>3.6000000000000004E-2</v>
      </c>
      <c r="E728" s="20">
        <v>3.4952999999999998E-2</v>
      </c>
      <c r="F728" s="20">
        <v>3.39E-2</v>
      </c>
      <c r="G728" s="8"/>
      <c r="H728" s="66">
        <f t="shared" si="55"/>
        <v>-1.0000000000000009E-3</v>
      </c>
      <c r="I728" s="66">
        <f t="shared" si="56"/>
        <v>-1.3000000000000025E-3</v>
      </c>
      <c r="J728" s="66">
        <f t="shared" si="57"/>
        <v>-1.2999999999999956E-3</v>
      </c>
      <c r="K728" s="66">
        <f t="shared" si="58"/>
        <v>-1.1579999999999993E-3</v>
      </c>
      <c r="L728" s="66">
        <f t="shared" si="59"/>
        <v>-1.3000000000000025E-3</v>
      </c>
    </row>
    <row r="729" spans="1:12" x14ac:dyDescent="0.35">
      <c r="A729" s="8">
        <v>45021</v>
      </c>
      <c r="B729" s="20">
        <v>4.4299999999999999E-2</v>
      </c>
      <c r="C729" s="20">
        <v>3.7900000000000003E-2</v>
      </c>
      <c r="D729" s="20">
        <v>3.5499999999999997E-2</v>
      </c>
      <c r="E729" s="20">
        <v>3.4328999999999998E-2</v>
      </c>
      <c r="F729" s="20">
        <v>3.3599999999999998E-2</v>
      </c>
      <c r="G729" s="8"/>
      <c r="H729" s="66">
        <f t="shared" si="55"/>
        <v>-6.9999999999999923E-4</v>
      </c>
      <c r="I729" s="66">
        <f t="shared" si="56"/>
        <v>-4.9999999999999351E-4</v>
      </c>
      <c r="J729" s="66">
        <f t="shared" si="57"/>
        <v>-5.0000000000000738E-4</v>
      </c>
      <c r="K729" s="66">
        <f t="shared" si="58"/>
        <v>-6.2399999999999956E-4</v>
      </c>
      <c r="L729" s="66">
        <f t="shared" si="59"/>
        <v>-3.0000000000000165E-4</v>
      </c>
    </row>
    <row r="730" spans="1:12" x14ac:dyDescent="0.35">
      <c r="A730" s="8">
        <v>45022</v>
      </c>
      <c r="B730" s="20">
        <v>4.5100000000000001E-2</v>
      </c>
      <c r="C730" s="20">
        <v>3.8199999999999998E-2</v>
      </c>
      <c r="D730" s="20">
        <v>3.5900000000000001E-2</v>
      </c>
      <c r="E730" s="20">
        <v>3.4317E-2</v>
      </c>
      <c r="F730" s="20">
        <v>3.3700000000000001E-2</v>
      </c>
      <c r="G730" s="8"/>
      <c r="H730" s="66">
        <f t="shared" si="55"/>
        <v>8.000000000000021E-4</v>
      </c>
      <c r="I730" s="66">
        <f t="shared" si="56"/>
        <v>2.9999999999999472E-4</v>
      </c>
      <c r="J730" s="66">
        <f t="shared" si="57"/>
        <v>4.0000000000000452E-4</v>
      </c>
      <c r="K730" s="66">
        <f t="shared" si="58"/>
        <v>-1.1999999999998123E-5</v>
      </c>
      <c r="L730" s="66">
        <f t="shared" si="59"/>
        <v>1.0000000000000286E-4</v>
      </c>
    </row>
    <row r="731" spans="1:12" x14ac:dyDescent="0.35">
      <c r="A731" s="8">
        <v>45023</v>
      </c>
      <c r="B731" s="20">
        <v>4.6100000000000002E-2</v>
      </c>
      <c r="C731" s="20">
        <v>3.9699999999999999E-2</v>
      </c>
      <c r="D731" s="20">
        <v>3.7200000000000004E-2</v>
      </c>
      <c r="E731" s="20">
        <v>3.5275000000000001E-2</v>
      </c>
      <c r="F731" s="20">
        <v>3.49E-2</v>
      </c>
      <c r="G731" s="8"/>
      <c r="H731" s="66">
        <f t="shared" si="55"/>
        <v>1.0000000000000009E-3</v>
      </c>
      <c r="I731" s="66">
        <f t="shared" si="56"/>
        <v>1.5000000000000013E-3</v>
      </c>
      <c r="J731" s="66">
        <f t="shared" si="57"/>
        <v>1.3000000000000025E-3</v>
      </c>
      <c r="K731" s="66">
        <f t="shared" si="58"/>
        <v>9.5800000000000052E-4</v>
      </c>
      <c r="L731" s="66">
        <f t="shared" si="59"/>
        <v>1.1999999999999997E-3</v>
      </c>
    </row>
    <row r="732" spans="1:12" x14ac:dyDescent="0.35">
      <c r="A732" s="8">
        <v>45026</v>
      </c>
      <c r="B732" s="20">
        <v>4.6500000000000007E-2</v>
      </c>
      <c r="C732" s="20">
        <v>0.04</v>
      </c>
      <c r="D732" s="20">
        <v>3.7499999999999999E-2</v>
      </c>
      <c r="E732" s="20">
        <v>3.5635E-2</v>
      </c>
      <c r="F732" s="20">
        <v>3.5200000000000002E-2</v>
      </c>
      <c r="G732" s="8"/>
      <c r="H732" s="66">
        <f t="shared" si="55"/>
        <v>4.0000000000000452E-4</v>
      </c>
      <c r="I732" s="66">
        <f t="shared" si="56"/>
        <v>3.0000000000000165E-4</v>
      </c>
      <c r="J732" s="66">
        <f t="shared" si="57"/>
        <v>2.9999999999999472E-4</v>
      </c>
      <c r="K732" s="66">
        <f t="shared" si="58"/>
        <v>3.5999999999999921E-4</v>
      </c>
      <c r="L732" s="66">
        <f t="shared" si="59"/>
        <v>3.0000000000000165E-4</v>
      </c>
    </row>
    <row r="733" spans="1:12" x14ac:dyDescent="0.35">
      <c r="A733" s="8">
        <v>45027</v>
      </c>
      <c r="B733" s="20">
        <v>4.6699999999999998E-2</v>
      </c>
      <c r="C733" s="20">
        <v>4.0300000000000002E-2</v>
      </c>
      <c r="D733" s="20">
        <v>3.7599999999999995E-2</v>
      </c>
      <c r="E733" s="20">
        <v>3.5827999999999999E-2</v>
      </c>
      <c r="F733" s="20">
        <v>3.5400000000000001E-2</v>
      </c>
      <c r="G733" s="8"/>
      <c r="H733" s="66">
        <f t="shared" si="55"/>
        <v>1.9999999999999185E-4</v>
      </c>
      <c r="I733" s="66">
        <f t="shared" si="56"/>
        <v>3.0000000000000165E-4</v>
      </c>
      <c r="J733" s="66">
        <f t="shared" si="57"/>
        <v>9.9999999999995925E-5</v>
      </c>
      <c r="K733" s="66">
        <f t="shared" si="58"/>
        <v>1.9299999999999873E-4</v>
      </c>
      <c r="L733" s="66">
        <f t="shared" si="59"/>
        <v>1.9999999999999879E-4</v>
      </c>
    </row>
    <row r="734" spans="1:12" x14ac:dyDescent="0.35">
      <c r="A734" s="8">
        <v>45028</v>
      </c>
      <c r="B734" s="20">
        <v>4.6399999999999997E-2</v>
      </c>
      <c r="C734" s="20">
        <v>3.95E-2</v>
      </c>
      <c r="D734" s="20">
        <v>3.6799999999999999E-2</v>
      </c>
      <c r="E734" s="20">
        <v>3.5381000000000003E-2</v>
      </c>
      <c r="F734" s="20">
        <v>3.4599999999999999E-2</v>
      </c>
      <c r="G734" s="8"/>
      <c r="H734" s="66">
        <f t="shared" si="55"/>
        <v>-3.0000000000000165E-4</v>
      </c>
      <c r="I734" s="66">
        <f t="shared" si="56"/>
        <v>-8.000000000000021E-4</v>
      </c>
      <c r="J734" s="66">
        <f t="shared" si="57"/>
        <v>-7.9999999999999516E-4</v>
      </c>
      <c r="K734" s="66">
        <f t="shared" si="58"/>
        <v>-4.4699999999999601E-4</v>
      </c>
      <c r="L734" s="66">
        <f t="shared" si="59"/>
        <v>-8.000000000000021E-4</v>
      </c>
    </row>
    <row r="735" spans="1:12" x14ac:dyDescent="0.35">
      <c r="A735" s="8">
        <v>45029</v>
      </c>
      <c r="B735" s="20">
        <v>4.6600000000000003E-2</v>
      </c>
      <c r="C735" s="20">
        <v>3.9599999999999996E-2</v>
      </c>
      <c r="D735" s="20">
        <v>3.7000000000000005E-2</v>
      </c>
      <c r="E735" s="20">
        <v>3.551E-2</v>
      </c>
      <c r="F735" s="20">
        <v>3.5099999999999999E-2</v>
      </c>
      <c r="G735" s="8"/>
      <c r="H735" s="66">
        <f t="shared" si="55"/>
        <v>2.0000000000000573E-4</v>
      </c>
      <c r="I735" s="66">
        <f t="shared" si="56"/>
        <v>9.9999999999995925E-5</v>
      </c>
      <c r="J735" s="66">
        <f t="shared" si="57"/>
        <v>2.0000000000000573E-4</v>
      </c>
      <c r="K735" s="66">
        <f t="shared" si="58"/>
        <v>1.2899999999999717E-4</v>
      </c>
      <c r="L735" s="66">
        <f t="shared" si="59"/>
        <v>5.0000000000000044E-4</v>
      </c>
    </row>
    <row r="736" spans="1:12" x14ac:dyDescent="0.35">
      <c r="A736" s="8">
        <v>45030</v>
      </c>
      <c r="B736" s="20">
        <v>4.7699999999999992E-2</v>
      </c>
      <c r="C736" s="20">
        <v>4.0800000000000003E-2</v>
      </c>
      <c r="D736" s="20">
        <v>3.8300000000000001E-2</v>
      </c>
      <c r="E736" s="20">
        <v>3.6333000000000004E-2</v>
      </c>
      <c r="F736" s="20">
        <v>3.6000000000000004E-2</v>
      </c>
      <c r="G736" s="8"/>
      <c r="H736" s="66">
        <f t="shared" si="55"/>
        <v>1.0999999999999899E-3</v>
      </c>
      <c r="I736" s="66">
        <f t="shared" si="56"/>
        <v>1.2000000000000066E-3</v>
      </c>
      <c r="J736" s="66">
        <f t="shared" si="57"/>
        <v>1.2999999999999956E-3</v>
      </c>
      <c r="K736" s="66">
        <f t="shared" si="58"/>
        <v>8.2300000000000428E-4</v>
      </c>
      <c r="L736" s="66">
        <f t="shared" si="59"/>
        <v>9.0000000000000496E-4</v>
      </c>
    </row>
    <row r="737" spans="1:12" x14ac:dyDescent="0.35">
      <c r="A737" s="8">
        <v>45033</v>
      </c>
      <c r="B737" s="20">
        <v>4.8000000000000001E-2</v>
      </c>
      <c r="C737" s="20">
        <v>4.1799999999999997E-2</v>
      </c>
      <c r="D737" s="20">
        <v>3.9199999999999999E-2</v>
      </c>
      <c r="E737" s="20">
        <v>3.7143999999999996E-2</v>
      </c>
      <c r="F737" s="20">
        <v>3.6900000000000002E-2</v>
      </c>
      <c r="G737" s="8"/>
      <c r="H737" s="66">
        <f t="shared" si="55"/>
        <v>3.0000000000000859E-4</v>
      </c>
      <c r="I737" s="66">
        <f t="shared" si="56"/>
        <v>9.9999999999999395E-4</v>
      </c>
      <c r="J737" s="66">
        <f t="shared" si="57"/>
        <v>8.9999999999999802E-4</v>
      </c>
      <c r="K737" s="66">
        <f t="shared" si="58"/>
        <v>8.1099999999999228E-4</v>
      </c>
      <c r="L737" s="66">
        <f t="shared" si="59"/>
        <v>8.9999999999999802E-4</v>
      </c>
    </row>
    <row r="738" spans="1:12" x14ac:dyDescent="0.35">
      <c r="A738" s="8">
        <v>45034</v>
      </c>
      <c r="B738" s="20">
        <v>4.8099999999999997E-2</v>
      </c>
      <c r="C738" s="20">
        <v>4.1900000000000007E-2</v>
      </c>
      <c r="D738" s="20">
        <v>3.9199999999999999E-2</v>
      </c>
      <c r="E738" s="20">
        <v>3.7270999999999999E-2</v>
      </c>
      <c r="F738" s="20">
        <v>3.6900000000000002E-2</v>
      </c>
      <c r="G738" s="8"/>
      <c r="H738" s="66">
        <f t="shared" si="55"/>
        <v>9.9999999999995925E-5</v>
      </c>
      <c r="I738" s="66">
        <f t="shared" si="56"/>
        <v>1.000000000000098E-4</v>
      </c>
      <c r="J738" s="66">
        <f t="shared" si="57"/>
        <v>0</v>
      </c>
      <c r="K738" s="66">
        <f t="shared" si="58"/>
        <v>1.2700000000000211E-4</v>
      </c>
      <c r="L738" s="66">
        <f t="shared" si="59"/>
        <v>0</v>
      </c>
    </row>
    <row r="739" spans="1:12" x14ac:dyDescent="0.35">
      <c r="A739" s="8">
        <v>45035</v>
      </c>
      <c r="B739" s="20">
        <v>4.8399999999999999E-2</v>
      </c>
      <c r="C739" s="20">
        <v>4.24E-2</v>
      </c>
      <c r="D739" s="20">
        <v>3.9699999999999999E-2</v>
      </c>
      <c r="E739" s="20">
        <v>3.7599E-2</v>
      </c>
      <c r="F739" s="20">
        <v>3.7100000000000001E-2</v>
      </c>
      <c r="G739" s="8"/>
      <c r="H739" s="66">
        <f t="shared" si="55"/>
        <v>3.0000000000000165E-4</v>
      </c>
      <c r="I739" s="66">
        <f t="shared" si="56"/>
        <v>4.9999999999999351E-4</v>
      </c>
      <c r="J739" s="66">
        <f t="shared" si="57"/>
        <v>5.0000000000000044E-4</v>
      </c>
      <c r="K739" s="66">
        <f t="shared" si="58"/>
        <v>3.280000000000019E-4</v>
      </c>
      <c r="L739" s="66">
        <f t="shared" si="59"/>
        <v>1.9999999999999879E-4</v>
      </c>
    </row>
    <row r="740" spans="1:12" x14ac:dyDescent="0.35">
      <c r="A740" s="8">
        <v>45036</v>
      </c>
      <c r="B740" s="20">
        <v>4.7699999999999992E-2</v>
      </c>
      <c r="C740" s="20">
        <v>4.1399999999999999E-2</v>
      </c>
      <c r="D740" s="20">
        <v>3.8699999999999998E-2</v>
      </c>
      <c r="E740" s="20">
        <v>3.7003000000000001E-2</v>
      </c>
      <c r="F740" s="20">
        <v>3.6299999999999999E-2</v>
      </c>
      <c r="G740" s="8"/>
      <c r="H740" s="66">
        <f t="shared" si="55"/>
        <v>-7.0000000000000617E-4</v>
      </c>
      <c r="I740" s="66">
        <f t="shared" si="56"/>
        <v>-1.0000000000000009E-3</v>
      </c>
      <c r="J740" s="66">
        <f t="shared" si="57"/>
        <v>-1.0000000000000009E-3</v>
      </c>
      <c r="K740" s="66">
        <f t="shared" si="58"/>
        <v>-5.9599999999999931E-4</v>
      </c>
      <c r="L740" s="66">
        <f t="shared" si="59"/>
        <v>-8.000000000000021E-4</v>
      </c>
    </row>
    <row r="741" spans="1:12" x14ac:dyDescent="0.35">
      <c r="A741" s="8">
        <v>45037</v>
      </c>
      <c r="B741" s="20">
        <v>4.7800000000000002E-2</v>
      </c>
      <c r="C741" s="20">
        <v>4.1700000000000001E-2</v>
      </c>
      <c r="D741" s="20">
        <v>3.8900000000000004E-2</v>
      </c>
      <c r="E741" s="20">
        <v>3.7111999999999999E-2</v>
      </c>
      <c r="F741" s="20">
        <v>3.6600000000000001E-2</v>
      </c>
      <c r="G741" s="8"/>
      <c r="H741" s="66">
        <f t="shared" si="55"/>
        <v>1.000000000000098E-4</v>
      </c>
      <c r="I741" s="66">
        <f t="shared" si="56"/>
        <v>3.0000000000000165E-4</v>
      </c>
      <c r="J741" s="66">
        <f t="shared" si="57"/>
        <v>2.0000000000000573E-4</v>
      </c>
      <c r="K741" s="66">
        <f t="shared" si="58"/>
        <v>1.0899999999999799E-4</v>
      </c>
      <c r="L741" s="66">
        <f t="shared" si="59"/>
        <v>3.0000000000000165E-4</v>
      </c>
    </row>
    <row r="742" spans="1:12" x14ac:dyDescent="0.35">
      <c r="A742" s="8">
        <v>45040</v>
      </c>
      <c r="B742" s="20">
        <v>4.7599999999999996E-2</v>
      </c>
      <c r="C742" s="20">
        <v>4.1200000000000001E-2</v>
      </c>
      <c r="D742" s="20">
        <v>3.8399999999999997E-2</v>
      </c>
      <c r="E742" s="20">
        <v>3.669E-2</v>
      </c>
      <c r="F742" s="20">
        <v>3.6000000000000004E-2</v>
      </c>
      <c r="G742" s="8"/>
      <c r="H742" s="66">
        <f t="shared" si="55"/>
        <v>-2.0000000000000573E-4</v>
      </c>
      <c r="I742" s="66">
        <f t="shared" si="56"/>
        <v>-5.0000000000000044E-4</v>
      </c>
      <c r="J742" s="66">
        <f t="shared" si="57"/>
        <v>-5.0000000000000738E-4</v>
      </c>
      <c r="K742" s="66">
        <f t="shared" si="58"/>
        <v>-4.2199999999999876E-4</v>
      </c>
      <c r="L742" s="66">
        <f t="shared" si="59"/>
        <v>-5.9999999999999637E-4</v>
      </c>
    </row>
    <row r="743" spans="1:12" x14ac:dyDescent="0.35">
      <c r="A743" s="8">
        <v>45041</v>
      </c>
      <c r="B743" s="20">
        <v>4.5999999999999999E-2</v>
      </c>
      <c r="C743" s="20">
        <v>3.8599999999999995E-2</v>
      </c>
      <c r="D743" s="20">
        <v>3.6200000000000003E-2</v>
      </c>
      <c r="E743" s="20">
        <v>3.5213000000000001E-2</v>
      </c>
      <c r="F743" s="20">
        <v>3.4300000000000004E-2</v>
      </c>
      <c r="G743" s="8"/>
      <c r="H743" s="66">
        <f t="shared" si="55"/>
        <v>-1.5999999999999973E-3</v>
      </c>
      <c r="I743" s="66">
        <f t="shared" si="56"/>
        <v>-2.6000000000000051E-3</v>
      </c>
      <c r="J743" s="66">
        <f t="shared" si="57"/>
        <v>-2.1999999999999936E-3</v>
      </c>
      <c r="K743" s="66">
        <f t="shared" si="58"/>
        <v>-1.4769999999999991E-3</v>
      </c>
      <c r="L743" s="66">
        <f t="shared" si="59"/>
        <v>-1.7000000000000001E-3</v>
      </c>
    </row>
    <row r="744" spans="1:12" x14ac:dyDescent="0.35">
      <c r="A744" s="8">
        <v>45042</v>
      </c>
      <c r="B744" s="20">
        <v>4.6399999999999997E-2</v>
      </c>
      <c r="C744" s="20">
        <v>3.9E-2</v>
      </c>
      <c r="D744" s="20">
        <v>3.6499999999999998E-2</v>
      </c>
      <c r="E744" s="20">
        <v>3.517E-2</v>
      </c>
      <c r="F744" s="20">
        <v>3.4599999999999999E-2</v>
      </c>
      <c r="G744" s="8"/>
      <c r="H744" s="66">
        <f t="shared" si="55"/>
        <v>3.9999999999999758E-4</v>
      </c>
      <c r="I744" s="66">
        <f t="shared" si="56"/>
        <v>4.0000000000000452E-4</v>
      </c>
      <c r="J744" s="66">
        <f t="shared" si="57"/>
        <v>2.9999999999999472E-4</v>
      </c>
      <c r="K744" s="66">
        <f t="shared" si="58"/>
        <v>-4.300000000000137E-5</v>
      </c>
      <c r="L744" s="66">
        <f t="shared" si="59"/>
        <v>2.9999999999999472E-4</v>
      </c>
    </row>
    <row r="745" spans="1:12" x14ac:dyDescent="0.35">
      <c r="A745" s="8">
        <v>45043</v>
      </c>
      <c r="B745" s="20">
        <v>4.7800000000000002E-2</v>
      </c>
      <c r="C745" s="20">
        <v>4.07E-2</v>
      </c>
      <c r="D745" s="20">
        <v>3.8199999999999998E-2</v>
      </c>
      <c r="E745" s="20">
        <v>3.6271999999999999E-2</v>
      </c>
      <c r="F745" s="20">
        <v>3.6000000000000004E-2</v>
      </c>
      <c r="G745" s="8"/>
      <c r="H745" s="66">
        <f t="shared" si="55"/>
        <v>1.4000000000000054E-3</v>
      </c>
      <c r="I745" s="66">
        <f t="shared" si="56"/>
        <v>1.7000000000000001E-3</v>
      </c>
      <c r="J745" s="66">
        <f t="shared" si="57"/>
        <v>1.7000000000000001E-3</v>
      </c>
      <c r="K745" s="66">
        <f t="shared" si="58"/>
        <v>1.1019999999999988E-3</v>
      </c>
      <c r="L745" s="66">
        <f t="shared" si="59"/>
        <v>1.4000000000000054E-3</v>
      </c>
    </row>
    <row r="746" spans="1:12" x14ac:dyDescent="0.35">
      <c r="A746" s="8">
        <v>45044</v>
      </c>
      <c r="B746" s="20">
        <v>4.8000000000000001E-2</v>
      </c>
      <c r="C746" s="20">
        <v>4.0399999999999998E-2</v>
      </c>
      <c r="D746" s="20">
        <v>3.7499999999999999E-2</v>
      </c>
      <c r="E746" s="20">
        <v>3.5962999999999995E-2</v>
      </c>
      <c r="F746" s="20">
        <v>3.5099999999999999E-2</v>
      </c>
      <c r="G746" s="8"/>
      <c r="H746" s="66">
        <f t="shared" si="55"/>
        <v>1.9999999999999879E-4</v>
      </c>
      <c r="I746" s="66">
        <f t="shared" si="56"/>
        <v>-3.0000000000000165E-4</v>
      </c>
      <c r="J746" s="66">
        <f t="shared" si="57"/>
        <v>-6.9999999999999923E-4</v>
      </c>
      <c r="K746" s="66">
        <f t="shared" si="58"/>
        <v>-3.0900000000000372E-4</v>
      </c>
      <c r="L746" s="66">
        <f t="shared" si="59"/>
        <v>-9.0000000000000496E-4</v>
      </c>
    </row>
    <row r="747" spans="1:12" x14ac:dyDescent="0.35">
      <c r="A747" s="8">
        <v>45047</v>
      </c>
      <c r="B747" s="20">
        <v>4.8600000000000004E-2</v>
      </c>
      <c r="C747" s="20">
        <v>4.1399999999999999E-2</v>
      </c>
      <c r="D747" s="20">
        <v>3.85E-2</v>
      </c>
      <c r="E747" s="20">
        <v>3.6823000000000002E-2</v>
      </c>
      <c r="F747" s="20">
        <v>3.6400000000000002E-2</v>
      </c>
      <c r="G747" s="8"/>
      <c r="H747" s="66">
        <f t="shared" si="55"/>
        <v>6.0000000000000331E-4</v>
      </c>
      <c r="I747" s="66">
        <f t="shared" si="56"/>
        <v>1.0000000000000009E-3</v>
      </c>
      <c r="J747" s="66">
        <f t="shared" si="57"/>
        <v>1.0000000000000009E-3</v>
      </c>
      <c r="K747" s="66">
        <f t="shared" si="58"/>
        <v>8.6000000000000659E-4</v>
      </c>
      <c r="L747" s="66">
        <f t="shared" si="59"/>
        <v>1.3000000000000025E-3</v>
      </c>
    </row>
    <row r="748" spans="1:12" x14ac:dyDescent="0.35">
      <c r="A748" s="8">
        <v>45048</v>
      </c>
      <c r="B748" s="20">
        <v>4.7400000000000005E-2</v>
      </c>
      <c r="C748" s="20">
        <v>3.9699999999999999E-2</v>
      </c>
      <c r="D748" s="20">
        <v>3.6699999999999997E-2</v>
      </c>
      <c r="E748" s="20">
        <v>3.5577999999999999E-2</v>
      </c>
      <c r="F748" s="20">
        <v>3.4599999999999999E-2</v>
      </c>
      <c r="G748" s="8"/>
      <c r="H748" s="66">
        <f t="shared" si="55"/>
        <v>-1.1999999999999997E-3</v>
      </c>
      <c r="I748" s="66">
        <f t="shared" si="56"/>
        <v>-1.7000000000000001E-3</v>
      </c>
      <c r="J748" s="66">
        <f t="shared" si="57"/>
        <v>-1.800000000000003E-3</v>
      </c>
      <c r="K748" s="66">
        <f t="shared" si="58"/>
        <v>-1.245000000000003E-3</v>
      </c>
      <c r="L748" s="66">
        <f t="shared" si="59"/>
        <v>-1.800000000000003E-3</v>
      </c>
    </row>
    <row r="749" spans="1:12" x14ac:dyDescent="0.35">
      <c r="A749" s="8">
        <v>45049</v>
      </c>
      <c r="B749" s="20">
        <v>4.7E-2</v>
      </c>
      <c r="C749" s="20">
        <v>3.8900000000000004E-2</v>
      </c>
      <c r="D749" s="20">
        <v>3.5799999999999998E-2</v>
      </c>
      <c r="E749" s="20">
        <v>3.4710999999999999E-2</v>
      </c>
      <c r="F749" s="20">
        <v>3.3700000000000001E-2</v>
      </c>
      <c r="G749" s="8"/>
      <c r="H749" s="66">
        <f t="shared" si="55"/>
        <v>-4.0000000000000452E-4</v>
      </c>
      <c r="I749" s="66">
        <f t="shared" si="56"/>
        <v>-7.9999999999999516E-4</v>
      </c>
      <c r="J749" s="66">
        <f t="shared" si="57"/>
        <v>-8.9999999999999802E-4</v>
      </c>
      <c r="K749" s="66">
        <f t="shared" si="58"/>
        <v>-8.6699999999999972E-4</v>
      </c>
      <c r="L749" s="66">
        <f t="shared" si="59"/>
        <v>-8.9999999999999802E-4</v>
      </c>
    </row>
    <row r="750" spans="1:12" x14ac:dyDescent="0.35">
      <c r="A750" s="8">
        <v>45050</v>
      </c>
      <c r="B750" s="20">
        <v>4.5899999999999996E-2</v>
      </c>
      <c r="C750" s="20">
        <v>3.7499999999999999E-2</v>
      </c>
      <c r="D750" s="20">
        <v>3.4700000000000002E-2</v>
      </c>
      <c r="E750" s="20">
        <v>3.3797000000000001E-2</v>
      </c>
      <c r="F750" s="20">
        <v>3.2899999999999999E-2</v>
      </c>
      <c r="G750" s="8"/>
      <c r="H750" s="66">
        <f t="shared" si="55"/>
        <v>-1.1000000000000038E-3</v>
      </c>
      <c r="I750" s="66">
        <f t="shared" si="56"/>
        <v>-1.4000000000000054E-3</v>
      </c>
      <c r="J750" s="66">
        <f t="shared" si="57"/>
        <v>-1.0999999999999968E-3</v>
      </c>
      <c r="K750" s="66">
        <f t="shared" si="58"/>
        <v>-9.1399999999999815E-4</v>
      </c>
      <c r="L750" s="66">
        <f t="shared" si="59"/>
        <v>-8.000000000000021E-4</v>
      </c>
    </row>
    <row r="751" spans="1:12" x14ac:dyDescent="0.35">
      <c r="A751" s="8">
        <v>45051</v>
      </c>
      <c r="B751" s="20">
        <v>4.7300000000000002E-2</v>
      </c>
      <c r="C751" s="20">
        <v>3.9199999999999999E-2</v>
      </c>
      <c r="D751" s="20">
        <v>3.6299999999999999E-2</v>
      </c>
      <c r="E751" s="20">
        <v>3.4525E-2</v>
      </c>
      <c r="F751" s="20">
        <v>3.4099999999999998E-2</v>
      </c>
      <c r="G751" s="8"/>
      <c r="H751" s="66">
        <f t="shared" si="55"/>
        <v>1.4000000000000054E-3</v>
      </c>
      <c r="I751" s="66">
        <f t="shared" si="56"/>
        <v>1.7000000000000001E-3</v>
      </c>
      <c r="J751" s="66">
        <f t="shared" si="57"/>
        <v>1.5999999999999973E-3</v>
      </c>
      <c r="K751" s="66">
        <f t="shared" si="58"/>
        <v>7.2799999999999948E-4</v>
      </c>
      <c r="L751" s="66">
        <f t="shared" si="59"/>
        <v>1.1999999999999997E-3</v>
      </c>
    </row>
    <row r="752" spans="1:12" x14ac:dyDescent="0.35">
      <c r="A752" s="8">
        <v>45054</v>
      </c>
      <c r="B752" s="20">
        <v>4.7899999999999998E-2</v>
      </c>
      <c r="C752" s="20">
        <v>0.04</v>
      </c>
      <c r="D752" s="20">
        <v>3.7000000000000005E-2</v>
      </c>
      <c r="E752" s="20">
        <v>3.5288E-2</v>
      </c>
      <c r="F752" s="20">
        <v>3.49E-2</v>
      </c>
      <c r="G752" s="8"/>
      <c r="H752" s="66">
        <f t="shared" si="55"/>
        <v>5.9999999999999637E-4</v>
      </c>
      <c r="I752" s="66">
        <f t="shared" si="56"/>
        <v>8.000000000000021E-4</v>
      </c>
      <c r="J752" s="66">
        <f t="shared" si="57"/>
        <v>7.0000000000000617E-4</v>
      </c>
      <c r="K752" s="66">
        <f t="shared" si="58"/>
        <v>7.6299999999999979E-4</v>
      </c>
      <c r="L752" s="66">
        <f t="shared" si="59"/>
        <v>8.000000000000021E-4</v>
      </c>
    </row>
    <row r="753" spans="1:12" x14ac:dyDescent="0.35">
      <c r="A753" s="8">
        <v>45055</v>
      </c>
      <c r="B753" s="20">
        <v>4.8099999999999997E-2</v>
      </c>
      <c r="C753" s="20">
        <v>4.0099999999999997E-2</v>
      </c>
      <c r="D753" s="20">
        <v>3.6699999999999997E-2</v>
      </c>
      <c r="E753" s="20">
        <v>3.5532000000000001E-2</v>
      </c>
      <c r="F753" s="20">
        <v>3.5099999999999999E-2</v>
      </c>
      <c r="G753" s="8"/>
      <c r="H753" s="66">
        <f t="shared" si="55"/>
        <v>1.9999999999999879E-4</v>
      </c>
      <c r="I753" s="66">
        <f t="shared" si="56"/>
        <v>9.9999999999995925E-5</v>
      </c>
      <c r="J753" s="66">
        <f t="shared" si="57"/>
        <v>-3.0000000000000859E-4</v>
      </c>
      <c r="K753" s="66">
        <f t="shared" si="58"/>
        <v>2.4400000000000116E-4</v>
      </c>
      <c r="L753" s="66">
        <f t="shared" si="59"/>
        <v>1.9999999999999879E-4</v>
      </c>
    </row>
    <row r="754" spans="1:12" x14ac:dyDescent="0.35">
      <c r="A754" s="8">
        <v>45056</v>
      </c>
      <c r="B754" s="20">
        <v>4.7E-2</v>
      </c>
      <c r="C754" s="20">
        <v>3.9E-2</v>
      </c>
      <c r="D754" s="20">
        <v>3.5499999999999997E-2</v>
      </c>
      <c r="E754" s="20">
        <v>3.4668000000000004E-2</v>
      </c>
      <c r="F754" s="20">
        <v>3.3700000000000001E-2</v>
      </c>
      <c r="G754" s="8"/>
      <c r="H754" s="66">
        <f t="shared" si="55"/>
        <v>-1.0999999999999968E-3</v>
      </c>
      <c r="I754" s="66">
        <f t="shared" si="56"/>
        <v>-1.0999999999999968E-3</v>
      </c>
      <c r="J754" s="66">
        <f t="shared" si="57"/>
        <v>-1.1999999999999997E-3</v>
      </c>
      <c r="K754" s="66">
        <f t="shared" si="58"/>
        <v>-8.6399999999999672E-4</v>
      </c>
      <c r="L754" s="66">
        <f t="shared" si="59"/>
        <v>-1.3999999999999985E-3</v>
      </c>
    </row>
    <row r="755" spans="1:12" x14ac:dyDescent="0.35">
      <c r="A755" s="8">
        <v>45057</v>
      </c>
      <c r="B755" s="20">
        <v>4.7E-2</v>
      </c>
      <c r="C755" s="20">
        <v>3.8900000000000004E-2</v>
      </c>
      <c r="D755" s="20">
        <v>3.56E-2</v>
      </c>
      <c r="E755" s="20">
        <v>3.4291999999999996E-2</v>
      </c>
      <c r="F755" s="20">
        <v>3.3599999999999998E-2</v>
      </c>
      <c r="G755" s="8"/>
      <c r="H755" s="66">
        <f t="shared" si="55"/>
        <v>0</v>
      </c>
      <c r="I755" s="66">
        <f t="shared" si="56"/>
        <v>-9.9999999999995925E-5</v>
      </c>
      <c r="J755" s="66">
        <f t="shared" si="57"/>
        <v>1.0000000000000286E-4</v>
      </c>
      <c r="K755" s="66">
        <f t="shared" si="58"/>
        <v>-3.7600000000000827E-4</v>
      </c>
      <c r="L755" s="66">
        <f t="shared" si="59"/>
        <v>-1.0000000000000286E-4</v>
      </c>
    </row>
    <row r="756" spans="1:12" x14ac:dyDescent="0.35">
      <c r="A756" s="8">
        <v>45058</v>
      </c>
      <c r="B756" s="20">
        <v>4.7500000000000001E-2</v>
      </c>
      <c r="C756" s="20">
        <v>3.9800000000000002E-2</v>
      </c>
      <c r="D756" s="20">
        <v>3.6499999999999998E-2</v>
      </c>
      <c r="E756" s="20">
        <v>3.4881999999999996E-2</v>
      </c>
      <c r="F756" s="20">
        <v>3.4500000000000003E-2</v>
      </c>
      <c r="G756" s="8"/>
      <c r="H756" s="66">
        <f t="shared" si="55"/>
        <v>5.0000000000000044E-4</v>
      </c>
      <c r="I756" s="66">
        <f t="shared" si="56"/>
        <v>8.9999999999999802E-4</v>
      </c>
      <c r="J756" s="66">
        <f t="shared" si="57"/>
        <v>8.9999999999999802E-4</v>
      </c>
      <c r="K756" s="66">
        <f t="shared" si="58"/>
        <v>5.9000000000000025E-4</v>
      </c>
      <c r="L756" s="66">
        <f t="shared" si="59"/>
        <v>9.0000000000000496E-4</v>
      </c>
    </row>
    <row r="757" spans="1:12" x14ac:dyDescent="0.35">
      <c r="A757" s="8">
        <v>45061</v>
      </c>
      <c r="B757" s="20">
        <v>4.7300000000000002E-2</v>
      </c>
      <c r="C757" s="20">
        <v>3.9900000000000005E-2</v>
      </c>
      <c r="D757" s="20">
        <v>3.6699999999999997E-2</v>
      </c>
      <c r="E757" s="20">
        <v>3.5182000000000005E-2</v>
      </c>
      <c r="F757" s="20">
        <v>3.4599999999999999E-2</v>
      </c>
      <c r="G757" s="8"/>
      <c r="H757" s="66">
        <f t="shared" si="55"/>
        <v>-1.9999999999999879E-4</v>
      </c>
      <c r="I757" s="66">
        <f t="shared" si="56"/>
        <v>1.0000000000000286E-4</v>
      </c>
      <c r="J757" s="66">
        <f t="shared" si="57"/>
        <v>1.9999999999999879E-4</v>
      </c>
      <c r="K757" s="66">
        <f t="shared" si="58"/>
        <v>3.0000000000000859E-4</v>
      </c>
      <c r="L757" s="66">
        <f t="shared" si="59"/>
        <v>9.9999999999995925E-5</v>
      </c>
    </row>
    <row r="758" spans="1:12" x14ac:dyDescent="0.35">
      <c r="A758" s="8">
        <v>45062</v>
      </c>
      <c r="B758" s="20">
        <v>4.8799999999999996E-2</v>
      </c>
      <c r="C758" s="20">
        <v>4.0599999999999997E-2</v>
      </c>
      <c r="D758" s="20">
        <v>3.7400000000000003E-2</v>
      </c>
      <c r="E758" s="20">
        <v>3.5733000000000001E-2</v>
      </c>
      <c r="F758" s="20">
        <v>3.5200000000000002E-2</v>
      </c>
      <c r="G758" s="8"/>
      <c r="H758" s="66">
        <f t="shared" si="55"/>
        <v>1.4999999999999944E-3</v>
      </c>
      <c r="I758" s="66">
        <f t="shared" si="56"/>
        <v>6.999999999999923E-4</v>
      </c>
      <c r="J758" s="66">
        <f t="shared" si="57"/>
        <v>7.0000000000000617E-4</v>
      </c>
      <c r="K758" s="66">
        <f t="shared" si="58"/>
        <v>5.5099999999999594E-4</v>
      </c>
      <c r="L758" s="66">
        <f t="shared" si="59"/>
        <v>6.0000000000000331E-4</v>
      </c>
    </row>
    <row r="759" spans="1:12" x14ac:dyDescent="0.35">
      <c r="A759" s="8">
        <v>45063</v>
      </c>
      <c r="B759" s="20">
        <v>4.9200000000000001E-2</v>
      </c>
      <c r="C759" s="20">
        <v>4.1200000000000001E-2</v>
      </c>
      <c r="D759" s="20">
        <v>3.7999999999999999E-2</v>
      </c>
      <c r="E759" s="20">
        <v>3.6312999999999998E-2</v>
      </c>
      <c r="F759" s="20">
        <v>3.5799999999999998E-2</v>
      </c>
      <c r="G759" s="8"/>
      <c r="H759" s="66">
        <f t="shared" si="55"/>
        <v>4.0000000000000452E-4</v>
      </c>
      <c r="I759" s="66">
        <f t="shared" si="56"/>
        <v>6.0000000000000331E-4</v>
      </c>
      <c r="J759" s="66">
        <f t="shared" si="57"/>
        <v>5.9999999999999637E-4</v>
      </c>
      <c r="K759" s="66">
        <f t="shared" si="58"/>
        <v>5.7999999999999718E-4</v>
      </c>
      <c r="L759" s="66">
        <f t="shared" si="59"/>
        <v>5.9999999999999637E-4</v>
      </c>
    </row>
    <row r="760" spans="1:12" x14ac:dyDescent="0.35">
      <c r="A760" s="8">
        <v>45064</v>
      </c>
      <c r="B760" s="20">
        <v>5.0199999999999995E-2</v>
      </c>
      <c r="C760" s="20">
        <v>4.24E-2</v>
      </c>
      <c r="D760" s="20">
        <v>3.9399999999999998E-2</v>
      </c>
      <c r="E760" s="20">
        <v>3.7353999999999998E-2</v>
      </c>
      <c r="F760" s="20">
        <v>3.6900000000000002E-2</v>
      </c>
      <c r="G760" s="8"/>
      <c r="H760" s="66">
        <f t="shared" si="55"/>
        <v>9.9999999999999395E-4</v>
      </c>
      <c r="I760" s="66">
        <f t="shared" si="56"/>
        <v>1.1999999999999997E-3</v>
      </c>
      <c r="J760" s="66">
        <f t="shared" si="57"/>
        <v>1.3999999999999985E-3</v>
      </c>
      <c r="K760" s="66">
        <f t="shared" si="58"/>
        <v>1.0410000000000003E-3</v>
      </c>
      <c r="L760" s="66">
        <f t="shared" si="59"/>
        <v>1.1000000000000038E-3</v>
      </c>
    </row>
    <row r="761" spans="1:12" x14ac:dyDescent="0.35">
      <c r="A761" s="8">
        <v>45065</v>
      </c>
      <c r="B761" s="20">
        <v>5.0199999999999995E-2</v>
      </c>
      <c r="C761" s="20">
        <v>4.2800000000000005E-2</v>
      </c>
      <c r="D761" s="20">
        <v>3.9800000000000002E-2</v>
      </c>
      <c r="E761" s="20">
        <v>3.7945E-2</v>
      </c>
      <c r="F761" s="20">
        <v>3.7599999999999995E-2</v>
      </c>
      <c r="G761" s="8"/>
      <c r="H761" s="66">
        <f t="shared" si="55"/>
        <v>0</v>
      </c>
      <c r="I761" s="66">
        <f t="shared" si="56"/>
        <v>4.0000000000000452E-4</v>
      </c>
      <c r="J761" s="66">
        <f t="shared" si="57"/>
        <v>4.0000000000000452E-4</v>
      </c>
      <c r="K761" s="66">
        <f t="shared" si="58"/>
        <v>5.9100000000000125E-4</v>
      </c>
      <c r="L761" s="66">
        <f t="shared" si="59"/>
        <v>6.999999999999923E-4</v>
      </c>
    </row>
    <row r="762" spans="1:12" x14ac:dyDescent="0.35">
      <c r="A762" s="8">
        <v>45068</v>
      </c>
      <c r="B762" s="20">
        <v>5.0700000000000002E-2</v>
      </c>
      <c r="C762" s="20">
        <v>4.2900000000000001E-2</v>
      </c>
      <c r="D762" s="20">
        <v>3.9800000000000002E-2</v>
      </c>
      <c r="E762" s="20">
        <v>3.8255999999999998E-2</v>
      </c>
      <c r="F762" s="20">
        <v>3.7699999999999997E-2</v>
      </c>
      <c r="G762" s="8"/>
      <c r="H762" s="66">
        <f t="shared" si="55"/>
        <v>5.0000000000000738E-4</v>
      </c>
      <c r="I762" s="66">
        <f t="shared" si="56"/>
        <v>9.9999999999995925E-5</v>
      </c>
      <c r="J762" s="66">
        <f t="shared" si="57"/>
        <v>0</v>
      </c>
      <c r="K762" s="66">
        <f t="shared" si="58"/>
        <v>3.1099999999999878E-4</v>
      </c>
      <c r="L762" s="66">
        <f t="shared" si="59"/>
        <v>1.0000000000000286E-4</v>
      </c>
    </row>
    <row r="763" spans="1:12" x14ac:dyDescent="0.35">
      <c r="A763" s="8">
        <v>45069</v>
      </c>
      <c r="B763" s="20">
        <v>5.0599999999999999E-2</v>
      </c>
      <c r="C763" s="20">
        <v>4.2599999999999999E-2</v>
      </c>
      <c r="D763" s="20">
        <v>3.9900000000000005E-2</v>
      </c>
      <c r="E763" s="20">
        <v>3.8281999999999997E-2</v>
      </c>
      <c r="F763" s="20">
        <v>3.7599999999999995E-2</v>
      </c>
      <c r="G763" s="8"/>
      <c r="H763" s="66">
        <f t="shared" si="55"/>
        <v>-1.0000000000000286E-4</v>
      </c>
      <c r="I763" s="66">
        <f t="shared" si="56"/>
        <v>-3.0000000000000165E-4</v>
      </c>
      <c r="J763" s="66">
        <f t="shared" si="57"/>
        <v>1.0000000000000286E-4</v>
      </c>
      <c r="K763" s="66">
        <f t="shared" si="58"/>
        <v>2.5999999999998247E-5</v>
      </c>
      <c r="L763" s="66">
        <f t="shared" si="59"/>
        <v>-1.0000000000000286E-4</v>
      </c>
    </row>
    <row r="764" spans="1:12" x14ac:dyDescent="0.35">
      <c r="A764" s="8">
        <v>45070</v>
      </c>
      <c r="B764" s="20">
        <v>5.1200000000000002E-2</v>
      </c>
      <c r="C764" s="20">
        <v>4.3099999999999999E-2</v>
      </c>
      <c r="D764" s="20">
        <v>4.0399999999999998E-2</v>
      </c>
      <c r="E764" s="20">
        <v>3.8637000000000005E-2</v>
      </c>
      <c r="F764" s="20">
        <v>3.7499999999999999E-2</v>
      </c>
      <c r="G764" s="8"/>
      <c r="H764" s="66">
        <f t="shared" si="55"/>
        <v>6.0000000000000331E-4</v>
      </c>
      <c r="I764" s="66">
        <f t="shared" si="56"/>
        <v>5.0000000000000044E-4</v>
      </c>
      <c r="J764" s="66">
        <f t="shared" si="57"/>
        <v>4.9999999999999351E-4</v>
      </c>
      <c r="K764" s="66">
        <f t="shared" si="58"/>
        <v>3.5500000000000809E-4</v>
      </c>
      <c r="L764" s="66">
        <f t="shared" si="59"/>
        <v>-9.9999999999995925E-5</v>
      </c>
    </row>
    <row r="765" spans="1:12" x14ac:dyDescent="0.35">
      <c r="A765" s="8">
        <v>45071</v>
      </c>
      <c r="B765" s="20">
        <v>5.2400000000000002E-2</v>
      </c>
      <c r="C765" s="20">
        <v>4.4999999999999998E-2</v>
      </c>
      <c r="D765" s="20">
        <v>4.2099999999999999E-2</v>
      </c>
      <c r="E765" s="20">
        <v>3.9882000000000001E-2</v>
      </c>
      <c r="F765" s="20">
        <v>3.9E-2</v>
      </c>
      <c r="G765" s="8"/>
      <c r="H765" s="66">
        <f t="shared" si="55"/>
        <v>1.1999999999999997E-3</v>
      </c>
      <c r="I765" s="66">
        <f t="shared" si="56"/>
        <v>1.8999999999999989E-3</v>
      </c>
      <c r="J765" s="66">
        <f t="shared" si="57"/>
        <v>1.7000000000000001E-3</v>
      </c>
      <c r="K765" s="66">
        <f t="shared" si="58"/>
        <v>1.2449999999999961E-3</v>
      </c>
      <c r="L765" s="66">
        <f t="shared" si="59"/>
        <v>1.5000000000000013E-3</v>
      </c>
    </row>
    <row r="766" spans="1:12" x14ac:dyDescent="0.35">
      <c r="A766" s="8">
        <v>45072</v>
      </c>
      <c r="B766" s="20">
        <v>5.2499999999999998E-2</v>
      </c>
      <c r="C766" s="20">
        <v>4.5400000000000003E-2</v>
      </c>
      <c r="D766" s="20">
        <v>4.2300000000000004E-2</v>
      </c>
      <c r="E766" s="20">
        <v>4.0319000000000001E-2</v>
      </c>
      <c r="F766" s="20">
        <v>3.9199999999999999E-2</v>
      </c>
      <c r="G766" s="8"/>
      <c r="H766" s="66">
        <f t="shared" si="55"/>
        <v>9.9999999999995925E-5</v>
      </c>
      <c r="I766" s="66">
        <f t="shared" si="56"/>
        <v>4.0000000000000452E-4</v>
      </c>
      <c r="J766" s="66">
        <f t="shared" si="57"/>
        <v>2.0000000000000573E-4</v>
      </c>
      <c r="K766" s="66">
        <f t="shared" si="58"/>
        <v>4.3699999999999989E-4</v>
      </c>
      <c r="L766" s="66">
        <f t="shared" si="59"/>
        <v>1.9999999999999879E-4</v>
      </c>
    </row>
    <row r="767" spans="1:12" x14ac:dyDescent="0.35">
      <c r="A767" s="8">
        <v>45076</v>
      </c>
      <c r="B767" s="20">
        <v>5.2199999999999996E-2</v>
      </c>
      <c r="C767" s="20">
        <v>4.4600000000000001E-2</v>
      </c>
      <c r="D767" s="20">
        <v>4.0999999999999995E-2</v>
      </c>
      <c r="E767" s="53">
        <f>((E766+E768)/2)</f>
        <v>3.9993000000000001E-2</v>
      </c>
      <c r="F767" s="20">
        <v>3.8100000000000002E-2</v>
      </c>
      <c r="G767" s="8"/>
      <c r="H767" s="66">
        <f t="shared" si="55"/>
        <v>-3.0000000000000165E-4</v>
      </c>
      <c r="I767" s="66">
        <f t="shared" si="56"/>
        <v>-8.000000000000021E-4</v>
      </c>
      <c r="J767" s="66">
        <f t="shared" si="57"/>
        <v>-1.3000000000000095E-3</v>
      </c>
      <c r="K767" s="66">
        <f t="shared" si="58"/>
        <v>-3.259999999999999E-4</v>
      </c>
      <c r="L767" s="66">
        <f t="shared" si="59"/>
        <v>-1.0999999999999968E-3</v>
      </c>
    </row>
    <row r="768" spans="1:12" x14ac:dyDescent="0.35">
      <c r="A768" s="8">
        <v>45077</v>
      </c>
      <c r="B768" s="20">
        <v>5.1799999999999999E-2</v>
      </c>
      <c r="C768" s="20">
        <v>4.4000000000000004E-2</v>
      </c>
      <c r="D768" s="20">
        <v>4.0399999999999998E-2</v>
      </c>
      <c r="E768" s="20">
        <v>3.9667000000000001E-2</v>
      </c>
      <c r="F768" s="20">
        <v>3.7400000000000003E-2</v>
      </c>
      <c r="G768" s="8"/>
      <c r="H768" s="66">
        <f t="shared" si="55"/>
        <v>-3.9999999999999758E-4</v>
      </c>
      <c r="I768" s="66">
        <f t="shared" si="56"/>
        <v>-5.9999999999999637E-4</v>
      </c>
      <c r="J768" s="66">
        <f t="shared" si="57"/>
        <v>-5.9999999999999637E-4</v>
      </c>
      <c r="K768" s="66">
        <f t="shared" si="58"/>
        <v>-3.259999999999999E-4</v>
      </c>
      <c r="L768" s="66">
        <f t="shared" si="59"/>
        <v>-6.9999999999999923E-4</v>
      </c>
    </row>
    <row r="769" spans="1:12" x14ac:dyDescent="0.35">
      <c r="A769" s="8">
        <v>45078</v>
      </c>
      <c r="B769" s="20">
        <v>5.1100000000000007E-2</v>
      </c>
      <c r="C769" s="20">
        <v>4.3299999999999998E-2</v>
      </c>
      <c r="D769" s="20">
        <v>3.9800000000000002E-2</v>
      </c>
      <c r="E769" s="20">
        <v>3.8934000000000003E-2</v>
      </c>
      <c r="F769" s="20">
        <v>3.7000000000000005E-2</v>
      </c>
      <c r="G769" s="8"/>
      <c r="H769" s="66">
        <f t="shared" si="55"/>
        <v>-6.999999999999923E-4</v>
      </c>
      <c r="I769" s="66">
        <f t="shared" si="56"/>
        <v>-7.0000000000000617E-4</v>
      </c>
      <c r="J769" s="66">
        <f t="shared" si="57"/>
        <v>-5.9999999999999637E-4</v>
      </c>
      <c r="K769" s="66">
        <f t="shared" si="58"/>
        <v>-7.3299999999999754E-4</v>
      </c>
      <c r="L769" s="66">
        <f t="shared" si="59"/>
        <v>-3.9999999999999758E-4</v>
      </c>
    </row>
    <row r="770" spans="1:12" x14ac:dyDescent="0.35">
      <c r="A770" s="8">
        <v>45079</v>
      </c>
      <c r="B770" s="20">
        <v>5.2199999999999996E-2</v>
      </c>
      <c r="C770" s="20">
        <v>4.4999999999999998E-2</v>
      </c>
      <c r="D770" s="20">
        <v>4.1299999999999996E-2</v>
      </c>
      <c r="E770" s="20">
        <v>3.8398000000000002E-2</v>
      </c>
      <c r="F770" s="20">
        <v>3.8399999999999997E-2</v>
      </c>
      <c r="G770" s="8"/>
      <c r="H770" s="66">
        <f t="shared" si="55"/>
        <v>1.0999999999999899E-3</v>
      </c>
      <c r="I770" s="66">
        <f t="shared" si="56"/>
        <v>1.7000000000000001E-3</v>
      </c>
      <c r="J770" s="66">
        <f t="shared" si="57"/>
        <v>1.4999999999999944E-3</v>
      </c>
      <c r="K770" s="66">
        <f t="shared" si="58"/>
        <v>-5.3600000000000175E-4</v>
      </c>
      <c r="L770" s="66">
        <f t="shared" si="59"/>
        <v>1.3999999999999915E-3</v>
      </c>
    </row>
    <row r="771" spans="1:12" x14ac:dyDescent="0.35">
      <c r="A771" s="8">
        <v>45082</v>
      </c>
      <c r="B771" s="20">
        <v>5.1699999999999996E-2</v>
      </c>
      <c r="C771" s="20">
        <v>4.4600000000000001E-2</v>
      </c>
      <c r="D771" s="20">
        <v>4.0999999999999995E-2</v>
      </c>
      <c r="E771" s="20">
        <v>3.9309999999999998E-2</v>
      </c>
      <c r="F771" s="20">
        <v>3.8199999999999998E-2</v>
      </c>
      <c r="G771" s="8"/>
      <c r="H771" s="66">
        <f t="shared" si="55"/>
        <v>-5.0000000000000044E-4</v>
      </c>
      <c r="I771" s="66">
        <f t="shared" si="56"/>
        <v>-3.9999999999999758E-4</v>
      </c>
      <c r="J771" s="66">
        <f t="shared" si="57"/>
        <v>-3.0000000000000165E-4</v>
      </c>
      <c r="K771" s="66">
        <f t="shared" si="58"/>
        <v>9.1199999999999615E-4</v>
      </c>
      <c r="L771" s="66">
        <f t="shared" si="59"/>
        <v>-1.9999999999999879E-4</v>
      </c>
    </row>
    <row r="772" spans="1:12" x14ac:dyDescent="0.35">
      <c r="A772" s="8">
        <v>45083</v>
      </c>
      <c r="B772" s="20">
        <v>5.2000000000000005E-2</v>
      </c>
      <c r="C772" s="20">
        <v>4.5100000000000001E-2</v>
      </c>
      <c r="D772" s="20">
        <v>4.1500000000000002E-2</v>
      </c>
      <c r="E772" s="20">
        <v>3.9350999999999997E-2</v>
      </c>
      <c r="F772" s="20">
        <v>3.85E-2</v>
      </c>
      <c r="G772" s="8"/>
      <c r="H772" s="66">
        <f t="shared" ref="H772:H835" si="60">B772-B771</f>
        <v>3.0000000000000859E-4</v>
      </c>
      <c r="I772" s="66">
        <f t="shared" ref="I772:I835" si="61">C772-C771</f>
        <v>5.0000000000000044E-4</v>
      </c>
      <c r="J772" s="66">
        <f t="shared" ref="J772:J835" si="62">D772-D771</f>
        <v>5.0000000000000738E-4</v>
      </c>
      <c r="K772" s="66">
        <f t="shared" ref="K772:K835" si="63">E772-E771</f>
        <v>4.099999999999937E-5</v>
      </c>
      <c r="L772" s="66">
        <f t="shared" ref="L772:L835" si="64">F772-F771</f>
        <v>3.0000000000000165E-4</v>
      </c>
    </row>
    <row r="773" spans="1:12" x14ac:dyDescent="0.35">
      <c r="A773" s="8">
        <v>45084</v>
      </c>
      <c r="B773" s="20">
        <v>5.16E-2</v>
      </c>
      <c r="C773" s="20">
        <v>4.5599999999999995E-2</v>
      </c>
      <c r="D773" s="20">
        <v>4.2099999999999999E-2</v>
      </c>
      <c r="E773" s="20">
        <v>3.9544000000000003E-2</v>
      </c>
      <c r="F773" s="20">
        <v>3.9300000000000002E-2</v>
      </c>
      <c r="G773" s="8"/>
      <c r="H773" s="66">
        <f t="shared" si="60"/>
        <v>-4.0000000000000452E-4</v>
      </c>
      <c r="I773" s="66">
        <f t="shared" si="61"/>
        <v>4.9999999999999351E-4</v>
      </c>
      <c r="J773" s="66">
        <f t="shared" si="62"/>
        <v>5.9999999999999637E-4</v>
      </c>
      <c r="K773" s="66">
        <f t="shared" si="63"/>
        <v>1.9300000000000567E-4</v>
      </c>
      <c r="L773" s="66">
        <f t="shared" si="64"/>
        <v>8.000000000000021E-4</v>
      </c>
    </row>
    <row r="774" spans="1:12" x14ac:dyDescent="0.35">
      <c r="A774" s="8">
        <v>45085</v>
      </c>
      <c r="B774" s="20">
        <v>5.1200000000000002E-2</v>
      </c>
      <c r="C774" s="20">
        <v>4.5199999999999997E-2</v>
      </c>
      <c r="D774" s="20">
        <v>4.1700000000000001E-2</v>
      </c>
      <c r="E774" s="20">
        <v>4.0221E-2</v>
      </c>
      <c r="F774" s="20">
        <v>3.8699999999999998E-2</v>
      </c>
      <c r="G774" s="8"/>
      <c r="H774" s="66">
        <f t="shared" si="60"/>
        <v>-3.9999999999999758E-4</v>
      </c>
      <c r="I774" s="66">
        <f t="shared" si="61"/>
        <v>-3.9999999999999758E-4</v>
      </c>
      <c r="J774" s="66">
        <f t="shared" si="62"/>
        <v>-3.9999999999999758E-4</v>
      </c>
      <c r="K774" s="66">
        <f t="shared" si="63"/>
        <v>6.7699999999999705E-4</v>
      </c>
      <c r="L774" s="66">
        <f t="shared" si="64"/>
        <v>-6.0000000000000331E-4</v>
      </c>
    </row>
    <row r="775" spans="1:12" x14ac:dyDescent="0.35">
      <c r="A775" s="8">
        <v>45086</v>
      </c>
      <c r="B775" s="20">
        <v>5.1699999999999996E-2</v>
      </c>
      <c r="C775" s="20">
        <v>4.5899999999999996E-2</v>
      </c>
      <c r="D775" s="20">
        <v>4.2300000000000004E-2</v>
      </c>
      <c r="E775" s="20">
        <v>3.9916E-2</v>
      </c>
      <c r="F775" s="20">
        <v>3.9199999999999999E-2</v>
      </c>
      <c r="G775" s="8"/>
      <c r="H775" s="66">
        <f t="shared" si="60"/>
        <v>4.9999999999999351E-4</v>
      </c>
      <c r="I775" s="66">
        <f t="shared" si="61"/>
        <v>6.9999999999999923E-4</v>
      </c>
      <c r="J775" s="66">
        <f t="shared" si="62"/>
        <v>6.0000000000000331E-4</v>
      </c>
      <c r="K775" s="66">
        <f t="shared" si="63"/>
        <v>-3.0499999999999972E-4</v>
      </c>
      <c r="L775" s="66">
        <f t="shared" si="64"/>
        <v>5.0000000000000044E-4</v>
      </c>
    </row>
    <row r="776" spans="1:12" x14ac:dyDescent="0.35">
      <c r="A776" s="8">
        <v>45089</v>
      </c>
      <c r="B776" s="20">
        <v>5.1799999999999999E-2</v>
      </c>
      <c r="C776" s="20">
        <v>4.5499999999999999E-2</v>
      </c>
      <c r="D776" s="20">
        <v>4.1599999999999998E-2</v>
      </c>
      <c r="E776" s="20">
        <v>4.0271999999999995E-2</v>
      </c>
      <c r="F776" s="20">
        <v>3.8900000000000004E-2</v>
      </c>
      <c r="G776" s="8"/>
      <c r="H776" s="66">
        <f t="shared" si="60"/>
        <v>1.0000000000000286E-4</v>
      </c>
      <c r="I776" s="66">
        <f t="shared" si="61"/>
        <v>-3.9999999999999758E-4</v>
      </c>
      <c r="J776" s="66">
        <f t="shared" si="62"/>
        <v>-7.0000000000000617E-4</v>
      </c>
      <c r="K776" s="66">
        <f t="shared" si="63"/>
        <v>3.5599999999999521E-4</v>
      </c>
      <c r="L776" s="66">
        <f t="shared" si="64"/>
        <v>-2.9999999999999472E-4</v>
      </c>
    </row>
    <row r="777" spans="1:12" x14ac:dyDescent="0.35">
      <c r="A777" s="8">
        <v>45090</v>
      </c>
      <c r="B777" s="20">
        <v>5.2600000000000001E-2</v>
      </c>
      <c r="C777" s="20">
        <v>4.6699999999999998E-2</v>
      </c>
      <c r="D777" s="20">
        <v>4.2999999999999997E-2</v>
      </c>
      <c r="E777" s="20">
        <v>4.0224999999999997E-2</v>
      </c>
      <c r="F777" s="20">
        <v>4.0099999999999997E-2</v>
      </c>
      <c r="G777" s="8"/>
      <c r="H777" s="66">
        <f t="shared" si="60"/>
        <v>8.000000000000021E-4</v>
      </c>
      <c r="I777" s="66">
        <f t="shared" si="61"/>
        <v>1.1999999999999997E-3</v>
      </c>
      <c r="J777" s="66">
        <f t="shared" si="62"/>
        <v>1.3999999999999985E-3</v>
      </c>
      <c r="K777" s="66">
        <f t="shared" si="63"/>
        <v>-4.6999999999998432E-5</v>
      </c>
      <c r="L777" s="66">
        <f t="shared" si="64"/>
        <v>1.1999999999999927E-3</v>
      </c>
    </row>
    <row r="778" spans="1:12" x14ac:dyDescent="0.35">
      <c r="A778" s="8">
        <v>45091</v>
      </c>
      <c r="B778" s="20">
        <v>5.2699999999999997E-2</v>
      </c>
      <c r="C778" s="20">
        <v>4.7400000000000005E-2</v>
      </c>
      <c r="D778" s="20">
        <v>4.3700000000000003E-2</v>
      </c>
      <c r="E778" s="20">
        <v>4.1090999999999996E-2</v>
      </c>
      <c r="F778" s="20">
        <v>4.0599999999999997E-2</v>
      </c>
      <c r="G778" s="8"/>
      <c r="H778" s="66">
        <f t="shared" si="60"/>
        <v>9.9999999999995925E-5</v>
      </c>
      <c r="I778" s="66">
        <f t="shared" si="61"/>
        <v>7.0000000000000617E-4</v>
      </c>
      <c r="J778" s="66">
        <f t="shared" si="62"/>
        <v>7.0000000000000617E-4</v>
      </c>
      <c r="K778" s="66">
        <f t="shared" si="63"/>
        <v>8.6599999999999872E-4</v>
      </c>
      <c r="L778" s="66">
        <f t="shared" si="64"/>
        <v>5.0000000000000044E-4</v>
      </c>
    </row>
    <row r="779" spans="1:12" x14ac:dyDescent="0.35">
      <c r="A779" s="8">
        <v>45092</v>
      </c>
      <c r="B779" s="20">
        <v>5.21E-2</v>
      </c>
      <c r="C779" s="20">
        <v>4.6199999999999998E-2</v>
      </c>
      <c r="D779" s="20">
        <v>4.2300000000000004E-2</v>
      </c>
      <c r="E779" s="20">
        <v>4.1582999999999995E-2</v>
      </c>
      <c r="F779" s="20">
        <v>3.9100000000000003E-2</v>
      </c>
      <c r="G779" s="8"/>
      <c r="H779" s="66">
        <f t="shared" si="60"/>
        <v>-5.9999999999999637E-4</v>
      </c>
      <c r="I779" s="66">
        <f t="shared" si="61"/>
        <v>-1.2000000000000066E-3</v>
      </c>
      <c r="J779" s="66">
        <f t="shared" si="62"/>
        <v>-1.3999999999999985E-3</v>
      </c>
      <c r="K779" s="66">
        <f t="shared" si="63"/>
        <v>4.9199999999999938E-4</v>
      </c>
      <c r="L779" s="66">
        <f t="shared" si="64"/>
        <v>-1.4999999999999944E-3</v>
      </c>
    </row>
    <row r="780" spans="1:12" x14ac:dyDescent="0.35">
      <c r="A780" s="8">
        <v>45093</v>
      </c>
      <c r="B780" s="20">
        <v>5.2400000000000002E-2</v>
      </c>
      <c r="C780" s="20">
        <v>4.7E-2</v>
      </c>
      <c r="D780" s="20">
        <v>4.3200000000000002E-2</v>
      </c>
      <c r="E780" s="20">
        <v>4.0765999999999997E-2</v>
      </c>
      <c r="F780" s="20">
        <v>3.9900000000000005E-2</v>
      </c>
      <c r="G780" s="8"/>
      <c r="H780" s="66">
        <f t="shared" si="60"/>
        <v>3.0000000000000165E-4</v>
      </c>
      <c r="I780" s="66">
        <f t="shared" si="61"/>
        <v>8.000000000000021E-4</v>
      </c>
      <c r="J780" s="66">
        <f t="shared" si="62"/>
        <v>8.9999999999999802E-4</v>
      </c>
      <c r="K780" s="66">
        <f t="shared" si="63"/>
        <v>-8.1699999999999828E-4</v>
      </c>
      <c r="L780" s="66">
        <f t="shared" si="64"/>
        <v>8.000000000000021E-4</v>
      </c>
    </row>
    <row r="781" spans="1:12" x14ac:dyDescent="0.35">
      <c r="A781" s="8">
        <v>45097</v>
      </c>
      <c r="B781" s="20">
        <v>5.2400000000000002E-2</v>
      </c>
      <c r="C781" s="20">
        <v>4.6799999999999994E-2</v>
      </c>
      <c r="D781" s="20">
        <v>4.2900000000000001E-2</v>
      </c>
      <c r="E781" s="20">
        <v>4.1147000000000003E-2</v>
      </c>
      <c r="F781" s="20">
        <v>3.9599999999999996E-2</v>
      </c>
      <c r="H781" s="66">
        <f t="shared" si="60"/>
        <v>0</v>
      </c>
      <c r="I781" s="66">
        <f t="shared" si="61"/>
        <v>-2.0000000000000573E-4</v>
      </c>
      <c r="J781" s="66">
        <f t="shared" si="62"/>
        <v>-3.0000000000000165E-4</v>
      </c>
      <c r="K781" s="66">
        <f t="shared" si="63"/>
        <v>3.8100000000000633E-4</v>
      </c>
      <c r="L781" s="66">
        <f t="shared" si="64"/>
        <v>-3.0000000000000859E-4</v>
      </c>
    </row>
    <row r="782" spans="1:12" x14ac:dyDescent="0.35">
      <c r="A782" s="8">
        <v>45098</v>
      </c>
      <c r="B782" s="20">
        <v>5.2499999999999998E-2</v>
      </c>
      <c r="C782" s="20">
        <v>4.6799999999999994E-2</v>
      </c>
      <c r="D782" s="20">
        <v>4.2900000000000001E-2</v>
      </c>
      <c r="E782" s="53">
        <f>(E781+E783)/2</f>
        <v>4.1116E-2</v>
      </c>
      <c r="F782" s="20">
        <v>3.95E-2</v>
      </c>
      <c r="H782" s="66">
        <f t="shared" si="60"/>
        <v>9.9999999999995925E-5</v>
      </c>
      <c r="I782" s="66">
        <f t="shared" si="61"/>
        <v>0</v>
      </c>
      <c r="J782" s="66">
        <f t="shared" si="62"/>
        <v>0</v>
      </c>
      <c r="K782" s="66">
        <f t="shared" si="63"/>
        <v>-3.1000000000003247E-5</v>
      </c>
      <c r="L782" s="66">
        <f t="shared" si="64"/>
        <v>-9.9999999999995925E-5</v>
      </c>
    </row>
    <row r="783" spans="1:12" x14ac:dyDescent="0.35">
      <c r="A783" s="8">
        <v>45099</v>
      </c>
      <c r="B783" s="20">
        <v>5.2900000000000003E-2</v>
      </c>
      <c r="C783" s="20">
        <v>4.7699999999999992E-2</v>
      </c>
      <c r="D783" s="20">
        <v>4.3700000000000003E-2</v>
      </c>
      <c r="E783" s="20">
        <v>4.1085000000000003E-2</v>
      </c>
      <c r="F783" s="20">
        <v>4.0300000000000002E-2</v>
      </c>
      <c r="H783" s="66">
        <f t="shared" si="60"/>
        <v>4.0000000000000452E-4</v>
      </c>
      <c r="I783" s="66">
        <f t="shared" si="61"/>
        <v>8.9999999999999802E-4</v>
      </c>
      <c r="J783" s="66">
        <f t="shared" si="62"/>
        <v>8.000000000000021E-4</v>
      </c>
      <c r="K783" s="66">
        <f t="shared" si="63"/>
        <v>-3.0999999999996308E-5</v>
      </c>
      <c r="L783" s="66">
        <f t="shared" si="64"/>
        <v>8.000000000000021E-4</v>
      </c>
    </row>
    <row r="784" spans="1:12" x14ac:dyDescent="0.35">
      <c r="A784" s="8">
        <v>45100</v>
      </c>
      <c r="B784" s="20">
        <v>5.2499999999999998E-2</v>
      </c>
      <c r="C784" s="20">
        <v>4.7100000000000003E-2</v>
      </c>
      <c r="D784" s="20">
        <v>4.3200000000000002E-2</v>
      </c>
      <c r="E784" s="20">
        <v>4.0994000000000003E-2</v>
      </c>
      <c r="F784" s="20">
        <v>3.9900000000000005E-2</v>
      </c>
      <c r="H784" s="66">
        <f t="shared" si="60"/>
        <v>-4.0000000000000452E-4</v>
      </c>
      <c r="I784" s="66">
        <f t="shared" si="61"/>
        <v>-5.9999999999998943E-4</v>
      </c>
      <c r="J784" s="66">
        <f t="shared" si="62"/>
        <v>-5.0000000000000044E-4</v>
      </c>
      <c r="K784" s="66">
        <f t="shared" si="63"/>
        <v>-9.1000000000000802E-5</v>
      </c>
      <c r="L784" s="66">
        <f t="shared" si="64"/>
        <v>-3.9999999999999758E-4</v>
      </c>
    </row>
    <row r="785" spans="1:12" x14ac:dyDescent="0.35">
      <c r="A785" s="8">
        <v>45103</v>
      </c>
      <c r="B785" s="20">
        <v>5.2699999999999997E-2</v>
      </c>
      <c r="C785" s="20">
        <v>4.6500000000000007E-2</v>
      </c>
      <c r="D785" s="20">
        <v>4.2999999999999997E-2</v>
      </c>
      <c r="E785" s="20">
        <v>4.1590999999999996E-2</v>
      </c>
      <c r="F785" s="20">
        <v>3.9599999999999996E-2</v>
      </c>
      <c r="H785" s="66">
        <f t="shared" si="60"/>
        <v>1.9999999999999879E-4</v>
      </c>
      <c r="I785" s="66">
        <f t="shared" si="61"/>
        <v>-5.9999999999999637E-4</v>
      </c>
      <c r="J785" s="66">
        <f t="shared" si="62"/>
        <v>-2.0000000000000573E-4</v>
      </c>
      <c r="K785" s="66">
        <f t="shared" si="63"/>
        <v>5.9699999999999337E-4</v>
      </c>
      <c r="L785" s="66">
        <f t="shared" si="64"/>
        <v>-3.0000000000000859E-4</v>
      </c>
    </row>
    <row r="786" spans="1:12" x14ac:dyDescent="0.35">
      <c r="A786" s="8">
        <v>45104</v>
      </c>
      <c r="B786" s="20">
        <v>5.33E-2</v>
      </c>
      <c r="C786" s="20">
        <v>4.7400000000000005E-2</v>
      </c>
      <c r="D786" s="20">
        <v>4.3799999999999999E-2</v>
      </c>
      <c r="E786" s="20">
        <v>4.1442E-2</v>
      </c>
      <c r="F786" s="20">
        <v>4.0199999999999993E-2</v>
      </c>
      <c r="H786" s="66">
        <f t="shared" si="60"/>
        <v>6.0000000000000331E-4</v>
      </c>
      <c r="I786" s="66">
        <f t="shared" si="61"/>
        <v>8.9999999999999802E-4</v>
      </c>
      <c r="J786" s="66">
        <f t="shared" si="62"/>
        <v>8.000000000000021E-4</v>
      </c>
      <c r="K786" s="66">
        <f t="shared" si="63"/>
        <v>-1.4899999999999636E-4</v>
      </c>
      <c r="L786" s="66">
        <f t="shared" si="64"/>
        <v>5.9999999999999637E-4</v>
      </c>
    </row>
    <row r="787" spans="1:12" x14ac:dyDescent="0.35">
      <c r="A787" s="8">
        <v>45105</v>
      </c>
      <c r="B787" s="20">
        <v>5.3200000000000004E-2</v>
      </c>
      <c r="C787" s="20">
        <v>4.7100000000000003E-2</v>
      </c>
      <c r="D787" s="20">
        <v>4.3200000000000002E-2</v>
      </c>
      <c r="E787" s="20">
        <v>4.1257999999999996E-2</v>
      </c>
      <c r="F787" s="20">
        <v>3.9699999999999999E-2</v>
      </c>
      <c r="H787" s="66">
        <f t="shared" si="60"/>
        <v>-9.9999999999995925E-5</v>
      </c>
      <c r="I787" s="66">
        <f t="shared" si="61"/>
        <v>-3.0000000000000165E-4</v>
      </c>
      <c r="J787" s="66">
        <f t="shared" si="62"/>
        <v>-5.9999999999999637E-4</v>
      </c>
      <c r="K787" s="66">
        <f t="shared" si="63"/>
        <v>-1.8400000000000361E-4</v>
      </c>
      <c r="L787" s="66">
        <f t="shared" si="64"/>
        <v>-4.9999999999999351E-4</v>
      </c>
    </row>
    <row r="788" spans="1:12" x14ac:dyDescent="0.35">
      <c r="A788" s="8">
        <v>45106</v>
      </c>
      <c r="B788" s="20">
        <v>5.4100000000000002E-2</v>
      </c>
      <c r="C788" s="20">
        <v>4.87E-2</v>
      </c>
      <c r="D788" s="20">
        <v>4.4900000000000002E-2</v>
      </c>
      <c r="E788" s="20">
        <v>4.1668000000000004E-2</v>
      </c>
      <c r="F788" s="20">
        <v>4.1399999999999999E-2</v>
      </c>
      <c r="H788" s="66">
        <f t="shared" si="60"/>
        <v>8.9999999999999802E-4</v>
      </c>
      <c r="I788" s="66">
        <f t="shared" si="61"/>
        <v>1.5999999999999973E-3</v>
      </c>
      <c r="J788" s="66">
        <f t="shared" si="62"/>
        <v>1.7000000000000001E-3</v>
      </c>
      <c r="K788" s="66">
        <f t="shared" si="63"/>
        <v>4.1000000000000758E-4</v>
      </c>
      <c r="L788" s="66">
        <f t="shared" si="64"/>
        <v>1.7000000000000001E-3</v>
      </c>
    </row>
    <row r="789" spans="1:12" x14ac:dyDescent="0.35">
      <c r="A789" s="8">
        <v>45107</v>
      </c>
      <c r="B789" s="20">
        <v>5.4000000000000006E-2</v>
      </c>
      <c r="C789" s="20">
        <v>4.87E-2</v>
      </c>
      <c r="D789" s="20">
        <v>4.4900000000000002E-2</v>
      </c>
      <c r="E789" s="20">
        <v>4.1367000000000001E-2</v>
      </c>
      <c r="F789" s="20">
        <v>4.1299999999999996E-2</v>
      </c>
      <c r="H789" s="66">
        <f t="shared" si="60"/>
        <v>-9.9999999999995925E-5</v>
      </c>
      <c r="I789" s="66">
        <f t="shared" si="61"/>
        <v>0</v>
      </c>
      <c r="J789" s="66">
        <f t="shared" si="62"/>
        <v>0</v>
      </c>
      <c r="K789" s="66">
        <f t="shared" si="63"/>
        <v>-3.0100000000000265E-4</v>
      </c>
      <c r="L789" s="66">
        <f t="shared" si="64"/>
        <v>-1.0000000000000286E-4</v>
      </c>
    </row>
    <row r="790" spans="1:12" x14ac:dyDescent="0.35">
      <c r="A790" s="8">
        <v>45110</v>
      </c>
      <c r="B790" s="20">
        <v>5.4299999999999994E-2</v>
      </c>
      <c r="C790" s="20">
        <v>4.9400000000000006E-2</v>
      </c>
      <c r="D790" s="20">
        <v>4.5599999999999995E-2</v>
      </c>
      <c r="E790" s="20">
        <v>4.2737999999999998E-2</v>
      </c>
      <c r="F790" s="20">
        <v>4.1900000000000007E-2</v>
      </c>
      <c r="H790" s="66">
        <f t="shared" si="60"/>
        <v>2.9999999999998778E-4</v>
      </c>
      <c r="I790" s="66">
        <f t="shared" si="61"/>
        <v>7.0000000000000617E-4</v>
      </c>
      <c r="J790" s="66">
        <f t="shared" si="62"/>
        <v>6.999999999999923E-4</v>
      </c>
      <c r="K790" s="66">
        <f t="shared" si="63"/>
        <v>1.3709999999999972E-3</v>
      </c>
      <c r="L790" s="66">
        <f t="shared" si="64"/>
        <v>6.0000000000001025E-4</v>
      </c>
    </row>
    <row r="791" spans="1:12" x14ac:dyDescent="0.35">
      <c r="A791" s="8">
        <v>45112</v>
      </c>
      <c r="B791" s="20">
        <v>5.4000000000000006E-2</v>
      </c>
      <c r="C791" s="20">
        <v>4.9400000000000006E-2</v>
      </c>
      <c r="D791" s="20">
        <v>4.5899999999999996E-2</v>
      </c>
      <c r="E791" s="20">
        <v>4.2908000000000002E-2</v>
      </c>
      <c r="F791" s="20">
        <v>4.2500000000000003E-2</v>
      </c>
      <c r="H791" s="66">
        <f t="shared" si="60"/>
        <v>-2.9999999999998778E-4</v>
      </c>
      <c r="I791" s="66">
        <f t="shared" si="61"/>
        <v>0</v>
      </c>
      <c r="J791" s="66">
        <f t="shared" si="62"/>
        <v>3.0000000000000165E-4</v>
      </c>
      <c r="K791" s="66">
        <f t="shared" si="63"/>
        <v>1.7000000000000348E-4</v>
      </c>
      <c r="L791" s="66">
        <f t="shared" si="64"/>
        <v>5.9999999999999637E-4</v>
      </c>
    </row>
    <row r="792" spans="1:12" x14ac:dyDescent="0.35">
      <c r="A792" s="8">
        <v>45113</v>
      </c>
      <c r="B792" s="20">
        <v>5.4400000000000004E-2</v>
      </c>
      <c r="C792" s="20">
        <v>4.99E-2</v>
      </c>
      <c r="D792" s="20">
        <v>4.6799999999999994E-2</v>
      </c>
      <c r="E792" s="20">
        <v>4.3446999999999993E-2</v>
      </c>
      <c r="F792" s="20">
        <v>4.3700000000000003E-2</v>
      </c>
      <c r="H792" s="66">
        <f t="shared" si="60"/>
        <v>3.9999999999999758E-4</v>
      </c>
      <c r="I792" s="66">
        <f t="shared" si="61"/>
        <v>4.9999999999999351E-4</v>
      </c>
      <c r="J792" s="66">
        <f t="shared" si="62"/>
        <v>8.9999999999999802E-4</v>
      </c>
      <c r="K792" s="66">
        <f t="shared" si="63"/>
        <v>5.3899999999999088E-4</v>
      </c>
      <c r="L792" s="66">
        <f t="shared" si="64"/>
        <v>1.1999999999999997E-3</v>
      </c>
    </row>
    <row r="793" spans="1:12" x14ac:dyDescent="0.35">
      <c r="A793" s="8">
        <v>45114</v>
      </c>
      <c r="B793" s="20">
        <v>5.4100000000000002E-2</v>
      </c>
      <c r="C793" s="20">
        <v>4.9400000000000006E-2</v>
      </c>
      <c r="D793" s="20">
        <v>4.6399999999999997E-2</v>
      </c>
      <c r="E793" s="53">
        <f>((E792+E794)/2)</f>
        <v>4.3675999999999993E-2</v>
      </c>
      <c r="F793" s="20">
        <v>4.3499999999999997E-2</v>
      </c>
      <c r="H793" s="66">
        <f t="shared" si="60"/>
        <v>-3.0000000000000165E-4</v>
      </c>
      <c r="I793" s="66">
        <f t="shared" si="61"/>
        <v>-4.9999999999999351E-4</v>
      </c>
      <c r="J793" s="66">
        <f t="shared" si="62"/>
        <v>-3.9999999999999758E-4</v>
      </c>
      <c r="K793" s="66">
        <f t="shared" si="63"/>
        <v>2.2900000000000004E-4</v>
      </c>
      <c r="L793" s="66">
        <f t="shared" si="64"/>
        <v>-2.0000000000000573E-4</v>
      </c>
    </row>
    <row r="794" spans="1:12" x14ac:dyDescent="0.35">
      <c r="A794" s="8">
        <v>45117</v>
      </c>
      <c r="B794" s="20">
        <v>5.3800000000000001E-2</v>
      </c>
      <c r="C794" s="20">
        <v>4.8499999999999995E-2</v>
      </c>
      <c r="D794" s="20">
        <v>4.5400000000000003E-2</v>
      </c>
      <c r="E794" s="20">
        <v>4.3905E-2</v>
      </c>
      <c r="F794" s="20">
        <v>4.2500000000000003E-2</v>
      </c>
      <c r="H794" s="66">
        <f t="shared" si="60"/>
        <v>-3.0000000000000165E-4</v>
      </c>
      <c r="I794" s="66">
        <f t="shared" si="61"/>
        <v>-9.000000000000119E-4</v>
      </c>
      <c r="J794" s="66">
        <f t="shared" si="62"/>
        <v>-9.9999999999999395E-4</v>
      </c>
      <c r="K794" s="66">
        <f t="shared" si="63"/>
        <v>2.2900000000000698E-4</v>
      </c>
      <c r="L794" s="66">
        <f t="shared" si="64"/>
        <v>-9.9999999999999395E-4</v>
      </c>
    </row>
    <row r="795" spans="1:12" x14ac:dyDescent="0.35">
      <c r="A795" s="8">
        <v>45118</v>
      </c>
      <c r="B795" s="20">
        <v>5.4400000000000004E-2</v>
      </c>
      <c r="C795" s="20">
        <v>4.8799999999999996E-2</v>
      </c>
      <c r="D795" s="20">
        <v>4.5199999999999997E-2</v>
      </c>
      <c r="E795" s="20">
        <v>4.4749999999999998E-2</v>
      </c>
      <c r="F795" s="20">
        <v>4.24E-2</v>
      </c>
      <c r="H795" s="66">
        <f t="shared" si="60"/>
        <v>6.0000000000000331E-4</v>
      </c>
      <c r="I795" s="66">
        <f t="shared" si="61"/>
        <v>3.0000000000000165E-4</v>
      </c>
      <c r="J795" s="66">
        <f t="shared" si="62"/>
        <v>-2.0000000000000573E-4</v>
      </c>
      <c r="K795" s="66">
        <f t="shared" si="63"/>
        <v>8.4499999999999853E-4</v>
      </c>
      <c r="L795" s="66">
        <f t="shared" si="64"/>
        <v>-1.0000000000000286E-4</v>
      </c>
    </row>
    <row r="796" spans="1:12" x14ac:dyDescent="0.35">
      <c r="A796" s="8">
        <v>45119</v>
      </c>
      <c r="B796" s="20">
        <v>5.3499999999999999E-2</v>
      </c>
      <c r="C796" s="20">
        <v>4.7199999999999999E-2</v>
      </c>
      <c r="D796" s="20">
        <v>4.36E-2</v>
      </c>
      <c r="E796" s="20">
        <v>4.4741000000000003E-2</v>
      </c>
      <c r="F796" s="20">
        <v>4.07E-2</v>
      </c>
      <c r="H796" s="66">
        <f t="shared" si="60"/>
        <v>-9.0000000000000496E-4</v>
      </c>
      <c r="I796" s="66">
        <f t="shared" si="61"/>
        <v>-1.5999999999999973E-3</v>
      </c>
      <c r="J796" s="66">
        <f t="shared" si="62"/>
        <v>-1.5999999999999973E-3</v>
      </c>
      <c r="K796" s="66">
        <f t="shared" si="63"/>
        <v>-8.999999999995123E-6</v>
      </c>
      <c r="L796" s="66">
        <f t="shared" si="64"/>
        <v>-1.7000000000000001E-3</v>
      </c>
    </row>
    <row r="797" spans="1:12" x14ac:dyDescent="0.35">
      <c r="A797" s="8">
        <v>45120</v>
      </c>
      <c r="B797" s="20">
        <v>5.2699999999999997E-2</v>
      </c>
      <c r="C797" s="20">
        <v>4.5899999999999996E-2</v>
      </c>
      <c r="D797" s="20">
        <v>4.2099999999999999E-2</v>
      </c>
      <c r="E797" s="20">
        <v>4.3996000000000007E-2</v>
      </c>
      <c r="F797" s="20">
        <v>3.9300000000000002E-2</v>
      </c>
      <c r="H797" s="66">
        <f t="shared" si="60"/>
        <v>-8.000000000000021E-4</v>
      </c>
      <c r="I797" s="66">
        <f t="shared" si="61"/>
        <v>-1.3000000000000025E-3</v>
      </c>
      <c r="J797" s="66">
        <f t="shared" si="62"/>
        <v>-1.5000000000000013E-3</v>
      </c>
      <c r="K797" s="66">
        <f t="shared" si="63"/>
        <v>-7.4499999999999567E-4</v>
      </c>
      <c r="L797" s="66">
        <f t="shared" si="64"/>
        <v>-1.3999999999999985E-3</v>
      </c>
    </row>
    <row r="798" spans="1:12" x14ac:dyDescent="0.35">
      <c r="A798" s="8">
        <v>45121</v>
      </c>
      <c r="B798" s="20">
        <v>5.3399999999999996E-2</v>
      </c>
      <c r="C798" s="20">
        <v>4.7400000000000005E-2</v>
      </c>
      <c r="D798" s="20">
        <v>4.3499999999999997E-2</v>
      </c>
      <c r="E798" s="20">
        <v>4.3779999999999999E-2</v>
      </c>
      <c r="F798" s="20">
        <v>4.0399999999999998E-2</v>
      </c>
      <c r="H798" s="66">
        <f t="shared" si="60"/>
        <v>6.9999999999999923E-4</v>
      </c>
      <c r="I798" s="66">
        <f t="shared" si="61"/>
        <v>1.5000000000000083E-3</v>
      </c>
      <c r="J798" s="66">
        <f t="shared" si="62"/>
        <v>1.3999999999999985E-3</v>
      </c>
      <c r="K798" s="66">
        <f t="shared" si="63"/>
        <v>-2.1600000000000785E-4</v>
      </c>
      <c r="L798" s="66">
        <f t="shared" si="64"/>
        <v>1.0999999999999968E-3</v>
      </c>
    </row>
    <row r="799" spans="1:12" x14ac:dyDescent="0.35">
      <c r="A799" s="8">
        <v>45124</v>
      </c>
      <c r="B799" s="20">
        <v>5.33E-2</v>
      </c>
      <c r="C799" s="20">
        <v>4.7400000000000005E-2</v>
      </c>
      <c r="D799" s="20">
        <v>4.3400000000000001E-2</v>
      </c>
      <c r="E799" s="20">
        <v>4.2483000000000007E-2</v>
      </c>
      <c r="F799" s="20">
        <v>4.0199999999999993E-2</v>
      </c>
      <c r="H799" s="66">
        <f t="shared" si="60"/>
        <v>-9.9999999999995925E-5</v>
      </c>
      <c r="I799" s="66">
        <f t="shared" si="61"/>
        <v>0</v>
      </c>
      <c r="J799" s="66">
        <f t="shared" si="62"/>
        <v>-9.9999999999995925E-5</v>
      </c>
      <c r="K799" s="66">
        <f t="shared" si="63"/>
        <v>-1.2969999999999926E-3</v>
      </c>
      <c r="L799" s="66">
        <f t="shared" si="64"/>
        <v>-2.0000000000000573E-4</v>
      </c>
    </row>
    <row r="800" spans="1:12" x14ac:dyDescent="0.35">
      <c r="A800" s="8">
        <v>45125</v>
      </c>
      <c r="B800" s="20">
        <v>5.3200000000000004E-2</v>
      </c>
      <c r="C800" s="20">
        <v>4.7400000000000005E-2</v>
      </c>
      <c r="D800" s="20">
        <v>4.3499999999999997E-2</v>
      </c>
      <c r="E800" s="20">
        <v>4.1146000000000002E-2</v>
      </c>
      <c r="F800" s="20">
        <v>0.04</v>
      </c>
      <c r="H800" s="66">
        <f t="shared" si="60"/>
        <v>-9.9999999999995925E-5</v>
      </c>
      <c r="I800" s="66">
        <f t="shared" si="61"/>
        <v>0</v>
      </c>
      <c r="J800" s="66">
        <f t="shared" si="62"/>
        <v>9.9999999999995925E-5</v>
      </c>
      <c r="K800" s="66">
        <f t="shared" si="63"/>
        <v>-1.3370000000000049E-3</v>
      </c>
      <c r="L800" s="66">
        <f t="shared" si="64"/>
        <v>-1.9999999999999185E-4</v>
      </c>
    </row>
    <row r="801" spans="1:12" x14ac:dyDescent="0.35">
      <c r="A801" s="8">
        <v>45126</v>
      </c>
      <c r="B801" s="20">
        <v>5.3200000000000004E-2</v>
      </c>
      <c r="C801" s="20">
        <v>4.7400000000000005E-2</v>
      </c>
      <c r="D801" s="20">
        <v>4.3400000000000001E-2</v>
      </c>
      <c r="E801" s="20">
        <v>4.1582000000000001E-2</v>
      </c>
      <c r="F801" s="20">
        <v>3.9800000000000002E-2</v>
      </c>
      <c r="H801" s="66">
        <f t="shared" si="60"/>
        <v>0</v>
      </c>
      <c r="I801" s="66">
        <f t="shared" si="61"/>
        <v>0</v>
      </c>
      <c r="J801" s="66">
        <f t="shared" si="62"/>
        <v>-9.9999999999995925E-5</v>
      </c>
      <c r="K801" s="66">
        <f t="shared" si="63"/>
        <v>4.3599999999999889E-4</v>
      </c>
      <c r="L801" s="66">
        <f t="shared" si="64"/>
        <v>-1.9999999999999879E-4</v>
      </c>
    </row>
    <row r="802" spans="1:12" x14ac:dyDescent="0.35">
      <c r="A802" s="8">
        <v>45127</v>
      </c>
      <c r="B802" s="20">
        <v>5.3499999999999999E-2</v>
      </c>
      <c r="C802" s="20">
        <v>4.8000000000000001E-2</v>
      </c>
      <c r="D802" s="20">
        <v>4.4299999999999999E-2</v>
      </c>
      <c r="E802" s="20">
        <v>4.1516000000000004E-2</v>
      </c>
      <c r="F802" s="20">
        <v>4.0800000000000003E-2</v>
      </c>
      <c r="H802" s="66">
        <f t="shared" si="60"/>
        <v>2.9999999999999472E-4</v>
      </c>
      <c r="I802" s="66">
        <f t="shared" si="61"/>
        <v>5.9999999999999637E-4</v>
      </c>
      <c r="J802" s="66">
        <f t="shared" si="62"/>
        <v>8.9999999999999802E-4</v>
      </c>
      <c r="K802" s="66">
        <f t="shared" si="63"/>
        <v>-6.5999999999996617E-5</v>
      </c>
      <c r="L802" s="66">
        <f t="shared" si="64"/>
        <v>1.0000000000000009E-3</v>
      </c>
    </row>
    <row r="803" spans="1:12" x14ac:dyDescent="0.35">
      <c r="A803" s="8">
        <v>45128</v>
      </c>
      <c r="B803" s="20">
        <v>5.3499999999999999E-2</v>
      </c>
      <c r="C803" s="20">
        <v>4.82E-2</v>
      </c>
      <c r="D803" s="20">
        <v>4.4400000000000002E-2</v>
      </c>
      <c r="E803" s="20">
        <v>4.1413000000000005E-2</v>
      </c>
      <c r="F803" s="20">
        <v>4.0899999999999999E-2</v>
      </c>
      <c r="H803" s="66">
        <f t="shared" si="60"/>
        <v>0</v>
      </c>
      <c r="I803" s="66">
        <f t="shared" si="61"/>
        <v>1.9999999999999879E-4</v>
      </c>
      <c r="J803" s="66">
        <f t="shared" si="62"/>
        <v>1.0000000000000286E-4</v>
      </c>
      <c r="K803" s="66">
        <f t="shared" si="63"/>
        <v>-1.0299999999999893E-4</v>
      </c>
      <c r="L803" s="66">
        <f t="shared" si="64"/>
        <v>9.9999999999995925E-5</v>
      </c>
    </row>
    <row r="804" spans="1:12" x14ac:dyDescent="0.35">
      <c r="A804" s="8">
        <v>45131</v>
      </c>
      <c r="B804" s="20">
        <v>5.3800000000000001E-2</v>
      </c>
      <c r="C804" s="20">
        <v>4.8099999999999997E-2</v>
      </c>
      <c r="D804" s="20">
        <v>4.4800000000000006E-2</v>
      </c>
      <c r="E804" s="20">
        <v>4.1203999999999998E-2</v>
      </c>
      <c r="F804" s="20">
        <v>4.1299999999999996E-2</v>
      </c>
      <c r="H804" s="66">
        <f t="shared" si="60"/>
        <v>3.0000000000000165E-4</v>
      </c>
      <c r="I804" s="66">
        <f t="shared" si="61"/>
        <v>-1.0000000000000286E-4</v>
      </c>
      <c r="J804" s="66">
        <f t="shared" si="62"/>
        <v>4.0000000000000452E-4</v>
      </c>
      <c r="K804" s="66">
        <f t="shared" si="63"/>
        <v>-2.0900000000000779E-4</v>
      </c>
      <c r="L804" s="66">
        <f t="shared" si="64"/>
        <v>3.9999999999999758E-4</v>
      </c>
    </row>
    <row r="805" spans="1:12" x14ac:dyDescent="0.35">
      <c r="A805" s="8">
        <v>45132</v>
      </c>
      <c r="B805" s="20">
        <v>5.3800000000000001E-2</v>
      </c>
      <c r="C805" s="20">
        <v>4.8499999999999995E-2</v>
      </c>
      <c r="D805" s="20">
        <v>4.53E-2</v>
      </c>
      <c r="E805" s="20">
        <v>4.1887999999999995E-2</v>
      </c>
      <c r="F805" s="20">
        <v>4.1500000000000002E-2</v>
      </c>
      <c r="H805" s="66">
        <f t="shared" si="60"/>
        <v>0</v>
      </c>
      <c r="I805" s="66">
        <f t="shared" si="61"/>
        <v>3.9999999999999758E-4</v>
      </c>
      <c r="J805" s="66">
        <f t="shared" si="62"/>
        <v>4.9999999999999351E-4</v>
      </c>
      <c r="K805" s="66">
        <f t="shared" si="63"/>
        <v>6.8399999999999711E-4</v>
      </c>
      <c r="L805" s="66">
        <f t="shared" si="64"/>
        <v>2.0000000000000573E-4</v>
      </c>
    </row>
    <row r="806" spans="1:12" x14ac:dyDescent="0.35">
      <c r="A806" s="8">
        <v>45133</v>
      </c>
      <c r="B806" s="20">
        <v>5.3699999999999998E-2</v>
      </c>
      <c r="C806" s="20">
        <v>4.82E-2</v>
      </c>
      <c r="D806" s="20">
        <v>4.4699999999999997E-2</v>
      </c>
      <c r="E806" s="20">
        <v>4.2103000000000002E-2</v>
      </c>
      <c r="F806" s="20">
        <v>4.0899999999999999E-2</v>
      </c>
      <c r="H806" s="66">
        <f t="shared" si="60"/>
        <v>-1.0000000000000286E-4</v>
      </c>
      <c r="I806" s="66">
        <f t="shared" si="61"/>
        <v>-2.9999999999999472E-4</v>
      </c>
      <c r="J806" s="66">
        <f t="shared" si="62"/>
        <v>-6.0000000000000331E-4</v>
      </c>
      <c r="K806" s="66">
        <f t="shared" si="63"/>
        <v>2.1500000000000685E-4</v>
      </c>
      <c r="L806" s="66">
        <f t="shared" si="64"/>
        <v>-6.0000000000000331E-4</v>
      </c>
    </row>
    <row r="807" spans="1:12" x14ac:dyDescent="0.35">
      <c r="A807" s="8">
        <v>45134</v>
      </c>
      <c r="B807" s="20">
        <v>5.4000000000000006E-2</v>
      </c>
      <c r="C807" s="20">
        <v>4.9100000000000005E-2</v>
      </c>
      <c r="D807" s="20">
        <v>4.58E-2</v>
      </c>
      <c r="E807" s="20">
        <v>4.2527000000000002E-2</v>
      </c>
      <c r="F807" s="20">
        <v>4.24E-2</v>
      </c>
      <c r="H807" s="66">
        <f t="shared" si="60"/>
        <v>3.0000000000000859E-4</v>
      </c>
      <c r="I807" s="66">
        <f t="shared" si="61"/>
        <v>9.0000000000000496E-4</v>
      </c>
      <c r="J807" s="66">
        <f t="shared" si="62"/>
        <v>1.1000000000000038E-3</v>
      </c>
      <c r="K807" s="66">
        <f t="shared" si="63"/>
        <v>4.2400000000000077E-4</v>
      </c>
      <c r="L807" s="66">
        <f t="shared" si="64"/>
        <v>1.5000000000000013E-3</v>
      </c>
    </row>
    <row r="808" spans="1:12" x14ac:dyDescent="0.35">
      <c r="A808" s="8">
        <v>45135</v>
      </c>
      <c r="B808" s="20">
        <v>5.3699999999999998E-2</v>
      </c>
      <c r="C808" s="20">
        <v>4.87E-2</v>
      </c>
      <c r="D808" s="20">
        <v>4.5199999999999997E-2</v>
      </c>
      <c r="E808" s="20">
        <v>4.3005000000000002E-2</v>
      </c>
      <c r="F808" s="20">
        <v>4.1799999999999997E-2</v>
      </c>
      <c r="H808" s="66">
        <f t="shared" si="60"/>
        <v>-3.0000000000000859E-4</v>
      </c>
      <c r="I808" s="66">
        <f t="shared" si="61"/>
        <v>-4.0000000000000452E-4</v>
      </c>
      <c r="J808" s="66">
        <f t="shared" si="62"/>
        <v>-6.0000000000000331E-4</v>
      </c>
      <c r="K808" s="66">
        <f t="shared" si="63"/>
        <v>4.7799999999999926E-4</v>
      </c>
      <c r="L808" s="66">
        <f t="shared" si="64"/>
        <v>-6.0000000000000331E-4</v>
      </c>
    </row>
    <row r="809" spans="1:12" x14ac:dyDescent="0.35">
      <c r="A809" s="8">
        <v>45138</v>
      </c>
      <c r="B809" s="20">
        <v>5.3699999999999998E-2</v>
      </c>
      <c r="C809" s="20">
        <v>4.8799999999999996E-2</v>
      </c>
      <c r="D809" s="20">
        <v>4.5100000000000001E-2</v>
      </c>
      <c r="E809" s="20">
        <v>4.2709999999999998E-2</v>
      </c>
      <c r="F809" s="20">
        <v>4.1799999999999997E-2</v>
      </c>
      <c r="H809" s="66">
        <f t="shared" si="60"/>
        <v>0</v>
      </c>
      <c r="I809" s="66">
        <f t="shared" si="61"/>
        <v>9.9999999999995925E-5</v>
      </c>
      <c r="J809" s="66">
        <f t="shared" si="62"/>
        <v>-9.9999999999995925E-5</v>
      </c>
      <c r="K809" s="66">
        <f t="shared" si="63"/>
        <v>-2.9500000000000359E-4</v>
      </c>
      <c r="L809" s="66">
        <f t="shared" si="64"/>
        <v>0</v>
      </c>
    </row>
    <row r="810" spans="1:12" x14ac:dyDescent="0.35">
      <c r="A810" s="8">
        <v>45139</v>
      </c>
      <c r="B810" s="20">
        <v>5.3800000000000001E-2</v>
      </c>
      <c r="C810" s="20">
        <v>4.9200000000000001E-2</v>
      </c>
      <c r="D810" s="20">
        <v>4.5700000000000005E-2</v>
      </c>
      <c r="E810" s="20">
        <v>4.3616999999999996E-2</v>
      </c>
      <c r="F810" s="20">
        <v>4.24E-2</v>
      </c>
      <c r="H810" s="66">
        <f t="shared" si="60"/>
        <v>1.0000000000000286E-4</v>
      </c>
      <c r="I810" s="66">
        <f t="shared" si="61"/>
        <v>4.0000000000000452E-4</v>
      </c>
      <c r="J810" s="66">
        <f t="shared" si="62"/>
        <v>6.0000000000000331E-4</v>
      </c>
      <c r="K810" s="66">
        <f t="shared" si="63"/>
        <v>9.0699999999999809E-4</v>
      </c>
      <c r="L810" s="66">
        <f t="shared" si="64"/>
        <v>6.0000000000000331E-4</v>
      </c>
    </row>
    <row r="811" spans="1:12" x14ac:dyDescent="0.35">
      <c r="A811" s="8">
        <v>45140</v>
      </c>
      <c r="B811" s="20">
        <v>5.3600000000000002E-2</v>
      </c>
      <c r="C811" s="20">
        <v>4.8799999999999996E-2</v>
      </c>
      <c r="D811" s="20">
        <v>4.5400000000000003E-2</v>
      </c>
      <c r="E811" s="20">
        <v>4.3343E-2</v>
      </c>
      <c r="F811" s="20">
        <v>4.24E-2</v>
      </c>
      <c r="H811" s="66">
        <f t="shared" si="60"/>
        <v>-1.9999999999999879E-4</v>
      </c>
      <c r="I811" s="66">
        <f t="shared" si="61"/>
        <v>-4.0000000000000452E-4</v>
      </c>
      <c r="J811" s="66">
        <f t="shared" si="62"/>
        <v>-3.0000000000000165E-4</v>
      </c>
      <c r="K811" s="66">
        <f t="shared" si="63"/>
        <v>-2.7399999999999647E-4</v>
      </c>
      <c r="L811" s="66">
        <f t="shared" si="64"/>
        <v>0</v>
      </c>
    </row>
    <row r="812" spans="1:12" x14ac:dyDescent="0.35">
      <c r="A812" s="8">
        <v>45141</v>
      </c>
      <c r="B812" s="20">
        <v>5.3699999999999998E-2</v>
      </c>
      <c r="C812" s="20">
        <v>4.9000000000000002E-2</v>
      </c>
      <c r="D812" s="20">
        <v>4.58E-2</v>
      </c>
      <c r="E812" s="20">
        <v>4.3299999999999998E-2</v>
      </c>
      <c r="F812" s="20">
        <v>4.2999999999999997E-2</v>
      </c>
      <c r="H812" s="66">
        <f t="shared" si="60"/>
        <v>9.9999999999995925E-5</v>
      </c>
      <c r="I812" s="66">
        <f t="shared" si="61"/>
        <v>2.0000000000000573E-4</v>
      </c>
      <c r="J812" s="66">
        <f t="shared" si="62"/>
        <v>3.9999999999999758E-4</v>
      </c>
      <c r="K812" s="66">
        <f t="shared" si="63"/>
        <v>-4.300000000000137E-5</v>
      </c>
      <c r="L812" s="66">
        <f t="shared" si="64"/>
        <v>5.9999999999999637E-4</v>
      </c>
    </row>
    <row r="813" spans="1:12" x14ac:dyDescent="0.35">
      <c r="A813" s="8">
        <v>45142</v>
      </c>
      <c r="B813" s="20">
        <v>5.33E-2</v>
      </c>
      <c r="C813" s="20">
        <v>4.7800000000000002E-2</v>
      </c>
      <c r="D813" s="20">
        <v>4.4500000000000005E-2</v>
      </c>
      <c r="E813" s="20">
        <v>4.3784999999999998E-2</v>
      </c>
      <c r="F813" s="20">
        <v>4.1500000000000002E-2</v>
      </c>
      <c r="H813" s="66">
        <f t="shared" si="60"/>
        <v>-3.9999999999999758E-4</v>
      </c>
      <c r="I813" s="66">
        <f t="shared" si="61"/>
        <v>-1.1999999999999997E-3</v>
      </c>
      <c r="J813" s="66">
        <f t="shared" si="62"/>
        <v>-1.2999999999999956E-3</v>
      </c>
      <c r="K813" s="66">
        <f t="shared" si="63"/>
        <v>4.8499999999999932E-4</v>
      </c>
      <c r="L813" s="66">
        <f t="shared" si="64"/>
        <v>-1.4999999999999944E-3</v>
      </c>
    </row>
    <row r="814" spans="1:12" x14ac:dyDescent="0.35">
      <c r="A814" s="8">
        <v>45145</v>
      </c>
      <c r="B814" s="20">
        <v>5.2999999999999999E-2</v>
      </c>
      <c r="C814" s="20">
        <v>4.7599999999999996E-2</v>
      </c>
      <c r="D814" s="20">
        <v>4.4400000000000002E-2</v>
      </c>
      <c r="E814" s="20">
        <v>4.3753E-2</v>
      </c>
      <c r="F814" s="20">
        <v>4.1599999999999998E-2</v>
      </c>
      <c r="H814" s="66">
        <f t="shared" si="60"/>
        <v>-3.0000000000000165E-4</v>
      </c>
      <c r="I814" s="66">
        <f t="shared" si="61"/>
        <v>-2.0000000000000573E-4</v>
      </c>
      <c r="J814" s="66">
        <f t="shared" si="62"/>
        <v>-1.0000000000000286E-4</v>
      </c>
      <c r="K814" s="66">
        <f t="shared" si="63"/>
        <v>-3.1999999999997308E-5</v>
      </c>
      <c r="L814" s="66">
        <f t="shared" si="64"/>
        <v>9.9999999999995925E-5</v>
      </c>
    </row>
    <row r="815" spans="1:12" x14ac:dyDescent="0.35">
      <c r="A815" s="8">
        <v>45146</v>
      </c>
      <c r="B815" s="20">
        <v>5.3499999999999999E-2</v>
      </c>
      <c r="C815" s="20">
        <v>4.7400000000000005E-2</v>
      </c>
      <c r="D815" s="20">
        <v>4.36E-2</v>
      </c>
      <c r="E815" s="20">
        <v>4.4172999999999997E-2</v>
      </c>
      <c r="F815" s="20">
        <v>4.0999999999999995E-2</v>
      </c>
      <c r="H815" s="66">
        <f t="shared" si="60"/>
        <v>5.0000000000000044E-4</v>
      </c>
      <c r="I815" s="66">
        <f t="shared" si="61"/>
        <v>-1.9999999999999185E-4</v>
      </c>
      <c r="J815" s="66">
        <f t="shared" si="62"/>
        <v>-8.000000000000021E-4</v>
      </c>
      <c r="K815" s="66">
        <f t="shared" si="63"/>
        <v>4.1999999999999676E-4</v>
      </c>
      <c r="L815" s="66">
        <f t="shared" si="64"/>
        <v>-6.0000000000000331E-4</v>
      </c>
    </row>
    <row r="816" spans="1:12" x14ac:dyDescent="0.35">
      <c r="A816" s="8">
        <v>45147</v>
      </c>
      <c r="B816" s="20">
        <v>5.3499999999999999E-2</v>
      </c>
      <c r="C816" s="20">
        <v>4.7899999999999998E-2</v>
      </c>
      <c r="D816" s="20">
        <v>4.41E-2</v>
      </c>
      <c r="E816" s="20">
        <v>4.3133999999999999E-2</v>
      </c>
      <c r="F816" s="20">
        <v>4.1200000000000001E-2</v>
      </c>
      <c r="H816" s="66">
        <f t="shared" si="60"/>
        <v>0</v>
      </c>
      <c r="I816" s="66">
        <f t="shared" si="61"/>
        <v>4.9999999999999351E-4</v>
      </c>
      <c r="J816" s="66">
        <f t="shared" si="62"/>
        <v>5.0000000000000044E-4</v>
      </c>
      <c r="K816" s="66">
        <f t="shared" si="63"/>
        <v>-1.0389999999999983E-3</v>
      </c>
      <c r="L816" s="66">
        <f t="shared" si="64"/>
        <v>2.0000000000000573E-4</v>
      </c>
    </row>
    <row r="817" spans="1:12" x14ac:dyDescent="0.35">
      <c r="A817" s="8">
        <v>45148</v>
      </c>
      <c r="B817" s="20">
        <v>5.33E-2</v>
      </c>
      <c r="C817" s="20">
        <v>4.82E-2</v>
      </c>
      <c r="D817" s="20">
        <v>4.4699999999999997E-2</v>
      </c>
      <c r="E817" s="20">
        <v>4.3019999999999996E-2</v>
      </c>
      <c r="F817" s="20">
        <v>4.2099999999999999E-2</v>
      </c>
      <c r="H817" s="66">
        <f t="shared" si="60"/>
        <v>-1.9999999999999879E-4</v>
      </c>
      <c r="I817" s="66">
        <f t="shared" si="61"/>
        <v>3.0000000000000165E-4</v>
      </c>
      <c r="J817" s="66">
        <f t="shared" si="62"/>
        <v>5.9999999999999637E-4</v>
      </c>
      <c r="K817" s="66">
        <f t="shared" si="63"/>
        <v>-1.1400000000000299E-4</v>
      </c>
      <c r="L817" s="66">
        <f t="shared" si="64"/>
        <v>8.9999999999999802E-4</v>
      </c>
    </row>
    <row r="818" spans="1:12" x14ac:dyDescent="0.35">
      <c r="A818" s="8">
        <v>45149</v>
      </c>
      <c r="B818" s="20">
        <v>5.3600000000000002E-2</v>
      </c>
      <c r="C818" s="20">
        <v>4.8899999999999999E-2</v>
      </c>
      <c r="D818" s="20">
        <v>4.5599999999999995E-2</v>
      </c>
      <c r="E818" s="20">
        <v>4.2542999999999997E-2</v>
      </c>
      <c r="F818" s="20">
        <v>4.3099999999999999E-2</v>
      </c>
      <c r="H818" s="66">
        <f t="shared" si="60"/>
        <v>3.0000000000000165E-4</v>
      </c>
      <c r="I818" s="66">
        <f t="shared" si="61"/>
        <v>6.9999999999999923E-4</v>
      </c>
      <c r="J818" s="66">
        <f t="shared" si="62"/>
        <v>8.9999999999999802E-4</v>
      </c>
      <c r="K818" s="66">
        <f t="shared" si="63"/>
        <v>-4.7699999999999826E-4</v>
      </c>
      <c r="L818" s="66">
        <f t="shared" si="64"/>
        <v>1.0000000000000009E-3</v>
      </c>
    </row>
    <row r="819" spans="1:12" x14ac:dyDescent="0.35">
      <c r="A819" s="8">
        <v>45152</v>
      </c>
      <c r="B819" s="20">
        <v>5.3699999999999998E-2</v>
      </c>
      <c r="C819" s="20">
        <v>4.9599999999999998E-2</v>
      </c>
      <c r="D819" s="20">
        <v>4.6399999999999997E-2</v>
      </c>
      <c r="E819" s="20">
        <v>4.2571999999999999E-2</v>
      </c>
      <c r="F819" s="20">
        <v>4.36E-2</v>
      </c>
      <c r="H819" s="66">
        <f t="shared" si="60"/>
        <v>9.9999999999995925E-5</v>
      </c>
      <c r="I819" s="66">
        <f t="shared" si="61"/>
        <v>6.9999999999999923E-4</v>
      </c>
      <c r="J819" s="66">
        <f t="shared" si="62"/>
        <v>8.000000000000021E-4</v>
      </c>
      <c r="K819" s="66">
        <f t="shared" si="63"/>
        <v>2.9000000000001247E-5</v>
      </c>
      <c r="L819" s="66">
        <f t="shared" si="64"/>
        <v>5.0000000000000044E-4</v>
      </c>
    </row>
    <row r="820" spans="1:12" x14ac:dyDescent="0.35">
      <c r="A820" s="8">
        <v>45153</v>
      </c>
      <c r="B820" s="20">
        <v>5.3600000000000002E-2</v>
      </c>
      <c r="C820" s="20">
        <v>4.9200000000000001E-2</v>
      </c>
      <c r="D820" s="20">
        <v>4.6399999999999997E-2</v>
      </c>
      <c r="E820" s="20">
        <v>4.3109000000000001E-2</v>
      </c>
      <c r="F820" s="20">
        <v>4.36E-2</v>
      </c>
      <c r="H820" s="66">
        <f t="shared" si="60"/>
        <v>-9.9999999999995925E-5</v>
      </c>
      <c r="I820" s="66">
        <f t="shared" si="61"/>
        <v>-3.9999999999999758E-4</v>
      </c>
      <c r="J820" s="66">
        <f t="shared" si="62"/>
        <v>0</v>
      </c>
      <c r="K820" s="66">
        <f t="shared" si="63"/>
        <v>5.3700000000000275E-4</v>
      </c>
      <c r="L820" s="66">
        <f t="shared" si="64"/>
        <v>0</v>
      </c>
    </row>
    <row r="821" spans="1:12" x14ac:dyDescent="0.35">
      <c r="A821" s="8">
        <v>45154</v>
      </c>
      <c r="B821" s="20">
        <v>5.3699999999999998E-2</v>
      </c>
      <c r="C821" s="20">
        <v>4.9699999999999994E-2</v>
      </c>
      <c r="D821" s="20">
        <v>4.6799999999999994E-2</v>
      </c>
      <c r="E821" s="20">
        <v>4.3844000000000001E-2</v>
      </c>
      <c r="F821" s="20">
        <v>4.4199999999999996E-2</v>
      </c>
      <c r="H821" s="66">
        <f t="shared" si="60"/>
        <v>9.9999999999995925E-5</v>
      </c>
      <c r="I821" s="66">
        <f t="shared" si="61"/>
        <v>4.9999999999999351E-4</v>
      </c>
      <c r="J821" s="66">
        <f t="shared" si="62"/>
        <v>3.9999999999999758E-4</v>
      </c>
      <c r="K821" s="66">
        <f t="shared" si="63"/>
        <v>7.3499999999999954E-4</v>
      </c>
      <c r="L821" s="66">
        <f t="shared" si="64"/>
        <v>5.9999999999999637E-4</v>
      </c>
    </row>
    <row r="822" spans="1:12" x14ac:dyDescent="0.35">
      <c r="A822" s="8">
        <v>45155</v>
      </c>
      <c r="B822" s="20">
        <v>5.3600000000000002E-2</v>
      </c>
      <c r="C822" s="20">
        <v>4.9400000000000006E-2</v>
      </c>
      <c r="D822" s="20">
        <v>4.6699999999999998E-2</v>
      </c>
      <c r="E822" s="20">
        <v>4.4317999999999996E-2</v>
      </c>
      <c r="F822" s="20">
        <v>4.4199999999999996E-2</v>
      </c>
      <c r="H822" s="66">
        <f t="shared" si="60"/>
        <v>-9.9999999999995925E-5</v>
      </c>
      <c r="I822" s="66">
        <f t="shared" si="61"/>
        <v>-2.9999999999998778E-4</v>
      </c>
      <c r="J822" s="66">
        <f t="shared" si="62"/>
        <v>-9.9999999999995925E-5</v>
      </c>
      <c r="K822" s="66">
        <f t="shared" si="63"/>
        <v>4.7399999999999526E-4</v>
      </c>
      <c r="L822" s="66">
        <f t="shared" si="64"/>
        <v>0</v>
      </c>
    </row>
    <row r="823" spans="1:12" x14ac:dyDescent="0.35">
      <c r="A823" s="8">
        <v>45156</v>
      </c>
      <c r="B823" s="20">
        <v>5.3499999999999999E-2</v>
      </c>
      <c r="C823" s="20">
        <v>4.9200000000000001E-2</v>
      </c>
      <c r="D823" s="20">
        <v>4.6300000000000001E-2</v>
      </c>
      <c r="E823" s="20">
        <v>4.4477000000000003E-2</v>
      </c>
      <c r="F823" s="20">
        <v>4.3799999999999999E-2</v>
      </c>
      <c r="H823" s="66">
        <f t="shared" si="60"/>
        <v>-1.0000000000000286E-4</v>
      </c>
      <c r="I823" s="66">
        <f t="shared" si="61"/>
        <v>-2.0000000000000573E-4</v>
      </c>
      <c r="J823" s="66">
        <f t="shared" si="62"/>
        <v>-3.9999999999999758E-4</v>
      </c>
      <c r="K823" s="66">
        <f t="shared" si="63"/>
        <v>1.5900000000000636E-4</v>
      </c>
      <c r="L823" s="66">
        <f t="shared" si="64"/>
        <v>-3.9999999999999758E-4</v>
      </c>
    </row>
    <row r="824" spans="1:12" x14ac:dyDescent="0.35">
      <c r="A824" s="8">
        <v>45159</v>
      </c>
      <c r="B824" s="20">
        <v>5.3699999999999998E-2</v>
      </c>
      <c r="C824" s="20">
        <v>4.9699999999999994E-2</v>
      </c>
      <c r="D824" s="20">
        <v>4.7E-2</v>
      </c>
      <c r="E824" s="20">
        <v>4.4915999999999998E-2</v>
      </c>
      <c r="F824" s="20">
        <v>4.4600000000000001E-2</v>
      </c>
      <c r="H824" s="66">
        <f t="shared" si="60"/>
        <v>1.9999999999999879E-4</v>
      </c>
      <c r="I824" s="66">
        <f t="shared" si="61"/>
        <v>4.9999999999999351E-4</v>
      </c>
      <c r="J824" s="66">
        <f t="shared" si="62"/>
        <v>6.9999999999999923E-4</v>
      </c>
      <c r="K824" s="66">
        <f t="shared" si="63"/>
        <v>4.3899999999999495E-4</v>
      </c>
      <c r="L824" s="66">
        <f t="shared" si="64"/>
        <v>8.000000000000021E-4</v>
      </c>
    </row>
    <row r="825" spans="1:12" x14ac:dyDescent="0.35">
      <c r="A825" s="8">
        <v>45160</v>
      </c>
      <c r="B825" s="20">
        <v>5.3899999999999997E-2</v>
      </c>
      <c r="C825" s="20">
        <v>5.0199999999999995E-2</v>
      </c>
      <c r="D825" s="20">
        <v>4.7500000000000001E-2</v>
      </c>
      <c r="E825" s="20">
        <v>4.5008999999999993E-2</v>
      </c>
      <c r="F825" s="20">
        <v>4.4900000000000002E-2</v>
      </c>
      <c r="H825" s="66">
        <f t="shared" si="60"/>
        <v>1.9999999999999879E-4</v>
      </c>
      <c r="I825" s="66">
        <f t="shared" si="61"/>
        <v>5.0000000000000044E-4</v>
      </c>
      <c r="J825" s="66">
        <f t="shared" si="62"/>
        <v>5.0000000000000044E-4</v>
      </c>
      <c r="K825" s="66">
        <f t="shared" si="63"/>
        <v>9.2999999999995864E-5</v>
      </c>
      <c r="L825" s="66">
        <f t="shared" si="64"/>
        <v>3.0000000000000165E-4</v>
      </c>
    </row>
    <row r="826" spans="1:12" x14ac:dyDescent="0.35">
      <c r="A826" s="8">
        <v>45161</v>
      </c>
      <c r="B826" s="20">
        <v>5.3499999999999999E-2</v>
      </c>
      <c r="C826" s="20">
        <v>4.9500000000000002E-2</v>
      </c>
      <c r="D826" s="20">
        <v>4.6399999999999997E-2</v>
      </c>
      <c r="E826" s="20">
        <v>4.4728000000000004E-2</v>
      </c>
      <c r="F826" s="20">
        <v>4.36E-2</v>
      </c>
      <c r="H826" s="66">
        <f t="shared" si="60"/>
        <v>-3.9999999999999758E-4</v>
      </c>
      <c r="I826" s="66">
        <f t="shared" si="61"/>
        <v>-6.999999999999923E-4</v>
      </c>
      <c r="J826" s="66">
        <f t="shared" si="62"/>
        <v>-1.1000000000000038E-3</v>
      </c>
      <c r="K826" s="66">
        <f t="shared" si="63"/>
        <v>-2.8099999999998959E-4</v>
      </c>
      <c r="L826" s="66">
        <f t="shared" si="64"/>
        <v>-1.3000000000000025E-3</v>
      </c>
    </row>
    <row r="827" spans="1:12" x14ac:dyDescent="0.35">
      <c r="A827" s="8">
        <v>45162</v>
      </c>
      <c r="B827" s="20">
        <v>5.3899999999999997E-2</v>
      </c>
      <c r="C827" s="20">
        <v>4.9800000000000004E-2</v>
      </c>
      <c r="D827" s="20">
        <v>4.6900000000000004E-2</v>
      </c>
      <c r="E827" s="20">
        <v>4.5260999999999996E-2</v>
      </c>
      <c r="F827" s="20">
        <v>4.3899999999999995E-2</v>
      </c>
      <c r="H827" s="66">
        <f t="shared" si="60"/>
        <v>3.9999999999999758E-4</v>
      </c>
      <c r="I827" s="66">
        <f t="shared" si="61"/>
        <v>3.0000000000000165E-4</v>
      </c>
      <c r="J827" s="66">
        <f t="shared" si="62"/>
        <v>5.0000000000000738E-4</v>
      </c>
      <c r="K827" s="66">
        <f t="shared" si="63"/>
        <v>5.3299999999999181E-4</v>
      </c>
      <c r="L827" s="66">
        <f t="shared" si="64"/>
        <v>2.9999999999999472E-4</v>
      </c>
    </row>
    <row r="828" spans="1:12" x14ac:dyDescent="0.35">
      <c r="A828" s="8">
        <v>45163</v>
      </c>
      <c r="B828" s="20">
        <v>5.4400000000000004E-2</v>
      </c>
      <c r="C828" s="20">
        <v>5.0300000000000004E-2</v>
      </c>
      <c r="D828" s="20">
        <v>4.7199999999999999E-2</v>
      </c>
      <c r="E828" s="20">
        <v>4.5712000000000003E-2</v>
      </c>
      <c r="F828" s="20">
        <v>4.4400000000000002E-2</v>
      </c>
      <c r="H828" s="66">
        <f t="shared" si="60"/>
        <v>5.0000000000000738E-4</v>
      </c>
      <c r="I828" s="66">
        <f t="shared" si="61"/>
        <v>5.0000000000000044E-4</v>
      </c>
      <c r="J828" s="66">
        <f t="shared" si="62"/>
        <v>2.9999999999999472E-4</v>
      </c>
      <c r="K828" s="66">
        <f t="shared" si="63"/>
        <v>4.5100000000000695E-4</v>
      </c>
      <c r="L828" s="66">
        <f t="shared" si="64"/>
        <v>5.0000000000000738E-4</v>
      </c>
    </row>
    <row r="829" spans="1:12" x14ac:dyDescent="0.35">
      <c r="A829" s="8">
        <v>45166</v>
      </c>
      <c r="B829" s="20">
        <v>5.4400000000000004E-2</v>
      </c>
      <c r="C829" s="20">
        <v>4.9800000000000004E-2</v>
      </c>
      <c r="D829" s="20">
        <v>4.6900000000000004E-2</v>
      </c>
      <c r="E829" s="20">
        <v>4.4701000000000005E-2</v>
      </c>
      <c r="F829" s="20">
        <v>4.3799999999999999E-2</v>
      </c>
      <c r="H829" s="66">
        <f t="shared" si="60"/>
        <v>0</v>
      </c>
      <c r="I829" s="66">
        <f t="shared" si="61"/>
        <v>-5.0000000000000044E-4</v>
      </c>
      <c r="J829" s="66">
        <f t="shared" si="62"/>
        <v>-2.9999999999999472E-4</v>
      </c>
      <c r="K829" s="66">
        <f t="shared" si="63"/>
        <v>-1.010999999999998E-3</v>
      </c>
      <c r="L829" s="66">
        <f t="shared" si="64"/>
        <v>-6.0000000000000331E-4</v>
      </c>
    </row>
    <row r="830" spans="1:12" x14ac:dyDescent="0.35">
      <c r="A830" s="8">
        <v>45167</v>
      </c>
      <c r="B830" s="20">
        <v>5.3699999999999998E-2</v>
      </c>
      <c r="C830" s="20">
        <v>4.87E-2</v>
      </c>
      <c r="D830" s="20">
        <v>4.5599999999999995E-2</v>
      </c>
      <c r="E830" s="20">
        <v>4.4837999999999996E-2</v>
      </c>
      <c r="F830" s="20">
        <v>4.2599999999999999E-2</v>
      </c>
      <c r="H830" s="66">
        <f t="shared" si="60"/>
        <v>-7.0000000000000617E-4</v>
      </c>
      <c r="I830" s="66">
        <f t="shared" si="61"/>
        <v>-1.1000000000000038E-3</v>
      </c>
      <c r="J830" s="66">
        <f t="shared" si="62"/>
        <v>-1.3000000000000095E-3</v>
      </c>
      <c r="K830" s="66">
        <f t="shared" si="63"/>
        <v>1.369999999999913E-4</v>
      </c>
      <c r="L830" s="66">
        <f t="shared" si="64"/>
        <v>-1.1999999999999997E-3</v>
      </c>
    </row>
    <row r="831" spans="1:12" x14ac:dyDescent="0.35">
      <c r="A831" s="8">
        <v>45168</v>
      </c>
      <c r="B831" s="20">
        <v>5.3899999999999997E-2</v>
      </c>
      <c r="C831" s="20">
        <v>4.9000000000000002E-2</v>
      </c>
      <c r="D831" s="20">
        <v>4.5700000000000005E-2</v>
      </c>
      <c r="E831" s="20">
        <v>4.5159999999999999E-2</v>
      </c>
      <c r="F831" s="20">
        <v>4.2699999999999995E-2</v>
      </c>
      <c r="H831" s="66">
        <f t="shared" si="60"/>
        <v>1.9999999999999879E-4</v>
      </c>
      <c r="I831" s="66">
        <f t="shared" si="61"/>
        <v>3.0000000000000165E-4</v>
      </c>
      <c r="J831" s="66">
        <f t="shared" si="62"/>
        <v>1.000000000000098E-4</v>
      </c>
      <c r="K831" s="66">
        <f t="shared" si="63"/>
        <v>3.2200000000000284E-4</v>
      </c>
      <c r="L831" s="66">
        <f t="shared" si="64"/>
        <v>9.9999999999995925E-5</v>
      </c>
    </row>
    <row r="832" spans="1:12" x14ac:dyDescent="0.35">
      <c r="A832" s="8">
        <v>45169</v>
      </c>
      <c r="B832" s="20">
        <v>5.3699999999999998E-2</v>
      </c>
      <c r="C832" s="20">
        <v>4.8499999999999995E-2</v>
      </c>
      <c r="D832" s="20">
        <v>4.5400000000000003E-2</v>
      </c>
      <c r="E832" s="20">
        <v>4.4941000000000002E-2</v>
      </c>
      <c r="F832" s="20">
        <v>4.2300000000000004E-2</v>
      </c>
      <c r="H832" s="66">
        <f t="shared" si="60"/>
        <v>-1.9999999999999879E-4</v>
      </c>
      <c r="I832" s="66">
        <f t="shared" si="61"/>
        <v>-5.0000000000000738E-4</v>
      </c>
      <c r="J832" s="66">
        <f t="shared" si="62"/>
        <v>-3.0000000000000165E-4</v>
      </c>
      <c r="K832" s="66">
        <f t="shared" si="63"/>
        <v>-2.1899999999999697E-4</v>
      </c>
      <c r="L832" s="66">
        <f t="shared" si="64"/>
        <v>-3.9999999999999064E-4</v>
      </c>
    </row>
    <row r="833" spans="1:12" x14ac:dyDescent="0.35">
      <c r="A833" s="8">
        <v>45170</v>
      </c>
      <c r="B833" s="20">
        <v>5.3600000000000002E-2</v>
      </c>
      <c r="C833" s="20">
        <v>4.87E-2</v>
      </c>
      <c r="D833" s="20">
        <v>4.5700000000000005E-2</v>
      </c>
      <c r="E833" s="20">
        <v>4.4050000000000006E-2</v>
      </c>
      <c r="F833" s="20">
        <v>4.2900000000000001E-2</v>
      </c>
      <c r="H833" s="66">
        <f t="shared" si="60"/>
        <v>-9.9999999999995925E-5</v>
      </c>
      <c r="I833" s="66">
        <f t="shared" si="61"/>
        <v>2.0000000000000573E-4</v>
      </c>
      <c r="J833" s="66">
        <f t="shared" si="62"/>
        <v>3.0000000000000165E-4</v>
      </c>
      <c r="K833" s="66">
        <f t="shared" si="63"/>
        <v>-8.9099999999999596E-4</v>
      </c>
      <c r="L833" s="66">
        <f t="shared" si="64"/>
        <v>5.9999999999999637E-4</v>
      </c>
    </row>
    <row r="834" spans="1:12" x14ac:dyDescent="0.35">
      <c r="A834" s="8">
        <v>45174</v>
      </c>
      <c r="B834" s="20">
        <v>5.4199999999999998E-2</v>
      </c>
      <c r="C834" s="20">
        <v>4.9400000000000006E-2</v>
      </c>
      <c r="D834" s="20">
        <v>4.6500000000000007E-2</v>
      </c>
      <c r="E834" s="20">
        <v>4.3931999999999999E-2</v>
      </c>
      <c r="F834" s="20">
        <v>4.3700000000000003E-2</v>
      </c>
      <c r="H834" s="66">
        <f t="shared" si="60"/>
        <v>5.9999999999999637E-4</v>
      </c>
      <c r="I834" s="66">
        <f t="shared" si="61"/>
        <v>7.0000000000000617E-4</v>
      </c>
      <c r="J834" s="66">
        <f t="shared" si="62"/>
        <v>8.000000000000021E-4</v>
      </c>
      <c r="K834" s="66">
        <f t="shared" si="63"/>
        <v>-1.1800000000000699E-4</v>
      </c>
      <c r="L834" s="66">
        <f t="shared" si="64"/>
        <v>8.000000000000021E-4</v>
      </c>
    </row>
    <row r="835" spans="1:12" x14ac:dyDescent="0.35">
      <c r="A835" s="8">
        <v>45175</v>
      </c>
      <c r="B835" s="20">
        <v>5.4400000000000004E-2</v>
      </c>
      <c r="C835" s="20">
        <v>5.0099999999999999E-2</v>
      </c>
      <c r="D835" s="20">
        <v>4.7300000000000002E-2</v>
      </c>
      <c r="E835" s="20">
        <v>4.3638000000000003E-2</v>
      </c>
      <c r="F835" s="20">
        <v>4.4400000000000002E-2</v>
      </c>
      <c r="H835" s="66">
        <f t="shared" si="60"/>
        <v>2.0000000000000573E-4</v>
      </c>
      <c r="I835" s="66">
        <f t="shared" si="61"/>
        <v>6.999999999999923E-4</v>
      </c>
      <c r="J835" s="66">
        <f t="shared" si="62"/>
        <v>7.9999999999999516E-4</v>
      </c>
      <c r="K835" s="66">
        <f t="shared" si="63"/>
        <v>-2.9399999999999565E-4</v>
      </c>
      <c r="L835" s="66">
        <f t="shared" si="64"/>
        <v>6.9999999999999923E-4</v>
      </c>
    </row>
    <row r="836" spans="1:12" x14ac:dyDescent="0.35">
      <c r="A836" s="8">
        <v>45176</v>
      </c>
      <c r="B836" s="20">
        <v>5.4000000000000006E-2</v>
      </c>
      <c r="C836" s="20">
        <v>4.9400000000000006E-2</v>
      </c>
      <c r="D836" s="20">
        <v>4.6600000000000003E-2</v>
      </c>
      <c r="E836" s="20">
        <v>4.3956000000000002E-2</v>
      </c>
      <c r="F836" s="20">
        <v>4.3799999999999999E-2</v>
      </c>
      <c r="H836" s="66">
        <f t="shared" ref="H836:H899" si="65">B836-B835</f>
        <v>-3.9999999999999758E-4</v>
      </c>
      <c r="I836" s="66">
        <f t="shared" ref="I836:I899" si="66">C836-C835</f>
        <v>-6.999999999999923E-4</v>
      </c>
      <c r="J836" s="66">
        <f t="shared" ref="J836:J899" si="67">D836-D835</f>
        <v>-6.9999999999999923E-4</v>
      </c>
      <c r="K836" s="66">
        <f t="shared" ref="K836:K899" si="68">E836-E835</f>
        <v>3.1799999999999884E-4</v>
      </c>
      <c r="L836" s="66">
        <f t="shared" ref="L836:L899" si="69">F836-F835</f>
        <v>-6.0000000000000331E-4</v>
      </c>
    </row>
    <row r="837" spans="1:12" x14ac:dyDescent="0.35">
      <c r="A837" s="8">
        <v>45177</v>
      </c>
      <c r="B837" s="20">
        <v>5.4199999999999998E-2</v>
      </c>
      <c r="C837" s="20">
        <v>4.9800000000000004E-2</v>
      </c>
      <c r="D837" s="20">
        <v>4.6799999999999994E-2</v>
      </c>
      <c r="E837" s="53">
        <f>((E836+E838)/2)</f>
        <v>4.4301E-2</v>
      </c>
      <c r="F837" s="20">
        <v>4.3899999999999995E-2</v>
      </c>
      <c r="H837" s="66">
        <f t="shared" si="65"/>
        <v>1.9999999999999185E-4</v>
      </c>
      <c r="I837" s="66">
        <f t="shared" si="66"/>
        <v>3.9999999999999758E-4</v>
      </c>
      <c r="J837" s="66">
        <f t="shared" si="67"/>
        <v>1.9999999999999185E-4</v>
      </c>
      <c r="K837" s="66">
        <f t="shared" si="68"/>
        <v>3.4499999999999809E-4</v>
      </c>
      <c r="L837" s="66">
        <f t="shared" si="69"/>
        <v>9.9999999999995925E-5</v>
      </c>
    </row>
    <row r="838" spans="1:12" x14ac:dyDescent="0.35">
      <c r="A838" s="8">
        <v>45180</v>
      </c>
      <c r="B838" s="20">
        <v>5.4000000000000006E-2</v>
      </c>
      <c r="C838" s="20">
        <v>4.9699999999999994E-2</v>
      </c>
      <c r="D838" s="20">
        <v>4.6399999999999997E-2</v>
      </c>
      <c r="E838" s="20">
        <v>4.4645999999999998E-2</v>
      </c>
      <c r="F838" s="20">
        <v>4.4000000000000004E-2</v>
      </c>
      <c r="H838" s="66">
        <f t="shared" si="65"/>
        <v>-1.9999999999999185E-4</v>
      </c>
      <c r="I838" s="66">
        <f t="shared" si="66"/>
        <v>-1.000000000000098E-4</v>
      </c>
      <c r="J838" s="66">
        <f t="shared" si="67"/>
        <v>-3.9999999999999758E-4</v>
      </c>
      <c r="K838" s="66">
        <f t="shared" si="68"/>
        <v>3.4499999999999809E-4</v>
      </c>
      <c r="L838" s="66">
        <f t="shared" si="69"/>
        <v>1.000000000000098E-4</v>
      </c>
    </row>
    <row r="839" spans="1:12" x14ac:dyDescent="0.35">
      <c r="A839" s="8">
        <v>45181</v>
      </c>
      <c r="B839" s="20">
        <v>5.4199999999999998E-2</v>
      </c>
      <c r="C839" s="20">
        <v>4.9800000000000004E-2</v>
      </c>
      <c r="D839" s="20">
        <v>4.6600000000000003E-2</v>
      </c>
      <c r="E839" s="20">
        <v>4.5395000000000005E-2</v>
      </c>
      <c r="F839" s="20">
        <v>4.41E-2</v>
      </c>
      <c r="H839" s="66">
        <f t="shared" si="65"/>
        <v>1.9999999999999185E-4</v>
      </c>
      <c r="I839" s="66">
        <f t="shared" si="66"/>
        <v>1.000000000000098E-4</v>
      </c>
      <c r="J839" s="66">
        <f t="shared" si="67"/>
        <v>2.0000000000000573E-4</v>
      </c>
      <c r="K839" s="66">
        <f t="shared" si="68"/>
        <v>7.490000000000066E-4</v>
      </c>
      <c r="L839" s="66">
        <f t="shared" si="69"/>
        <v>9.9999999999995925E-5</v>
      </c>
    </row>
    <row r="840" spans="1:12" x14ac:dyDescent="0.35">
      <c r="A840" s="8">
        <v>45182</v>
      </c>
      <c r="B840" s="20">
        <v>5.4199999999999998E-2</v>
      </c>
      <c r="C840" s="20">
        <v>4.9599999999999998E-2</v>
      </c>
      <c r="D840" s="20">
        <v>4.6399999999999997E-2</v>
      </c>
      <c r="E840" s="20">
        <v>4.4953E-2</v>
      </c>
      <c r="F840" s="20">
        <v>4.3899999999999995E-2</v>
      </c>
      <c r="H840" s="66">
        <f t="shared" si="65"/>
        <v>0</v>
      </c>
      <c r="I840" s="66">
        <f t="shared" si="66"/>
        <v>-2.0000000000000573E-4</v>
      </c>
      <c r="J840" s="66">
        <f t="shared" si="67"/>
        <v>-2.0000000000000573E-4</v>
      </c>
      <c r="K840" s="66">
        <f t="shared" si="68"/>
        <v>-4.4200000000000489E-4</v>
      </c>
      <c r="L840" s="66">
        <f t="shared" si="69"/>
        <v>-2.0000000000000573E-4</v>
      </c>
    </row>
    <row r="841" spans="1:12" x14ac:dyDescent="0.35">
      <c r="A841" s="8">
        <v>45183</v>
      </c>
      <c r="B841" s="20">
        <v>5.4199999999999998E-2</v>
      </c>
      <c r="C841" s="20">
        <v>0.05</v>
      </c>
      <c r="D841" s="20">
        <v>4.6799999999999994E-2</v>
      </c>
      <c r="E841" s="20">
        <v>4.4920999999999996E-2</v>
      </c>
      <c r="F841" s="20">
        <v>4.4199999999999996E-2</v>
      </c>
      <c r="H841" s="66">
        <f t="shared" si="65"/>
        <v>0</v>
      </c>
      <c r="I841" s="66">
        <f t="shared" si="66"/>
        <v>4.0000000000000452E-4</v>
      </c>
      <c r="J841" s="66">
        <f t="shared" si="67"/>
        <v>3.9999999999999758E-4</v>
      </c>
      <c r="K841" s="66">
        <f t="shared" si="68"/>
        <v>-3.2000000000004247E-5</v>
      </c>
      <c r="L841" s="66">
        <f t="shared" si="69"/>
        <v>3.0000000000000165E-4</v>
      </c>
    </row>
    <row r="842" spans="1:12" x14ac:dyDescent="0.35">
      <c r="A842" s="8">
        <v>45184</v>
      </c>
      <c r="B842" s="20">
        <v>5.4299999999999994E-2</v>
      </c>
      <c r="C842" s="20">
        <v>5.0199999999999995E-2</v>
      </c>
      <c r="D842" s="20">
        <v>4.7199999999999999E-2</v>
      </c>
      <c r="E842" s="20">
        <v>4.5019000000000003E-2</v>
      </c>
      <c r="F842" s="20">
        <v>4.4500000000000005E-2</v>
      </c>
      <c r="H842" s="66">
        <f t="shared" si="65"/>
        <v>9.9999999999995925E-5</v>
      </c>
      <c r="I842" s="66">
        <f t="shared" si="66"/>
        <v>1.9999999999999185E-4</v>
      </c>
      <c r="J842" s="66">
        <f t="shared" si="67"/>
        <v>4.0000000000000452E-4</v>
      </c>
      <c r="K842" s="66">
        <f t="shared" si="68"/>
        <v>9.8000000000007803E-5</v>
      </c>
      <c r="L842" s="66">
        <f t="shared" si="69"/>
        <v>3.0000000000000859E-4</v>
      </c>
    </row>
    <row r="843" spans="1:12" x14ac:dyDescent="0.35">
      <c r="A843" s="8">
        <v>45187</v>
      </c>
      <c r="B843" s="20">
        <v>5.4400000000000004E-2</v>
      </c>
      <c r="C843" s="20">
        <v>5.0499999999999996E-2</v>
      </c>
      <c r="D843" s="20">
        <v>4.7400000000000005E-2</v>
      </c>
      <c r="E843" s="20">
        <v>4.5060999999999997E-2</v>
      </c>
      <c r="F843" s="20">
        <v>4.4600000000000001E-2</v>
      </c>
      <c r="H843" s="66">
        <f t="shared" si="65"/>
        <v>1.000000000000098E-4</v>
      </c>
      <c r="I843" s="66">
        <f t="shared" si="66"/>
        <v>3.0000000000000165E-4</v>
      </c>
      <c r="J843" s="66">
        <f t="shared" si="67"/>
        <v>2.0000000000000573E-4</v>
      </c>
      <c r="K843" s="66">
        <f t="shared" si="68"/>
        <v>4.1999999999993431E-5</v>
      </c>
      <c r="L843" s="66">
        <f t="shared" si="69"/>
        <v>9.9999999999995925E-5</v>
      </c>
    </row>
    <row r="844" spans="1:12" x14ac:dyDescent="0.35">
      <c r="A844" s="8">
        <v>45188</v>
      </c>
      <c r="B844" s="20">
        <v>5.45E-2</v>
      </c>
      <c r="C844" s="20">
        <v>5.0799999999999998E-2</v>
      </c>
      <c r="D844" s="20">
        <v>4.7899999999999998E-2</v>
      </c>
      <c r="E844" s="20">
        <v>4.4909999999999999E-2</v>
      </c>
      <c r="F844" s="20">
        <v>4.5100000000000001E-2</v>
      </c>
      <c r="H844" s="66">
        <f t="shared" si="65"/>
        <v>9.9999999999995925E-5</v>
      </c>
      <c r="I844" s="66">
        <f t="shared" si="66"/>
        <v>3.0000000000000165E-4</v>
      </c>
      <c r="J844" s="66">
        <f t="shared" si="67"/>
        <v>4.9999999999999351E-4</v>
      </c>
      <c r="K844" s="66">
        <f t="shared" si="68"/>
        <v>-1.5099999999999836E-4</v>
      </c>
      <c r="L844" s="66">
        <f t="shared" si="69"/>
        <v>5.0000000000000044E-4</v>
      </c>
    </row>
    <row r="845" spans="1:12" x14ac:dyDescent="0.35">
      <c r="A845" s="8">
        <v>45189</v>
      </c>
      <c r="B845" s="20">
        <v>5.4699999999999999E-2</v>
      </c>
      <c r="C845" s="20">
        <v>5.1200000000000002E-2</v>
      </c>
      <c r="D845" s="20">
        <v>4.82E-2</v>
      </c>
      <c r="E845" s="20">
        <v>4.5103999999999998E-2</v>
      </c>
      <c r="F845" s="20">
        <v>4.5199999999999997E-2</v>
      </c>
      <c r="H845" s="66">
        <f t="shared" si="65"/>
        <v>1.9999999999999879E-4</v>
      </c>
      <c r="I845" s="66">
        <f t="shared" si="66"/>
        <v>4.0000000000000452E-4</v>
      </c>
      <c r="J845" s="66">
        <f t="shared" si="67"/>
        <v>3.0000000000000165E-4</v>
      </c>
      <c r="K845" s="66">
        <f t="shared" si="68"/>
        <v>1.9399999999999973E-4</v>
      </c>
      <c r="L845" s="66">
        <f t="shared" si="69"/>
        <v>9.9999999999995925E-5</v>
      </c>
    </row>
    <row r="846" spans="1:12" x14ac:dyDescent="0.35">
      <c r="A846" s="8">
        <v>45190</v>
      </c>
      <c r="B846" s="20">
        <v>5.4600000000000003E-2</v>
      </c>
      <c r="C846" s="20">
        <v>5.1200000000000002E-2</v>
      </c>
      <c r="D846" s="20">
        <v>4.8499999999999995E-2</v>
      </c>
      <c r="E846" s="20">
        <v>4.5575000000000004E-2</v>
      </c>
      <c r="F846" s="20">
        <v>4.6100000000000002E-2</v>
      </c>
      <c r="H846" s="66">
        <f t="shared" si="65"/>
        <v>-9.9999999999995925E-5</v>
      </c>
      <c r="I846" s="66">
        <f t="shared" si="66"/>
        <v>0</v>
      </c>
      <c r="J846" s="66">
        <f t="shared" si="67"/>
        <v>2.9999999999999472E-4</v>
      </c>
      <c r="K846" s="66">
        <f t="shared" si="68"/>
        <v>4.7100000000000614E-4</v>
      </c>
      <c r="L846" s="66">
        <f t="shared" si="69"/>
        <v>9.0000000000000496E-4</v>
      </c>
    </row>
    <row r="847" spans="1:12" x14ac:dyDescent="0.35">
      <c r="A847" s="8">
        <v>45191</v>
      </c>
      <c r="B847" s="20">
        <v>5.4600000000000003E-2</v>
      </c>
      <c r="C847" s="20">
        <v>5.0999999999999997E-2</v>
      </c>
      <c r="D847" s="20">
        <v>4.8000000000000001E-2</v>
      </c>
      <c r="E847" s="20">
        <v>4.5747999999999997E-2</v>
      </c>
      <c r="F847" s="20">
        <v>4.5700000000000005E-2</v>
      </c>
      <c r="H847" s="66">
        <f t="shared" si="65"/>
        <v>0</v>
      </c>
      <c r="I847" s="66">
        <f t="shared" si="66"/>
        <v>-2.0000000000000573E-4</v>
      </c>
      <c r="J847" s="66">
        <f t="shared" si="67"/>
        <v>-4.9999999999999351E-4</v>
      </c>
      <c r="K847" s="66">
        <f t="shared" si="68"/>
        <v>1.729999999999926E-4</v>
      </c>
      <c r="L847" s="66">
        <f t="shared" si="69"/>
        <v>-3.9999999999999758E-4</v>
      </c>
    </row>
    <row r="848" spans="1:12" x14ac:dyDescent="0.35">
      <c r="A848" s="8">
        <v>45194</v>
      </c>
      <c r="B848" s="20">
        <v>5.45E-2</v>
      </c>
      <c r="C848" s="20">
        <v>5.0900000000000001E-2</v>
      </c>
      <c r="D848" s="20">
        <v>4.8300000000000003E-2</v>
      </c>
      <c r="E848" s="20">
        <v>4.6138999999999999E-2</v>
      </c>
      <c r="F848" s="20">
        <v>4.6199999999999998E-2</v>
      </c>
      <c r="H848" s="66">
        <f t="shared" si="65"/>
        <v>-1.0000000000000286E-4</v>
      </c>
      <c r="I848" s="66">
        <f t="shared" si="66"/>
        <v>-9.9999999999995925E-5</v>
      </c>
      <c r="J848" s="66">
        <f t="shared" si="67"/>
        <v>3.0000000000000165E-4</v>
      </c>
      <c r="K848" s="66">
        <f t="shared" si="68"/>
        <v>3.9100000000000246E-4</v>
      </c>
      <c r="L848" s="66">
        <f t="shared" si="69"/>
        <v>4.9999999999999351E-4</v>
      </c>
    </row>
    <row r="849" spans="1:12" x14ac:dyDescent="0.35">
      <c r="A849" s="8">
        <v>45195</v>
      </c>
      <c r="B849" s="20">
        <v>5.45E-2</v>
      </c>
      <c r="C849" s="20">
        <v>5.04E-2</v>
      </c>
      <c r="D849" s="20">
        <v>4.8399999999999999E-2</v>
      </c>
      <c r="E849" s="20">
        <v>4.6241999999999998E-2</v>
      </c>
      <c r="F849" s="20">
        <v>4.6199999999999998E-2</v>
      </c>
      <c r="H849" s="66">
        <f t="shared" si="65"/>
        <v>0</v>
      </c>
      <c r="I849" s="66">
        <f t="shared" si="66"/>
        <v>-5.0000000000000044E-4</v>
      </c>
      <c r="J849" s="66">
        <f t="shared" si="67"/>
        <v>9.9999999999995925E-5</v>
      </c>
      <c r="K849" s="66">
        <f t="shared" si="68"/>
        <v>1.0299999999999893E-4</v>
      </c>
      <c r="L849" s="66">
        <f t="shared" si="69"/>
        <v>0</v>
      </c>
    </row>
    <row r="850" spans="1:12" x14ac:dyDescent="0.35">
      <c r="A850" s="8">
        <v>45196</v>
      </c>
      <c r="B850" s="20">
        <v>5.4900000000000004E-2</v>
      </c>
      <c r="C850" s="20">
        <v>5.0999999999999997E-2</v>
      </c>
      <c r="D850" s="20">
        <v>4.8899999999999999E-2</v>
      </c>
      <c r="E850" s="20">
        <v>4.6914999999999998E-2</v>
      </c>
      <c r="F850" s="20">
        <v>4.6699999999999998E-2</v>
      </c>
      <c r="H850" s="66">
        <f t="shared" si="65"/>
        <v>4.0000000000000452E-4</v>
      </c>
      <c r="I850" s="66">
        <f t="shared" si="66"/>
        <v>5.9999999999999637E-4</v>
      </c>
      <c r="J850" s="66">
        <f t="shared" si="67"/>
        <v>5.0000000000000044E-4</v>
      </c>
      <c r="K850" s="66">
        <f t="shared" si="68"/>
        <v>6.7299999999999999E-4</v>
      </c>
      <c r="L850" s="66">
        <f t="shared" si="69"/>
        <v>5.0000000000000044E-4</v>
      </c>
    </row>
    <row r="851" spans="1:12" x14ac:dyDescent="0.35">
      <c r="A851" s="8">
        <v>45197</v>
      </c>
      <c r="B851" s="20">
        <v>5.4600000000000003E-2</v>
      </c>
      <c r="C851" s="20">
        <v>5.04E-2</v>
      </c>
      <c r="D851" s="20">
        <v>4.8300000000000003E-2</v>
      </c>
      <c r="E851" s="20">
        <v>4.6746999999999997E-2</v>
      </c>
      <c r="F851" s="20">
        <v>4.6199999999999998E-2</v>
      </c>
      <c r="H851" s="66">
        <f t="shared" si="65"/>
        <v>-3.0000000000000165E-4</v>
      </c>
      <c r="I851" s="66">
        <f t="shared" si="66"/>
        <v>-5.9999999999999637E-4</v>
      </c>
      <c r="J851" s="66">
        <f t="shared" si="67"/>
        <v>-5.9999999999999637E-4</v>
      </c>
      <c r="K851" s="66">
        <f t="shared" si="68"/>
        <v>-1.6800000000000148E-4</v>
      </c>
      <c r="L851" s="66">
        <f t="shared" si="69"/>
        <v>-5.0000000000000044E-4</v>
      </c>
    </row>
    <row r="852" spans="1:12" x14ac:dyDescent="0.35">
      <c r="A852" s="8">
        <v>45198</v>
      </c>
      <c r="B852" s="20">
        <v>5.4600000000000003E-2</v>
      </c>
      <c r="C852" s="20">
        <v>5.0300000000000004E-2</v>
      </c>
      <c r="D852" s="20">
        <v>4.8000000000000001E-2</v>
      </c>
      <c r="E852" s="20">
        <v>4.7118E-2</v>
      </c>
      <c r="F852" s="20">
        <v>4.5999999999999999E-2</v>
      </c>
      <c r="H852" s="66">
        <f t="shared" si="65"/>
        <v>0</v>
      </c>
      <c r="I852" s="66">
        <f t="shared" si="66"/>
        <v>-9.9999999999995925E-5</v>
      </c>
      <c r="J852" s="66">
        <f t="shared" si="67"/>
        <v>-3.0000000000000165E-4</v>
      </c>
      <c r="K852" s="66">
        <f t="shared" si="68"/>
        <v>3.7100000000000327E-4</v>
      </c>
      <c r="L852" s="66">
        <f t="shared" si="69"/>
        <v>-1.9999999999999879E-4</v>
      </c>
    </row>
    <row r="853" spans="1:12" x14ac:dyDescent="0.35">
      <c r="A853" s="8">
        <v>45201</v>
      </c>
      <c r="B853" s="20">
        <v>5.4900000000000004E-2</v>
      </c>
      <c r="C853" s="20">
        <v>5.1200000000000002E-2</v>
      </c>
      <c r="D853" s="20">
        <v>4.8799999999999996E-2</v>
      </c>
      <c r="E853" s="20">
        <v>4.7232000000000003E-2</v>
      </c>
      <c r="F853" s="20">
        <v>4.7199999999999999E-2</v>
      </c>
      <c r="H853" s="66">
        <f t="shared" si="65"/>
        <v>3.0000000000000165E-4</v>
      </c>
      <c r="I853" s="66">
        <f t="shared" si="66"/>
        <v>8.9999999999999802E-4</v>
      </c>
      <c r="J853" s="66">
        <f t="shared" si="67"/>
        <v>7.9999999999999516E-4</v>
      </c>
      <c r="K853" s="66">
        <f t="shared" si="68"/>
        <v>1.1400000000000299E-4</v>
      </c>
      <c r="L853" s="66">
        <f t="shared" si="69"/>
        <v>1.1999999999999997E-3</v>
      </c>
    </row>
    <row r="854" spans="1:12" x14ac:dyDescent="0.35">
      <c r="A854" s="8">
        <v>45202</v>
      </c>
      <c r="B854" s="20">
        <v>5.4900000000000004E-2</v>
      </c>
      <c r="C854" s="20">
        <v>5.1500000000000004E-2</v>
      </c>
      <c r="D854" s="20">
        <v>4.9500000000000002E-2</v>
      </c>
      <c r="E854" s="20">
        <v>4.7709000000000001E-2</v>
      </c>
      <c r="F854" s="20">
        <v>4.8000000000000001E-2</v>
      </c>
      <c r="H854" s="66">
        <f t="shared" si="65"/>
        <v>0</v>
      </c>
      <c r="I854" s="66">
        <f t="shared" si="66"/>
        <v>3.0000000000000165E-4</v>
      </c>
      <c r="J854" s="66">
        <f t="shared" si="67"/>
        <v>7.0000000000000617E-4</v>
      </c>
      <c r="K854" s="66">
        <f t="shared" si="68"/>
        <v>4.7699999999999826E-4</v>
      </c>
      <c r="L854" s="66">
        <f t="shared" si="69"/>
        <v>8.000000000000021E-4</v>
      </c>
    </row>
    <row r="855" spans="1:12" x14ac:dyDescent="0.35">
      <c r="A855" s="8">
        <v>45203</v>
      </c>
      <c r="B855" s="20">
        <v>5.4199999999999998E-2</v>
      </c>
      <c r="C855" s="20">
        <v>5.0499999999999996E-2</v>
      </c>
      <c r="D855" s="20">
        <v>4.8499999999999995E-2</v>
      </c>
      <c r="E855" s="20">
        <v>4.7382999999999995E-2</v>
      </c>
      <c r="F855" s="20">
        <v>4.7199999999999999E-2</v>
      </c>
      <c r="H855" s="66">
        <f t="shared" si="65"/>
        <v>-7.0000000000000617E-4</v>
      </c>
      <c r="I855" s="66">
        <f t="shared" si="66"/>
        <v>-1.0000000000000078E-3</v>
      </c>
      <c r="J855" s="66">
        <f t="shared" si="67"/>
        <v>-1.0000000000000078E-3</v>
      </c>
      <c r="K855" s="66">
        <f t="shared" si="68"/>
        <v>-3.2600000000000684E-4</v>
      </c>
      <c r="L855" s="66">
        <f t="shared" si="69"/>
        <v>-8.000000000000021E-4</v>
      </c>
    </row>
    <row r="856" spans="1:12" x14ac:dyDescent="0.35">
      <c r="A856" s="8">
        <v>45204</v>
      </c>
      <c r="B856" s="20">
        <v>5.3899999999999997E-2</v>
      </c>
      <c r="C856" s="20">
        <v>5.0300000000000004E-2</v>
      </c>
      <c r="D856" s="20">
        <v>4.82E-2</v>
      </c>
      <c r="E856" s="20">
        <v>4.7183999999999997E-2</v>
      </c>
      <c r="F856" s="20">
        <v>4.6799999999999994E-2</v>
      </c>
      <c r="H856" s="66">
        <f t="shared" si="65"/>
        <v>-3.0000000000000165E-4</v>
      </c>
      <c r="I856" s="66">
        <f t="shared" si="66"/>
        <v>-1.9999999999999185E-4</v>
      </c>
      <c r="J856" s="66">
        <f t="shared" si="67"/>
        <v>-2.9999999999999472E-4</v>
      </c>
      <c r="K856" s="66">
        <f t="shared" si="68"/>
        <v>-1.9899999999999779E-4</v>
      </c>
      <c r="L856" s="66">
        <f t="shared" si="69"/>
        <v>-4.0000000000000452E-4</v>
      </c>
    </row>
    <row r="857" spans="1:12" x14ac:dyDescent="0.35">
      <c r="A857" s="8">
        <v>45205</v>
      </c>
      <c r="B857" s="20">
        <v>5.4299999999999994E-2</v>
      </c>
      <c r="C857" s="20">
        <v>5.0799999999999998E-2</v>
      </c>
      <c r="D857" s="20">
        <v>4.87E-2</v>
      </c>
      <c r="E857" s="20">
        <v>4.7803000000000005E-2</v>
      </c>
      <c r="F857" s="20">
        <v>4.7500000000000001E-2</v>
      </c>
      <c r="H857" s="66">
        <f t="shared" si="65"/>
        <v>3.9999999999999758E-4</v>
      </c>
      <c r="I857" s="66">
        <f t="shared" si="66"/>
        <v>4.9999999999999351E-4</v>
      </c>
      <c r="J857" s="66">
        <f t="shared" si="67"/>
        <v>5.0000000000000044E-4</v>
      </c>
      <c r="K857" s="66">
        <f t="shared" si="68"/>
        <v>6.1900000000000843E-4</v>
      </c>
      <c r="L857" s="66">
        <f t="shared" si="69"/>
        <v>7.0000000000000617E-4</v>
      </c>
    </row>
    <row r="858" spans="1:12" x14ac:dyDescent="0.35">
      <c r="A858" s="8">
        <v>45209</v>
      </c>
      <c r="B858" s="20">
        <v>5.3699999999999998E-2</v>
      </c>
      <c r="C858" s="20">
        <v>4.9599999999999998E-2</v>
      </c>
      <c r="D858" s="20">
        <v>4.7400000000000005E-2</v>
      </c>
      <c r="E858" s="20">
        <v>4.8550000000000003E-2</v>
      </c>
      <c r="F858" s="20">
        <v>4.6199999999999998E-2</v>
      </c>
      <c r="H858" s="66">
        <f t="shared" si="65"/>
        <v>-5.9999999999999637E-4</v>
      </c>
      <c r="I858" s="66">
        <f t="shared" si="66"/>
        <v>-1.1999999999999997E-3</v>
      </c>
      <c r="J858" s="66">
        <f t="shared" si="67"/>
        <v>-1.2999999999999956E-3</v>
      </c>
      <c r="K858" s="66">
        <f t="shared" si="68"/>
        <v>7.4699999999999767E-4</v>
      </c>
      <c r="L858" s="66">
        <f t="shared" si="69"/>
        <v>-1.3000000000000025E-3</v>
      </c>
    </row>
    <row r="859" spans="1:12" x14ac:dyDescent="0.35">
      <c r="A859" s="8">
        <v>45210</v>
      </c>
      <c r="B859" s="20">
        <v>5.3800000000000001E-2</v>
      </c>
      <c r="C859" s="20">
        <v>4.99E-2</v>
      </c>
      <c r="D859" s="20">
        <v>4.7300000000000002E-2</v>
      </c>
      <c r="E859" s="20">
        <v>4.7953000000000003E-2</v>
      </c>
      <c r="F859" s="20">
        <v>4.5899999999999996E-2</v>
      </c>
      <c r="H859" s="66">
        <f t="shared" si="65"/>
        <v>1.0000000000000286E-4</v>
      </c>
      <c r="I859" s="66">
        <f t="shared" si="66"/>
        <v>3.0000000000000165E-4</v>
      </c>
      <c r="J859" s="66">
        <f t="shared" si="67"/>
        <v>-1.0000000000000286E-4</v>
      </c>
      <c r="K859" s="66">
        <f t="shared" si="68"/>
        <v>-5.9700000000000031E-4</v>
      </c>
      <c r="L859" s="66">
        <f t="shared" si="69"/>
        <v>-3.0000000000000165E-4</v>
      </c>
    </row>
    <row r="860" spans="1:12" x14ac:dyDescent="0.35">
      <c r="A860" s="8">
        <v>45211</v>
      </c>
      <c r="B860" s="20">
        <v>5.4299999999999994E-2</v>
      </c>
      <c r="C860" s="20">
        <v>5.0599999999999999E-2</v>
      </c>
      <c r="D860" s="20">
        <v>4.82E-2</v>
      </c>
      <c r="E860" s="20">
        <v>4.7594999999999998E-2</v>
      </c>
      <c r="F860" s="20">
        <v>4.6900000000000004E-2</v>
      </c>
      <c r="H860" s="66">
        <f t="shared" si="65"/>
        <v>4.9999999999999351E-4</v>
      </c>
      <c r="I860" s="66">
        <f t="shared" si="66"/>
        <v>6.9999999999999923E-4</v>
      </c>
      <c r="J860" s="66">
        <f t="shared" si="67"/>
        <v>8.9999999999999802E-4</v>
      </c>
      <c r="K860" s="66">
        <f t="shared" si="68"/>
        <v>-3.5800000000000415E-4</v>
      </c>
      <c r="L860" s="66">
        <f t="shared" si="69"/>
        <v>1.0000000000000078E-3</v>
      </c>
    </row>
    <row r="861" spans="1:12" x14ac:dyDescent="0.35">
      <c r="A861" s="8">
        <v>45212</v>
      </c>
      <c r="B861" s="20">
        <v>5.4100000000000002E-2</v>
      </c>
      <c r="C861" s="20">
        <v>5.04E-2</v>
      </c>
      <c r="D861" s="20">
        <v>4.8000000000000001E-2</v>
      </c>
      <c r="E861" s="20">
        <v>4.7850000000000004E-2</v>
      </c>
      <c r="F861" s="20">
        <v>4.6500000000000007E-2</v>
      </c>
      <c r="H861" s="66">
        <f t="shared" si="65"/>
        <v>-1.9999999999999185E-4</v>
      </c>
      <c r="I861" s="66">
        <f t="shared" si="66"/>
        <v>-1.9999999999999879E-4</v>
      </c>
      <c r="J861" s="66">
        <f t="shared" si="67"/>
        <v>-1.9999999999999879E-4</v>
      </c>
      <c r="K861" s="66">
        <f t="shared" si="68"/>
        <v>2.5500000000000522E-4</v>
      </c>
      <c r="L861" s="66">
        <f t="shared" si="69"/>
        <v>-3.9999999999999758E-4</v>
      </c>
    </row>
    <row r="862" spans="1:12" x14ac:dyDescent="0.35">
      <c r="A862" s="8">
        <v>45215</v>
      </c>
      <c r="B862" s="20">
        <v>5.4199999999999998E-2</v>
      </c>
      <c r="C862" s="20">
        <v>5.0900000000000001E-2</v>
      </c>
      <c r="D862" s="20">
        <v>4.87E-2</v>
      </c>
      <c r="E862" s="53">
        <f>((E861+E863)/2)</f>
        <v>4.7407000000000005E-2</v>
      </c>
      <c r="F862" s="20">
        <v>4.7199999999999999E-2</v>
      </c>
      <c r="H862" s="66">
        <f t="shared" si="65"/>
        <v>9.9999999999995925E-5</v>
      </c>
      <c r="I862" s="66">
        <f t="shared" si="66"/>
        <v>5.0000000000000044E-4</v>
      </c>
      <c r="J862" s="66">
        <f t="shared" si="67"/>
        <v>6.9999999999999923E-4</v>
      </c>
      <c r="K862" s="66">
        <f t="shared" si="68"/>
        <v>-4.4299999999999895E-4</v>
      </c>
      <c r="L862" s="66">
        <f t="shared" si="69"/>
        <v>6.999999999999923E-4</v>
      </c>
    </row>
    <row r="863" spans="1:12" x14ac:dyDescent="0.35">
      <c r="A863" s="8">
        <v>45216</v>
      </c>
      <c r="B863" s="20">
        <v>5.4800000000000001E-2</v>
      </c>
      <c r="C863" s="20">
        <v>5.1900000000000002E-2</v>
      </c>
      <c r="D863" s="20">
        <v>5.0099999999999999E-2</v>
      </c>
      <c r="E863" s="20">
        <v>4.6963999999999999E-2</v>
      </c>
      <c r="F863" s="20">
        <v>4.8600000000000004E-2</v>
      </c>
      <c r="H863" s="66">
        <f t="shared" si="65"/>
        <v>6.0000000000000331E-4</v>
      </c>
      <c r="I863" s="66">
        <f t="shared" si="66"/>
        <v>1.0000000000000009E-3</v>
      </c>
      <c r="J863" s="66">
        <f t="shared" si="67"/>
        <v>1.3999999999999985E-3</v>
      </c>
      <c r="K863" s="66">
        <f t="shared" si="68"/>
        <v>-4.4300000000000589E-4</v>
      </c>
      <c r="L863" s="66">
        <f t="shared" si="69"/>
        <v>1.4000000000000054E-3</v>
      </c>
    </row>
    <row r="864" spans="1:12" x14ac:dyDescent="0.35">
      <c r="A864" s="8">
        <v>45217</v>
      </c>
      <c r="B864" s="20">
        <v>5.4699999999999999E-2</v>
      </c>
      <c r="C864" s="20">
        <v>5.1900000000000002E-2</v>
      </c>
      <c r="D864" s="20">
        <v>5.0300000000000004E-2</v>
      </c>
      <c r="E864" s="20">
        <v>4.6490000000000004E-2</v>
      </c>
      <c r="F864" s="20">
        <v>4.9200000000000001E-2</v>
      </c>
      <c r="H864" s="66">
        <f t="shared" si="65"/>
        <v>-1.0000000000000286E-4</v>
      </c>
      <c r="I864" s="66">
        <f t="shared" si="66"/>
        <v>0</v>
      </c>
      <c r="J864" s="66">
        <f t="shared" si="67"/>
        <v>2.0000000000000573E-4</v>
      </c>
      <c r="K864" s="66">
        <f t="shared" si="68"/>
        <v>-4.7399999999999526E-4</v>
      </c>
      <c r="L864" s="66">
        <f t="shared" si="69"/>
        <v>5.9999999999999637E-4</v>
      </c>
    </row>
    <row r="865" spans="1:12" x14ac:dyDescent="0.35">
      <c r="A865" s="8">
        <v>45218</v>
      </c>
      <c r="B865" s="20">
        <v>5.4400000000000004E-2</v>
      </c>
      <c r="C865" s="20">
        <v>5.1399999999999994E-2</v>
      </c>
      <c r="D865" s="20">
        <v>5.0099999999999999E-2</v>
      </c>
      <c r="E865" s="20">
        <v>4.7271000000000001E-2</v>
      </c>
      <c r="F865" s="20">
        <v>4.9500000000000002E-2</v>
      </c>
      <c r="H865" s="66">
        <f t="shared" si="65"/>
        <v>-2.9999999999999472E-4</v>
      </c>
      <c r="I865" s="66">
        <f t="shared" si="66"/>
        <v>-5.0000000000000738E-4</v>
      </c>
      <c r="J865" s="66">
        <f t="shared" si="67"/>
        <v>-2.0000000000000573E-4</v>
      </c>
      <c r="K865" s="66">
        <f t="shared" si="68"/>
        <v>7.8099999999999697E-4</v>
      </c>
      <c r="L865" s="66">
        <f t="shared" si="69"/>
        <v>3.0000000000000165E-4</v>
      </c>
    </row>
    <row r="866" spans="1:12" x14ac:dyDescent="0.35">
      <c r="A866" s="8">
        <v>45219</v>
      </c>
      <c r="B866" s="20">
        <v>5.4100000000000002E-2</v>
      </c>
      <c r="C866" s="20">
        <v>5.0700000000000002E-2</v>
      </c>
      <c r="D866" s="20">
        <v>4.9299999999999997E-2</v>
      </c>
      <c r="E866" s="20">
        <v>4.7042E-2</v>
      </c>
      <c r="F866" s="20">
        <v>4.8600000000000004E-2</v>
      </c>
      <c r="H866" s="66">
        <f t="shared" si="65"/>
        <v>-3.0000000000000165E-4</v>
      </c>
      <c r="I866" s="66">
        <f t="shared" si="66"/>
        <v>-6.999999999999923E-4</v>
      </c>
      <c r="J866" s="66">
        <f t="shared" si="67"/>
        <v>-8.000000000000021E-4</v>
      </c>
      <c r="K866" s="66">
        <f t="shared" si="68"/>
        <v>-2.2900000000000004E-4</v>
      </c>
      <c r="L866" s="66">
        <f t="shared" si="69"/>
        <v>-8.9999999999999802E-4</v>
      </c>
    </row>
    <row r="867" spans="1:12" x14ac:dyDescent="0.35">
      <c r="A867" s="8">
        <v>45222</v>
      </c>
      <c r="B867" s="20">
        <v>5.4199999999999998E-2</v>
      </c>
      <c r="C867" s="20">
        <v>5.0499999999999996E-2</v>
      </c>
      <c r="D867" s="20">
        <v>4.8899999999999999E-2</v>
      </c>
      <c r="E867" s="20">
        <v>4.7496000000000003E-2</v>
      </c>
      <c r="F867" s="20">
        <v>4.8099999999999997E-2</v>
      </c>
      <c r="H867" s="66">
        <f t="shared" si="65"/>
        <v>9.9999999999995925E-5</v>
      </c>
      <c r="I867" s="66">
        <f t="shared" si="66"/>
        <v>-2.0000000000000573E-4</v>
      </c>
      <c r="J867" s="66">
        <f t="shared" si="67"/>
        <v>-3.9999999999999758E-4</v>
      </c>
      <c r="K867" s="66">
        <f t="shared" si="68"/>
        <v>4.5400000000000301E-4</v>
      </c>
      <c r="L867" s="66">
        <f t="shared" si="69"/>
        <v>-5.0000000000000738E-4</v>
      </c>
    </row>
    <row r="868" spans="1:12" x14ac:dyDescent="0.35">
      <c r="A868" s="8">
        <v>45223</v>
      </c>
      <c r="B868" s="20">
        <v>5.4100000000000002E-2</v>
      </c>
      <c r="C868" s="20">
        <v>5.0199999999999995E-2</v>
      </c>
      <c r="D868" s="20">
        <v>4.9100000000000005E-2</v>
      </c>
      <c r="E868" s="20">
        <v>4.8594999999999999E-2</v>
      </c>
      <c r="F868" s="20">
        <v>4.82E-2</v>
      </c>
      <c r="H868" s="66">
        <f t="shared" si="65"/>
        <v>-9.9999999999995925E-5</v>
      </c>
      <c r="I868" s="66">
        <f t="shared" si="66"/>
        <v>-3.0000000000000165E-4</v>
      </c>
      <c r="J868" s="66">
        <f t="shared" si="67"/>
        <v>2.0000000000000573E-4</v>
      </c>
      <c r="K868" s="66">
        <f t="shared" si="68"/>
        <v>1.0989999999999958E-3</v>
      </c>
      <c r="L868" s="66">
        <f t="shared" si="69"/>
        <v>1.0000000000000286E-4</v>
      </c>
    </row>
    <row r="869" spans="1:12" x14ac:dyDescent="0.35">
      <c r="A869" s="8">
        <v>45224</v>
      </c>
      <c r="B869" s="20">
        <v>5.4299999999999994E-2</v>
      </c>
      <c r="C869" s="20">
        <v>5.0799999999999998E-2</v>
      </c>
      <c r="D869" s="20">
        <v>4.9800000000000004E-2</v>
      </c>
      <c r="E869" s="20">
        <v>4.9105999999999997E-2</v>
      </c>
      <c r="F869" s="20">
        <v>4.8899999999999999E-2</v>
      </c>
      <c r="H869" s="66">
        <f t="shared" si="65"/>
        <v>1.9999999999999185E-4</v>
      </c>
      <c r="I869" s="66">
        <f t="shared" si="66"/>
        <v>6.0000000000000331E-4</v>
      </c>
      <c r="J869" s="66">
        <f t="shared" si="67"/>
        <v>6.9999999999999923E-4</v>
      </c>
      <c r="K869" s="66">
        <f t="shared" si="68"/>
        <v>5.1099999999999757E-4</v>
      </c>
      <c r="L869" s="66">
        <f t="shared" si="69"/>
        <v>6.9999999999999923E-4</v>
      </c>
    </row>
    <row r="870" spans="1:12" x14ac:dyDescent="0.35">
      <c r="A870" s="8">
        <v>45225</v>
      </c>
      <c r="B870" s="20">
        <v>5.3899999999999997E-2</v>
      </c>
      <c r="C870" s="20">
        <v>5.0199999999999995E-2</v>
      </c>
      <c r="D870" s="20">
        <v>4.8899999999999999E-2</v>
      </c>
      <c r="E870" s="20">
        <v>4.9375000000000002E-2</v>
      </c>
      <c r="F870" s="20">
        <v>4.7899999999999998E-2</v>
      </c>
      <c r="H870" s="66">
        <f t="shared" si="65"/>
        <v>-3.9999999999999758E-4</v>
      </c>
      <c r="I870" s="66">
        <f t="shared" si="66"/>
        <v>-6.0000000000000331E-4</v>
      </c>
      <c r="J870" s="66">
        <f t="shared" si="67"/>
        <v>-9.0000000000000496E-4</v>
      </c>
      <c r="K870" s="66">
        <f t="shared" si="68"/>
        <v>2.6900000000000535E-4</v>
      </c>
      <c r="L870" s="66">
        <f t="shared" si="69"/>
        <v>-1.0000000000000009E-3</v>
      </c>
    </row>
    <row r="871" spans="1:12" x14ac:dyDescent="0.35">
      <c r="A871" s="8">
        <v>45226</v>
      </c>
      <c r="B871" s="20">
        <v>5.3899999999999997E-2</v>
      </c>
      <c r="C871" s="20">
        <v>4.99E-2</v>
      </c>
      <c r="D871" s="20">
        <v>4.8399999999999999E-2</v>
      </c>
      <c r="E871" s="20">
        <v>4.8851000000000006E-2</v>
      </c>
      <c r="F871" s="20">
        <v>4.7599999999999996E-2</v>
      </c>
      <c r="H871" s="66">
        <f t="shared" si="65"/>
        <v>0</v>
      </c>
      <c r="I871" s="66">
        <f t="shared" si="66"/>
        <v>-2.9999999999999472E-4</v>
      </c>
      <c r="J871" s="66">
        <f t="shared" si="67"/>
        <v>-5.0000000000000044E-4</v>
      </c>
      <c r="K871" s="66">
        <f t="shared" si="68"/>
        <v>-5.2399999999999669E-4</v>
      </c>
      <c r="L871" s="66">
        <f t="shared" si="69"/>
        <v>-3.0000000000000165E-4</v>
      </c>
    </row>
    <row r="872" spans="1:12" x14ac:dyDescent="0.35">
      <c r="A872" s="8">
        <v>45229</v>
      </c>
      <c r="B872" s="20">
        <v>5.4100000000000002E-2</v>
      </c>
      <c r="C872" s="20">
        <v>5.0300000000000004E-2</v>
      </c>
      <c r="D872" s="20">
        <v>4.87E-2</v>
      </c>
      <c r="E872" s="20">
        <v>4.8330999999999999E-2</v>
      </c>
      <c r="F872" s="20">
        <v>4.8000000000000001E-2</v>
      </c>
      <c r="H872" s="66">
        <f t="shared" si="65"/>
        <v>2.0000000000000573E-4</v>
      </c>
      <c r="I872" s="66">
        <f t="shared" si="66"/>
        <v>4.0000000000000452E-4</v>
      </c>
      <c r="J872" s="66">
        <f t="shared" si="67"/>
        <v>3.0000000000000165E-4</v>
      </c>
      <c r="K872" s="66">
        <f t="shared" si="68"/>
        <v>-5.2000000000000657E-4</v>
      </c>
      <c r="L872" s="66">
        <f t="shared" si="69"/>
        <v>4.0000000000000452E-4</v>
      </c>
    </row>
    <row r="873" spans="1:12" x14ac:dyDescent="0.35">
      <c r="A873" s="8">
        <v>45230</v>
      </c>
      <c r="B873" s="20">
        <v>5.4400000000000004E-2</v>
      </c>
      <c r="C873" s="20">
        <v>5.0700000000000002E-2</v>
      </c>
      <c r="D873" s="20">
        <v>4.9000000000000002E-2</v>
      </c>
      <c r="E873" s="20">
        <v>4.8261999999999999E-2</v>
      </c>
      <c r="F873" s="20">
        <v>4.82E-2</v>
      </c>
      <c r="H873" s="66">
        <f t="shared" si="65"/>
        <v>3.0000000000000165E-4</v>
      </c>
      <c r="I873" s="66">
        <f t="shared" si="66"/>
        <v>3.9999999999999758E-4</v>
      </c>
      <c r="J873" s="66">
        <f t="shared" si="67"/>
        <v>3.0000000000000165E-4</v>
      </c>
      <c r="K873" s="66">
        <f t="shared" si="68"/>
        <v>-6.8999999999999617E-5</v>
      </c>
      <c r="L873" s="66">
        <f t="shared" si="69"/>
        <v>1.9999999999999879E-4</v>
      </c>
    </row>
    <row r="874" spans="1:12" x14ac:dyDescent="0.35">
      <c r="A874" s="8">
        <v>45231</v>
      </c>
      <c r="B874" s="20">
        <v>5.3699999999999998E-2</v>
      </c>
      <c r="C874" s="20">
        <v>4.9500000000000002E-2</v>
      </c>
      <c r="D874" s="20">
        <v>4.7599999999999996E-2</v>
      </c>
      <c r="E874" s="20">
        <v>4.8906999999999999E-2</v>
      </c>
      <c r="F874" s="20">
        <v>4.6699999999999998E-2</v>
      </c>
      <c r="H874" s="66">
        <f t="shared" si="65"/>
        <v>-7.0000000000000617E-4</v>
      </c>
      <c r="I874" s="66">
        <f t="shared" si="66"/>
        <v>-1.1999999999999997E-3</v>
      </c>
      <c r="J874" s="66">
        <f t="shared" si="67"/>
        <v>-1.4000000000000054E-3</v>
      </c>
      <c r="K874" s="66">
        <f t="shared" si="68"/>
        <v>6.4499999999999974E-4</v>
      </c>
      <c r="L874" s="66">
        <f t="shared" si="69"/>
        <v>-1.5000000000000013E-3</v>
      </c>
    </row>
    <row r="875" spans="1:12" x14ac:dyDescent="0.35">
      <c r="A875" s="8">
        <v>45232</v>
      </c>
      <c r="B875" s="20">
        <v>5.3800000000000001E-2</v>
      </c>
      <c r="C875" s="20">
        <v>4.9800000000000004E-2</v>
      </c>
      <c r="D875" s="20">
        <v>4.7800000000000002E-2</v>
      </c>
      <c r="E875" s="20">
        <v>4.8354999999999995E-2</v>
      </c>
      <c r="F875" s="20">
        <v>4.6500000000000007E-2</v>
      </c>
      <c r="H875" s="66">
        <f t="shared" si="65"/>
        <v>1.0000000000000286E-4</v>
      </c>
      <c r="I875" s="66">
        <f t="shared" si="66"/>
        <v>3.0000000000000165E-4</v>
      </c>
      <c r="J875" s="66">
        <f t="shared" si="67"/>
        <v>2.0000000000000573E-4</v>
      </c>
      <c r="K875" s="66">
        <f t="shared" si="68"/>
        <v>-5.5200000000000388E-4</v>
      </c>
      <c r="L875" s="66">
        <f t="shared" si="69"/>
        <v>-1.9999999999999185E-4</v>
      </c>
    </row>
    <row r="876" spans="1:12" x14ac:dyDescent="0.35">
      <c r="A876" s="8">
        <v>45233</v>
      </c>
      <c r="B876" s="20">
        <v>5.2900000000000003E-2</v>
      </c>
      <c r="C876" s="20">
        <v>4.8300000000000003E-2</v>
      </c>
      <c r="D876" s="20">
        <v>4.6199999999999998E-2</v>
      </c>
      <c r="E876" s="20">
        <v>4.7958000000000001E-2</v>
      </c>
      <c r="F876" s="20">
        <v>4.4900000000000002E-2</v>
      </c>
      <c r="H876" s="66">
        <f t="shared" si="65"/>
        <v>-8.9999999999999802E-4</v>
      </c>
      <c r="I876" s="66">
        <f t="shared" si="66"/>
        <v>-1.5000000000000013E-3</v>
      </c>
      <c r="J876" s="66">
        <f t="shared" si="67"/>
        <v>-1.6000000000000042E-3</v>
      </c>
      <c r="K876" s="66">
        <f t="shared" si="68"/>
        <v>-3.9699999999999458E-4</v>
      </c>
      <c r="L876" s="66">
        <f t="shared" si="69"/>
        <v>-1.6000000000000042E-3</v>
      </c>
    </row>
    <row r="877" spans="1:12" x14ac:dyDescent="0.35">
      <c r="A877" s="8">
        <v>45236</v>
      </c>
      <c r="B877" s="20">
        <v>5.33E-2</v>
      </c>
      <c r="C877" s="20">
        <v>4.9299999999999997E-2</v>
      </c>
      <c r="D877" s="20">
        <v>4.7199999999999999E-2</v>
      </c>
      <c r="E877" s="20">
        <v>4.8103E-2</v>
      </c>
      <c r="F877" s="20">
        <v>4.5999999999999999E-2</v>
      </c>
      <c r="H877" s="66">
        <f t="shared" si="65"/>
        <v>3.9999999999999758E-4</v>
      </c>
      <c r="I877" s="66">
        <f t="shared" si="66"/>
        <v>9.9999999999999395E-4</v>
      </c>
      <c r="J877" s="66">
        <f t="shared" si="67"/>
        <v>1.0000000000000009E-3</v>
      </c>
      <c r="K877" s="66">
        <f t="shared" si="68"/>
        <v>1.449999999999993E-4</v>
      </c>
      <c r="L877" s="66">
        <f t="shared" si="69"/>
        <v>1.0999999999999968E-3</v>
      </c>
    </row>
    <row r="878" spans="1:12" x14ac:dyDescent="0.35">
      <c r="A878" s="8">
        <v>45237</v>
      </c>
      <c r="B878" s="20">
        <v>5.33E-2</v>
      </c>
      <c r="C878" s="20">
        <v>4.9100000000000005E-2</v>
      </c>
      <c r="D878" s="20">
        <v>4.6399999999999997E-2</v>
      </c>
      <c r="E878" s="20">
        <v>4.8238000000000003E-2</v>
      </c>
      <c r="F878" s="20">
        <v>4.53E-2</v>
      </c>
      <c r="H878" s="66">
        <f t="shared" si="65"/>
        <v>0</v>
      </c>
      <c r="I878" s="66">
        <f t="shared" si="66"/>
        <v>-1.9999999999999185E-4</v>
      </c>
      <c r="J878" s="66">
        <f t="shared" si="67"/>
        <v>-8.000000000000021E-4</v>
      </c>
      <c r="K878" s="66">
        <f t="shared" si="68"/>
        <v>1.3500000000000317E-4</v>
      </c>
      <c r="L878" s="66">
        <f t="shared" si="69"/>
        <v>-6.9999999999999923E-4</v>
      </c>
    </row>
    <row r="879" spans="1:12" x14ac:dyDescent="0.35">
      <c r="A879" s="8">
        <v>45238</v>
      </c>
      <c r="B879" s="20">
        <v>5.3399999999999996E-2</v>
      </c>
      <c r="C879" s="20">
        <v>4.9299999999999997E-2</v>
      </c>
      <c r="D879" s="20">
        <v>4.6500000000000007E-2</v>
      </c>
      <c r="E879" s="20">
        <v>4.7230000000000001E-2</v>
      </c>
      <c r="F879" s="20">
        <v>4.5100000000000001E-2</v>
      </c>
      <c r="H879" s="66">
        <f t="shared" si="65"/>
        <v>9.9999999999995925E-5</v>
      </c>
      <c r="I879" s="66">
        <f t="shared" si="66"/>
        <v>1.9999999999999185E-4</v>
      </c>
      <c r="J879" s="66">
        <f t="shared" si="67"/>
        <v>1.000000000000098E-4</v>
      </c>
      <c r="K879" s="66">
        <f t="shared" si="68"/>
        <v>-1.0080000000000019E-3</v>
      </c>
      <c r="L879" s="66">
        <f t="shared" si="69"/>
        <v>-1.9999999999999879E-4</v>
      </c>
    </row>
    <row r="880" spans="1:12" x14ac:dyDescent="0.35">
      <c r="A880" s="8">
        <v>45239</v>
      </c>
      <c r="B880" s="20">
        <v>5.3899999999999997E-2</v>
      </c>
      <c r="C880" s="20">
        <v>5.0300000000000004E-2</v>
      </c>
      <c r="D880" s="20">
        <v>4.7699999999999992E-2</v>
      </c>
      <c r="E880" s="20">
        <v>4.6753999999999997E-2</v>
      </c>
      <c r="F880" s="20">
        <v>4.6500000000000007E-2</v>
      </c>
      <c r="H880" s="66">
        <f t="shared" si="65"/>
        <v>5.0000000000000044E-4</v>
      </c>
      <c r="I880" s="66">
        <f t="shared" si="66"/>
        <v>1.0000000000000078E-3</v>
      </c>
      <c r="J880" s="66">
        <f t="shared" si="67"/>
        <v>1.1999999999999858E-3</v>
      </c>
      <c r="K880" s="66">
        <f t="shared" si="68"/>
        <v>-4.760000000000042E-4</v>
      </c>
      <c r="L880" s="66">
        <f t="shared" si="69"/>
        <v>1.4000000000000054E-3</v>
      </c>
    </row>
    <row r="881" spans="1:12" x14ac:dyDescent="0.35">
      <c r="A881" s="8">
        <v>45240</v>
      </c>
      <c r="B881" s="20">
        <v>5.3800000000000001E-2</v>
      </c>
      <c r="C881" s="20">
        <v>5.04E-2</v>
      </c>
      <c r="D881" s="20">
        <v>4.8000000000000001E-2</v>
      </c>
      <c r="E881" s="20">
        <v>4.5540999999999998E-2</v>
      </c>
      <c r="F881" s="20">
        <v>4.6500000000000007E-2</v>
      </c>
      <c r="H881" s="66">
        <f t="shared" si="65"/>
        <v>-9.9999999999995925E-5</v>
      </c>
      <c r="I881" s="66">
        <f t="shared" si="66"/>
        <v>9.9999999999995925E-5</v>
      </c>
      <c r="J881" s="66">
        <f t="shared" si="67"/>
        <v>3.0000000000000859E-4</v>
      </c>
      <c r="K881" s="66">
        <f t="shared" si="68"/>
        <v>-1.2129999999999988E-3</v>
      </c>
      <c r="L881" s="66">
        <f t="shared" si="69"/>
        <v>0</v>
      </c>
    </row>
    <row r="882" spans="1:12" x14ac:dyDescent="0.35">
      <c r="A882" s="8">
        <v>45243</v>
      </c>
      <c r="B882" s="20">
        <v>5.3699999999999998E-2</v>
      </c>
      <c r="C882" s="20">
        <v>5.0199999999999995E-2</v>
      </c>
      <c r="D882" s="20">
        <v>4.8000000000000001E-2</v>
      </c>
      <c r="E882" s="20">
        <v>4.6096000000000005E-2</v>
      </c>
      <c r="F882" s="20">
        <v>4.6600000000000003E-2</v>
      </c>
      <c r="H882" s="66">
        <f t="shared" si="65"/>
        <v>-1.0000000000000286E-4</v>
      </c>
      <c r="I882" s="66">
        <f t="shared" si="66"/>
        <v>-2.0000000000000573E-4</v>
      </c>
      <c r="J882" s="66">
        <f t="shared" si="67"/>
        <v>0</v>
      </c>
      <c r="K882" s="66">
        <f t="shared" si="68"/>
        <v>5.5500000000000688E-4</v>
      </c>
      <c r="L882" s="66">
        <f t="shared" si="69"/>
        <v>9.9999999999995925E-5</v>
      </c>
    </row>
    <row r="883" spans="1:12" x14ac:dyDescent="0.35">
      <c r="A883" s="8">
        <v>45244</v>
      </c>
      <c r="B883" s="20">
        <v>5.2400000000000002E-2</v>
      </c>
      <c r="C883" s="20">
        <v>4.8000000000000001E-2</v>
      </c>
      <c r="D883" s="20">
        <v>4.5599999999999995E-2</v>
      </c>
      <c r="E883" s="20">
        <v>4.5744999999999994E-2</v>
      </c>
      <c r="F883" s="20">
        <v>4.4199999999999996E-2</v>
      </c>
      <c r="H883" s="66">
        <f t="shared" si="65"/>
        <v>-1.2999999999999956E-3</v>
      </c>
      <c r="I883" s="66">
        <f t="shared" si="66"/>
        <v>-2.1999999999999936E-3</v>
      </c>
      <c r="J883" s="66">
        <f t="shared" si="67"/>
        <v>-2.4000000000000063E-3</v>
      </c>
      <c r="K883" s="66">
        <f t="shared" si="68"/>
        <v>-3.5100000000001103E-4</v>
      </c>
      <c r="L883" s="66">
        <f t="shared" si="69"/>
        <v>-2.4000000000000063E-3</v>
      </c>
    </row>
    <row r="884" spans="1:12" x14ac:dyDescent="0.35">
      <c r="A884" s="8">
        <v>45245</v>
      </c>
      <c r="B884" s="20">
        <v>5.2699999999999997E-2</v>
      </c>
      <c r="C884" s="20">
        <v>4.9000000000000002E-2</v>
      </c>
      <c r="D884" s="20">
        <v>4.6799999999999994E-2</v>
      </c>
      <c r="E884" s="20">
        <v>4.5570000000000006E-2</v>
      </c>
      <c r="F884" s="20">
        <v>4.5199999999999997E-2</v>
      </c>
      <c r="H884" s="66">
        <f t="shared" si="65"/>
        <v>2.9999999999999472E-4</v>
      </c>
      <c r="I884" s="66">
        <f t="shared" si="66"/>
        <v>1.0000000000000009E-3</v>
      </c>
      <c r="J884" s="66">
        <f t="shared" si="67"/>
        <v>1.1999999999999997E-3</v>
      </c>
      <c r="K884" s="66">
        <f t="shared" si="68"/>
        <v>-1.7499999999998767E-4</v>
      </c>
      <c r="L884" s="66">
        <f t="shared" si="69"/>
        <v>1.0000000000000009E-3</v>
      </c>
    </row>
    <row r="885" spans="1:12" x14ac:dyDescent="0.35">
      <c r="A885" s="8">
        <v>45246</v>
      </c>
      <c r="B885" s="20">
        <v>5.2300000000000006E-2</v>
      </c>
      <c r="C885" s="20">
        <v>4.8300000000000003E-2</v>
      </c>
      <c r="D885" s="20">
        <v>4.5899999999999996E-2</v>
      </c>
      <c r="E885" s="20">
        <v>4.6558000000000002E-2</v>
      </c>
      <c r="F885" s="20">
        <v>4.4299999999999999E-2</v>
      </c>
      <c r="H885" s="66">
        <f t="shared" si="65"/>
        <v>-3.9999999999999064E-4</v>
      </c>
      <c r="I885" s="66">
        <f t="shared" si="66"/>
        <v>-6.9999999999999923E-4</v>
      </c>
      <c r="J885" s="66">
        <f t="shared" si="67"/>
        <v>-8.9999999999999802E-4</v>
      </c>
      <c r="K885" s="66">
        <f t="shared" si="68"/>
        <v>9.8799999999999583E-4</v>
      </c>
      <c r="L885" s="66">
        <f t="shared" si="69"/>
        <v>-8.9999999999999802E-4</v>
      </c>
    </row>
    <row r="886" spans="1:12" x14ac:dyDescent="0.35">
      <c r="A886" s="8">
        <v>45247</v>
      </c>
      <c r="B886" s="20">
        <v>5.2400000000000002E-2</v>
      </c>
      <c r="C886" s="20">
        <v>4.8799999999999996E-2</v>
      </c>
      <c r="D886" s="20">
        <v>4.6399999999999997E-2</v>
      </c>
      <c r="E886" s="20">
        <v>4.6828000000000002E-2</v>
      </c>
      <c r="F886" s="20">
        <v>4.4500000000000005E-2</v>
      </c>
      <c r="H886" s="66">
        <f t="shared" si="65"/>
        <v>9.9999999999995925E-5</v>
      </c>
      <c r="I886" s="66">
        <f t="shared" si="66"/>
        <v>4.9999999999999351E-4</v>
      </c>
      <c r="J886" s="66">
        <f t="shared" si="67"/>
        <v>5.0000000000000044E-4</v>
      </c>
      <c r="K886" s="66">
        <f t="shared" si="68"/>
        <v>2.6999999999999941E-4</v>
      </c>
      <c r="L886" s="66">
        <f t="shared" si="69"/>
        <v>2.0000000000000573E-4</v>
      </c>
    </row>
    <row r="887" spans="1:12" x14ac:dyDescent="0.35">
      <c r="A887" s="8">
        <v>45250</v>
      </c>
      <c r="B887" s="20">
        <v>5.2499999999999998E-2</v>
      </c>
      <c r="C887" s="20">
        <v>4.8899999999999999E-2</v>
      </c>
      <c r="D887" s="20">
        <v>4.6199999999999998E-2</v>
      </c>
      <c r="E887" s="20">
        <v>4.6942999999999999E-2</v>
      </c>
      <c r="F887" s="20">
        <v>4.4400000000000002E-2</v>
      </c>
      <c r="H887" s="66">
        <f t="shared" si="65"/>
        <v>9.9999999999995925E-5</v>
      </c>
      <c r="I887" s="66">
        <f t="shared" si="66"/>
        <v>1.0000000000000286E-4</v>
      </c>
      <c r="J887" s="66">
        <f t="shared" si="67"/>
        <v>-1.9999999999999879E-4</v>
      </c>
      <c r="K887" s="66">
        <f t="shared" si="68"/>
        <v>1.1499999999999705E-4</v>
      </c>
      <c r="L887" s="66">
        <f t="shared" si="69"/>
        <v>-1.0000000000000286E-4</v>
      </c>
    </row>
    <row r="888" spans="1:12" x14ac:dyDescent="0.35">
      <c r="A888" s="8">
        <v>45251</v>
      </c>
      <c r="B888" s="20">
        <v>5.2400000000000002E-2</v>
      </c>
      <c r="C888" s="20">
        <v>4.8600000000000004E-2</v>
      </c>
      <c r="D888" s="20">
        <v>4.5999999999999999E-2</v>
      </c>
      <c r="E888" s="20">
        <v>4.5114000000000001E-2</v>
      </c>
      <c r="F888" s="20">
        <v>4.41E-2</v>
      </c>
      <c r="H888" s="66">
        <f t="shared" si="65"/>
        <v>-9.9999999999995925E-5</v>
      </c>
      <c r="I888" s="66">
        <f t="shared" si="66"/>
        <v>-2.9999999999999472E-4</v>
      </c>
      <c r="J888" s="66">
        <f t="shared" si="67"/>
        <v>-1.9999999999999879E-4</v>
      </c>
      <c r="K888" s="66">
        <f t="shared" si="68"/>
        <v>-1.8289999999999973E-3</v>
      </c>
      <c r="L888" s="66">
        <f t="shared" si="69"/>
        <v>-3.0000000000000165E-4</v>
      </c>
    </row>
    <row r="889" spans="1:12" x14ac:dyDescent="0.35">
      <c r="A889" s="8">
        <v>45252</v>
      </c>
      <c r="B889" s="20">
        <v>5.2600000000000001E-2</v>
      </c>
      <c r="C889" s="20">
        <v>4.8899999999999999E-2</v>
      </c>
      <c r="D889" s="20">
        <v>4.6199999999999998E-2</v>
      </c>
      <c r="E889" s="20">
        <v>4.5464000000000004E-2</v>
      </c>
      <c r="F889" s="20">
        <v>4.4400000000000002E-2</v>
      </c>
      <c r="H889" s="66">
        <f t="shared" si="65"/>
        <v>1.9999999999999879E-4</v>
      </c>
      <c r="I889" s="66">
        <f t="shared" si="66"/>
        <v>2.9999999999999472E-4</v>
      </c>
      <c r="J889" s="66">
        <f t="shared" si="67"/>
        <v>1.9999999999999879E-4</v>
      </c>
      <c r="K889" s="66">
        <f t="shared" si="68"/>
        <v>3.5000000000000309E-4</v>
      </c>
      <c r="L889" s="66">
        <f t="shared" si="69"/>
        <v>3.0000000000000165E-4</v>
      </c>
    </row>
    <row r="890" spans="1:12" x14ac:dyDescent="0.35">
      <c r="A890" s="8">
        <v>45254</v>
      </c>
      <c r="B890" s="20">
        <v>5.2699999999999997E-2</v>
      </c>
      <c r="C890" s="20">
        <v>4.9200000000000001E-2</v>
      </c>
      <c r="D890" s="20">
        <v>4.6699999999999998E-2</v>
      </c>
      <c r="E890" s="20">
        <v>4.4898999999999994E-2</v>
      </c>
      <c r="F890" s="20">
        <v>4.4900000000000002E-2</v>
      </c>
      <c r="H890" s="66">
        <f t="shared" si="65"/>
        <v>9.9999999999995925E-5</v>
      </c>
      <c r="I890" s="66">
        <f t="shared" si="66"/>
        <v>3.0000000000000165E-4</v>
      </c>
      <c r="J890" s="66">
        <f t="shared" si="67"/>
        <v>5.0000000000000044E-4</v>
      </c>
      <c r="K890" s="66">
        <f t="shared" si="68"/>
        <v>-5.6500000000000994E-4</v>
      </c>
      <c r="L890" s="66">
        <f t="shared" si="69"/>
        <v>5.0000000000000044E-4</v>
      </c>
    </row>
    <row r="891" spans="1:12" x14ac:dyDescent="0.35">
      <c r="A891" s="8">
        <v>45257</v>
      </c>
      <c r="B891" s="20">
        <v>5.2400000000000002E-2</v>
      </c>
      <c r="C891" s="20">
        <v>4.8399999999999999E-2</v>
      </c>
      <c r="D891" s="20">
        <v>4.5999999999999999E-2</v>
      </c>
      <c r="E891" s="20">
        <v>4.4900000000000002E-2</v>
      </c>
      <c r="F891" s="20">
        <v>4.3799999999999999E-2</v>
      </c>
      <c r="H891" s="66">
        <f t="shared" si="65"/>
        <v>-2.9999999999999472E-4</v>
      </c>
      <c r="I891" s="66">
        <f t="shared" si="66"/>
        <v>-8.000000000000021E-4</v>
      </c>
      <c r="J891" s="66">
        <f t="shared" si="67"/>
        <v>-6.9999999999999923E-4</v>
      </c>
      <c r="K891" s="66">
        <f t="shared" si="68"/>
        <v>1.000000000007939E-6</v>
      </c>
      <c r="L891" s="66">
        <f t="shared" si="69"/>
        <v>-1.1000000000000038E-3</v>
      </c>
    </row>
    <row r="892" spans="1:12" x14ac:dyDescent="0.35">
      <c r="A892" s="8">
        <v>45258</v>
      </c>
      <c r="B892" s="20">
        <v>5.21E-2</v>
      </c>
      <c r="C892" s="20">
        <v>4.7300000000000002E-2</v>
      </c>
      <c r="D892" s="20">
        <v>4.4900000000000002E-2</v>
      </c>
      <c r="E892" s="20">
        <v>4.4852999999999997E-2</v>
      </c>
      <c r="F892" s="20">
        <v>4.2900000000000001E-2</v>
      </c>
      <c r="H892" s="66">
        <f t="shared" si="65"/>
        <v>-3.0000000000000165E-4</v>
      </c>
      <c r="I892" s="66">
        <f t="shared" si="66"/>
        <v>-1.0999999999999968E-3</v>
      </c>
      <c r="J892" s="66">
        <f t="shared" si="67"/>
        <v>-1.0999999999999968E-3</v>
      </c>
      <c r="K892" s="66">
        <f t="shared" si="68"/>
        <v>-4.7000000000005371E-5</v>
      </c>
      <c r="L892" s="66">
        <f t="shared" si="69"/>
        <v>-8.9999999999999802E-4</v>
      </c>
    </row>
    <row r="893" spans="1:12" x14ac:dyDescent="0.35">
      <c r="A893" s="8">
        <v>45259</v>
      </c>
      <c r="B893" s="20">
        <v>5.1200000000000002E-2</v>
      </c>
      <c r="C893" s="20">
        <v>4.6399999999999997E-2</v>
      </c>
      <c r="D893" s="20">
        <v>4.4000000000000004E-2</v>
      </c>
      <c r="E893" s="20">
        <v>4.4694000000000005E-2</v>
      </c>
      <c r="F893" s="20">
        <v>4.2199999999999994E-2</v>
      </c>
      <c r="H893" s="66">
        <f t="shared" si="65"/>
        <v>-8.9999999999999802E-4</v>
      </c>
      <c r="I893" s="66">
        <f t="shared" si="66"/>
        <v>-9.0000000000000496E-4</v>
      </c>
      <c r="J893" s="66">
        <f t="shared" si="67"/>
        <v>-8.9999999999999802E-4</v>
      </c>
      <c r="K893" s="66">
        <f t="shared" si="68"/>
        <v>-1.5899999999999248E-4</v>
      </c>
      <c r="L893" s="66">
        <f t="shared" si="69"/>
        <v>-7.0000000000000617E-4</v>
      </c>
    </row>
    <row r="894" spans="1:12" x14ac:dyDescent="0.35">
      <c r="A894" s="8">
        <v>45260</v>
      </c>
      <c r="B894" s="20">
        <v>5.16E-2</v>
      </c>
      <c r="C894" s="20">
        <v>4.7300000000000002E-2</v>
      </c>
      <c r="D894" s="20">
        <v>4.4800000000000006E-2</v>
      </c>
      <c r="E894" s="20">
        <v>4.4812999999999999E-2</v>
      </c>
      <c r="F894" s="20">
        <v>4.3099999999999999E-2</v>
      </c>
      <c r="H894" s="66">
        <f t="shared" si="65"/>
        <v>3.9999999999999758E-4</v>
      </c>
      <c r="I894" s="66">
        <f t="shared" si="66"/>
        <v>9.0000000000000496E-4</v>
      </c>
      <c r="J894" s="66">
        <f t="shared" si="67"/>
        <v>8.000000000000021E-4</v>
      </c>
      <c r="K894" s="66">
        <f t="shared" si="68"/>
        <v>1.1899999999999411E-4</v>
      </c>
      <c r="L894" s="66">
        <f t="shared" si="69"/>
        <v>9.0000000000000496E-4</v>
      </c>
    </row>
    <row r="895" spans="1:12" x14ac:dyDescent="0.35">
      <c r="A895" s="8">
        <v>45261</v>
      </c>
      <c r="B895" s="20">
        <v>5.0499999999999996E-2</v>
      </c>
      <c r="C895" s="20">
        <v>4.5599999999999995E-2</v>
      </c>
      <c r="D895" s="20">
        <v>4.3099999999999999E-2</v>
      </c>
      <c r="E895" s="20">
        <v>4.5380000000000004E-2</v>
      </c>
      <c r="F895" s="20">
        <v>4.1399999999999999E-2</v>
      </c>
      <c r="H895" s="66">
        <f t="shared" si="65"/>
        <v>-1.1000000000000038E-3</v>
      </c>
      <c r="I895" s="66">
        <f t="shared" si="66"/>
        <v>-1.7000000000000071E-3</v>
      </c>
      <c r="J895" s="66">
        <f t="shared" si="67"/>
        <v>-1.7000000000000071E-3</v>
      </c>
      <c r="K895" s="66">
        <f t="shared" si="68"/>
        <v>5.67000000000005E-4</v>
      </c>
      <c r="L895" s="66">
        <f t="shared" si="69"/>
        <v>-1.7000000000000001E-3</v>
      </c>
    </row>
    <row r="896" spans="1:12" x14ac:dyDescent="0.35">
      <c r="A896" s="8">
        <v>45264</v>
      </c>
      <c r="B896" s="20">
        <v>5.0999999999999997E-2</v>
      </c>
      <c r="C896" s="20">
        <v>4.6399999999999997E-2</v>
      </c>
      <c r="D896" s="20">
        <v>4.4000000000000004E-2</v>
      </c>
      <c r="E896" s="20">
        <v>4.4782000000000002E-2</v>
      </c>
      <c r="F896" s="20">
        <v>4.2300000000000004E-2</v>
      </c>
      <c r="H896" s="66">
        <f t="shared" si="65"/>
        <v>5.0000000000000044E-4</v>
      </c>
      <c r="I896" s="66">
        <f t="shared" si="66"/>
        <v>8.000000000000021E-4</v>
      </c>
      <c r="J896" s="66">
        <f t="shared" si="67"/>
        <v>9.0000000000000496E-4</v>
      </c>
      <c r="K896" s="66">
        <f t="shared" si="68"/>
        <v>-5.9800000000000131E-4</v>
      </c>
      <c r="L896" s="66">
        <f t="shared" si="69"/>
        <v>9.0000000000000496E-4</v>
      </c>
    </row>
    <row r="897" spans="1:12" x14ac:dyDescent="0.35">
      <c r="A897" s="8">
        <v>45265</v>
      </c>
      <c r="B897" s="20">
        <v>5.0599999999999999E-2</v>
      </c>
      <c r="C897" s="20">
        <v>4.5700000000000005E-2</v>
      </c>
      <c r="D897" s="20">
        <v>4.3299999999999998E-2</v>
      </c>
      <c r="E897" s="20">
        <v>4.3987999999999999E-2</v>
      </c>
      <c r="F897" s="20">
        <v>4.1399999999999999E-2</v>
      </c>
      <c r="H897" s="66">
        <f t="shared" si="65"/>
        <v>-3.9999999999999758E-4</v>
      </c>
      <c r="I897" s="66">
        <f t="shared" si="66"/>
        <v>-6.999999999999923E-4</v>
      </c>
      <c r="J897" s="66">
        <f t="shared" si="67"/>
        <v>-7.0000000000000617E-4</v>
      </c>
      <c r="K897" s="66">
        <f t="shared" si="68"/>
        <v>-7.9400000000000304E-4</v>
      </c>
      <c r="L897" s="66">
        <f t="shared" si="69"/>
        <v>-9.0000000000000496E-4</v>
      </c>
    </row>
    <row r="898" spans="1:12" x14ac:dyDescent="0.35">
      <c r="A898" s="8">
        <v>45266</v>
      </c>
      <c r="B898" s="20">
        <v>5.0700000000000002E-2</v>
      </c>
      <c r="C898" s="20">
        <v>4.5999999999999999E-2</v>
      </c>
      <c r="D898" s="20">
        <v>4.3299999999999998E-2</v>
      </c>
      <c r="E898" s="20">
        <v>4.3156999999999994E-2</v>
      </c>
      <c r="F898" s="20">
        <v>4.1200000000000001E-2</v>
      </c>
      <c r="H898" s="66">
        <f t="shared" si="65"/>
        <v>1.0000000000000286E-4</v>
      </c>
      <c r="I898" s="66">
        <f t="shared" si="66"/>
        <v>2.9999999999999472E-4</v>
      </c>
      <c r="J898" s="66">
        <f t="shared" si="67"/>
        <v>0</v>
      </c>
      <c r="K898" s="66">
        <f t="shared" si="68"/>
        <v>-8.3100000000000535E-4</v>
      </c>
      <c r="L898" s="66">
        <f t="shared" si="69"/>
        <v>-1.9999999999999879E-4</v>
      </c>
    </row>
    <row r="899" spans="1:12" x14ac:dyDescent="0.35">
      <c r="A899" s="8">
        <v>45267</v>
      </c>
      <c r="B899" s="20">
        <v>5.0499999999999996E-2</v>
      </c>
      <c r="C899" s="20">
        <v>4.58E-2</v>
      </c>
      <c r="D899" s="20">
        <v>4.3099999999999999E-2</v>
      </c>
      <c r="E899" s="20">
        <v>4.36E-2</v>
      </c>
      <c r="F899" s="20">
        <v>4.1100000000000005E-2</v>
      </c>
      <c r="H899" s="66">
        <f t="shared" si="65"/>
        <v>-2.0000000000000573E-4</v>
      </c>
      <c r="I899" s="66">
        <f t="shared" si="66"/>
        <v>-1.9999999999999879E-4</v>
      </c>
      <c r="J899" s="66">
        <f t="shared" si="67"/>
        <v>-1.9999999999999879E-4</v>
      </c>
      <c r="K899" s="66">
        <f t="shared" si="68"/>
        <v>4.4300000000000589E-4</v>
      </c>
      <c r="L899" s="66">
        <f t="shared" si="69"/>
        <v>-9.9999999999995925E-5</v>
      </c>
    </row>
    <row r="900" spans="1:12" x14ac:dyDescent="0.35">
      <c r="A900" s="8">
        <v>45268</v>
      </c>
      <c r="B900" s="20">
        <v>5.1299999999999998E-2</v>
      </c>
      <c r="C900" s="20">
        <v>4.7100000000000003E-2</v>
      </c>
      <c r="D900" s="20">
        <v>4.4500000000000005E-2</v>
      </c>
      <c r="E900" s="20">
        <v>4.2359999999999995E-2</v>
      </c>
      <c r="F900" s="20">
        <v>4.24E-2</v>
      </c>
      <c r="H900" s="66">
        <f t="shared" ref="H900:H963" si="70">B900-B899</f>
        <v>8.000000000000021E-4</v>
      </c>
      <c r="I900" s="66">
        <f t="shared" ref="I900:I963" si="71">C900-C899</f>
        <v>1.3000000000000025E-3</v>
      </c>
      <c r="J900" s="66">
        <f t="shared" ref="J900:J963" si="72">D900-D899</f>
        <v>1.4000000000000054E-3</v>
      </c>
      <c r="K900" s="66">
        <f t="shared" ref="K900:K963" si="73">E900-E899</f>
        <v>-1.240000000000005E-3</v>
      </c>
      <c r="L900" s="66">
        <f t="shared" ref="L900:L963" si="74">F900-F899</f>
        <v>1.2999999999999956E-3</v>
      </c>
    </row>
    <row r="901" spans="1:12" x14ac:dyDescent="0.35">
      <c r="A901" s="8">
        <v>45271</v>
      </c>
      <c r="B901" s="20">
        <v>5.1399999999999994E-2</v>
      </c>
      <c r="C901" s="20">
        <v>4.7100000000000003E-2</v>
      </c>
      <c r="D901" s="20">
        <v>4.4199999999999996E-2</v>
      </c>
      <c r="E901" s="20">
        <v>4.2701999999999997E-2</v>
      </c>
      <c r="F901" s="20">
        <v>4.2500000000000003E-2</v>
      </c>
      <c r="H901" s="66">
        <f t="shared" si="70"/>
        <v>9.9999999999995925E-5</v>
      </c>
      <c r="I901" s="66">
        <f t="shared" si="71"/>
        <v>0</v>
      </c>
      <c r="J901" s="66">
        <f t="shared" si="72"/>
        <v>-3.0000000000000859E-4</v>
      </c>
      <c r="K901" s="66">
        <f t="shared" si="73"/>
        <v>3.4200000000000202E-4</v>
      </c>
      <c r="L901" s="66">
        <f t="shared" si="74"/>
        <v>1.0000000000000286E-4</v>
      </c>
    </row>
    <row r="902" spans="1:12" x14ac:dyDescent="0.35">
      <c r="A902" s="8">
        <v>45272</v>
      </c>
      <c r="B902" s="20">
        <v>5.1399999999999994E-2</v>
      </c>
      <c r="C902" s="20">
        <v>4.7300000000000002E-2</v>
      </c>
      <c r="D902" s="20">
        <v>4.4199999999999996E-2</v>
      </c>
      <c r="E902" s="20">
        <v>4.2055999999999996E-2</v>
      </c>
      <c r="F902" s="20">
        <v>4.2300000000000004E-2</v>
      </c>
      <c r="H902" s="66">
        <f t="shared" si="70"/>
        <v>0</v>
      </c>
      <c r="I902" s="66">
        <f t="shared" si="71"/>
        <v>1.9999999999999879E-4</v>
      </c>
      <c r="J902" s="66">
        <f t="shared" si="72"/>
        <v>0</v>
      </c>
      <c r="K902" s="66">
        <f t="shared" si="73"/>
        <v>-6.4600000000000074E-4</v>
      </c>
      <c r="L902" s="66">
        <f t="shared" si="74"/>
        <v>-1.9999999999999879E-4</v>
      </c>
    </row>
    <row r="903" spans="1:12" x14ac:dyDescent="0.35">
      <c r="A903" s="8">
        <v>45273</v>
      </c>
      <c r="B903" s="20">
        <v>4.9400000000000006E-2</v>
      </c>
      <c r="C903" s="20">
        <v>4.4600000000000001E-2</v>
      </c>
      <c r="D903" s="20">
        <v>4.1799999999999997E-2</v>
      </c>
      <c r="E903" s="20">
        <v>4.1725000000000005E-2</v>
      </c>
      <c r="F903" s="20">
        <v>0.04</v>
      </c>
      <c r="H903" s="66">
        <f t="shared" si="70"/>
        <v>-1.9999999999999879E-3</v>
      </c>
      <c r="I903" s="66">
        <f t="shared" si="71"/>
        <v>-2.700000000000001E-3</v>
      </c>
      <c r="J903" s="66">
        <f t="shared" si="72"/>
        <v>-2.3999999999999994E-3</v>
      </c>
      <c r="K903" s="66">
        <f t="shared" si="73"/>
        <v>-3.3099999999999102E-4</v>
      </c>
      <c r="L903" s="66">
        <f t="shared" si="74"/>
        <v>-2.3000000000000034E-3</v>
      </c>
    </row>
    <row r="904" spans="1:12" x14ac:dyDescent="0.35">
      <c r="A904" s="8">
        <v>45274</v>
      </c>
      <c r="B904" s="20">
        <v>4.9000000000000002E-2</v>
      </c>
      <c r="C904" s="20">
        <v>4.3700000000000003E-2</v>
      </c>
      <c r="D904" s="20">
        <v>4.0899999999999999E-2</v>
      </c>
      <c r="E904" s="20">
        <v>4.1607000000000005E-2</v>
      </c>
      <c r="F904" s="20">
        <v>3.9E-2</v>
      </c>
      <c r="H904" s="66">
        <f t="shared" si="70"/>
        <v>-4.0000000000000452E-4</v>
      </c>
      <c r="I904" s="66">
        <f t="shared" si="71"/>
        <v>-8.9999999999999802E-4</v>
      </c>
      <c r="J904" s="66">
        <f t="shared" si="72"/>
        <v>-8.9999999999999802E-4</v>
      </c>
      <c r="K904" s="66">
        <f t="shared" si="73"/>
        <v>-1.1800000000000005E-4</v>
      </c>
      <c r="L904" s="66">
        <f t="shared" si="74"/>
        <v>-1.0000000000000009E-3</v>
      </c>
    </row>
    <row r="905" spans="1:12" x14ac:dyDescent="0.35">
      <c r="A905" s="8">
        <v>45275</v>
      </c>
      <c r="B905" s="20">
        <v>4.9500000000000002E-2</v>
      </c>
      <c r="C905" s="20">
        <v>4.4400000000000002E-2</v>
      </c>
      <c r="D905" s="20">
        <v>4.1299999999999996E-2</v>
      </c>
      <c r="E905" s="20">
        <v>4.2492999999999996E-2</v>
      </c>
      <c r="F905" s="20">
        <v>3.9100000000000003E-2</v>
      </c>
      <c r="H905" s="66">
        <f t="shared" si="70"/>
        <v>5.0000000000000044E-4</v>
      </c>
      <c r="I905" s="66">
        <f t="shared" si="71"/>
        <v>6.9999999999999923E-4</v>
      </c>
      <c r="J905" s="66">
        <f t="shared" si="72"/>
        <v>3.9999999999999758E-4</v>
      </c>
      <c r="K905" s="66">
        <f t="shared" si="73"/>
        <v>8.8599999999999096E-4</v>
      </c>
      <c r="L905" s="66">
        <f t="shared" si="74"/>
        <v>1.0000000000000286E-4</v>
      </c>
    </row>
    <row r="906" spans="1:12" x14ac:dyDescent="0.35">
      <c r="A906" s="8">
        <v>45278</v>
      </c>
      <c r="B906" s="20">
        <v>4.9500000000000002E-2</v>
      </c>
      <c r="C906" s="20">
        <v>4.4299999999999999E-2</v>
      </c>
      <c r="D906" s="20">
        <v>4.1500000000000002E-2</v>
      </c>
      <c r="E906" s="20">
        <v>4.2747E-2</v>
      </c>
      <c r="F906" s="20">
        <v>3.9399999999999998E-2</v>
      </c>
      <c r="H906" s="66">
        <f t="shared" si="70"/>
        <v>0</v>
      </c>
      <c r="I906" s="66">
        <f t="shared" si="71"/>
        <v>-1.0000000000000286E-4</v>
      </c>
      <c r="J906" s="66">
        <f t="shared" si="72"/>
        <v>2.0000000000000573E-4</v>
      </c>
      <c r="K906" s="66">
        <f t="shared" si="73"/>
        <v>2.5400000000000422E-4</v>
      </c>
      <c r="L906" s="66">
        <f t="shared" si="74"/>
        <v>2.9999999999999472E-4</v>
      </c>
    </row>
    <row r="907" spans="1:12" x14ac:dyDescent="0.35">
      <c r="A907" s="8">
        <v>45279</v>
      </c>
      <c r="B907" s="20">
        <v>4.9299999999999997E-2</v>
      </c>
      <c r="C907" s="20">
        <v>4.41E-2</v>
      </c>
      <c r="D907" s="20">
        <v>4.1500000000000002E-2</v>
      </c>
      <c r="E907" s="20">
        <v>4.2657999999999995E-2</v>
      </c>
      <c r="F907" s="20">
        <v>3.9399999999999998E-2</v>
      </c>
      <c r="H907" s="66">
        <f t="shared" si="70"/>
        <v>-2.0000000000000573E-4</v>
      </c>
      <c r="I907" s="66">
        <f t="shared" si="71"/>
        <v>-1.9999999999999879E-4</v>
      </c>
      <c r="J907" s="66">
        <f t="shared" si="72"/>
        <v>0</v>
      </c>
      <c r="K907" s="66">
        <f t="shared" si="73"/>
        <v>-8.9000000000005741E-5</v>
      </c>
      <c r="L907" s="66">
        <f t="shared" si="74"/>
        <v>0</v>
      </c>
    </row>
    <row r="908" spans="1:12" x14ac:dyDescent="0.35">
      <c r="A908" s="8">
        <v>45280</v>
      </c>
      <c r="B908" s="20">
        <v>4.8799999999999996E-2</v>
      </c>
      <c r="C908" s="20">
        <v>4.3400000000000001E-2</v>
      </c>
      <c r="D908" s="20">
        <v>4.0599999999999997E-2</v>
      </c>
      <c r="E908" s="20">
        <v>4.0960999999999997E-2</v>
      </c>
      <c r="F908" s="20">
        <v>3.8599999999999995E-2</v>
      </c>
      <c r="H908" s="66">
        <f t="shared" si="70"/>
        <v>-5.0000000000000044E-4</v>
      </c>
      <c r="I908" s="66">
        <f t="shared" si="71"/>
        <v>-6.9999999999999923E-4</v>
      </c>
      <c r="J908" s="66">
        <f t="shared" si="72"/>
        <v>-9.0000000000000496E-4</v>
      </c>
      <c r="K908" s="66">
        <f t="shared" si="73"/>
        <v>-1.6969999999999971E-3</v>
      </c>
      <c r="L908" s="66">
        <f t="shared" si="74"/>
        <v>-8.000000000000021E-4</v>
      </c>
    </row>
    <row r="909" spans="1:12" x14ac:dyDescent="0.35">
      <c r="A909" s="8">
        <v>45281</v>
      </c>
      <c r="B909" s="20">
        <v>4.8399999999999999E-2</v>
      </c>
      <c r="C909" s="20">
        <v>4.3299999999999998E-2</v>
      </c>
      <c r="D909" s="20">
        <v>4.0599999999999997E-2</v>
      </c>
      <c r="E909" s="20">
        <v>3.9725999999999997E-2</v>
      </c>
      <c r="F909" s="20">
        <v>3.8699999999999998E-2</v>
      </c>
      <c r="H909" s="66">
        <f t="shared" si="70"/>
        <v>-3.9999999999999758E-4</v>
      </c>
      <c r="I909" s="66">
        <f t="shared" si="71"/>
        <v>-1.0000000000000286E-4</v>
      </c>
      <c r="J909" s="66">
        <f t="shared" si="72"/>
        <v>0</v>
      </c>
      <c r="K909" s="66">
        <f t="shared" si="73"/>
        <v>-1.235E-3</v>
      </c>
      <c r="L909" s="66">
        <f t="shared" si="74"/>
        <v>1.0000000000000286E-4</v>
      </c>
    </row>
    <row r="910" spans="1:12" x14ac:dyDescent="0.35">
      <c r="A910" s="8">
        <v>45282</v>
      </c>
      <c r="B910" s="20">
        <v>4.82E-2</v>
      </c>
      <c r="C910" s="20">
        <v>4.3099999999999999E-2</v>
      </c>
      <c r="D910" s="20">
        <v>4.0399999999999998E-2</v>
      </c>
      <c r="E910" s="20">
        <v>3.9598000000000001E-2</v>
      </c>
      <c r="F910" s="20">
        <v>3.8699999999999998E-2</v>
      </c>
      <c r="H910" s="66">
        <f t="shared" si="70"/>
        <v>-1.9999999999999879E-4</v>
      </c>
      <c r="I910" s="66">
        <f t="shared" si="71"/>
        <v>-1.9999999999999879E-4</v>
      </c>
      <c r="J910" s="66">
        <f t="shared" si="72"/>
        <v>-1.9999999999999879E-4</v>
      </c>
      <c r="K910" s="66">
        <f t="shared" si="73"/>
        <v>-1.2799999999999617E-4</v>
      </c>
      <c r="L910" s="66">
        <f t="shared" si="74"/>
        <v>0</v>
      </c>
    </row>
    <row r="911" spans="1:12" x14ac:dyDescent="0.35">
      <c r="A911" s="8">
        <v>45286</v>
      </c>
      <c r="B911" s="20">
        <v>4.8300000000000003E-2</v>
      </c>
      <c r="C911" s="20">
        <v>4.2599999999999999E-2</v>
      </c>
      <c r="D911" s="20">
        <v>4.0500000000000001E-2</v>
      </c>
      <c r="E911" s="20">
        <v>3.9771000000000001E-2</v>
      </c>
      <c r="F911" s="20">
        <v>3.8900000000000004E-2</v>
      </c>
      <c r="H911" s="66">
        <f t="shared" si="70"/>
        <v>1.0000000000000286E-4</v>
      </c>
      <c r="I911" s="66">
        <f t="shared" si="71"/>
        <v>-5.0000000000000044E-4</v>
      </c>
      <c r="J911" s="66">
        <f t="shared" si="72"/>
        <v>1.0000000000000286E-4</v>
      </c>
      <c r="K911" s="66">
        <f t="shared" si="73"/>
        <v>1.7299999999999954E-4</v>
      </c>
      <c r="L911" s="66">
        <f t="shared" si="74"/>
        <v>2.0000000000000573E-4</v>
      </c>
    </row>
    <row r="912" spans="1:12" x14ac:dyDescent="0.35">
      <c r="A912" s="8">
        <v>45287</v>
      </c>
      <c r="B912" s="20">
        <v>4.7899999999999998E-2</v>
      </c>
      <c r="C912" s="20">
        <v>4.2000000000000003E-2</v>
      </c>
      <c r="D912" s="20">
        <v>3.9699999999999999E-2</v>
      </c>
      <c r="E912" s="20">
        <v>3.9698999999999998E-2</v>
      </c>
      <c r="F912" s="20">
        <v>3.78E-2</v>
      </c>
      <c r="H912" s="66">
        <f t="shared" si="70"/>
        <v>-4.0000000000000452E-4</v>
      </c>
      <c r="I912" s="66">
        <f t="shared" si="71"/>
        <v>-5.9999999999999637E-4</v>
      </c>
      <c r="J912" s="66">
        <f t="shared" si="72"/>
        <v>-8.000000000000021E-4</v>
      </c>
      <c r="K912" s="66">
        <f t="shared" si="73"/>
        <v>-7.2000000000002617E-5</v>
      </c>
      <c r="L912" s="66">
        <f t="shared" si="74"/>
        <v>-1.1000000000000038E-3</v>
      </c>
    </row>
    <row r="913" spans="1:12" x14ac:dyDescent="0.35">
      <c r="A913" s="8">
        <v>45288</v>
      </c>
      <c r="B913" s="20">
        <v>4.82E-2</v>
      </c>
      <c r="C913" s="20">
        <v>4.2599999999999999E-2</v>
      </c>
      <c r="D913" s="20">
        <v>4.0199999999999993E-2</v>
      </c>
      <c r="E913" s="20">
        <v>3.9067999999999999E-2</v>
      </c>
      <c r="F913" s="20">
        <v>3.8300000000000001E-2</v>
      </c>
      <c r="H913" s="66">
        <f t="shared" si="70"/>
        <v>3.0000000000000165E-4</v>
      </c>
      <c r="I913" s="66">
        <f t="shared" si="71"/>
        <v>5.9999999999999637E-4</v>
      </c>
      <c r="J913" s="66">
        <f t="shared" si="72"/>
        <v>4.9999999999999351E-4</v>
      </c>
      <c r="K913" s="66">
        <f t="shared" si="73"/>
        <v>-6.3099999999999962E-4</v>
      </c>
      <c r="L913" s="66">
        <f t="shared" si="74"/>
        <v>5.0000000000000044E-4</v>
      </c>
    </row>
    <row r="914" spans="1:12" x14ac:dyDescent="0.35">
      <c r="A914" s="8">
        <v>45289</v>
      </c>
      <c r="B914" s="20">
        <v>4.7899999999999998E-2</v>
      </c>
      <c r="C914" s="20">
        <v>4.2300000000000004E-2</v>
      </c>
      <c r="D914" s="20">
        <v>4.0099999999999997E-2</v>
      </c>
      <c r="E914" s="20">
        <v>3.8975000000000003E-2</v>
      </c>
      <c r="F914" s="20">
        <v>3.8399999999999997E-2</v>
      </c>
      <c r="H914" s="66">
        <f t="shared" si="70"/>
        <v>-3.0000000000000165E-4</v>
      </c>
      <c r="I914" s="66">
        <f t="shared" si="71"/>
        <v>-2.9999999999999472E-4</v>
      </c>
      <c r="J914" s="66">
        <f t="shared" si="72"/>
        <v>-9.9999999999995925E-5</v>
      </c>
      <c r="K914" s="66">
        <f t="shared" si="73"/>
        <v>-9.2999999999995864E-5</v>
      </c>
      <c r="L914" s="66">
        <f t="shared" si="74"/>
        <v>9.9999999999995925E-5</v>
      </c>
    </row>
    <row r="915" spans="1:12" x14ac:dyDescent="0.35">
      <c r="A915" s="8">
        <v>45293</v>
      </c>
      <c r="B915" s="20">
        <v>4.8000000000000001E-2</v>
      </c>
      <c r="C915" s="20">
        <v>4.3299999999999998E-2</v>
      </c>
      <c r="D915" s="20">
        <v>4.0899999999999999E-2</v>
      </c>
      <c r="E915" s="20">
        <v>3.8884000000000002E-2</v>
      </c>
      <c r="F915" s="20">
        <v>3.9300000000000002E-2</v>
      </c>
      <c r="H915" s="66">
        <f t="shared" si="70"/>
        <v>1.0000000000000286E-4</v>
      </c>
      <c r="I915" s="66">
        <f t="shared" si="71"/>
        <v>9.9999999999999395E-4</v>
      </c>
      <c r="J915" s="66">
        <f t="shared" si="72"/>
        <v>8.000000000000021E-4</v>
      </c>
      <c r="K915" s="66">
        <f t="shared" si="73"/>
        <v>-9.1000000000000802E-5</v>
      </c>
      <c r="L915" s="66">
        <f t="shared" si="74"/>
        <v>9.0000000000000496E-4</v>
      </c>
    </row>
    <row r="916" spans="1:12" x14ac:dyDescent="0.35">
      <c r="A916" s="8">
        <v>45294</v>
      </c>
      <c r="B916" s="20">
        <v>4.8099999999999997E-2</v>
      </c>
      <c r="C916" s="20">
        <v>4.3299999999999998E-2</v>
      </c>
      <c r="D916" s="20">
        <v>4.07E-2</v>
      </c>
      <c r="E916" s="20">
        <v>3.8871999999999997E-2</v>
      </c>
      <c r="F916" s="20">
        <v>3.9E-2</v>
      </c>
      <c r="H916" s="66">
        <f t="shared" si="70"/>
        <v>9.9999999999995925E-5</v>
      </c>
      <c r="I916" s="66">
        <f t="shared" si="71"/>
        <v>0</v>
      </c>
      <c r="J916" s="66">
        <f t="shared" si="72"/>
        <v>-1.9999999999999879E-4</v>
      </c>
      <c r="K916" s="66">
        <f t="shared" si="73"/>
        <v>-1.2000000000005062E-5</v>
      </c>
      <c r="L916" s="66">
        <f t="shared" si="74"/>
        <v>-3.0000000000000165E-4</v>
      </c>
    </row>
    <row r="917" spans="1:12" x14ac:dyDescent="0.35">
      <c r="A917" s="8">
        <v>45295</v>
      </c>
      <c r="B917" s="20">
        <v>4.8499999999999995E-2</v>
      </c>
      <c r="C917" s="20">
        <v>4.3799999999999999E-2</v>
      </c>
      <c r="D917" s="20">
        <v>4.1399999999999999E-2</v>
      </c>
      <c r="E917" s="20">
        <v>3.8128000000000002E-2</v>
      </c>
      <c r="F917" s="20">
        <v>3.9699999999999999E-2</v>
      </c>
      <c r="H917" s="66">
        <f t="shared" si="70"/>
        <v>3.9999999999999758E-4</v>
      </c>
      <c r="I917" s="66">
        <f t="shared" si="71"/>
        <v>5.0000000000000044E-4</v>
      </c>
      <c r="J917" s="66">
        <f t="shared" si="72"/>
        <v>6.9999999999999923E-4</v>
      </c>
      <c r="K917" s="66">
        <f t="shared" si="73"/>
        <v>-7.4399999999999467E-4</v>
      </c>
      <c r="L917" s="66">
        <f t="shared" si="74"/>
        <v>6.9999999999999923E-4</v>
      </c>
    </row>
    <row r="918" spans="1:12" x14ac:dyDescent="0.35">
      <c r="A918" s="8">
        <v>45296</v>
      </c>
      <c r="B918" s="20">
        <v>4.8399999999999999E-2</v>
      </c>
      <c r="C918" s="20">
        <v>4.4000000000000004E-2</v>
      </c>
      <c r="D918" s="20">
        <v>4.1700000000000001E-2</v>
      </c>
      <c r="E918" s="20">
        <v>3.8330000000000003E-2</v>
      </c>
      <c r="F918" s="20">
        <v>4.0199999999999993E-2</v>
      </c>
      <c r="H918" s="66">
        <f t="shared" si="70"/>
        <v>-9.9999999999995925E-5</v>
      </c>
      <c r="I918" s="66">
        <f t="shared" si="71"/>
        <v>2.0000000000000573E-4</v>
      </c>
      <c r="J918" s="66">
        <f t="shared" si="72"/>
        <v>3.0000000000000165E-4</v>
      </c>
      <c r="K918" s="66">
        <f t="shared" si="73"/>
        <v>2.0200000000000079E-4</v>
      </c>
      <c r="L918" s="66">
        <f t="shared" si="74"/>
        <v>4.9999999999999351E-4</v>
      </c>
    </row>
    <row r="919" spans="1:12" x14ac:dyDescent="0.35">
      <c r="A919" s="8">
        <v>45299</v>
      </c>
      <c r="B919" s="20">
        <v>4.82E-2</v>
      </c>
      <c r="C919" s="20">
        <v>4.36E-2</v>
      </c>
      <c r="D919" s="20">
        <v>4.1100000000000005E-2</v>
      </c>
      <c r="E919" s="20">
        <v>3.8394999999999999E-2</v>
      </c>
      <c r="F919" s="20">
        <v>3.9699999999999999E-2</v>
      </c>
      <c r="H919" s="66">
        <f t="shared" si="70"/>
        <v>-1.9999999999999879E-4</v>
      </c>
      <c r="I919" s="66">
        <f t="shared" si="71"/>
        <v>-4.0000000000000452E-4</v>
      </c>
      <c r="J919" s="66">
        <f t="shared" si="72"/>
        <v>-5.9999999999999637E-4</v>
      </c>
      <c r="K919" s="66">
        <f t="shared" si="73"/>
        <v>6.4999999999995617E-5</v>
      </c>
      <c r="L919" s="66">
        <f t="shared" si="74"/>
        <v>-4.9999999999999351E-4</v>
      </c>
    </row>
    <row r="920" spans="1:12" x14ac:dyDescent="0.35">
      <c r="A920" s="8">
        <v>45300</v>
      </c>
      <c r="B920" s="20">
        <v>4.82E-2</v>
      </c>
      <c r="C920" s="20">
        <v>4.36E-2</v>
      </c>
      <c r="D920" s="20">
        <v>4.0899999999999999E-2</v>
      </c>
      <c r="E920" s="20">
        <v>3.8967999999999996E-2</v>
      </c>
      <c r="F920" s="20">
        <v>3.9699999999999999E-2</v>
      </c>
      <c r="H920" s="66">
        <f t="shared" si="70"/>
        <v>0</v>
      </c>
      <c r="I920" s="66">
        <f t="shared" si="71"/>
        <v>0</v>
      </c>
      <c r="J920" s="66">
        <f t="shared" si="72"/>
        <v>-2.0000000000000573E-4</v>
      </c>
      <c r="K920" s="66">
        <f t="shared" si="73"/>
        <v>5.7299999999999712E-4</v>
      </c>
      <c r="L920" s="66">
        <f t="shared" si="74"/>
        <v>0</v>
      </c>
    </row>
    <row r="921" spans="1:12" x14ac:dyDescent="0.35">
      <c r="A921" s="8">
        <v>45301</v>
      </c>
      <c r="B921" s="20">
        <v>4.82E-2</v>
      </c>
      <c r="C921" s="20">
        <v>4.3700000000000003E-2</v>
      </c>
      <c r="D921" s="20">
        <v>4.0999999999999995E-2</v>
      </c>
      <c r="E921" s="20">
        <v>3.8898999999999996E-2</v>
      </c>
      <c r="F921" s="20">
        <v>3.9900000000000005E-2</v>
      </c>
      <c r="H921" s="66">
        <f t="shared" si="70"/>
        <v>0</v>
      </c>
      <c r="I921" s="66">
        <f t="shared" si="71"/>
        <v>1.0000000000000286E-4</v>
      </c>
      <c r="J921" s="66">
        <f t="shared" si="72"/>
        <v>9.9999999999995925E-5</v>
      </c>
      <c r="K921" s="66">
        <f t="shared" si="73"/>
        <v>-6.8999999999999617E-5</v>
      </c>
      <c r="L921" s="66">
        <f t="shared" si="74"/>
        <v>2.0000000000000573E-4</v>
      </c>
    </row>
    <row r="922" spans="1:12" x14ac:dyDescent="0.35">
      <c r="A922" s="8">
        <v>45302</v>
      </c>
      <c r="B922" s="20">
        <v>4.7500000000000001E-2</v>
      </c>
      <c r="C922" s="20">
        <v>4.2599999999999999E-2</v>
      </c>
      <c r="D922" s="20">
        <v>4.0199999999999993E-2</v>
      </c>
      <c r="E922" s="20">
        <v>3.9418000000000002E-2</v>
      </c>
      <c r="F922" s="20">
        <v>3.9E-2</v>
      </c>
      <c r="H922" s="66">
        <f t="shared" si="70"/>
        <v>-6.9999999999999923E-4</v>
      </c>
      <c r="I922" s="66">
        <f t="shared" si="71"/>
        <v>-1.1000000000000038E-3</v>
      </c>
      <c r="J922" s="66">
        <f t="shared" si="72"/>
        <v>-8.000000000000021E-4</v>
      </c>
      <c r="K922" s="66">
        <f t="shared" si="73"/>
        <v>5.1900000000000557E-4</v>
      </c>
      <c r="L922" s="66">
        <f t="shared" si="74"/>
        <v>-9.0000000000000496E-4</v>
      </c>
    </row>
    <row r="923" spans="1:12" x14ac:dyDescent="0.35">
      <c r="A923" s="8">
        <v>45303</v>
      </c>
      <c r="B923" s="20">
        <v>4.6500000000000007E-2</v>
      </c>
      <c r="C923" s="20">
        <v>4.1399999999999999E-2</v>
      </c>
      <c r="D923" s="20">
        <v>3.9199999999999999E-2</v>
      </c>
      <c r="E923" s="20">
        <v>3.9813999999999995E-2</v>
      </c>
      <c r="F923" s="20">
        <v>3.8399999999999997E-2</v>
      </c>
      <c r="H923" s="66">
        <f t="shared" si="70"/>
        <v>-9.9999999999999395E-4</v>
      </c>
      <c r="I923" s="66">
        <f t="shared" si="71"/>
        <v>-1.1999999999999997E-3</v>
      </c>
      <c r="J923" s="66">
        <f t="shared" si="72"/>
        <v>-9.9999999999999395E-4</v>
      </c>
      <c r="K923" s="66">
        <f t="shared" si="73"/>
        <v>3.9599999999999358E-4</v>
      </c>
      <c r="L923" s="66">
        <f t="shared" si="74"/>
        <v>-6.0000000000000331E-4</v>
      </c>
    </row>
    <row r="924" spans="1:12" x14ac:dyDescent="0.35">
      <c r="A924" s="8">
        <v>45307</v>
      </c>
      <c r="B924" s="20">
        <v>4.7E-2</v>
      </c>
      <c r="C924" s="20">
        <v>4.2199999999999994E-2</v>
      </c>
      <c r="D924" s="20">
        <v>4.0199999999999993E-2</v>
      </c>
      <c r="E924" s="20">
        <v>3.9535999999999995E-2</v>
      </c>
      <c r="F924" s="20">
        <v>3.95E-2</v>
      </c>
      <c r="H924" s="66">
        <f t="shared" si="70"/>
        <v>4.9999999999999351E-4</v>
      </c>
      <c r="I924" s="66">
        <f t="shared" si="71"/>
        <v>7.9999999999999516E-4</v>
      </c>
      <c r="J924" s="66">
        <f t="shared" si="72"/>
        <v>9.9999999999999395E-4</v>
      </c>
      <c r="K924" s="66">
        <f t="shared" si="73"/>
        <v>-2.7800000000000047E-4</v>
      </c>
      <c r="L924" s="66">
        <f t="shared" si="74"/>
        <v>1.1000000000000038E-3</v>
      </c>
    </row>
    <row r="925" spans="1:12" x14ac:dyDescent="0.35">
      <c r="A925" s="8">
        <v>45308</v>
      </c>
      <c r="B925" s="20">
        <v>4.8000000000000001E-2</v>
      </c>
      <c r="C925" s="20">
        <v>4.3400000000000001E-2</v>
      </c>
      <c r="D925" s="20">
        <v>4.1200000000000001E-2</v>
      </c>
      <c r="E925" s="20">
        <v>3.9507E-2</v>
      </c>
      <c r="F925" s="20">
        <v>4.0199999999999993E-2</v>
      </c>
      <c r="H925" s="66">
        <f t="shared" si="70"/>
        <v>1.0000000000000009E-3</v>
      </c>
      <c r="I925" s="66">
        <f t="shared" si="71"/>
        <v>1.2000000000000066E-3</v>
      </c>
      <c r="J925" s="66">
        <f t="shared" si="72"/>
        <v>1.0000000000000078E-3</v>
      </c>
      <c r="K925" s="66">
        <f t="shared" si="73"/>
        <v>-2.8999999999994308E-5</v>
      </c>
      <c r="L925" s="66">
        <f t="shared" si="74"/>
        <v>6.999999999999923E-4</v>
      </c>
    </row>
    <row r="926" spans="1:12" x14ac:dyDescent="0.35">
      <c r="A926" s="8">
        <v>45309</v>
      </c>
      <c r="B926" s="20">
        <v>4.8000000000000001E-2</v>
      </c>
      <c r="C926" s="20">
        <v>4.3400000000000001E-2</v>
      </c>
      <c r="D926" s="20">
        <v>4.1299999999999996E-2</v>
      </c>
      <c r="E926" s="20">
        <v>3.9573999999999998E-2</v>
      </c>
      <c r="F926" s="20">
        <v>4.0399999999999998E-2</v>
      </c>
      <c r="H926" s="66">
        <f t="shared" si="70"/>
        <v>0</v>
      </c>
      <c r="I926" s="66">
        <f t="shared" si="71"/>
        <v>0</v>
      </c>
      <c r="J926" s="66">
        <f t="shared" si="72"/>
        <v>9.9999999999995925E-5</v>
      </c>
      <c r="K926" s="66">
        <f t="shared" si="73"/>
        <v>6.6999999999997617E-5</v>
      </c>
      <c r="L926" s="66">
        <f t="shared" si="74"/>
        <v>2.0000000000000573E-4</v>
      </c>
    </row>
    <row r="927" spans="1:12" x14ac:dyDescent="0.35">
      <c r="A927" s="8">
        <v>45310</v>
      </c>
      <c r="B927" s="20">
        <v>4.8399999999999999E-2</v>
      </c>
      <c r="C927" s="20">
        <v>4.3899999999999995E-2</v>
      </c>
      <c r="D927" s="20">
        <v>4.1799999999999997E-2</v>
      </c>
      <c r="E927" s="20">
        <v>3.8959000000000001E-2</v>
      </c>
      <c r="F927" s="20">
        <v>4.0800000000000003E-2</v>
      </c>
      <c r="H927" s="66">
        <f t="shared" si="70"/>
        <v>3.9999999999999758E-4</v>
      </c>
      <c r="I927" s="66">
        <f t="shared" si="71"/>
        <v>4.9999999999999351E-4</v>
      </c>
      <c r="J927" s="66">
        <f t="shared" si="72"/>
        <v>5.0000000000000044E-4</v>
      </c>
      <c r="K927" s="66">
        <f t="shared" si="73"/>
        <v>-6.1499999999999749E-4</v>
      </c>
      <c r="L927" s="66">
        <f t="shared" si="74"/>
        <v>4.0000000000000452E-4</v>
      </c>
    </row>
    <row r="928" spans="1:12" x14ac:dyDescent="0.35">
      <c r="A928" s="8">
        <v>45313</v>
      </c>
      <c r="B928" s="20">
        <v>4.8300000000000003E-2</v>
      </c>
      <c r="C928" s="20">
        <v>4.3700000000000003E-2</v>
      </c>
      <c r="D928" s="20">
        <v>4.1399999999999999E-2</v>
      </c>
      <c r="E928" s="20">
        <v>3.8134000000000001E-2</v>
      </c>
      <c r="F928" s="20">
        <v>4.0300000000000002E-2</v>
      </c>
      <c r="H928" s="66">
        <f t="shared" si="70"/>
        <v>-9.9999999999995925E-5</v>
      </c>
      <c r="I928" s="66">
        <f t="shared" si="71"/>
        <v>-1.9999999999999185E-4</v>
      </c>
      <c r="J928" s="66">
        <f t="shared" si="72"/>
        <v>-3.9999999999999758E-4</v>
      </c>
      <c r="K928" s="66">
        <f t="shared" si="73"/>
        <v>-8.2499999999999934E-4</v>
      </c>
      <c r="L928" s="66">
        <f t="shared" si="74"/>
        <v>-5.0000000000000044E-4</v>
      </c>
    </row>
    <row r="929" spans="1:12" x14ac:dyDescent="0.35">
      <c r="A929" s="8">
        <v>45314</v>
      </c>
      <c r="B929" s="20">
        <v>4.8099999999999997E-2</v>
      </c>
      <c r="C929" s="20">
        <v>4.3099999999999999E-2</v>
      </c>
      <c r="D929" s="20">
        <v>4.1599999999999998E-2</v>
      </c>
      <c r="E929" s="20">
        <v>3.8752000000000002E-2</v>
      </c>
      <c r="F929" s="20">
        <v>4.0599999999999997E-2</v>
      </c>
      <c r="H929" s="66">
        <f t="shared" si="70"/>
        <v>-2.0000000000000573E-4</v>
      </c>
      <c r="I929" s="66">
        <f t="shared" si="71"/>
        <v>-6.0000000000000331E-4</v>
      </c>
      <c r="J929" s="66">
        <f t="shared" si="72"/>
        <v>1.9999999999999879E-4</v>
      </c>
      <c r="K929" s="66">
        <f t="shared" si="73"/>
        <v>6.1800000000000049E-4</v>
      </c>
      <c r="L929" s="66">
        <f t="shared" si="74"/>
        <v>2.9999999999999472E-4</v>
      </c>
    </row>
    <row r="930" spans="1:12" x14ac:dyDescent="0.35">
      <c r="A930" s="8">
        <v>45315</v>
      </c>
      <c r="B930" s="20">
        <v>4.8300000000000003E-2</v>
      </c>
      <c r="C930" s="20">
        <v>4.3400000000000001E-2</v>
      </c>
      <c r="D930" s="20">
        <v>4.1900000000000007E-2</v>
      </c>
      <c r="E930" s="20">
        <v>3.9474999999999996E-2</v>
      </c>
      <c r="F930" s="20">
        <v>4.0599999999999997E-2</v>
      </c>
      <c r="H930" s="66">
        <f t="shared" si="70"/>
        <v>2.0000000000000573E-4</v>
      </c>
      <c r="I930" s="66">
        <f t="shared" si="71"/>
        <v>3.0000000000000165E-4</v>
      </c>
      <c r="J930" s="66">
        <f t="shared" si="72"/>
        <v>3.0000000000000859E-4</v>
      </c>
      <c r="K930" s="66">
        <f t="shared" si="73"/>
        <v>7.2299999999999448E-4</v>
      </c>
      <c r="L930" s="66">
        <f t="shared" si="74"/>
        <v>0</v>
      </c>
    </row>
    <row r="931" spans="1:12" x14ac:dyDescent="0.35">
      <c r="A931" s="8">
        <v>45316</v>
      </c>
      <c r="B931" s="20">
        <v>4.7599999999999996E-2</v>
      </c>
      <c r="C931" s="20">
        <v>4.2800000000000005E-2</v>
      </c>
      <c r="D931" s="20">
        <v>4.1200000000000001E-2</v>
      </c>
      <c r="E931" s="20">
        <v>3.9773999999999997E-2</v>
      </c>
      <c r="F931" s="20">
        <v>4.0099999999999997E-2</v>
      </c>
      <c r="H931" s="66">
        <f t="shared" si="70"/>
        <v>-7.0000000000000617E-4</v>
      </c>
      <c r="I931" s="66">
        <f t="shared" si="71"/>
        <v>-5.9999999999999637E-4</v>
      </c>
      <c r="J931" s="66">
        <f t="shared" si="72"/>
        <v>-7.0000000000000617E-4</v>
      </c>
      <c r="K931" s="66">
        <f t="shared" si="73"/>
        <v>2.9900000000000065E-4</v>
      </c>
      <c r="L931" s="66">
        <f t="shared" si="74"/>
        <v>-5.0000000000000044E-4</v>
      </c>
    </row>
    <row r="932" spans="1:12" x14ac:dyDescent="0.35">
      <c r="A932" s="8">
        <v>45317</v>
      </c>
      <c r="B932" s="20">
        <v>4.7800000000000002E-2</v>
      </c>
      <c r="C932" s="20">
        <v>4.3400000000000001E-2</v>
      </c>
      <c r="D932" s="20">
        <v>4.1500000000000002E-2</v>
      </c>
      <c r="E932" s="20">
        <v>4.0098000000000002E-2</v>
      </c>
      <c r="F932" s="20">
        <v>4.0399999999999998E-2</v>
      </c>
      <c r="H932" s="66">
        <f t="shared" si="70"/>
        <v>2.0000000000000573E-4</v>
      </c>
      <c r="I932" s="66">
        <f t="shared" si="71"/>
        <v>5.9999999999999637E-4</v>
      </c>
      <c r="J932" s="66">
        <f t="shared" si="72"/>
        <v>3.0000000000000165E-4</v>
      </c>
      <c r="K932" s="66">
        <f t="shared" si="73"/>
        <v>3.2400000000000484E-4</v>
      </c>
      <c r="L932" s="66">
        <f t="shared" si="74"/>
        <v>3.0000000000000165E-4</v>
      </c>
    </row>
    <row r="933" spans="1:12" x14ac:dyDescent="0.35">
      <c r="A933" s="8">
        <v>45320</v>
      </c>
      <c r="B933" s="20">
        <v>4.7599999999999996E-2</v>
      </c>
      <c r="C933" s="20">
        <v>4.2900000000000001E-2</v>
      </c>
      <c r="D933" s="20">
        <v>4.0999999999999995E-2</v>
      </c>
      <c r="E933" s="20">
        <v>3.9863000000000003E-2</v>
      </c>
      <c r="F933" s="20">
        <v>3.9699999999999999E-2</v>
      </c>
      <c r="H933" s="66">
        <f t="shared" si="70"/>
        <v>-2.0000000000000573E-4</v>
      </c>
      <c r="I933" s="66">
        <f t="shared" si="71"/>
        <v>-5.0000000000000044E-4</v>
      </c>
      <c r="J933" s="66">
        <f t="shared" si="72"/>
        <v>-5.0000000000000738E-4</v>
      </c>
      <c r="K933" s="66">
        <f t="shared" si="73"/>
        <v>-2.349999999999991E-4</v>
      </c>
      <c r="L933" s="66">
        <f t="shared" si="74"/>
        <v>-6.9999999999999923E-4</v>
      </c>
    </row>
    <row r="934" spans="1:12" x14ac:dyDescent="0.35">
      <c r="A934" s="8">
        <v>45321</v>
      </c>
      <c r="B934" s="20">
        <v>4.8000000000000001E-2</v>
      </c>
      <c r="C934" s="20">
        <v>4.36E-2</v>
      </c>
      <c r="D934" s="20">
        <v>4.1399999999999999E-2</v>
      </c>
      <c r="E934" s="20">
        <v>3.9982000000000004E-2</v>
      </c>
      <c r="F934" s="20">
        <v>0.04</v>
      </c>
      <c r="H934" s="66">
        <f t="shared" si="70"/>
        <v>4.0000000000000452E-4</v>
      </c>
      <c r="I934" s="66">
        <f t="shared" si="71"/>
        <v>6.9999999999999923E-4</v>
      </c>
      <c r="J934" s="66">
        <f t="shared" si="72"/>
        <v>4.0000000000000452E-4</v>
      </c>
      <c r="K934" s="66">
        <f t="shared" si="73"/>
        <v>1.1900000000000105E-4</v>
      </c>
      <c r="L934" s="66">
        <f t="shared" si="74"/>
        <v>3.0000000000000165E-4</v>
      </c>
    </row>
    <row r="935" spans="1:12" x14ac:dyDescent="0.35">
      <c r="A935" s="8">
        <v>45322</v>
      </c>
      <c r="B935" s="20">
        <v>4.7300000000000002E-2</v>
      </c>
      <c r="C935" s="20">
        <v>4.2699999999999995E-2</v>
      </c>
      <c r="D935" s="20">
        <v>4.0500000000000001E-2</v>
      </c>
      <c r="E935" s="20">
        <v>4.0279999999999996E-2</v>
      </c>
      <c r="F935" s="20">
        <v>3.9100000000000003E-2</v>
      </c>
      <c r="H935" s="66">
        <f t="shared" si="70"/>
        <v>-6.9999999999999923E-4</v>
      </c>
      <c r="I935" s="66">
        <f t="shared" si="71"/>
        <v>-9.0000000000000496E-4</v>
      </c>
      <c r="J935" s="66">
        <f t="shared" si="72"/>
        <v>-8.9999999999999802E-4</v>
      </c>
      <c r="K935" s="66">
        <f t="shared" si="73"/>
        <v>2.9799999999999272E-4</v>
      </c>
      <c r="L935" s="66">
        <f t="shared" si="74"/>
        <v>-8.9999999999999802E-4</v>
      </c>
    </row>
    <row r="936" spans="1:12" x14ac:dyDescent="0.35">
      <c r="A936" s="8">
        <v>45323</v>
      </c>
      <c r="B936" s="20">
        <v>4.6799999999999994E-2</v>
      </c>
      <c r="C936" s="20">
        <v>4.2000000000000003E-2</v>
      </c>
      <c r="D936" s="20">
        <v>3.9599999999999996E-2</v>
      </c>
      <c r="E936" s="20">
        <v>3.9882000000000001E-2</v>
      </c>
      <c r="F936" s="20">
        <v>3.7999999999999999E-2</v>
      </c>
      <c r="H936" s="66">
        <f t="shared" si="70"/>
        <v>-5.0000000000000738E-4</v>
      </c>
      <c r="I936" s="66">
        <f t="shared" si="71"/>
        <v>-6.999999999999923E-4</v>
      </c>
      <c r="J936" s="66">
        <f t="shared" si="72"/>
        <v>-9.0000000000000496E-4</v>
      </c>
      <c r="K936" s="66">
        <f t="shared" si="73"/>
        <v>-3.9799999999999558E-4</v>
      </c>
      <c r="L936" s="66">
        <f t="shared" si="74"/>
        <v>-1.1000000000000038E-3</v>
      </c>
    </row>
    <row r="937" spans="1:12" x14ac:dyDescent="0.35">
      <c r="A937" s="8">
        <v>45324</v>
      </c>
      <c r="B937" s="20">
        <v>4.8099999999999997E-2</v>
      </c>
      <c r="C937" s="20">
        <v>4.36E-2</v>
      </c>
      <c r="D937" s="20">
        <v>4.1399999999999999E-2</v>
      </c>
      <c r="E937" s="20">
        <v>4.0021000000000001E-2</v>
      </c>
      <c r="F937" s="20">
        <v>3.9900000000000005E-2</v>
      </c>
      <c r="H937" s="66">
        <f t="shared" si="70"/>
        <v>1.3000000000000025E-3</v>
      </c>
      <c r="I937" s="66">
        <f t="shared" si="71"/>
        <v>1.5999999999999973E-3</v>
      </c>
      <c r="J937" s="66">
        <f t="shared" si="72"/>
        <v>1.800000000000003E-3</v>
      </c>
      <c r="K937" s="66">
        <f t="shared" si="73"/>
        <v>1.3900000000000023E-4</v>
      </c>
      <c r="L937" s="66">
        <f t="shared" si="74"/>
        <v>1.9000000000000059E-3</v>
      </c>
    </row>
    <row r="938" spans="1:12" x14ac:dyDescent="0.35">
      <c r="A938" s="8">
        <v>45327</v>
      </c>
      <c r="B938" s="20">
        <v>4.87E-2</v>
      </c>
      <c r="C938" s="20">
        <v>4.4600000000000001E-2</v>
      </c>
      <c r="D938" s="20">
        <v>4.2699999999999995E-2</v>
      </c>
      <c r="E938" s="20">
        <v>3.9456000000000005E-2</v>
      </c>
      <c r="F938" s="20">
        <v>4.1299999999999996E-2</v>
      </c>
      <c r="H938" s="66">
        <f t="shared" si="70"/>
        <v>6.0000000000000331E-4</v>
      </c>
      <c r="I938" s="66">
        <f t="shared" si="71"/>
        <v>1.0000000000000009E-3</v>
      </c>
      <c r="J938" s="66">
        <f t="shared" si="72"/>
        <v>1.2999999999999956E-3</v>
      </c>
      <c r="K938" s="66">
        <f t="shared" si="73"/>
        <v>-5.6499999999999606E-4</v>
      </c>
      <c r="L938" s="66">
        <f t="shared" si="74"/>
        <v>1.3999999999999915E-3</v>
      </c>
    </row>
    <row r="939" spans="1:12" x14ac:dyDescent="0.35">
      <c r="A939" s="8">
        <v>45328</v>
      </c>
      <c r="B939" s="20">
        <v>4.82E-2</v>
      </c>
      <c r="C939" s="20">
        <v>4.3899999999999995E-2</v>
      </c>
      <c r="D939" s="20">
        <v>4.1399999999999999E-2</v>
      </c>
      <c r="E939" s="20">
        <v>3.9550999999999996E-2</v>
      </c>
      <c r="F939" s="20">
        <v>4.0300000000000002E-2</v>
      </c>
      <c r="H939" s="66">
        <f t="shared" si="70"/>
        <v>-5.0000000000000044E-4</v>
      </c>
      <c r="I939" s="66">
        <f t="shared" si="71"/>
        <v>-7.0000000000000617E-4</v>
      </c>
      <c r="J939" s="66">
        <f t="shared" si="72"/>
        <v>-1.2999999999999956E-3</v>
      </c>
      <c r="K939" s="66">
        <f t="shared" si="73"/>
        <v>9.4999999999990925E-5</v>
      </c>
      <c r="L939" s="66">
        <f t="shared" si="74"/>
        <v>-9.9999999999999395E-4</v>
      </c>
    </row>
    <row r="940" spans="1:12" x14ac:dyDescent="0.35">
      <c r="A940" s="8">
        <v>45329</v>
      </c>
      <c r="B940" s="20">
        <v>4.8300000000000003E-2</v>
      </c>
      <c r="C940" s="20">
        <v>4.41E-2</v>
      </c>
      <c r="D940" s="20">
        <v>4.1599999999999998E-2</v>
      </c>
      <c r="E940" s="20">
        <v>3.8879000000000004E-2</v>
      </c>
      <c r="F940" s="20">
        <v>4.0599999999999997E-2</v>
      </c>
      <c r="H940" s="66">
        <f t="shared" si="70"/>
        <v>1.0000000000000286E-4</v>
      </c>
      <c r="I940" s="66">
        <f t="shared" si="71"/>
        <v>2.0000000000000573E-4</v>
      </c>
      <c r="J940" s="66">
        <f t="shared" si="72"/>
        <v>1.9999999999999879E-4</v>
      </c>
      <c r="K940" s="66">
        <f t="shared" si="73"/>
        <v>-6.7199999999999205E-4</v>
      </c>
      <c r="L940" s="66">
        <f t="shared" si="74"/>
        <v>2.9999999999999472E-4</v>
      </c>
    </row>
    <row r="941" spans="1:12" x14ac:dyDescent="0.35">
      <c r="A941" s="8">
        <v>45330</v>
      </c>
      <c r="B941" s="20">
        <v>4.8300000000000003E-2</v>
      </c>
      <c r="C941" s="20">
        <v>4.4600000000000001E-2</v>
      </c>
      <c r="D941" s="20">
        <v>4.2199999999999994E-2</v>
      </c>
      <c r="E941" s="20">
        <v>3.7879000000000003E-2</v>
      </c>
      <c r="F941" s="20">
        <v>4.1200000000000001E-2</v>
      </c>
      <c r="H941" s="66">
        <f t="shared" si="70"/>
        <v>0</v>
      </c>
      <c r="I941" s="66">
        <f t="shared" si="71"/>
        <v>5.0000000000000044E-4</v>
      </c>
      <c r="J941" s="66">
        <f t="shared" si="72"/>
        <v>5.9999999999999637E-4</v>
      </c>
      <c r="K941" s="66">
        <f t="shared" si="73"/>
        <v>-1.0000000000000009E-3</v>
      </c>
      <c r="L941" s="66">
        <f t="shared" si="74"/>
        <v>6.0000000000000331E-4</v>
      </c>
    </row>
    <row r="942" spans="1:12" x14ac:dyDescent="0.35">
      <c r="A942" s="8">
        <v>45331</v>
      </c>
      <c r="B942" s="20">
        <v>4.8600000000000004E-2</v>
      </c>
      <c r="C942" s="20">
        <v>4.4800000000000006E-2</v>
      </c>
      <c r="D942" s="20">
        <v>4.2500000000000003E-2</v>
      </c>
      <c r="E942" s="20">
        <v>3.9196000000000002E-2</v>
      </c>
      <c r="F942" s="20">
        <v>4.1399999999999999E-2</v>
      </c>
      <c r="H942" s="66">
        <f t="shared" si="70"/>
        <v>3.0000000000000165E-4</v>
      </c>
      <c r="I942" s="66">
        <f t="shared" si="71"/>
        <v>2.0000000000000573E-4</v>
      </c>
      <c r="J942" s="66">
        <f t="shared" si="72"/>
        <v>3.0000000000000859E-4</v>
      </c>
      <c r="K942" s="66">
        <f t="shared" si="73"/>
        <v>1.3169999999999987E-3</v>
      </c>
      <c r="L942" s="66">
        <f t="shared" si="74"/>
        <v>1.9999999999999879E-4</v>
      </c>
    </row>
    <row r="943" spans="1:12" x14ac:dyDescent="0.35">
      <c r="A943" s="8">
        <v>45334</v>
      </c>
      <c r="B943" s="20">
        <v>4.87E-2</v>
      </c>
      <c r="C943" s="20">
        <v>4.4600000000000001E-2</v>
      </c>
      <c r="D943" s="20">
        <v>4.2500000000000003E-2</v>
      </c>
      <c r="E943" s="20">
        <v>4.0468000000000004E-2</v>
      </c>
      <c r="F943" s="20">
        <v>4.1299999999999996E-2</v>
      </c>
      <c r="H943" s="66">
        <f t="shared" si="70"/>
        <v>9.9999999999995925E-5</v>
      </c>
      <c r="I943" s="66">
        <f t="shared" si="71"/>
        <v>-2.0000000000000573E-4</v>
      </c>
      <c r="J943" s="66">
        <f t="shared" si="72"/>
        <v>0</v>
      </c>
      <c r="K943" s="66">
        <f t="shared" si="73"/>
        <v>1.2720000000000023E-3</v>
      </c>
      <c r="L943" s="66">
        <f t="shared" si="74"/>
        <v>-1.0000000000000286E-4</v>
      </c>
    </row>
    <row r="944" spans="1:12" x14ac:dyDescent="0.35">
      <c r="A944" s="8">
        <v>45335</v>
      </c>
      <c r="B944" s="20">
        <v>4.99E-2</v>
      </c>
      <c r="C944" s="20">
        <v>4.6399999999999997E-2</v>
      </c>
      <c r="D944" s="20">
        <v>4.4400000000000002E-2</v>
      </c>
      <c r="E944" s="20">
        <v>4.0104000000000001E-2</v>
      </c>
      <c r="F944" s="20">
        <v>4.3099999999999999E-2</v>
      </c>
      <c r="H944" s="66">
        <f t="shared" si="70"/>
        <v>1.1999999999999997E-3</v>
      </c>
      <c r="I944" s="66">
        <f t="shared" si="71"/>
        <v>1.799999999999996E-3</v>
      </c>
      <c r="J944" s="66">
        <f t="shared" si="72"/>
        <v>1.8999999999999989E-3</v>
      </c>
      <c r="K944" s="66">
        <f t="shared" si="73"/>
        <v>-3.6400000000000321E-4</v>
      </c>
      <c r="L944" s="66">
        <f t="shared" si="74"/>
        <v>1.800000000000003E-3</v>
      </c>
    </row>
    <row r="945" spans="1:12" x14ac:dyDescent="0.35">
      <c r="A945" s="8">
        <v>45336</v>
      </c>
      <c r="B945" s="20">
        <v>4.9400000000000006E-2</v>
      </c>
      <c r="C945" s="20">
        <v>4.5599999999999995E-2</v>
      </c>
      <c r="D945" s="20">
        <v>4.3799999999999999E-2</v>
      </c>
      <c r="E945" s="20">
        <v>4.0167000000000001E-2</v>
      </c>
      <c r="F945" s="20">
        <v>4.2500000000000003E-2</v>
      </c>
      <c r="H945" s="66">
        <f t="shared" si="70"/>
        <v>-4.9999999999999351E-4</v>
      </c>
      <c r="I945" s="66">
        <f t="shared" si="71"/>
        <v>-8.000000000000021E-4</v>
      </c>
      <c r="J945" s="66">
        <f t="shared" si="72"/>
        <v>-6.0000000000000331E-4</v>
      </c>
      <c r="K945" s="66">
        <f t="shared" si="73"/>
        <v>6.3000000000000556E-5</v>
      </c>
      <c r="L945" s="66">
        <f t="shared" si="74"/>
        <v>-5.9999999999999637E-4</v>
      </c>
    </row>
    <row r="946" spans="1:12" x14ac:dyDescent="0.35">
      <c r="A946" s="8">
        <v>45337</v>
      </c>
      <c r="B946" s="20">
        <v>4.9299999999999997E-2</v>
      </c>
      <c r="C946" s="20">
        <v>4.5599999999999995E-2</v>
      </c>
      <c r="D946" s="20">
        <v>4.36E-2</v>
      </c>
      <c r="E946" s="20">
        <v>4.0660000000000002E-2</v>
      </c>
      <c r="F946" s="20">
        <v>4.2199999999999994E-2</v>
      </c>
      <c r="H946" s="66">
        <f t="shared" si="70"/>
        <v>-1.000000000000098E-4</v>
      </c>
      <c r="I946" s="66">
        <f t="shared" si="71"/>
        <v>0</v>
      </c>
      <c r="J946" s="66">
        <f t="shared" si="72"/>
        <v>-1.9999999999999879E-4</v>
      </c>
      <c r="K946" s="66">
        <f t="shared" si="73"/>
        <v>4.9300000000000038E-4</v>
      </c>
      <c r="L946" s="66">
        <f t="shared" si="74"/>
        <v>-3.0000000000000859E-4</v>
      </c>
    </row>
    <row r="947" spans="1:12" x14ac:dyDescent="0.35">
      <c r="A947" s="8">
        <v>45338</v>
      </c>
      <c r="B947" s="20">
        <v>4.9800000000000004E-2</v>
      </c>
      <c r="C947" s="20">
        <v>4.6399999999999997E-2</v>
      </c>
      <c r="D947" s="20">
        <v>4.4299999999999999E-2</v>
      </c>
      <c r="E947" s="20">
        <v>4.0928000000000006E-2</v>
      </c>
      <c r="F947" s="20">
        <v>4.2900000000000001E-2</v>
      </c>
      <c r="H947" s="66">
        <f t="shared" si="70"/>
        <v>5.0000000000000738E-4</v>
      </c>
      <c r="I947" s="66">
        <f t="shared" si="71"/>
        <v>8.000000000000021E-4</v>
      </c>
      <c r="J947" s="66">
        <f t="shared" si="72"/>
        <v>6.9999999999999923E-4</v>
      </c>
      <c r="K947" s="66">
        <f t="shared" si="73"/>
        <v>2.6800000000000435E-4</v>
      </c>
      <c r="L947" s="66">
        <f t="shared" si="74"/>
        <v>7.0000000000000617E-4</v>
      </c>
    </row>
    <row r="948" spans="1:12" x14ac:dyDescent="0.35">
      <c r="A948" s="8">
        <v>45342</v>
      </c>
      <c r="B948" s="20">
        <v>4.9699999999999994E-2</v>
      </c>
      <c r="C948" s="20">
        <v>4.5899999999999996E-2</v>
      </c>
      <c r="D948" s="20">
        <v>4.3799999999999999E-2</v>
      </c>
      <c r="E948" s="20">
        <v>4.0918999999999997E-2</v>
      </c>
      <c r="F948" s="20">
        <v>4.2500000000000003E-2</v>
      </c>
      <c r="H948" s="66">
        <f t="shared" si="70"/>
        <v>-1.000000000000098E-4</v>
      </c>
      <c r="I948" s="66">
        <f t="shared" si="71"/>
        <v>-5.0000000000000044E-4</v>
      </c>
      <c r="J948" s="66">
        <f t="shared" si="72"/>
        <v>-5.0000000000000044E-4</v>
      </c>
      <c r="K948" s="66">
        <f t="shared" si="73"/>
        <v>-9.0000000000090008E-6</v>
      </c>
      <c r="L948" s="66">
        <f t="shared" si="74"/>
        <v>-3.9999999999999758E-4</v>
      </c>
    </row>
    <row r="949" spans="1:12" x14ac:dyDescent="0.35">
      <c r="A949" s="8">
        <v>45343</v>
      </c>
      <c r="B949" s="20">
        <v>4.9800000000000004E-2</v>
      </c>
      <c r="C949" s="20">
        <v>4.6399999999999997E-2</v>
      </c>
      <c r="D949" s="20">
        <v>4.4299999999999999E-2</v>
      </c>
      <c r="E949" s="20">
        <v>4.2317E-2</v>
      </c>
      <c r="F949" s="20">
        <v>4.2999999999999997E-2</v>
      </c>
      <c r="H949" s="66">
        <f t="shared" si="70"/>
        <v>1.000000000000098E-4</v>
      </c>
      <c r="I949" s="66">
        <f t="shared" si="71"/>
        <v>5.0000000000000044E-4</v>
      </c>
      <c r="J949" s="66">
        <f t="shared" si="72"/>
        <v>5.0000000000000044E-4</v>
      </c>
      <c r="K949" s="66">
        <f t="shared" si="73"/>
        <v>1.3980000000000034E-3</v>
      </c>
      <c r="L949" s="66">
        <f t="shared" si="74"/>
        <v>4.9999999999999351E-4</v>
      </c>
    </row>
    <row r="950" spans="1:12" x14ac:dyDescent="0.35">
      <c r="A950" s="8">
        <v>45344</v>
      </c>
      <c r="B950" s="20">
        <v>5.0199999999999995E-2</v>
      </c>
      <c r="C950" s="20">
        <v>4.6900000000000004E-2</v>
      </c>
      <c r="D950" s="20">
        <v>4.4900000000000002E-2</v>
      </c>
      <c r="E950" s="20">
        <v>4.2172000000000001E-2</v>
      </c>
      <c r="F950" s="20">
        <v>4.3299999999999998E-2</v>
      </c>
      <c r="H950" s="66">
        <f t="shared" si="70"/>
        <v>3.9999999999999064E-4</v>
      </c>
      <c r="I950" s="66">
        <f t="shared" si="71"/>
        <v>5.0000000000000738E-4</v>
      </c>
      <c r="J950" s="66">
        <f t="shared" si="72"/>
        <v>6.0000000000000331E-4</v>
      </c>
      <c r="K950" s="66">
        <f t="shared" si="73"/>
        <v>-1.449999999999993E-4</v>
      </c>
      <c r="L950" s="66">
        <f t="shared" si="74"/>
        <v>3.0000000000000165E-4</v>
      </c>
    </row>
    <row r="951" spans="1:12" x14ac:dyDescent="0.35">
      <c r="A951" s="8">
        <v>45345</v>
      </c>
      <c r="B951" s="20">
        <v>0.05</v>
      </c>
      <c r="C951" s="20">
        <v>4.6699999999999998E-2</v>
      </c>
      <c r="D951" s="20">
        <v>4.4500000000000005E-2</v>
      </c>
      <c r="E951" s="20">
        <v>4.1961000000000005E-2</v>
      </c>
      <c r="F951" s="20">
        <v>4.2800000000000005E-2</v>
      </c>
      <c r="H951" s="66">
        <f t="shared" si="70"/>
        <v>-1.9999999999999185E-4</v>
      </c>
      <c r="I951" s="66">
        <f t="shared" si="71"/>
        <v>-2.0000000000000573E-4</v>
      </c>
      <c r="J951" s="66">
        <f t="shared" si="72"/>
        <v>-3.9999999999999758E-4</v>
      </c>
      <c r="K951" s="66">
        <f t="shared" si="73"/>
        <v>-2.1099999999999591E-4</v>
      </c>
      <c r="L951" s="66">
        <f t="shared" si="74"/>
        <v>-4.9999999999999351E-4</v>
      </c>
    </row>
    <row r="952" spans="1:12" x14ac:dyDescent="0.35">
      <c r="A952" s="8">
        <v>45348</v>
      </c>
      <c r="B952" s="20">
        <v>5.0300000000000004E-2</v>
      </c>
      <c r="C952" s="20">
        <v>4.6900000000000004E-2</v>
      </c>
      <c r="D952" s="20">
        <v>4.4800000000000006E-2</v>
      </c>
      <c r="E952" s="20">
        <v>4.2466999999999998E-2</v>
      </c>
      <c r="F952" s="20">
        <v>4.2900000000000001E-2</v>
      </c>
      <c r="H952" s="66">
        <f t="shared" si="70"/>
        <v>3.0000000000000165E-4</v>
      </c>
      <c r="I952" s="66">
        <f t="shared" si="71"/>
        <v>2.0000000000000573E-4</v>
      </c>
      <c r="J952" s="66">
        <f t="shared" si="72"/>
        <v>3.0000000000000165E-4</v>
      </c>
      <c r="K952" s="66">
        <f t="shared" si="73"/>
        <v>5.0599999999999257E-4</v>
      </c>
      <c r="L952" s="66">
        <f t="shared" si="74"/>
        <v>9.9999999999995925E-5</v>
      </c>
    </row>
    <row r="953" spans="1:12" x14ac:dyDescent="0.35">
      <c r="A953" s="8">
        <v>45349</v>
      </c>
      <c r="B953" s="20">
        <v>5.0300000000000004E-2</v>
      </c>
      <c r="C953" s="20">
        <v>4.7E-2</v>
      </c>
      <c r="D953" s="20">
        <v>4.4999999999999998E-2</v>
      </c>
      <c r="E953" s="20">
        <v>4.2291999999999996E-2</v>
      </c>
      <c r="F953" s="20">
        <v>4.3200000000000002E-2</v>
      </c>
      <c r="H953" s="66">
        <f t="shared" si="70"/>
        <v>0</v>
      </c>
      <c r="I953" s="66">
        <f t="shared" si="71"/>
        <v>9.9999999999995925E-5</v>
      </c>
      <c r="J953" s="66">
        <f t="shared" si="72"/>
        <v>1.9999999999999185E-4</v>
      </c>
      <c r="K953" s="66">
        <f t="shared" si="73"/>
        <v>-1.7500000000000154E-4</v>
      </c>
      <c r="L953" s="66">
        <f t="shared" si="74"/>
        <v>3.0000000000000165E-4</v>
      </c>
    </row>
    <row r="954" spans="1:12" x14ac:dyDescent="0.35">
      <c r="A954" s="8">
        <v>45350</v>
      </c>
      <c r="B954" s="20">
        <v>0.05</v>
      </c>
      <c r="C954" s="20">
        <v>4.6399999999999997E-2</v>
      </c>
      <c r="D954" s="20">
        <v>4.4400000000000002E-2</v>
      </c>
      <c r="E954" s="20">
        <v>4.2602000000000001E-2</v>
      </c>
      <c r="F954" s="20">
        <v>4.2599999999999999E-2</v>
      </c>
      <c r="H954" s="66">
        <f t="shared" si="70"/>
        <v>-3.0000000000000165E-4</v>
      </c>
      <c r="I954" s="66">
        <f t="shared" si="71"/>
        <v>-6.0000000000000331E-4</v>
      </c>
      <c r="J954" s="66">
        <f t="shared" si="72"/>
        <v>-5.9999999999999637E-4</v>
      </c>
      <c r="K954" s="66">
        <f t="shared" si="73"/>
        <v>3.1000000000000472E-4</v>
      </c>
      <c r="L954" s="66">
        <f t="shared" si="74"/>
        <v>-6.0000000000000331E-4</v>
      </c>
    </row>
    <row r="955" spans="1:12" x14ac:dyDescent="0.35">
      <c r="A955" s="8">
        <v>45351</v>
      </c>
      <c r="B955" s="20">
        <v>5.0099999999999999E-2</v>
      </c>
      <c r="C955" s="20">
        <v>4.6399999999999997E-2</v>
      </c>
      <c r="D955" s="20">
        <v>4.4299999999999999E-2</v>
      </c>
      <c r="E955" s="20">
        <v>4.2952999999999998E-2</v>
      </c>
      <c r="F955" s="20">
        <v>4.2599999999999999E-2</v>
      </c>
      <c r="H955" s="66">
        <f t="shared" si="70"/>
        <v>9.9999999999995925E-5</v>
      </c>
      <c r="I955" s="66">
        <f t="shared" si="71"/>
        <v>0</v>
      </c>
      <c r="J955" s="66">
        <f t="shared" si="72"/>
        <v>-1.0000000000000286E-4</v>
      </c>
      <c r="K955" s="66">
        <f t="shared" si="73"/>
        <v>3.5099999999999715E-4</v>
      </c>
      <c r="L955" s="66">
        <f t="shared" si="74"/>
        <v>0</v>
      </c>
    </row>
    <row r="956" spans="1:12" x14ac:dyDescent="0.35">
      <c r="A956" s="8">
        <v>45352</v>
      </c>
      <c r="B956" s="20">
        <v>4.9400000000000006E-2</v>
      </c>
      <c r="C956" s="20">
        <v>4.5400000000000003E-2</v>
      </c>
      <c r="D956" s="20">
        <v>4.3200000000000002E-2</v>
      </c>
      <c r="E956" s="20">
        <v>4.2663E-2</v>
      </c>
      <c r="F956" s="20">
        <v>4.1700000000000001E-2</v>
      </c>
      <c r="H956" s="66">
        <f t="shared" si="70"/>
        <v>-6.999999999999923E-4</v>
      </c>
      <c r="I956" s="66">
        <f t="shared" si="71"/>
        <v>-9.9999999999999395E-4</v>
      </c>
      <c r="J956" s="66">
        <f t="shared" si="72"/>
        <v>-1.0999999999999968E-3</v>
      </c>
      <c r="K956" s="66">
        <f t="shared" si="73"/>
        <v>-2.8999999999999859E-4</v>
      </c>
      <c r="L956" s="66">
        <f t="shared" si="74"/>
        <v>-8.9999999999999802E-4</v>
      </c>
    </row>
    <row r="957" spans="1:12" x14ac:dyDescent="0.35">
      <c r="A957" s="8">
        <v>45355</v>
      </c>
      <c r="B957" s="20">
        <v>4.9800000000000004E-2</v>
      </c>
      <c r="C957" s="20">
        <v>4.6100000000000002E-2</v>
      </c>
      <c r="D957" s="20">
        <v>4.3899999999999995E-2</v>
      </c>
      <c r="E957" s="20">
        <v>4.2847999999999997E-2</v>
      </c>
      <c r="F957" s="20">
        <v>4.2099999999999999E-2</v>
      </c>
      <c r="H957" s="66">
        <f t="shared" si="70"/>
        <v>3.9999999999999758E-4</v>
      </c>
      <c r="I957" s="66">
        <f t="shared" si="71"/>
        <v>6.9999999999999923E-4</v>
      </c>
      <c r="J957" s="66">
        <f t="shared" si="72"/>
        <v>6.999999999999923E-4</v>
      </c>
      <c r="K957" s="66">
        <f t="shared" si="73"/>
        <v>1.8499999999999767E-4</v>
      </c>
      <c r="L957" s="66">
        <f t="shared" si="74"/>
        <v>3.9999999999999758E-4</v>
      </c>
    </row>
    <row r="958" spans="1:12" x14ac:dyDescent="0.35">
      <c r="A958" s="8">
        <v>45356</v>
      </c>
      <c r="B958" s="20">
        <v>4.9400000000000006E-2</v>
      </c>
      <c r="C958" s="20">
        <v>4.5400000000000003E-2</v>
      </c>
      <c r="D958" s="20">
        <v>4.3200000000000002E-2</v>
      </c>
      <c r="E958" s="20">
        <v>4.3046000000000001E-2</v>
      </c>
      <c r="F958" s="20">
        <v>4.1299999999999996E-2</v>
      </c>
      <c r="H958" s="66">
        <f t="shared" si="70"/>
        <v>-3.9999999999999758E-4</v>
      </c>
      <c r="I958" s="66">
        <f t="shared" si="71"/>
        <v>-6.9999999999999923E-4</v>
      </c>
      <c r="J958" s="66">
        <f t="shared" si="72"/>
        <v>-6.999999999999923E-4</v>
      </c>
      <c r="K958" s="66">
        <f t="shared" si="73"/>
        <v>1.9800000000000373E-4</v>
      </c>
      <c r="L958" s="66">
        <f t="shared" si="74"/>
        <v>-8.000000000000021E-4</v>
      </c>
    </row>
    <row r="959" spans="1:12" x14ac:dyDescent="0.35">
      <c r="A959" s="8">
        <v>45357</v>
      </c>
      <c r="B959" s="20">
        <v>4.9500000000000002E-2</v>
      </c>
      <c r="C959" s="20">
        <v>4.5499999999999999E-2</v>
      </c>
      <c r="D959" s="20">
        <v>4.3200000000000002E-2</v>
      </c>
      <c r="E959" s="20">
        <v>4.2726E-2</v>
      </c>
      <c r="F959" s="20">
        <v>4.1200000000000001E-2</v>
      </c>
      <c r="H959" s="66">
        <f t="shared" si="70"/>
        <v>9.9999999999995925E-5</v>
      </c>
      <c r="I959" s="66">
        <f t="shared" si="71"/>
        <v>9.9999999999995925E-5</v>
      </c>
      <c r="J959" s="66">
        <f t="shared" si="72"/>
        <v>0</v>
      </c>
      <c r="K959" s="66">
        <f t="shared" si="73"/>
        <v>-3.2000000000000084E-4</v>
      </c>
      <c r="L959" s="66">
        <f t="shared" si="74"/>
        <v>-9.9999999999995925E-5</v>
      </c>
    </row>
    <row r="960" spans="1:12" x14ac:dyDescent="0.35">
      <c r="A960" s="8">
        <v>45358</v>
      </c>
      <c r="B960" s="20">
        <v>4.9299999999999997E-2</v>
      </c>
      <c r="C960" s="20">
        <v>4.4999999999999998E-2</v>
      </c>
      <c r="D960" s="20">
        <v>4.2800000000000005E-2</v>
      </c>
      <c r="E960" s="20">
        <v>4.2576000000000003E-2</v>
      </c>
      <c r="F960" s="20">
        <v>4.07E-2</v>
      </c>
      <c r="H960" s="66">
        <f t="shared" si="70"/>
        <v>-2.0000000000000573E-4</v>
      </c>
      <c r="I960" s="66">
        <f t="shared" si="71"/>
        <v>-5.0000000000000044E-4</v>
      </c>
      <c r="J960" s="66">
        <f t="shared" si="72"/>
        <v>-3.9999999999999758E-4</v>
      </c>
      <c r="K960" s="66">
        <f t="shared" si="73"/>
        <v>-1.4999999999999736E-4</v>
      </c>
      <c r="L960" s="66">
        <f t="shared" si="74"/>
        <v>-5.0000000000000044E-4</v>
      </c>
    </row>
    <row r="961" spans="1:12" x14ac:dyDescent="0.35">
      <c r="A961" s="8">
        <v>45359</v>
      </c>
      <c r="B961" s="20">
        <v>4.9200000000000001E-2</v>
      </c>
      <c r="C961" s="20">
        <v>4.4800000000000006E-2</v>
      </c>
      <c r="D961" s="20">
        <v>4.2500000000000003E-2</v>
      </c>
      <c r="E961" s="20">
        <v>4.1826999999999996E-2</v>
      </c>
      <c r="F961" s="20">
        <v>4.0599999999999997E-2</v>
      </c>
      <c r="H961" s="66">
        <f t="shared" si="70"/>
        <v>-9.9999999999995925E-5</v>
      </c>
      <c r="I961" s="66">
        <f t="shared" si="71"/>
        <v>-1.9999999999999185E-4</v>
      </c>
      <c r="J961" s="66">
        <f t="shared" si="72"/>
        <v>-3.0000000000000165E-4</v>
      </c>
      <c r="K961" s="66">
        <f t="shared" si="73"/>
        <v>-7.490000000000066E-4</v>
      </c>
      <c r="L961" s="66">
        <f t="shared" si="74"/>
        <v>-1.0000000000000286E-4</v>
      </c>
    </row>
    <row r="962" spans="1:12" x14ac:dyDescent="0.35">
      <c r="A962" s="8">
        <v>45362</v>
      </c>
      <c r="B962" s="20">
        <v>4.9500000000000002E-2</v>
      </c>
      <c r="C962" s="20">
        <v>4.5100000000000001E-2</v>
      </c>
      <c r="D962" s="20">
        <v>4.2599999999999999E-2</v>
      </c>
      <c r="E962" s="20">
        <v>4.2081E-2</v>
      </c>
      <c r="F962" s="20">
        <v>4.0800000000000003E-2</v>
      </c>
      <c r="H962" s="66">
        <f t="shared" si="70"/>
        <v>3.0000000000000165E-4</v>
      </c>
      <c r="I962" s="66">
        <f t="shared" si="71"/>
        <v>2.9999999999999472E-4</v>
      </c>
      <c r="J962" s="66">
        <f t="shared" si="72"/>
        <v>9.9999999999995925E-5</v>
      </c>
      <c r="K962" s="66">
        <f t="shared" si="73"/>
        <v>2.5400000000000422E-4</v>
      </c>
      <c r="L962" s="66">
        <f t="shared" si="74"/>
        <v>2.0000000000000573E-4</v>
      </c>
    </row>
    <row r="963" spans="1:12" x14ac:dyDescent="0.35">
      <c r="A963" s="8">
        <v>45363</v>
      </c>
      <c r="B963" s="20">
        <v>0.05</v>
      </c>
      <c r="C963" s="20">
        <v>4.58E-2</v>
      </c>
      <c r="D963" s="20">
        <v>4.3299999999999998E-2</v>
      </c>
      <c r="E963" s="20">
        <v>4.1520000000000001E-2</v>
      </c>
      <c r="F963" s="20">
        <v>4.1500000000000002E-2</v>
      </c>
      <c r="H963" s="66">
        <f t="shared" si="70"/>
        <v>5.0000000000000044E-4</v>
      </c>
      <c r="I963" s="66">
        <f t="shared" si="71"/>
        <v>6.9999999999999923E-4</v>
      </c>
      <c r="J963" s="66">
        <f t="shared" si="72"/>
        <v>6.9999999999999923E-4</v>
      </c>
      <c r="K963" s="66">
        <f t="shared" si="73"/>
        <v>-5.60999999999999E-4</v>
      </c>
      <c r="L963" s="66">
        <f t="shared" si="74"/>
        <v>6.9999999999999923E-4</v>
      </c>
    </row>
    <row r="964" spans="1:12" x14ac:dyDescent="0.35">
      <c r="A964" s="8">
        <v>45364</v>
      </c>
      <c r="B964" s="20">
        <v>5.0099999999999999E-2</v>
      </c>
      <c r="C964" s="20">
        <v>4.6100000000000002E-2</v>
      </c>
      <c r="D964" s="20">
        <v>4.3700000000000003E-2</v>
      </c>
      <c r="E964" s="20">
        <v>4.1325000000000001E-2</v>
      </c>
      <c r="F964" s="20">
        <v>4.1900000000000007E-2</v>
      </c>
      <c r="H964" s="66">
        <f t="shared" ref="H964:H992" si="75">B964-B963</f>
        <v>9.9999999999995925E-5</v>
      </c>
      <c r="I964" s="66">
        <f t="shared" ref="I964:I992" si="76">C964-C963</f>
        <v>3.0000000000000165E-4</v>
      </c>
      <c r="J964" s="66">
        <f t="shared" ref="J964:J992" si="77">D964-D963</f>
        <v>4.0000000000000452E-4</v>
      </c>
      <c r="K964" s="66">
        <f t="shared" ref="K964:K992" si="78">E964-E963</f>
        <v>-1.9500000000000073E-4</v>
      </c>
      <c r="L964" s="66">
        <f t="shared" ref="L964:L992" si="79">F964-F963</f>
        <v>4.0000000000000452E-4</v>
      </c>
    </row>
    <row r="965" spans="1:12" x14ac:dyDescent="0.35">
      <c r="A965" s="8">
        <v>45365</v>
      </c>
      <c r="B965" s="20">
        <v>5.04E-2</v>
      </c>
      <c r="C965" s="20">
        <v>4.6799999999999994E-2</v>
      </c>
      <c r="D965" s="20">
        <v>4.4600000000000001E-2</v>
      </c>
      <c r="E965" s="20">
        <v>4.0984E-2</v>
      </c>
      <c r="F965" s="20">
        <v>4.2900000000000001E-2</v>
      </c>
      <c r="H965" s="66">
        <f t="shared" si="75"/>
        <v>3.0000000000000165E-4</v>
      </c>
      <c r="I965" s="66">
        <f t="shared" si="76"/>
        <v>6.999999999999923E-4</v>
      </c>
      <c r="J965" s="66">
        <f t="shared" si="77"/>
        <v>8.9999999999999802E-4</v>
      </c>
      <c r="K965" s="66">
        <f t="shared" si="78"/>
        <v>-3.4100000000000102E-4</v>
      </c>
      <c r="L965" s="66">
        <f t="shared" si="79"/>
        <v>9.9999999999999395E-4</v>
      </c>
    </row>
    <row r="966" spans="1:12" x14ac:dyDescent="0.35">
      <c r="A966" s="8">
        <v>45366</v>
      </c>
      <c r="B966" s="20">
        <v>5.0499999999999996E-2</v>
      </c>
      <c r="C966" s="20">
        <v>4.7199999999999999E-2</v>
      </c>
      <c r="D966" s="20">
        <v>4.5100000000000001E-2</v>
      </c>
      <c r="E966" s="20">
        <v>4.0804E-2</v>
      </c>
      <c r="F966" s="20">
        <v>4.3299999999999998E-2</v>
      </c>
      <c r="H966" s="66">
        <f t="shared" si="75"/>
        <v>9.9999999999995925E-5</v>
      </c>
      <c r="I966" s="66">
        <f t="shared" si="76"/>
        <v>4.0000000000000452E-4</v>
      </c>
      <c r="J966" s="66">
        <f t="shared" si="77"/>
        <v>5.0000000000000044E-4</v>
      </c>
      <c r="K966" s="66">
        <f t="shared" si="78"/>
        <v>-1.799999999999996E-4</v>
      </c>
      <c r="L966" s="66">
        <f t="shared" si="79"/>
        <v>3.9999999999999758E-4</v>
      </c>
    </row>
    <row r="967" spans="1:12" x14ac:dyDescent="0.35">
      <c r="A967" s="8">
        <v>45369</v>
      </c>
      <c r="B967" s="20">
        <v>5.0599999999999999E-2</v>
      </c>
      <c r="C967" s="20">
        <v>4.7300000000000002E-2</v>
      </c>
      <c r="D967" s="20">
        <v>4.5199999999999997E-2</v>
      </c>
      <c r="E967" s="20">
        <v>4.0936E-2</v>
      </c>
      <c r="F967" s="20">
        <v>4.36E-2</v>
      </c>
      <c r="H967" s="66">
        <f t="shared" si="75"/>
        <v>1.0000000000000286E-4</v>
      </c>
      <c r="I967" s="66">
        <f t="shared" si="76"/>
        <v>1.0000000000000286E-4</v>
      </c>
      <c r="J967" s="66">
        <f t="shared" si="77"/>
        <v>9.9999999999995925E-5</v>
      </c>
      <c r="K967" s="66">
        <f t="shared" si="78"/>
        <v>1.3200000000000017E-4</v>
      </c>
      <c r="L967" s="66">
        <f t="shared" si="79"/>
        <v>3.0000000000000165E-4</v>
      </c>
    </row>
    <row r="968" spans="1:12" x14ac:dyDescent="0.35">
      <c r="A968" s="8">
        <v>45370</v>
      </c>
      <c r="B968" s="20">
        <v>5.0599999999999999E-2</v>
      </c>
      <c r="C968" s="20">
        <v>4.6799999999999994E-2</v>
      </c>
      <c r="D968" s="20">
        <v>4.4699999999999997E-2</v>
      </c>
      <c r="E968" s="20">
        <v>4.1531999999999999E-2</v>
      </c>
      <c r="F968" s="20">
        <v>4.3099999999999999E-2</v>
      </c>
      <c r="H968" s="66">
        <f t="shared" si="75"/>
        <v>0</v>
      </c>
      <c r="I968" s="66">
        <f t="shared" si="76"/>
        <v>-5.0000000000000738E-4</v>
      </c>
      <c r="J968" s="66">
        <f t="shared" si="77"/>
        <v>-5.0000000000000044E-4</v>
      </c>
      <c r="K968" s="66">
        <f t="shared" si="78"/>
        <v>5.9599999999999931E-4</v>
      </c>
      <c r="L968" s="66">
        <f t="shared" si="79"/>
        <v>-5.0000000000000044E-4</v>
      </c>
    </row>
    <row r="969" spans="1:12" x14ac:dyDescent="0.35">
      <c r="A969" s="8">
        <v>45371</v>
      </c>
      <c r="B969" s="20">
        <v>5.0099999999999999E-2</v>
      </c>
      <c r="C969" s="20">
        <v>4.5899999999999996E-2</v>
      </c>
      <c r="D969" s="20">
        <v>4.41E-2</v>
      </c>
      <c r="E969" s="20">
        <v>4.1890000000000004E-2</v>
      </c>
      <c r="F969" s="20">
        <v>4.2500000000000003E-2</v>
      </c>
      <c r="H969" s="66">
        <f t="shared" si="75"/>
        <v>-5.0000000000000044E-4</v>
      </c>
      <c r="I969" s="66">
        <f t="shared" si="76"/>
        <v>-8.9999999999999802E-4</v>
      </c>
      <c r="J969" s="66">
        <f t="shared" si="77"/>
        <v>-5.9999999999999637E-4</v>
      </c>
      <c r="K969" s="66">
        <f t="shared" si="78"/>
        <v>3.5800000000000415E-4</v>
      </c>
      <c r="L969" s="66">
        <f t="shared" si="79"/>
        <v>-5.9999999999999637E-4</v>
      </c>
    </row>
    <row r="970" spans="1:12" x14ac:dyDescent="0.35">
      <c r="A970" s="8">
        <v>45372</v>
      </c>
      <c r="B970" s="20">
        <v>5.0099999999999999E-2</v>
      </c>
      <c r="C970" s="20">
        <v>4.6199999999999998E-2</v>
      </c>
      <c r="D970" s="20">
        <v>4.4199999999999996E-2</v>
      </c>
      <c r="E970" s="20">
        <v>4.2717999999999999E-2</v>
      </c>
      <c r="F970" s="20">
        <v>4.2599999999999999E-2</v>
      </c>
      <c r="H970" s="66">
        <f t="shared" si="75"/>
        <v>0</v>
      </c>
      <c r="I970" s="66">
        <f t="shared" si="76"/>
        <v>3.0000000000000165E-4</v>
      </c>
      <c r="J970" s="66">
        <f t="shared" si="77"/>
        <v>9.9999999999995925E-5</v>
      </c>
      <c r="K970" s="66">
        <f t="shared" si="78"/>
        <v>8.2799999999999541E-4</v>
      </c>
      <c r="L970" s="66">
        <f t="shared" si="79"/>
        <v>9.9999999999995925E-5</v>
      </c>
    </row>
    <row r="971" spans="1:12" x14ac:dyDescent="0.35">
      <c r="A971" s="8">
        <v>45373</v>
      </c>
      <c r="B971" s="20">
        <v>4.9800000000000004E-2</v>
      </c>
      <c r="C971" s="20">
        <v>4.5899999999999996E-2</v>
      </c>
      <c r="D971" s="20">
        <v>4.36E-2</v>
      </c>
      <c r="E971" s="20">
        <v>4.3110999999999997E-2</v>
      </c>
      <c r="F971" s="20">
        <v>4.2000000000000003E-2</v>
      </c>
      <c r="H971" s="66">
        <f t="shared" si="75"/>
        <v>-2.9999999999999472E-4</v>
      </c>
      <c r="I971" s="66">
        <f t="shared" si="76"/>
        <v>-3.0000000000000165E-4</v>
      </c>
      <c r="J971" s="66">
        <f t="shared" si="77"/>
        <v>-5.9999999999999637E-4</v>
      </c>
      <c r="K971" s="66">
        <f t="shared" si="78"/>
        <v>3.9299999999999752E-4</v>
      </c>
      <c r="L971" s="66">
        <f t="shared" si="79"/>
        <v>-5.9999999999999637E-4</v>
      </c>
    </row>
    <row r="972" spans="1:12" x14ac:dyDescent="0.35">
      <c r="A972" s="8">
        <v>45376</v>
      </c>
      <c r="B972" s="20">
        <v>0.05</v>
      </c>
      <c r="C972" s="20">
        <v>4.5400000000000003E-2</v>
      </c>
      <c r="D972" s="20">
        <v>4.3899999999999995E-2</v>
      </c>
      <c r="E972" s="20">
        <v>4.3395999999999997E-2</v>
      </c>
      <c r="F972" s="20">
        <v>4.2300000000000004E-2</v>
      </c>
      <c r="H972" s="66">
        <f t="shared" si="75"/>
        <v>1.9999999999999879E-4</v>
      </c>
      <c r="I972" s="66">
        <f t="shared" si="76"/>
        <v>-4.9999999999999351E-4</v>
      </c>
      <c r="J972" s="66">
        <f t="shared" si="77"/>
        <v>2.9999999999999472E-4</v>
      </c>
      <c r="K972" s="66">
        <f t="shared" si="78"/>
        <v>2.8500000000000053E-4</v>
      </c>
      <c r="L972" s="66">
        <f t="shared" si="79"/>
        <v>3.0000000000000165E-4</v>
      </c>
    </row>
    <row r="973" spans="1:12" x14ac:dyDescent="0.35">
      <c r="A973" s="8">
        <v>45377</v>
      </c>
      <c r="B973" s="20">
        <v>0.05</v>
      </c>
      <c r="C973" s="20">
        <v>4.5599999999999995E-2</v>
      </c>
      <c r="D973" s="20">
        <v>4.3799999999999999E-2</v>
      </c>
      <c r="E973" s="20">
        <v>4.3144999999999996E-2</v>
      </c>
      <c r="F973" s="20">
        <v>4.2199999999999994E-2</v>
      </c>
      <c r="H973" s="66">
        <f t="shared" si="75"/>
        <v>0</v>
      </c>
      <c r="I973" s="66">
        <f t="shared" si="76"/>
        <v>1.9999999999999185E-4</v>
      </c>
      <c r="J973" s="66">
        <f t="shared" si="77"/>
        <v>-9.9999999999995925E-5</v>
      </c>
      <c r="K973" s="66">
        <f t="shared" si="78"/>
        <v>-2.5100000000000122E-4</v>
      </c>
      <c r="L973" s="66">
        <f t="shared" si="79"/>
        <v>-1.000000000000098E-4</v>
      </c>
    </row>
    <row r="974" spans="1:12" x14ac:dyDescent="0.35">
      <c r="A974" s="8">
        <v>45378</v>
      </c>
      <c r="B974" s="20">
        <v>4.99E-2</v>
      </c>
      <c r="C974" s="20">
        <v>4.5400000000000003E-2</v>
      </c>
      <c r="D974" s="20">
        <v>4.36E-2</v>
      </c>
      <c r="E974" s="20">
        <v>4.2610000000000002E-2</v>
      </c>
      <c r="F974" s="20">
        <v>4.1799999999999997E-2</v>
      </c>
      <c r="H974" s="66">
        <f t="shared" si="75"/>
        <v>-1.0000000000000286E-4</v>
      </c>
      <c r="I974" s="66">
        <f t="shared" si="76"/>
        <v>-1.9999999999999185E-4</v>
      </c>
      <c r="J974" s="66">
        <f t="shared" si="77"/>
        <v>-1.9999999999999879E-4</v>
      </c>
      <c r="K974" s="66">
        <f t="shared" si="78"/>
        <v>-5.3499999999999381E-4</v>
      </c>
      <c r="L974" s="66">
        <f t="shared" si="79"/>
        <v>-3.9999999999999758E-4</v>
      </c>
    </row>
    <row r="975" spans="1:12" x14ac:dyDescent="0.35">
      <c r="A975" s="8">
        <v>45379</v>
      </c>
      <c r="B975" s="20">
        <v>5.0300000000000004E-2</v>
      </c>
      <c r="C975" s="20">
        <v>4.5899999999999996E-2</v>
      </c>
      <c r="D975" s="20">
        <v>4.4000000000000004E-2</v>
      </c>
      <c r="E975" s="20">
        <v>4.2599999999999999E-2</v>
      </c>
      <c r="F975" s="20">
        <v>4.2099999999999999E-2</v>
      </c>
      <c r="H975" s="66">
        <f t="shared" si="75"/>
        <v>4.0000000000000452E-4</v>
      </c>
      <c r="I975" s="66">
        <f t="shared" si="76"/>
        <v>4.9999999999999351E-4</v>
      </c>
      <c r="J975" s="66">
        <f t="shared" si="77"/>
        <v>4.0000000000000452E-4</v>
      </c>
      <c r="K975" s="66">
        <f t="shared" si="78"/>
        <v>-1.0000000000003062E-5</v>
      </c>
      <c r="L975" s="66">
        <f t="shared" si="79"/>
        <v>3.0000000000000165E-4</v>
      </c>
    </row>
    <row r="976" spans="1:12" x14ac:dyDescent="0.35">
      <c r="A976" s="8">
        <v>45383</v>
      </c>
      <c r="B976" s="20">
        <v>5.0599999999999999E-2</v>
      </c>
      <c r="C976" s="20">
        <v>4.7199999999999999E-2</v>
      </c>
      <c r="D976" s="20">
        <v>4.5100000000000001E-2</v>
      </c>
      <c r="E976" s="20">
        <v>4.2141999999999999E-2</v>
      </c>
      <c r="F976" s="20">
        <v>4.3400000000000001E-2</v>
      </c>
      <c r="H976" s="66">
        <f t="shared" si="75"/>
        <v>2.9999999999999472E-4</v>
      </c>
      <c r="I976" s="66">
        <f t="shared" si="76"/>
        <v>1.3000000000000025E-3</v>
      </c>
      <c r="J976" s="66">
        <f t="shared" si="77"/>
        <v>1.0999999999999968E-3</v>
      </c>
      <c r="K976" s="66">
        <f t="shared" si="78"/>
        <v>-4.5800000000000007E-4</v>
      </c>
      <c r="L976" s="66">
        <f t="shared" si="79"/>
        <v>1.3000000000000025E-3</v>
      </c>
    </row>
    <row r="977" spans="1:12" x14ac:dyDescent="0.35">
      <c r="A977" s="8">
        <v>45384</v>
      </c>
      <c r="B977" s="20">
        <v>5.0499999999999996E-2</v>
      </c>
      <c r="C977" s="20">
        <v>4.7E-2</v>
      </c>
      <c r="D977" s="20">
        <v>4.5100000000000001E-2</v>
      </c>
      <c r="E977" s="20">
        <v>4.2282E-2</v>
      </c>
      <c r="F977" s="20">
        <v>4.3499999999999997E-2</v>
      </c>
      <c r="H977" s="66">
        <f t="shared" si="75"/>
        <v>-1.0000000000000286E-4</v>
      </c>
      <c r="I977" s="66">
        <f t="shared" si="76"/>
        <v>-1.9999999999999879E-4</v>
      </c>
      <c r="J977" s="66">
        <f t="shared" si="77"/>
        <v>0</v>
      </c>
      <c r="K977" s="66">
        <f t="shared" si="78"/>
        <v>1.4000000000000123E-4</v>
      </c>
      <c r="L977" s="66">
        <f t="shared" si="79"/>
        <v>9.9999999999995925E-5</v>
      </c>
    </row>
    <row r="978" spans="1:12" x14ac:dyDescent="0.35">
      <c r="A978" s="8">
        <v>45385</v>
      </c>
      <c r="B978" s="20">
        <v>5.0300000000000004E-2</v>
      </c>
      <c r="C978" s="20">
        <v>4.6799999999999994E-2</v>
      </c>
      <c r="D978" s="20">
        <v>4.4800000000000006E-2</v>
      </c>
      <c r="E978" s="20">
        <v>4.2282E-2</v>
      </c>
      <c r="F978" s="20">
        <v>4.3400000000000001E-2</v>
      </c>
      <c r="H978" s="66">
        <f t="shared" si="75"/>
        <v>-1.9999999999999185E-4</v>
      </c>
      <c r="I978" s="66">
        <f t="shared" si="76"/>
        <v>-2.0000000000000573E-4</v>
      </c>
      <c r="J978" s="66">
        <f t="shared" si="77"/>
        <v>-2.9999999999999472E-4</v>
      </c>
      <c r="K978" s="66">
        <f t="shared" si="78"/>
        <v>0</v>
      </c>
      <c r="L978" s="66">
        <f t="shared" si="79"/>
        <v>-9.9999999999995925E-5</v>
      </c>
    </row>
    <row r="979" spans="1:12" x14ac:dyDescent="0.35">
      <c r="A979" s="8">
        <v>45386</v>
      </c>
      <c r="B979" s="20">
        <v>0.05</v>
      </c>
      <c r="C979" s="20">
        <v>4.6500000000000007E-2</v>
      </c>
      <c r="D979" s="20">
        <v>4.4600000000000001E-2</v>
      </c>
      <c r="E979" s="20">
        <v>4.1993000000000003E-2</v>
      </c>
      <c r="F979" s="20">
        <v>4.2999999999999997E-2</v>
      </c>
      <c r="H979" s="66">
        <f t="shared" si="75"/>
        <v>-3.0000000000000165E-4</v>
      </c>
      <c r="I979" s="66">
        <f t="shared" si="76"/>
        <v>-2.9999999999998778E-4</v>
      </c>
      <c r="J979" s="66">
        <f t="shared" si="77"/>
        <v>-2.0000000000000573E-4</v>
      </c>
      <c r="K979" s="66">
        <f t="shared" si="78"/>
        <v>-2.8899999999999759E-4</v>
      </c>
      <c r="L979" s="66">
        <f t="shared" si="79"/>
        <v>-4.0000000000000452E-4</v>
      </c>
    </row>
    <row r="980" spans="1:12" x14ac:dyDescent="0.35">
      <c r="A980" s="8">
        <v>45387</v>
      </c>
      <c r="B980" s="20">
        <v>5.0499999999999996E-2</v>
      </c>
      <c r="C980" s="20">
        <v>4.7300000000000002E-2</v>
      </c>
      <c r="D980" s="20">
        <v>4.5400000000000003E-2</v>
      </c>
      <c r="E980" s="20">
        <v>4.2164E-2</v>
      </c>
      <c r="F980" s="20">
        <v>4.3799999999999999E-2</v>
      </c>
      <c r="H980" s="66">
        <f t="shared" si="75"/>
        <v>4.9999999999999351E-4</v>
      </c>
      <c r="I980" s="66">
        <f t="shared" si="76"/>
        <v>7.9999999999999516E-4</v>
      </c>
      <c r="J980" s="66">
        <f t="shared" si="77"/>
        <v>8.000000000000021E-4</v>
      </c>
      <c r="K980" s="66">
        <f t="shared" si="78"/>
        <v>1.7099999999999754E-4</v>
      </c>
      <c r="L980" s="66">
        <f t="shared" si="79"/>
        <v>8.000000000000021E-4</v>
      </c>
    </row>
    <row r="981" spans="1:12" x14ac:dyDescent="0.35">
      <c r="A981" s="8">
        <v>45390</v>
      </c>
      <c r="B981" s="20">
        <v>5.0700000000000002E-2</v>
      </c>
      <c r="C981" s="20">
        <v>4.7800000000000002E-2</v>
      </c>
      <c r="D981" s="20">
        <v>4.5999999999999999E-2</v>
      </c>
      <c r="E981" s="20">
        <v>4.3066000000000007E-2</v>
      </c>
      <c r="F981" s="20">
        <v>4.4299999999999999E-2</v>
      </c>
      <c r="H981" s="66">
        <f t="shared" si="75"/>
        <v>2.0000000000000573E-4</v>
      </c>
      <c r="I981" s="66">
        <f t="shared" si="76"/>
        <v>5.0000000000000044E-4</v>
      </c>
      <c r="J981" s="66">
        <f t="shared" si="77"/>
        <v>5.9999999999999637E-4</v>
      </c>
      <c r="K981" s="66">
        <f t="shared" si="78"/>
        <v>9.0200000000000696E-4</v>
      </c>
      <c r="L981" s="66">
        <f t="shared" si="79"/>
        <v>5.0000000000000044E-4</v>
      </c>
    </row>
    <row r="982" spans="1:12" x14ac:dyDescent="0.35">
      <c r="A982" s="8">
        <v>45391</v>
      </c>
      <c r="B982" s="20">
        <v>5.0300000000000004E-2</v>
      </c>
      <c r="C982" s="20">
        <v>4.7400000000000005E-2</v>
      </c>
      <c r="D982" s="20">
        <v>4.5199999999999997E-2</v>
      </c>
      <c r="E982" s="20">
        <v>4.3339999999999997E-2</v>
      </c>
      <c r="F982" s="20">
        <v>4.3700000000000003E-2</v>
      </c>
      <c r="H982" s="66">
        <f t="shared" si="75"/>
        <v>-3.9999999999999758E-4</v>
      </c>
      <c r="I982" s="66">
        <f t="shared" si="76"/>
        <v>-3.9999999999999758E-4</v>
      </c>
      <c r="J982" s="66">
        <f t="shared" si="77"/>
        <v>-8.000000000000021E-4</v>
      </c>
      <c r="K982" s="66">
        <f t="shared" si="78"/>
        <v>2.7399999999998953E-4</v>
      </c>
      <c r="L982" s="66">
        <f t="shared" si="79"/>
        <v>-5.9999999999999637E-4</v>
      </c>
    </row>
    <row r="983" spans="1:12" x14ac:dyDescent="0.35">
      <c r="A983" s="8">
        <v>45392</v>
      </c>
      <c r="B983" s="20">
        <v>5.1900000000000002E-2</v>
      </c>
      <c r="C983" s="20">
        <v>4.9699999999999994E-2</v>
      </c>
      <c r="D983" s="20">
        <v>4.7699999999999992E-2</v>
      </c>
      <c r="E983" s="20">
        <v>4.3288E-2</v>
      </c>
      <c r="F983" s="20">
        <v>4.6100000000000002E-2</v>
      </c>
      <c r="H983" s="66">
        <f t="shared" si="75"/>
        <v>1.5999999999999973E-3</v>
      </c>
      <c r="I983" s="66">
        <f t="shared" si="76"/>
        <v>2.2999999999999896E-3</v>
      </c>
      <c r="J983" s="66">
        <f t="shared" si="77"/>
        <v>2.4999999999999953E-3</v>
      </c>
      <c r="K983" s="66">
        <f t="shared" si="78"/>
        <v>-5.1999999999996493E-5</v>
      </c>
      <c r="L983" s="66">
        <f t="shared" si="79"/>
        <v>2.3999999999999994E-3</v>
      </c>
    </row>
    <row r="984" spans="1:12" x14ac:dyDescent="0.35">
      <c r="A984" s="8">
        <v>45393</v>
      </c>
      <c r="B984" s="20">
        <v>5.1699999999999996E-2</v>
      </c>
      <c r="C984" s="20">
        <v>4.9299999999999997E-2</v>
      </c>
      <c r="D984" s="20">
        <v>4.7699999999999992E-2</v>
      </c>
      <c r="E984" s="20">
        <v>4.2980999999999998E-2</v>
      </c>
      <c r="F984" s="20">
        <v>4.6100000000000002E-2</v>
      </c>
      <c r="H984" s="66">
        <f t="shared" si="75"/>
        <v>-2.0000000000000573E-4</v>
      </c>
      <c r="I984" s="66">
        <f t="shared" si="76"/>
        <v>-3.9999999999999758E-4</v>
      </c>
      <c r="J984" s="66">
        <f t="shared" si="77"/>
        <v>0</v>
      </c>
      <c r="K984" s="66">
        <f t="shared" si="78"/>
        <v>-3.0700000000000172E-4</v>
      </c>
      <c r="L984" s="66">
        <f t="shared" si="79"/>
        <v>0</v>
      </c>
    </row>
    <row r="985" spans="1:12" x14ac:dyDescent="0.35">
      <c r="A985" s="8">
        <v>45394</v>
      </c>
      <c r="B985" s="20">
        <v>5.1299999999999998E-2</v>
      </c>
      <c r="C985" s="20">
        <v>4.8799999999999996E-2</v>
      </c>
      <c r="D985" s="20">
        <v>4.7E-2</v>
      </c>
      <c r="E985" s="20">
        <v>4.3569000000000004E-2</v>
      </c>
      <c r="F985" s="20">
        <v>4.5400000000000003E-2</v>
      </c>
      <c r="H985" s="66">
        <f t="shared" si="75"/>
        <v>-3.9999999999999758E-4</v>
      </c>
      <c r="I985" s="66">
        <f t="shared" si="76"/>
        <v>-5.0000000000000044E-4</v>
      </c>
      <c r="J985" s="66">
        <f t="shared" si="77"/>
        <v>-6.999999999999923E-4</v>
      </c>
      <c r="K985" s="66">
        <f t="shared" si="78"/>
        <v>5.8800000000000519E-4</v>
      </c>
      <c r="L985" s="66">
        <f t="shared" si="79"/>
        <v>-6.9999999999999923E-4</v>
      </c>
    </row>
    <row r="986" spans="1:12" x14ac:dyDescent="0.35">
      <c r="A986" s="8">
        <v>45397</v>
      </c>
      <c r="B986" s="20">
        <v>5.16E-2</v>
      </c>
      <c r="C986" s="20">
        <v>4.9299999999999997E-2</v>
      </c>
      <c r="D986" s="20">
        <v>4.7800000000000002E-2</v>
      </c>
      <c r="E986" s="20">
        <v>4.4019000000000003E-2</v>
      </c>
      <c r="F986" s="20">
        <v>4.6500000000000007E-2</v>
      </c>
      <c r="H986" s="66">
        <f t="shared" si="75"/>
        <v>3.0000000000000165E-4</v>
      </c>
      <c r="I986" s="66">
        <f t="shared" si="76"/>
        <v>5.0000000000000044E-4</v>
      </c>
      <c r="J986" s="66">
        <f t="shared" si="77"/>
        <v>8.000000000000021E-4</v>
      </c>
      <c r="K986" s="66">
        <f t="shared" si="78"/>
        <v>4.4999999999999901E-4</v>
      </c>
      <c r="L986" s="66">
        <f t="shared" si="79"/>
        <v>1.1000000000000038E-3</v>
      </c>
    </row>
    <row r="987" spans="1:12" x14ac:dyDescent="0.35">
      <c r="A987" s="8">
        <v>45398</v>
      </c>
      <c r="B987" s="20">
        <v>5.1799999999999999E-2</v>
      </c>
      <c r="C987" s="20">
        <v>4.9699999999999994E-2</v>
      </c>
      <c r="D987" s="20">
        <v>4.8300000000000003E-2</v>
      </c>
      <c r="E987" s="20">
        <v>4.3712999999999995E-2</v>
      </c>
      <c r="F987" s="20">
        <v>4.6900000000000004E-2</v>
      </c>
      <c r="H987" s="66">
        <f t="shared" si="75"/>
        <v>1.9999999999999879E-4</v>
      </c>
      <c r="I987" s="66">
        <f t="shared" si="76"/>
        <v>3.9999999999999758E-4</v>
      </c>
      <c r="J987" s="66">
        <f t="shared" si="77"/>
        <v>5.0000000000000044E-4</v>
      </c>
      <c r="K987" s="66">
        <f t="shared" si="78"/>
        <v>-3.0600000000000765E-4</v>
      </c>
      <c r="L987" s="66">
        <f t="shared" si="79"/>
        <v>3.9999999999999758E-4</v>
      </c>
    </row>
    <row r="988" spans="1:12" x14ac:dyDescent="0.35">
      <c r="A988" s="8">
        <v>45399</v>
      </c>
      <c r="B988" s="20">
        <v>5.16E-2</v>
      </c>
      <c r="C988" s="20">
        <v>4.9299999999999997E-2</v>
      </c>
      <c r="D988" s="20">
        <v>4.7699999999999992E-2</v>
      </c>
      <c r="E988" s="20">
        <v>4.5437000000000005E-2</v>
      </c>
      <c r="F988" s="20">
        <v>4.6199999999999998E-2</v>
      </c>
      <c r="H988" s="66">
        <f t="shared" si="75"/>
        <v>-1.9999999999999879E-4</v>
      </c>
      <c r="I988" s="66">
        <f t="shared" si="76"/>
        <v>-3.9999999999999758E-4</v>
      </c>
      <c r="J988" s="66">
        <f t="shared" si="77"/>
        <v>-6.0000000000001025E-4</v>
      </c>
      <c r="K988" s="66">
        <f t="shared" si="78"/>
        <v>1.7240000000000102E-3</v>
      </c>
      <c r="L988" s="66">
        <f t="shared" si="79"/>
        <v>-7.0000000000000617E-4</v>
      </c>
    </row>
    <row r="989" spans="1:12" x14ac:dyDescent="0.35">
      <c r="A989" s="8">
        <v>45400</v>
      </c>
      <c r="B989" s="20">
        <v>5.1799999999999999E-2</v>
      </c>
      <c r="C989" s="20">
        <v>4.9800000000000004E-2</v>
      </c>
      <c r="D989" s="20">
        <v>4.8300000000000003E-2</v>
      </c>
      <c r="E989" s="20">
        <v>4.5749000000000005E-2</v>
      </c>
      <c r="F989" s="20">
        <v>4.6799999999999994E-2</v>
      </c>
      <c r="H989" s="66">
        <f t="shared" si="75"/>
        <v>1.9999999999999879E-4</v>
      </c>
      <c r="I989" s="66">
        <f t="shared" si="76"/>
        <v>5.0000000000000738E-4</v>
      </c>
      <c r="J989" s="66">
        <f t="shared" si="77"/>
        <v>6.0000000000001025E-4</v>
      </c>
      <c r="K989" s="66">
        <f t="shared" si="78"/>
        <v>3.1199999999999978E-4</v>
      </c>
      <c r="L989" s="66">
        <f t="shared" si="79"/>
        <v>5.9999999999999637E-4</v>
      </c>
    </row>
    <row r="990" spans="1:12" x14ac:dyDescent="0.35">
      <c r="A990" s="8">
        <v>45401</v>
      </c>
      <c r="B990" s="20">
        <v>5.1699999999999996E-2</v>
      </c>
      <c r="C990" s="20">
        <v>4.9699999999999994E-2</v>
      </c>
      <c r="D990" s="20">
        <v>4.8099999999999997E-2</v>
      </c>
      <c r="E990" s="20">
        <v>4.5345000000000003E-2</v>
      </c>
      <c r="F990" s="20">
        <v>4.6600000000000003E-2</v>
      </c>
      <c r="H990" s="66">
        <f t="shared" si="75"/>
        <v>-1.0000000000000286E-4</v>
      </c>
      <c r="I990" s="66">
        <f t="shared" si="76"/>
        <v>-1.000000000000098E-4</v>
      </c>
      <c r="J990" s="66">
        <f t="shared" si="77"/>
        <v>-2.0000000000000573E-4</v>
      </c>
      <c r="K990" s="66">
        <f t="shared" si="78"/>
        <v>-4.0400000000000158E-4</v>
      </c>
      <c r="L990" s="66">
        <f t="shared" si="79"/>
        <v>-1.9999999999999185E-4</v>
      </c>
    </row>
    <row r="991" spans="1:12" x14ac:dyDescent="0.35">
      <c r="A991" s="8">
        <v>45404</v>
      </c>
      <c r="B991" s="20">
        <v>5.16E-2</v>
      </c>
      <c r="C991" s="20">
        <v>4.9699999999999994E-2</v>
      </c>
      <c r="D991" s="20">
        <v>4.8099999999999997E-2</v>
      </c>
      <c r="E991" s="20">
        <v>4.5993000000000006E-2</v>
      </c>
      <c r="F991" s="20">
        <v>4.6600000000000003E-2</v>
      </c>
      <c r="H991" s="66">
        <f t="shared" si="75"/>
        <v>-9.9999999999995925E-5</v>
      </c>
      <c r="I991" s="66">
        <f t="shared" si="76"/>
        <v>0</v>
      </c>
      <c r="J991" s="66">
        <f t="shared" si="77"/>
        <v>0</v>
      </c>
      <c r="K991" s="66">
        <f t="shared" si="78"/>
        <v>6.4800000000000274E-4</v>
      </c>
      <c r="L991" s="66">
        <f t="shared" si="79"/>
        <v>0</v>
      </c>
    </row>
    <row r="992" spans="1:12" x14ac:dyDescent="0.35">
      <c r="A992" s="8">
        <v>45405</v>
      </c>
      <c r="B992" s="20">
        <v>5.1399999999999994E-2</v>
      </c>
      <c r="C992" s="20">
        <v>4.8600000000000004E-2</v>
      </c>
      <c r="D992" s="20">
        <v>4.7599999999999996E-2</v>
      </c>
      <c r="E992" s="20">
        <v>4.6462000000000003E-2</v>
      </c>
      <c r="F992" s="20">
        <v>4.6300000000000001E-2</v>
      </c>
      <c r="H992" s="66">
        <f t="shared" si="75"/>
        <v>-2.0000000000000573E-4</v>
      </c>
      <c r="I992" s="66">
        <f t="shared" si="76"/>
        <v>-1.0999999999999899E-3</v>
      </c>
      <c r="J992" s="66">
        <f t="shared" si="77"/>
        <v>-5.0000000000000044E-4</v>
      </c>
      <c r="K992" s="66">
        <f t="shared" si="78"/>
        <v>4.689999999999972E-4</v>
      </c>
      <c r="L992" s="66">
        <f t="shared" si="79"/>
        <v>-3.0000000000000165E-4</v>
      </c>
    </row>
    <row r="993" spans="1:12" x14ac:dyDescent="0.35">
      <c r="E993" s="1"/>
    </row>
    <row r="994" spans="1:12" x14ac:dyDescent="0.35">
      <c r="A994" s="3" t="s">
        <v>68</v>
      </c>
      <c r="B994" s="64">
        <f>AVERAGE(B743:B992)</f>
        <v>5.1455199999999965E-2</v>
      </c>
      <c r="C994" s="64">
        <f t="shared" ref="C994:F994" si="80">AVERAGE(C743:C992)</f>
        <v>4.6714000000000033E-2</v>
      </c>
      <c r="D994" s="64">
        <f t="shared" si="80"/>
        <v>4.407959999999999E-2</v>
      </c>
      <c r="E994" s="64">
        <f t="shared" si="80"/>
        <v>4.2469768000000019E-2</v>
      </c>
      <c r="F994" s="64">
        <f t="shared" si="80"/>
        <v>4.2015599999999993E-2</v>
      </c>
      <c r="G994" s="67"/>
      <c r="H994" s="64"/>
      <c r="I994" s="64"/>
      <c r="J994" s="64"/>
      <c r="K994" s="64"/>
      <c r="L994" s="64"/>
    </row>
    <row r="995" spans="1:12" x14ac:dyDescent="0.35">
      <c r="E995" s="1"/>
    </row>
    <row r="997" spans="1:12" x14ac:dyDescent="0.35">
      <c r="A997" s="49">
        <f>COUNT(F743:F992)</f>
        <v>250</v>
      </c>
      <c r="E997" s="1"/>
    </row>
    <row r="998" spans="1:12" x14ac:dyDescent="0.35">
      <c r="A998" s="8"/>
      <c r="E998" s="1"/>
    </row>
    <row r="999" spans="1:12" x14ac:dyDescent="0.35">
      <c r="A999" s="8"/>
      <c r="E999" s="1"/>
    </row>
    <row r="1000" spans="1:12" x14ac:dyDescent="0.35">
      <c r="A1000" s="8"/>
      <c r="E1000" s="1"/>
    </row>
    <row r="1001" spans="1:12" x14ac:dyDescent="0.35">
      <c r="A1001" s="8"/>
      <c r="E1001" s="1"/>
    </row>
    <row r="1002" spans="1:12" x14ac:dyDescent="0.35">
      <c r="A1002" s="8"/>
      <c r="E1002" s="1"/>
    </row>
    <row r="1003" spans="1:12" x14ac:dyDescent="0.35">
      <c r="A1003" s="8"/>
      <c r="E1003" s="1"/>
    </row>
    <row r="1004" spans="1:12" x14ac:dyDescent="0.35">
      <c r="A1004" s="8"/>
      <c r="E1004" s="1"/>
    </row>
    <row r="1005" spans="1:12" x14ac:dyDescent="0.35">
      <c r="A1005" s="8"/>
      <c r="E1005" s="1"/>
    </row>
    <row r="1006" spans="1:12" x14ac:dyDescent="0.35">
      <c r="A1006" s="8"/>
      <c r="E1006" s="1"/>
    </row>
    <row r="1007" spans="1:12" x14ac:dyDescent="0.35">
      <c r="A1007" s="8"/>
      <c r="E1007" s="1"/>
    </row>
    <row r="1008" spans="1:12" x14ac:dyDescent="0.35">
      <c r="A1008" s="8"/>
      <c r="E1008" s="1"/>
    </row>
    <row r="1009" spans="1:5" x14ac:dyDescent="0.35">
      <c r="A1009" s="8"/>
      <c r="E1009" s="1"/>
    </row>
    <row r="1010" spans="1:5" x14ac:dyDescent="0.35">
      <c r="A1010" s="8"/>
      <c r="E1010" s="1"/>
    </row>
    <row r="1011" spans="1:5" x14ac:dyDescent="0.35">
      <c r="A1011" s="8"/>
      <c r="E1011" s="1"/>
    </row>
    <row r="1012" spans="1:5" x14ac:dyDescent="0.35">
      <c r="A1012" s="8"/>
      <c r="E1012" s="1"/>
    </row>
    <row r="1013" spans="1:5" x14ac:dyDescent="0.35">
      <c r="A1013" s="8"/>
      <c r="E1013" s="1"/>
    </row>
    <row r="1014" spans="1:5" x14ac:dyDescent="0.35">
      <c r="A1014" s="8"/>
      <c r="E1014" s="1"/>
    </row>
    <row r="1015" spans="1:5" x14ac:dyDescent="0.35">
      <c r="A1015" s="8"/>
      <c r="E1015" s="1"/>
    </row>
    <row r="1016" spans="1:5" x14ac:dyDescent="0.35">
      <c r="A1016" s="8"/>
      <c r="E1016" s="1"/>
    </row>
    <row r="1017" spans="1:5" x14ac:dyDescent="0.35">
      <c r="A1017" s="8"/>
      <c r="E1017" s="1"/>
    </row>
    <row r="1018" spans="1:5" x14ac:dyDescent="0.35">
      <c r="A1018" s="8"/>
      <c r="E1018" s="1"/>
    </row>
    <row r="1019" spans="1:5" x14ac:dyDescent="0.35">
      <c r="A1019" s="8"/>
      <c r="E1019" s="1"/>
    </row>
    <row r="1020" spans="1:5" x14ac:dyDescent="0.35">
      <c r="A1020" s="8"/>
      <c r="E1020" s="1"/>
    </row>
    <row r="1021" spans="1:5" x14ac:dyDescent="0.35">
      <c r="A1021" s="8"/>
      <c r="E1021" s="1"/>
    </row>
    <row r="1022" spans="1:5" x14ac:dyDescent="0.35">
      <c r="A1022" s="8"/>
      <c r="E1022" s="1"/>
    </row>
    <row r="1023" spans="1:5" x14ac:dyDescent="0.35">
      <c r="A1023" s="8"/>
      <c r="E1023" s="1"/>
    </row>
    <row r="1024" spans="1:5" x14ac:dyDescent="0.35">
      <c r="A1024" s="8"/>
      <c r="E1024" s="1"/>
    </row>
    <row r="1025" spans="1:5" x14ac:dyDescent="0.35">
      <c r="A1025" s="8"/>
      <c r="E1025" s="1"/>
    </row>
    <row r="1026" spans="1:5" x14ac:dyDescent="0.35">
      <c r="A1026" s="8"/>
      <c r="E1026" s="1"/>
    </row>
    <row r="1027" spans="1:5" x14ac:dyDescent="0.35">
      <c r="A1027" s="8"/>
      <c r="E1027" s="1"/>
    </row>
    <row r="1028" spans="1:5" x14ac:dyDescent="0.35">
      <c r="A1028" s="8"/>
      <c r="E1028" s="1"/>
    </row>
    <row r="1029" spans="1:5" x14ac:dyDescent="0.35">
      <c r="A1029" s="8"/>
      <c r="E1029" s="1"/>
    </row>
    <row r="1030" spans="1:5" x14ac:dyDescent="0.35">
      <c r="A1030" s="8"/>
      <c r="E1030" s="1"/>
    </row>
    <row r="1031" spans="1:5" x14ac:dyDescent="0.35">
      <c r="A1031" s="8"/>
      <c r="E1031" s="1"/>
    </row>
    <row r="1032" spans="1:5" x14ac:dyDescent="0.35">
      <c r="A1032" s="8"/>
      <c r="E1032" s="1"/>
    </row>
    <row r="1033" spans="1:5" x14ac:dyDescent="0.35">
      <c r="A1033" s="8"/>
      <c r="E1033" s="1"/>
    </row>
    <row r="1034" spans="1:5" x14ac:dyDescent="0.35">
      <c r="A1034" s="8"/>
      <c r="E1034" s="1"/>
    </row>
    <row r="1035" spans="1:5" x14ac:dyDescent="0.35">
      <c r="A1035" s="8"/>
      <c r="E1035" s="1"/>
    </row>
    <row r="1036" spans="1:5" x14ac:dyDescent="0.35">
      <c r="A1036" s="8"/>
      <c r="E1036" s="1"/>
    </row>
    <row r="1037" spans="1:5" x14ac:dyDescent="0.35">
      <c r="A1037" s="8"/>
      <c r="E1037" s="1"/>
    </row>
    <row r="1038" spans="1:5" x14ac:dyDescent="0.35">
      <c r="A1038" s="8"/>
      <c r="E1038" s="1"/>
    </row>
    <row r="1039" spans="1:5" x14ac:dyDescent="0.35">
      <c r="A1039" s="8"/>
      <c r="E1039" s="1"/>
    </row>
    <row r="1040" spans="1:5" x14ac:dyDescent="0.35">
      <c r="A1040" s="8"/>
      <c r="E1040" s="1"/>
    </row>
    <row r="1041" spans="1:5" x14ac:dyDescent="0.35">
      <c r="A1041" s="8"/>
      <c r="E1041" s="1"/>
    </row>
    <row r="1042" spans="1:5" x14ac:dyDescent="0.35">
      <c r="A1042" s="8"/>
      <c r="E1042" s="1"/>
    </row>
    <row r="1043" spans="1:5" x14ac:dyDescent="0.35">
      <c r="A1043" s="8"/>
      <c r="E1043" s="1"/>
    </row>
    <row r="1044" spans="1:5" x14ac:dyDescent="0.35">
      <c r="A1044" s="8"/>
      <c r="E1044" s="1"/>
    </row>
    <row r="1045" spans="1:5" x14ac:dyDescent="0.35">
      <c r="A1045" s="8"/>
      <c r="E1045" s="1"/>
    </row>
    <row r="1046" spans="1:5" x14ac:dyDescent="0.35">
      <c r="A1046" s="8"/>
      <c r="E1046" s="1"/>
    </row>
    <row r="1047" spans="1:5" x14ac:dyDescent="0.35">
      <c r="A1047" s="8"/>
      <c r="E1047" s="1"/>
    </row>
    <row r="1048" spans="1:5" x14ac:dyDescent="0.35">
      <c r="A1048" s="8"/>
      <c r="E1048" s="1"/>
    </row>
    <row r="1049" spans="1:5" x14ac:dyDescent="0.35">
      <c r="A1049" s="8"/>
      <c r="E1049" s="1"/>
    </row>
    <row r="1050" spans="1:5" x14ac:dyDescent="0.35">
      <c r="A1050" s="8"/>
      <c r="E1050" s="1"/>
    </row>
    <row r="1051" spans="1:5" x14ac:dyDescent="0.35">
      <c r="A1051" s="8"/>
      <c r="E1051" s="1"/>
    </row>
    <row r="1052" spans="1:5" x14ac:dyDescent="0.35">
      <c r="A1052" s="8"/>
      <c r="E1052" s="1"/>
    </row>
    <row r="1053" spans="1:5" x14ac:dyDescent="0.35">
      <c r="A1053" s="8"/>
      <c r="E1053" s="1"/>
    </row>
    <row r="1054" spans="1:5" x14ac:dyDescent="0.35">
      <c r="A1054" s="8"/>
      <c r="E1054" s="1"/>
    </row>
    <row r="1055" spans="1:5" x14ac:dyDescent="0.35">
      <c r="A1055" s="8"/>
      <c r="E1055" s="1"/>
    </row>
    <row r="1056" spans="1:5" x14ac:dyDescent="0.35">
      <c r="A1056" s="8"/>
      <c r="E1056" s="1"/>
    </row>
    <row r="1057" spans="1:5" x14ac:dyDescent="0.35">
      <c r="A1057" s="8"/>
      <c r="E1057" s="1"/>
    </row>
    <row r="1058" spans="1:5" x14ac:dyDescent="0.35">
      <c r="A1058" s="8"/>
      <c r="E1058" s="1"/>
    </row>
    <row r="1059" spans="1:5" x14ac:dyDescent="0.35">
      <c r="A1059" s="8"/>
      <c r="E1059" s="1"/>
    </row>
    <row r="1060" spans="1:5" x14ac:dyDescent="0.35">
      <c r="A1060" s="8"/>
      <c r="E1060" s="1"/>
    </row>
    <row r="1061" spans="1:5" x14ac:dyDescent="0.35">
      <c r="A1061" s="8"/>
      <c r="E1061" s="1"/>
    </row>
    <row r="1062" spans="1:5" x14ac:dyDescent="0.35">
      <c r="A1062" s="8"/>
      <c r="E1062" s="1"/>
    </row>
    <row r="1063" spans="1:5" x14ac:dyDescent="0.35">
      <c r="A1063" s="8"/>
      <c r="E1063" s="1"/>
    </row>
    <row r="1064" spans="1:5" x14ac:dyDescent="0.35">
      <c r="A1064" s="8"/>
      <c r="E1064" s="1"/>
    </row>
    <row r="1065" spans="1:5" x14ac:dyDescent="0.35">
      <c r="A1065" s="8"/>
      <c r="E1065" s="1"/>
    </row>
    <row r="1066" spans="1:5" x14ac:dyDescent="0.35">
      <c r="A1066" s="8"/>
      <c r="E1066" s="1"/>
    </row>
    <row r="1067" spans="1:5" x14ac:dyDescent="0.35">
      <c r="A1067" s="8"/>
      <c r="E1067" s="1"/>
    </row>
    <row r="1068" spans="1:5" x14ac:dyDescent="0.35">
      <c r="A1068" s="8"/>
      <c r="E1068" s="1"/>
    </row>
    <row r="1069" spans="1:5" x14ac:dyDescent="0.35">
      <c r="A1069" s="8"/>
      <c r="E1069" s="1"/>
    </row>
    <row r="1070" spans="1:5" x14ac:dyDescent="0.35">
      <c r="A1070" s="8"/>
      <c r="E1070" s="1"/>
    </row>
    <row r="1071" spans="1:5" x14ac:dyDescent="0.35">
      <c r="A1071" s="8"/>
      <c r="E1071" s="1"/>
    </row>
    <row r="1072" spans="1:5" x14ac:dyDescent="0.35">
      <c r="A1072" s="8"/>
      <c r="E1072" s="1"/>
    </row>
    <row r="1073" spans="1:5" x14ac:dyDescent="0.35">
      <c r="A1073" s="8"/>
      <c r="E1073" s="1"/>
    </row>
    <row r="1074" spans="1:5" x14ac:dyDescent="0.35">
      <c r="A1074" s="8"/>
      <c r="E1074" s="1"/>
    </row>
    <row r="1075" spans="1:5" x14ac:dyDescent="0.35">
      <c r="A1075" s="8"/>
      <c r="E1075" s="1"/>
    </row>
    <row r="1076" spans="1:5" x14ac:dyDescent="0.35">
      <c r="A1076" s="8"/>
      <c r="E1076" s="1"/>
    </row>
    <row r="1077" spans="1:5" x14ac:dyDescent="0.35">
      <c r="A1077" s="8"/>
      <c r="E1077" s="1"/>
    </row>
    <row r="1078" spans="1:5" x14ac:dyDescent="0.35">
      <c r="A1078" s="8"/>
      <c r="E1078" s="1"/>
    </row>
    <row r="1079" spans="1:5" x14ac:dyDescent="0.35">
      <c r="A1079" s="8"/>
      <c r="E1079" s="1"/>
    </row>
    <row r="1080" spans="1:5" x14ac:dyDescent="0.35">
      <c r="A1080" s="8"/>
      <c r="E1080" s="1"/>
    </row>
    <row r="1081" spans="1:5" x14ac:dyDescent="0.35">
      <c r="A1081" s="8"/>
      <c r="E1081" s="1"/>
    </row>
    <row r="1082" spans="1:5" x14ac:dyDescent="0.35">
      <c r="A1082" s="8"/>
      <c r="E1082" s="1"/>
    </row>
    <row r="1083" spans="1:5" x14ac:dyDescent="0.35">
      <c r="A1083" s="8"/>
      <c r="E1083" s="1"/>
    </row>
    <row r="1084" spans="1:5" x14ac:dyDescent="0.35">
      <c r="A1084" s="8"/>
      <c r="E1084" s="1"/>
    </row>
    <row r="1085" spans="1:5" x14ac:dyDescent="0.35">
      <c r="A1085" s="8"/>
      <c r="E1085" s="1"/>
    </row>
    <row r="1086" spans="1:5" x14ac:dyDescent="0.35">
      <c r="A1086" s="8"/>
      <c r="E1086" s="1"/>
    </row>
    <row r="1087" spans="1:5" x14ac:dyDescent="0.35">
      <c r="A1087" s="8"/>
      <c r="E1087" s="1"/>
    </row>
    <row r="1088" spans="1:5" x14ac:dyDescent="0.35">
      <c r="A1088" s="8"/>
      <c r="E1088" s="1"/>
    </row>
    <row r="1089" spans="1:5" x14ac:dyDescent="0.35">
      <c r="A1089" s="8"/>
      <c r="E1089" s="1"/>
    </row>
    <row r="1090" spans="1:5" x14ac:dyDescent="0.35">
      <c r="A1090" s="8"/>
      <c r="E1090" s="1"/>
    </row>
    <row r="1091" spans="1:5" x14ac:dyDescent="0.35">
      <c r="A1091" s="8"/>
      <c r="E1091" s="1"/>
    </row>
    <row r="1092" spans="1:5" x14ac:dyDescent="0.35">
      <c r="A1092" s="8"/>
      <c r="E1092" s="1"/>
    </row>
    <row r="1093" spans="1:5" x14ac:dyDescent="0.35">
      <c r="A1093" s="8"/>
      <c r="E1093" s="1"/>
    </row>
    <row r="1094" spans="1:5" x14ac:dyDescent="0.35">
      <c r="A1094" s="8"/>
      <c r="E1094" s="1"/>
    </row>
    <row r="1095" spans="1:5" x14ac:dyDescent="0.35">
      <c r="A1095" s="8"/>
      <c r="E1095" s="1"/>
    </row>
    <row r="1096" spans="1:5" x14ac:dyDescent="0.35">
      <c r="A1096" s="8"/>
      <c r="E1096" s="1"/>
    </row>
    <row r="1097" spans="1:5" x14ac:dyDescent="0.35">
      <c r="A1097" s="8"/>
      <c r="E1097" s="1"/>
    </row>
    <row r="1098" spans="1:5" x14ac:dyDescent="0.35">
      <c r="A1098" s="8"/>
      <c r="E1098" s="1"/>
    </row>
    <row r="1099" spans="1:5" x14ac:dyDescent="0.35">
      <c r="A1099" s="8"/>
      <c r="E1099" s="1"/>
    </row>
    <row r="1100" spans="1:5" x14ac:dyDescent="0.35">
      <c r="A1100" s="8"/>
      <c r="E1100" s="1"/>
    </row>
    <row r="1101" spans="1:5" x14ac:dyDescent="0.35">
      <c r="A1101" s="8"/>
      <c r="E1101" s="1"/>
    </row>
    <row r="1102" spans="1:5" x14ac:dyDescent="0.35">
      <c r="A1102" s="8"/>
      <c r="E1102" s="1"/>
    </row>
    <row r="1103" spans="1:5" x14ac:dyDescent="0.35">
      <c r="A1103" s="8"/>
      <c r="E1103" s="1"/>
    </row>
    <row r="1104" spans="1:5" x14ac:dyDescent="0.35">
      <c r="A1104" s="8"/>
      <c r="E1104" s="1"/>
    </row>
    <row r="1105" spans="1:5" x14ac:dyDescent="0.35">
      <c r="A1105" s="8"/>
      <c r="E1105" s="1"/>
    </row>
    <row r="1106" spans="1:5" x14ac:dyDescent="0.35">
      <c r="A1106" s="8"/>
      <c r="E1106" s="1"/>
    </row>
    <row r="1107" spans="1:5" x14ac:dyDescent="0.35">
      <c r="A1107" s="8"/>
      <c r="E1107" s="1"/>
    </row>
    <row r="1108" spans="1:5" x14ac:dyDescent="0.35">
      <c r="A1108" s="8"/>
      <c r="E1108" s="1"/>
    </row>
    <row r="1109" spans="1:5" x14ac:dyDescent="0.35">
      <c r="A1109" s="8"/>
      <c r="E1109" s="1"/>
    </row>
    <row r="1110" spans="1:5" x14ac:dyDescent="0.35">
      <c r="A1110" s="8"/>
      <c r="E1110" s="1"/>
    </row>
    <row r="1111" spans="1:5" x14ac:dyDescent="0.35">
      <c r="A1111" s="8"/>
      <c r="E1111" s="1"/>
    </row>
    <row r="1112" spans="1:5" x14ac:dyDescent="0.35">
      <c r="A1112" s="8"/>
      <c r="E1112" s="1"/>
    </row>
    <row r="1113" spans="1:5" x14ac:dyDescent="0.35">
      <c r="A1113" s="8"/>
      <c r="E1113" s="1"/>
    </row>
    <row r="1114" spans="1:5" x14ac:dyDescent="0.35">
      <c r="A1114" s="8"/>
      <c r="E1114" s="1"/>
    </row>
    <row r="1115" spans="1:5" x14ac:dyDescent="0.35">
      <c r="A1115" s="8"/>
      <c r="E1115" s="1"/>
    </row>
    <row r="1116" spans="1:5" x14ac:dyDescent="0.35">
      <c r="A1116" s="8"/>
      <c r="E1116" s="1"/>
    </row>
    <row r="1117" spans="1:5" x14ac:dyDescent="0.35">
      <c r="A1117" s="8"/>
      <c r="E1117" s="1"/>
    </row>
    <row r="1118" spans="1:5" x14ac:dyDescent="0.35">
      <c r="A1118" s="8"/>
      <c r="E1118" s="1"/>
    </row>
    <row r="1119" spans="1:5" x14ac:dyDescent="0.35">
      <c r="A1119" s="8"/>
      <c r="E1119" s="1"/>
    </row>
    <row r="1120" spans="1:5" x14ac:dyDescent="0.35">
      <c r="A1120" s="8"/>
      <c r="E1120" s="1"/>
    </row>
    <row r="1121" spans="1:5" x14ac:dyDescent="0.35">
      <c r="A1121" s="8"/>
      <c r="E1121" s="1"/>
    </row>
    <row r="1122" spans="1:5" x14ac:dyDescent="0.35">
      <c r="A1122" s="8"/>
      <c r="E1122" s="1"/>
    </row>
    <row r="1123" spans="1:5" x14ac:dyDescent="0.35">
      <c r="A1123" s="8"/>
      <c r="E1123" s="1"/>
    </row>
    <row r="1124" spans="1:5" x14ac:dyDescent="0.35">
      <c r="A1124" s="8"/>
      <c r="E1124" s="1"/>
    </row>
    <row r="1125" spans="1:5" x14ac:dyDescent="0.35">
      <c r="A1125" s="8"/>
      <c r="E1125" s="1"/>
    </row>
    <row r="1126" spans="1:5" x14ac:dyDescent="0.35">
      <c r="A1126" s="8"/>
      <c r="E1126" s="1"/>
    </row>
    <row r="1127" spans="1:5" x14ac:dyDescent="0.35">
      <c r="A1127" s="8"/>
      <c r="E1127" s="1"/>
    </row>
    <row r="1128" spans="1:5" x14ac:dyDescent="0.35">
      <c r="A1128" s="8"/>
      <c r="E1128" s="1"/>
    </row>
    <row r="1129" spans="1:5" x14ac:dyDescent="0.35">
      <c r="A1129" s="8"/>
      <c r="E1129" s="1"/>
    </row>
    <row r="1130" spans="1:5" x14ac:dyDescent="0.35">
      <c r="A1130" s="8"/>
      <c r="E1130" s="1"/>
    </row>
    <row r="1131" spans="1:5" x14ac:dyDescent="0.35">
      <c r="A1131" s="8"/>
      <c r="E1131" s="1"/>
    </row>
    <row r="1132" spans="1:5" x14ac:dyDescent="0.35">
      <c r="A1132" s="8"/>
      <c r="E1132" s="1"/>
    </row>
    <row r="1133" spans="1:5" x14ac:dyDescent="0.35">
      <c r="A1133" s="8"/>
      <c r="E1133" s="1"/>
    </row>
    <row r="1134" spans="1:5" x14ac:dyDescent="0.35">
      <c r="A1134" s="8"/>
      <c r="E1134" s="1"/>
    </row>
    <row r="1135" spans="1:5" x14ac:dyDescent="0.35">
      <c r="A1135" s="8"/>
      <c r="E1135" s="1"/>
    </row>
    <row r="1136" spans="1:5" x14ac:dyDescent="0.35">
      <c r="A1136" s="8"/>
      <c r="E1136" s="1"/>
    </row>
    <row r="1137" spans="1:5" x14ac:dyDescent="0.35">
      <c r="A1137" s="8"/>
      <c r="E1137" s="1"/>
    </row>
    <row r="1138" spans="1:5" x14ac:dyDescent="0.35">
      <c r="A1138" s="8"/>
      <c r="E1138" s="1"/>
    </row>
    <row r="1139" spans="1:5" x14ac:dyDescent="0.35">
      <c r="A1139" s="8"/>
      <c r="E1139" s="1"/>
    </row>
    <row r="1140" spans="1:5" x14ac:dyDescent="0.35">
      <c r="A1140" s="8"/>
      <c r="E1140" s="1"/>
    </row>
    <row r="1141" spans="1:5" x14ac:dyDescent="0.35">
      <c r="A1141" s="8"/>
      <c r="E1141" s="1"/>
    </row>
    <row r="1142" spans="1:5" x14ac:dyDescent="0.35">
      <c r="A1142" s="8"/>
      <c r="E1142" s="1"/>
    </row>
    <row r="1143" spans="1:5" x14ac:dyDescent="0.35">
      <c r="A1143" s="8"/>
      <c r="E1143" s="1"/>
    </row>
    <row r="1144" spans="1:5" x14ac:dyDescent="0.35">
      <c r="A1144" s="8"/>
      <c r="E1144" s="1"/>
    </row>
    <row r="1145" spans="1:5" x14ac:dyDescent="0.35">
      <c r="A1145" s="8"/>
      <c r="E1145" s="1"/>
    </row>
    <row r="1146" spans="1:5" x14ac:dyDescent="0.35">
      <c r="A1146" s="8"/>
      <c r="E1146" s="1"/>
    </row>
    <row r="1147" spans="1:5" x14ac:dyDescent="0.35">
      <c r="A1147" s="8"/>
      <c r="E1147" s="1"/>
    </row>
    <row r="1148" spans="1:5" x14ac:dyDescent="0.35">
      <c r="A1148" s="8"/>
      <c r="E1148" s="1"/>
    </row>
    <row r="1149" spans="1:5" x14ac:dyDescent="0.35">
      <c r="A1149" s="8"/>
      <c r="E1149" s="1"/>
    </row>
    <row r="1150" spans="1:5" x14ac:dyDescent="0.35">
      <c r="A1150" s="8"/>
      <c r="E1150" s="1"/>
    </row>
    <row r="1151" spans="1:5" x14ac:dyDescent="0.35">
      <c r="A1151" s="8"/>
      <c r="E1151" s="1"/>
    </row>
    <row r="1152" spans="1:5" x14ac:dyDescent="0.35">
      <c r="A1152" s="8"/>
      <c r="E1152" s="1"/>
    </row>
    <row r="1153" spans="1:5" x14ac:dyDescent="0.35">
      <c r="A1153" s="8"/>
      <c r="E1153" s="1"/>
    </row>
    <row r="1154" spans="1:5" x14ac:dyDescent="0.35">
      <c r="A1154" s="8"/>
      <c r="E1154" s="1"/>
    </row>
    <row r="1155" spans="1:5" x14ac:dyDescent="0.35">
      <c r="A1155" s="8"/>
      <c r="E1155" s="1"/>
    </row>
    <row r="1156" spans="1:5" x14ac:dyDescent="0.35">
      <c r="A1156" s="8"/>
      <c r="E1156" s="1"/>
    </row>
    <row r="1157" spans="1:5" x14ac:dyDescent="0.35">
      <c r="A1157" s="8"/>
      <c r="E1157" s="1"/>
    </row>
    <row r="1158" spans="1:5" x14ac:dyDescent="0.35">
      <c r="A1158" s="8"/>
      <c r="E1158" s="1"/>
    </row>
    <row r="1159" spans="1:5" x14ac:dyDescent="0.35">
      <c r="A1159" s="8"/>
      <c r="E1159" s="1"/>
    </row>
    <row r="1160" spans="1:5" x14ac:dyDescent="0.35">
      <c r="A1160" s="8"/>
      <c r="E1160" s="1"/>
    </row>
    <row r="1161" spans="1:5" x14ac:dyDescent="0.35">
      <c r="A1161" s="8"/>
      <c r="E1161" s="1"/>
    </row>
    <row r="1162" spans="1:5" x14ac:dyDescent="0.35">
      <c r="A1162" s="8"/>
      <c r="E1162" s="1"/>
    </row>
    <row r="1163" spans="1:5" x14ac:dyDescent="0.35">
      <c r="A1163" s="8"/>
      <c r="E1163" s="1"/>
    </row>
    <row r="1164" spans="1:5" x14ac:dyDescent="0.35">
      <c r="A1164" s="8"/>
      <c r="E1164" s="1"/>
    </row>
    <row r="1165" spans="1:5" x14ac:dyDescent="0.35">
      <c r="A1165" s="8"/>
      <c r="E1165" s="1"/>
    </row>
    <row r="1166" spans="1:5" x14ac:dyDescent="0.35">
      <c r="A1166" s="8"/>
      <c r="E1166" s="1"/>
    </row>
    <row r="1167" spans="1:5" x14ac:dyDescent="0.35">
      <c r="A1167" s="8"/>
      <c r="E1167" s="1"/>
    </row>
    <row r="1168" spans="1:5" x14ac:dyDescent="0.35">
      <c r="A1168" s="8"/>
      <c r="E1168" s="1"/>
    </row>
    <row r="1169" spans="1:5" x14ac:dyDescent="0.35">
      <c r="A1169" s="8"/>
      <c r="E1169" s="1"/>
    </row>
    <row r="1170" spans="1:5" x14ac:dyDescent="0.35">
      <c r="A1170" s="8"/>
      <c r="E1170" s="1"/>
    </row>
    <row r="1171" spans="1:5" x14ac:dyDescent="0.35">
      <c r="A1171" s="8"/>
      <c r="E1171" s="1"/>
    </row>
    <row r="1172" spans="1:5" x14ac:dyDescent="0.35">
      <c r="A1172" s="8"/>
      <c r="E1172" s="1"/>
    </row>
    <row r="1173" spans="1:5" x14ac:dyDescent="0.35">
      <c r="A1173" s="8"/>
      <c r="E1173" s="1"/>
    </row>
    <row r="1174" spans="1:5" x14ac:dyDescent="0.35">
      <c r="A1174" s="8"/>
      <c r="E1174" s="1"/>
    </row>
    <row r="1175" spans="1:5" x14ac:dyDescent="0.35">
      <c r="A1175" s="8"/>
      <c r="E1175" s="1"/>
    </row>
    <row r="1176" spans="1:5" x14ac:dyDescent="0.35">
      <c r="A1176" s="8"/>
      <c r="E1176" s="1"/>
    </row>
    <row r="1177" spans="1:5" x14ac:dyDescent="0.35">
      <c r="A1177" s="8"/>
      <c r="E1177" s="1"/>
    </row>
    <row r="1178" spans="1:5" x14ac:dyDescent="0.35">
      <c r="A1178" s="8"/>
      <c r="E1178" s="1"/>
    </row>
    <row r="1179" spans="1:5" x14ac:dyDescent="0.35">
      <c r="A1179" s="8"/>
      <c r="E1179" s="1"/>
    </row>
    <row r="1180" spans="1:5" x14ac:dyDescent="0.35">
      <c r="A1180" s="8"/>
      <c r="E1180" s="1"/>
    </row>
    <row r="1181" spans="1:5" x14ac:dyDescent="0.35">
      <c r="A1181" s="8"/>
      <c r="E1181" s="1"/>
    </row>
    <row r="1182" spans="1:5" x14ac:dyDescent="0.35">
      <c r="A1182" s="8"/>
      <c r="E1182" s="1"/>
    </row>
    <row r="1183" spans="1:5" x14ac:dyDescent="0.35">
      <c r="A1183" s="8"/>
      <c r="E1183" s="1"/>
    </row>
    <row r="1184" spans="1:5" x14ac:dyDescent="0.35">
      <c r="A1184" s="8"/>
      <c r="E1184" s="1"/>
    </row>
    <row r="1185" spans="1:5" x14ac:dyDescent="0.35">
      <c r="A1185" s="8"/>
      <c r="E1185" s="1"/>
    </row>
    <row r="1186" spans="1:5" x14ac:dyDescent="0.35">
      <c r="A1186" s="8"/>
      <c r="E1186" s="1"/>
    </row>
    <row r="1187" spans="1:5" x14ac:dyDescent="0.35">
      <c r="A1187" s="8"/>
      <c r="E1187" s="1"/>
    </row>
    <row r="1188" spans="1:5" x14ac:dyDescent="0.35">
      <c r="A1188" s="8"/>
      <c r="E1188" s="1"/>
    </row>
    <row r="1189" spans="1:5" x14ac:dyDescent="0.35">
      <c r="A1189" s="8"/>
      <c r="E1189" s="1"/>
    </row>
    <row r="1190" spans="1:5" x14ac:dyDescent="0.35">
      <c r="A1190" s="8"/>
      <c r="E1190" s="1"/>
    </row>
    <row r="1191" spans="1:5" x14ac:dyDescent="0.35">
      <c r="A1191" s="8"/>
      <c r="E1191" s="1"/>
    </row>
    <row r="1192" spans="1:5" x14ac:dyDescent="0.35">
      <c r="A1192" s="8"/>
      <c r="E1192" s="1"/>
    </row>
    <row r="1193" spans="1:5" x14ac:dyDescent="0.35">
      <c r="A1193" s="8"/>
      <c r="E1193" s="1"/>
    </row>
    <row r="1194" spans="1:5" x14ac:dyDescent="0.35">
      <c r="A1194" s="8"/>
      <c r="E1194" s="1"/>
    </row>
    <row r="1195" spans="1:5" x14ac:dyDescent="0.35">
      <c r="A1195" s="8"/>
      <c r="E1195" s="1"/>
    </row>
    <row r="1196" spans="1:5" x14ac:dyDescent="0.35">
      <c r="A1196" s="8"/>
      <c r="E1196" s="1"/>
    </row>
    <row r="1197" spans="1:5" x14ac:dyDescent="0.35">
      <c r="A1197" s="8"/>
      <c r="E1197" s="1"/>
    </row>
    <row r="1198" spans="1:5" x14ac:dyDescent="0.35">
      <c r="A1198" s="8"/>
      <c r="E1198" s="1"/>
    </row>
    <row r="1199" spans="1:5" x14ac:dyDescent="0.35">
      <c r="A1199" s="8"/>
      <c r="E1199" s="1"/>
    </row>
    <row r="1200" spans="1:5" x14ac:dyDescent="0.35">
      <c r="A1200" s="8"/>
      <c r="E1200" s="1"/>
    </row>
    <row r="1201" spans="1:5" x14ac:dyDescent="0.35">
      <c r="A1201" s="8"/>
      <c r="E1201" s="1"/>
    </row>
    <row r="1202" spans="1:5" x14ac:dyDescent="0.35">
      <c r="A1202" s="8"/>
      <c r="E1202" s="1"/>
    </row>
    <row r="1203" spans="1:5" x14ac:dyDescent="0.35">
      <c r="A1203" s="8"/>
      <c r="E1203" s="1"/>
    </row>
    <row r="1204" spans="1:5" x14ac:dyDescent="0.35">
      <c r="A1204" s="8"/>
      <c r="E1204" s="1"/>
    </row>
    <row r="1205" spans="1:5" x14ac:dyDescent="0.35">
      <c r="A1205" s="8"/>
      <c r="E1205" s="1"/>
    </row>
    <row r="1206" spans="1:5" x14ac:dyDescent="0.35">
      <c r="A1206" s="8"/>
      <c r="E1206" s="1"/>
    </row>
    <row r="1207" spans="1:5" x14ac:dyDescent="0.35">
      <c r="A1207" s="8"/>
      <c r="E1207" s="1"/>
    </row>
    <row r="1208" spans="1:5" x14ac:dyDescent="0.35">
      <c r="A1208" s="8"/>
      <c r="E1208" s="1"/>
    </row>
    <row r="1209" spans="1:5" x14ac:dyDescent="0.35">
      <c r="A1209" s="8"/>
      <c r="E1209" s="1"/>
    </row>
    <row r="1210" spans="1:5" x14ac:dyDescent="0.35">
      <c r="A1210" s="8"/>
      <c r="E1210" s="1"/>
    </row>
    <row r="1211" spans="1:5" x14ac:dyDescent="0.35">
      <c r="A1211" s="8"/>
      <c r="E1211" s="1"/>
    </row>
    <row r="1212" spans="1:5" x14ac:dyDescent="0.35">
      <c r="A1212" s="8"/>
      <c r="E1212" s="1"/>
    </row>
    <row r="1213" spans="1:5" x14ac:dyDescent="0.35">
      <c r="A1213" s="8"/>
      <c r="E1213" s="1"/>
    </row>
    <row r="1214" spans="1:5" x14ac:dyDescent="0.35">
      <c r="A1214" s="8"/>
      <c r="E1214" s="1"/>
    </row>
    <row r="1215" spans="1:5" x14ac:dyDescent="0.35">
      <c r="A1215" s="8"/>
      <c r="E1215" s="1"/>
    </row>
    <row r="1216" spans="1:5" x14ac:dyDescent="0.35">
      <c r="A1216" s="8"/>
      <c r="E1216" s="1"/>
    </row>
    <row r="1217" spans="1:5" x14ac:dyDescent="0.35">
      <c r="A1217" s="8"/>
      <c r="E1217" s="1"/>
    </row>
    <row r="1218" spans="1:5" x14ac:dyDescent="0.35">
      <c r="A1218" s="8"/>
      <c r="E1218" s="1"/>
    </row>
    <row r="1219" spans="1:5" x14ac:dyDescent="0.35">
      <c r="A1219" s="8"/>
      <c r="E1219" s="1"/>
    </row>
    <row r="1220" spans="1:5" x14ac:dyDescent="0.35">
      <c r="A1220" s="8"/>
      <c r="E1220" s="1"/>
    </row>
    <row r="1221" spans="1:5" x14ac:dyDescent="0.35">
      <c r="A1221" s="8"/>
      <c r="E1221" s="1"/>
    </row>
    <row r="1222" spans="1:5" x14ac:dyDescent="0.35">
      <c r="A1222" s="8"/>
      <c r="E1222" s="1"/>
    </row>
    <row r="1223" spans="1:5" x14ac:dyDescent="0.35">
      <c r="A1223" s="8"/>
      <c r="E1223" s="1"/>
    </row>
    <row r="1224" spans="1:5" x14ac:dyDescent="0.35">
      <c r="A1224" s="8"/>
      <c r="E1224" s="1"/>
    </row>
    <row r="1225" spans="1:5" x14ac:dyDescent="0.35">
      <c r="A1225" s="8"/>
      <c r="E1225" s="1"/>
    </row>
    <row r="1226" spans="1:5" x14ac:dyDescent="0.35">
      <c r="A1226" s="8"/>
      <c r="E1226" s="1"/>
    </row>
    <row r="1227" spans="1:5" x14ac:dyDescent="0.35">
      <c r="A1227" s="8"/>
      <c r="E1227" s="1"/>
    </row>
    <row r="1228" spans="1:5" x14ac:dyDescent="0.35">
      <c r="A1228" s="8"/>
      <c r="E1228" s="1"/>
    </row>
    <row r="1229" spans="1:5" x14ac:dyDescent="0.35">
      <c r="A1229" s="8"/>
      <c r="E1229" s="1"/>
    </row>
    <row r="1230" spans="1:5" x14ac:dyDescent="0.35">
      <c r="A1230" s="8"/>
      <c r="E1230" s="1"/>
    </row>
    <row r="1231" spans="1:5" x14ac:dyDescent="0.35">
      <c r="A1231" s="8"/>
      <c r="E1231" s="1"/>
    </row>
    <row r="1232" spans="1:5" x14ac:dyDescent="0.35">
      <c r="A1232" s="8"/>
      <c r="E1232" s="1"/>
    </row>
    <row r="1233" spans="1:5" x14ac:dyDescent="0.35">
      <c r="A1233" s="8"/>
      <c r="E1233" s="1"/>
    </row>
    <row r="1234" spans="1:5" x14ac:dyDescent="0.35">
      <c r="A1234" s="8"/>
      <c r="E1234" s="1"/>
    </row>
    <row r="1235" spans="1:5" x14ac:dyDescent="0.35">
      <c r="A1235" s="8"/>
      <c r="E1235" s="1"/>
    </row>
    <row r="1236" spans="1:5" x14ac:dyDescent="0.35">
      <c r="A1236" s="8"/>
      <c r="E1236" s="1"/>
    </row>
    <row r="1237" spans="1:5" x14ac:dyDescent="0.35">
      <c r="A1237" s="8"/>
      <c r="E1237" s="1"/>
    </row>
    <row r="1238" spans="1:5" x14ac:dyDescent="0.35">
      <c r="A1238" s="8"/>
      <c r="E1238" s="1"/>
    </row>
    <row r="1239" spans="1:5" x14ac:dyDescent="0.35">
      <c r="A1239" s="8"/>
      <c r="E1239" s="1"/>
    </row>
    <row r="1240" spans="1:5" x14ac:dyDescent="0.35">
      <c r="A1240" s="8"/>
      <c r="E1240" s="1"/>
    </row>
    <row r="1241" spans="1:5" x14ac:dyDescent="0.35">
      <c r="A1241" s="8"/>
      <c r="E1241" s="1"/>
    </row>
    <row r="1242" spans="1:5" x14ac:dyDescent="0.35">
      <c r="A1242" s="8"/>
      <c r="E1242" s="1"/>
    </row>
    <row r="1243" spans="1:5" x14ac:dyDescent="0.35">
      <c r="A1243" s="8"/>
      <c r="E1243" s="1"/>
    </row>
    <row r="1244" spans="1:5" x14ac:dyDescent="0.35">
      <c r="A1244" s="8"/>
      <c r="E1244" s="1"/>
    </row>
    <row r="1245" spans="1:5" x14ac:dyDescent="0.35">
      <c r="A1245" s="8"/>
      <c r="E1245" s="1"/>
    </row>
    <row r="1246" spans="1:5" x14ac:dyDescent="0.35">
      <c r="A1246" s="8"/>
      <c r="E1246" s="1"/>
    </row>
    <row r="1247" spans="1:5" x14ac:dyDescent="0.35">
      <c r="A1247" s="8"/>
      <c r="E1247" s="1"/>
    </row>
    <row r="1248" spans="1:5" x14ac:dyDescent="0.35">
      <c r="A1248" s="8"/>
      <c r="E1248" s="1"/>
    </row>
    <row r="1249" spans="1:5" x14ac:dyDescent="0.35">
      <c r="A1249" s="8"/>
      <c r="E1249" s="1"/>
    </row>
    <row r="1250" spans="1:5" x14ac:dyDescent="0.35">
      <c r="A1250" s="8"/>
      <c r="E1250" s="1"/>
    </row>
    <row r="1251" spans="1:5" x14ac:dyDescent="0.35">
      <c r="A1251" s="8"/>
      <c r="E1251" s="1"/>
    </row>
    <row r="1252" spans="1:5" x14ac:dyDescent="0.35">
      <c r="A1252" s="8"/>
      <c r="E1252" s="1"/>
    </row>
    <row r="1253" spans="1:5" x14ac:dyDescent="0.35">
      <c r="A1253" s="8"/>
      <c r="E1253" s="1"/>
    </row>
    <row r="1254" spans="1:5" x14ac:dyDescent="0.35">
      <c r="A1254" s="8"/>
      <c r="E1254" s="1"/>
    </row>
    <row r="1255" spans="1:5" x14ac:dyDescent="0.35">
      <c r="A1255" s="8"/>
      <c r="E1255" s="1"/>
    </row>
    <row r="1256" spans="1:5" x14ac:dyDescent="0.35">
      <c r="A1256" s="8"/>
      <c r="E1256" s="1"/>
    </row>
    <row r="1257" spans="1:5" x14ac:dyDescent="0.35">
      <c r="A1257" s="8"/>
      <c r="E1257" s="1"/>
    </row>
    <row r="1258" spans="1:5" x14ac:dyDescent="0.35">
      <c r="A1258" s="8"/>
      <c r="E1258" s="1"/>
    </row>
    <row r="1259" spans="1:5" x14ac:dyDescent="0.35">
      <c r="A1259" s="8"/>
      <c r="E1259" s="1"/>
    </row>
    <row r="1260" spans="1:5" x14ac:dyDescent="0.35">
      <c r="A1260" s="8"/>
      <c r="E1260" s="1"/>
    </row>
    <row r="1261" spans="1:5" x14ac:dyDescent="0.35">
      <c r="A1261" s="8"/>
      <c r="E1261" s="1"/>
    </row>
    <row r="1262" spans="1:5" x14ac:dyDescent="0.35">
      <c r="A1262" s="8"/>
      <c r="E1262" s="1"/>
    </row>
    <row r="1263" spans="1:5" x14ac:dyDescent="0.35">
      <c r="A1263" s="8"/>
      <c r="E1263" s="1"/>
    </row>
    <row r="1264" spans="1:5" x14ac:dyDescent="0.35">
      <c r="A1264" s="8"/>
      <c r="E1264" s="1"/>
    </row>
    <row r="1265" spans="1:5" x14ac:dyDescent="0.35">
      <c r="A1265" s="8"/>
      <c r="E1265" s="1"/>
    </row>
    <row r="1266" spans="1:5" x14ac:dyDescent="0.35">
      <c r="A1266" s="8"/>
      <c r="E1266" s="1"/>
    </row>
    <row r="1267" spans="1:5" x14ac:dyDescent="0.35">
      <c r="A1267" s="8"/>
      <c r="E1267" s="1"/>
    </row>
    <row r="1268" spans="1:5" x14ac:dyDescent="0.35">
      <c r="A1268" s="8"/>
      <c r="E1268" s="1"/>
    </row>
    <row r="1269" spans="1:5" x14ac:dyDescent="0.35">
      <c r="A1269" s="8"/>
      <c r="E1269" s="1"/>
    </row>
    <row r="1270" spans="1:5" x14ac:dyDescent="0.35">
      <c r="A1270" s="8"/>
      <c r="E1270" s="1"/>
    </row>
    <row r="1271" spans="1:5" x14ac:dyDescent="0.35">
      <c r="A1271" s="8"/>
      <c r="E1271" s="1"/>
    </row>
    <row r="1272" spans="1:5" x14ac:dyDescent="0.35">
      <c r="A1272" s="8"/>
      <c r="E1272" s="1"/>
    </row>
    <row r="1273" spans="1:5" x14ac:dyDescent="0.35">
      <c r="A1273" s="8"/>
      <c r="E1273" s="1"/>
    </row>
    <row r="1274" spans="1:5" x14ac:dyDescent="0.35">
      <c r="A1274" s="8"/>
      <c r="E1274" s="1"/>
    </row>
    <row r="1275" spans="1:5" x14ac:dyDescent="0.35">
      <c r="A1275" s="8"/>
      <c r="E1275" s="1"/>
    </row>
    <row r="1276" spans="1:5" x14ac:dyDescent="0.35">
      <c r="A1276" s="8"/>
      <c r="E1276" s="1"/>
    </row>
    <row r="1277" spans="1:5" x14ac:dyDescent="0.35">
      <c r="A1277" s="8"/>
      <c r="E1277" s="1"/>
    </row>
    <row r="1278" spans="1:5" x14ac:dyDescent="0.35">
      <c r="A1278" s="8"/>
      <c r="E1278" s="1"/>
    </row>
    <row r="1279" spans="1:5" x14ac:dyDescent="0.35">
      <c r="A1279" s="8"/>
      <c r="E1279" s="1"/>
    </row>
    <row r="1280" spans="1:5" x14ac:dyDescent="0.35">
      <c r="A1280" s="8"/>
      <c r="E1280" s="1"/>
    </row>
    <row r="1281" spans="1:5" x14ac:dyDescent="0.35">
      <c r="A1281" s="8"/>
      <c r="E1281" s="1"/>
    </row>
    <row r="1282" spans="1:5" x14ac:dyDescent="0.35">
      <c r="A1282" s="8"/>
      <c r="E1282" s="1"/>
    </row>
    <row r="1283" spans="1:5" x14ac:dyDescent="0.35">
      <c r="A1283" s="8"/>
      <c r="E1283" s="1"/>
    </row>
    <row r="1284" spans="1:5" x14ac:dyDescent="0.35">
      <c r="A1284" s="8"/>
      <c r="E1284" s="1"/>
    </row>
    <row r="1285" spans="1:5" x14ac:dyDescent="0.35">
      <c r="A1285" s="8"/>
      <c r="E1285" s="1"/>
    </row>
    <row r="1286" spans="1:5" x14ac:dyDescent="0.35">
      <c r="A1286" s="8"/>
      <c r="E1286" s="1"/>
    </row>
    <row r="1287" spans="1:5" x14ac:dyDescent="0.35">
      <c r="A1287" s="8"/>
      <c r="E1287" s="1"/>
    </row>
    <row r="1288" spans="1:5" x14ac:dyDescent="0.35">
      <c r="A1288" s="8"/>
      <c r="E1288" s="1"/>
    </row>
    <row r="1289" spans="1:5" x14ac:dyDescent="0.35">
      <c r="A1289" s="8"/>
      <c r="E1289" s="1"/>
    </row>
    <row r="1290" spans="1:5" x14ac:dyDescent="0.35">
      <c r="A1290" s="8"/>
      <c r="E1290" s="1"/>
    </row>
    <row r="1291" spans="1:5" x14ac:dyDescent="0.35">
      <c r="A1291" s="8"/>
      <c r="E1291" s="1"/>
    </row>
    <row r="1292" spans="1:5" x14ac:dyDescent="0.35">
      <c r="A1292" s="8"/>
      <c r="E1292" s="1"/>
    </row>
    <row r="1293" spans="1:5" x14ac:dyDescent="0.35">
      <c r="A1293" s="8"/>
      <c r="E1293" s="1"/>
    </row>
    <row r="1294" spans="1:5" x14ac:dyDescent="0.35">
      <c r="A1294" s="8"/>
      <c r="E1294" s="1"/>
    </row>
    <row r="1295" spans="1:5" x14ac:dyDescent="0.35">
      <c r="A1295" s="8"/>
      <c r="E1295" s="1"/>
    </row>
    <row r="1296" spans="1:5" x14ac:dyDescent="0.35">
      <c r="A1296" s="8"/>
      <c r="E1296" s="1"/>
    </row>
    <row r="1297" spans="1:5" x14ac:dyDescent="0.35">
      <c r="A1297" s="8"/>
      <c r="E1297" s="1"/>
    </row>
    <row r="1298" spans="1:5" x14ac:dyDescent="0.35">
      <c r="A1298" s="8"/>
      <c r="E1298" s="1"/>
    </row>
    <row r="1299" spans="1:5" x14ac:dyDescent="0.35">
      <c r="A1299" s="8"/>
      <c r="E1299" s="1"/>
    </row>
    <row r="1300" spans="1:5" x14ac:dyDescent="0.35">
      <c r="A1300" s="8"/>
      <c r="E1300" s="1"/>
    </row>
    <row r="1301" spans="1:5" x14ac:dyDescent="0.35">
      <c r="A1301" s="8"/>
      <c r="E1301" s="1"/>
    </row>
    <row r="1302" spans="1:5" x14ac:dyDescent="0.35">
      <c r="A1302" s="8"/>
      <c r="E1302" s="1"/>
    </row>
    <row r="1303" spans="1:5" x14ac:dyDescent="0.35">
      <c r="A1303" s="8"/>
      <c r="E1303" s="1"/>
    </row>
    <row r="1304" spans="1:5" x14ac:dyDescent="0.35">
      <c r="A1304" s="8"/>
      <c r="E1304" s="1"/>
    </row>
    <row r="1305" spans="1:5" x14ac:dyDescent="0.35">
      <c r="A1305" s="8"/>
      <c r="E1305" s="1"/>
    </row>
    <row r="1306" spans="1:5" x14ac:dyDescent="0.35">
      <c r="A1306" s="8"/>
      <c r="E1306" s="1"/>
    </row>
    <row r="1307" spans="1:5" x14ac:dyDescent="0.35">
      <c r="A1307" s="8"/>
      <c r="E1307" s="1"/>
    </row>
    <row r="1308" spans="1:5" x14ac:dyDescent="0.35">
      <c r="A1308" s="8"/>
      <c r="E1308" s="1"/>
    </row>
    <row r="1309" spans="1:5" x14ac:dyDescent="0.35">
      <c r="A1309" s="8"/>
      <c r="E1309" s="1"/>
    </row>
    <row r="1310" spans="1:5" x14ac:dyDescent="0.35">
      <c r="A1310" s="8"/>
      <c r="E1310" s="1"/>
    </row>
    <row r="1311" spans="1:5" x14ac:dyDescent="0.35">
      <c r="A1311" s="8"/>
      <c r="E1311" s="1"/>
    </row>
    <row r="1312" spans="1:5" x14ac:dyDescent="0.35">
      <c r="A1312" s="8"/>
      <c r="E1312" s="1"/>
    </row>
    <row r="1313" spans="1:5" x14ac:dyDescent="0.35">
      <c r="A1313" s="8"/>
      <c r="E1313" s="1"/>
    </row>
    <row r="1314" spans="1:5" x14ac:dyDescent="0.35">
      <c r="A1314" s="8"/>
      <c r="E1314" s="1"/>
    </row>
    <row r="1315" spans="1:5" x14ac:dyDescent="0.35">
      <c r="A1315" s="8"/>
      <c r="E1315" s="1"/>
    </row>
    <row r="1316" spans="1:5" x14ac:dyDescent="0.35">
      <c r="A1316" s="8"/>
      <c r="E1316" s="1"/>
    </row>
    <row r="1317" spans="1:5" x14ac:dyDescent="0.35">
      <c r="A1317" s="8"/>
      <c r="E1317" s="1"/>
    </row>
    <row r="1318" spans="1:5" x14ac:dyDescent="0.35">
      <c r="A1318" s="8"/>
      <c r="E1318" s="1"/>
    </row>
    <row r="1319" spans="1:5" x14ac:dyDescent="0.35">
      <c r="A1319" s="8"/>
      <c r="E1319" s="1"/>
    </row>
    <row r="1320" spans="1:5" x14ac:dyDescent="0.35">
      <c r="A1320" s="8"/>
      <c r="E1320" s="1"/>
    </row>
    <row r="1321" spans="1:5" x14ac:dyDescent="0.35">
      <c r="A1321" s="8"/>
      <c r="E1321" s="1"/>
    </row>
    <row r="1322" spans="1:5" x14ac:dyDescent="0.35">
      <c r="A1322" s="8"/>
      <c r="E1322" s="1"/>
    </row>
    <row r="1323" spans="1:5" x14ac:dyDescent="0.35">
      <c r="A1323" s="8"/>
      <c r="E1323" s="1"/>
    </row>
    <row r="1324" spans="1:5" x14ac:dyDescent="0.35">
      <c r="A1324" s="8"/>
      <c r="E1324" s="1"/>
    </row>
    <row r="1325" spans="1:5" x14ac:dyDescent="0.35">
      <c r="A1325" s="8"/>
      <c r="E1325" s="1"/>
    </row>
    <row r="1326" spans="1:5" x14ac:dyDescent="0.35">
      <c r="A1326" s="8"/>
      <c r="E1326" s="1"/>
    </row>
    <row r="1327" spans="1:5" x14ac:dyDescent="0.35">
      <c r="A1327" s="8"/>
      <c r="E1327" s="1"/>
    </row>
    <row r="1328" spans="1:5" x14ac:dyDescent="0.35">
      <c r="A1328" s="8"/>
      <c r="E1328" s="1"/>
    </row>
    <row r="1329" spans="1:5" x14ac:dyDescent="0.35">
      <c r="A1329" s="8"/>
      <c r="E1329" s="1"/>
    </row>
    <row r="1330" spans="1:5" x14ac:dyDescent="0.35">
      <c r="A1330" s="8"/>
      <c r="E1330" s="1"/>
    </row>
    <row r="1331" spans="1:5" x14ac:dyDescent="0.35">
      <c r="A1331" s="8"/>
      <c r="E1331" s="1"/>
    </row>
    <row r="1332" spans="1:5" x14ac:dyDescent="0.35">
      <c r="A1332" s="8"/>
      <c r="E1332" s="1"/>
    </row>
    <row r="1333" spans="1:5" x14ac:dyDescent="0.35">
      <c r="A1333" s="8"/>
      <c r="E1333" s="1"/>
    </row>
    <row r="1334" spans="1:5" x14ac:dyDescent="0.35">
      <c r="A1334" s="8"/>
      <c r="E1334" s="1"/>
    </row>
    <row r="1335" spans="1:5" x14ac:dyDescent="0.35">
      <c r="A1335" s="8"/>
      <c r="E1335" s="1"/>
    </row>
    <row r="1336" spans="1:5" x14ac:dyDescent="0.35">
      <c r="A1336" s="8"/>
      <c r="E1336" s="1"/>
    </row>
    <row r="1337" spans="1:5" x14ac:dyDescent="0.35">
      <c r="A1337" s="8"/>
      <c r="E1337" s="1"/>
    </row>
    <row r="1338" spans="1:5" x14ac:dyDescent="0.35">
      <c r="A1338" s="8"/>
      <c r="E1338" s="1"/>
    </row>
    <row r="1339" spans="1:5" x14ac:dyDescent="0.35">
      <c r="A1339" s="8"/>
      <c r="E1339" s="1"/>
    </row>
    <row r="1340" spans="1:5" x14ac:dyDescent="0.35">
      <c r="A1340" s="8"/>
      <c r="E1340" s="1"/>
    </row>
    <row r="1341" spans="1:5" x14ac:dyDescent="0.35">
      <c r="A1341" s="8"/>
      <c r="E1341" s="1"/>
    </row>
    <row r="1342" spans="1:5" x14ac:dyDescent="0.35">
      <c r="A1342" s="8"/>
      <c r="E1342" s="1"/>
    </row>
    <row r="1343" spans="1:5" x14ac:dyDescent="0.35">
      <c r="A1343" s="8"/>
      <c r="E1343" s="1"/>
    </row>
    <row r="1344" spans="1:5" x14ac:dyDescent="0.35">
      <c r="A1344" s="8"/>
      <c r="E1344" s="1"/>
    </row>
    <row r="1345" spans="1:5" x14ac:dyDescent="0.35">
      <c r="A1345" s="8"/>
      <c r="E1345" s="1"/>
    </row>
    <row r="1346" spans="1:5" x14ac:dyDescent="0.35">
      <c r="A1346" s="8"/>
      <c r="E1346" s="1"/>
    </row>
    <row r="1347" spans="1:5" x14ac:dyDescent="0.35">
      <c r="A1347" s="8"/>
      <c r="E1347" s="1"/>
    </row>
    <row r="1348" spans="1:5" x14ac:dyDescent="0.35">
      <c r="A1348" s="8"/>
      <c r="E1348" s="1"/>
    </row>
    <row r="1349" spans="1:5" x14ac:dyDescent="0.35">
      <c r="A1349" s="8"/>
      <c r="E1349" s="1"/>
    </row>
    <row r="1350" spans="1:5" x14ac:dyDescent="0.35">
      <c r="A1350" s="8"/>
      <c r="E1350" s="1"/>
    </row>
    <row r="1351" spans="1:5" x14ac:dyDescent="0.35">
      <c r="A1351" s="8"/>
      <c r="E1351" s="1"/>
    </row>
    <row r="1352" spans="1:5" x14ac:dyDescent="0.35">
      <c r="A1352" s="8"/>
      <c r="E1352" s="1"/>
    </row>
    <row r="1353" spans="1:5" x14ac:dyDescent="0.35">
      <c r="A1353" s="8"/>
      <c r="E1353" s="1"/>
    </row>
    <row r="1354" spans="1:5" x14ac:dyDescent="0.35">
      <c r="A1354" s="8"/>
      <c r="E1354" s="1"/>
    </row>
    <row r="1355" spans="1:5" x14ac:dyDescent="0.35">
      <c r="A1355" s="8"/>
      <c r="E1355" s="1"/>
    </row>
    <row r="1356" spans="1:5" x14ac:dyDescent="0.35">
      <c r="A1356" s="8"/>
      <c r="E1356" s="1"/>
    </row>
    <row r="1357" spans="1:5" x14ac:dyDescent="0.35">
      <c r="A1357" s="8"/>
      <c r="E1357" s="1"/>
    </row>
    <row r="1358" spans="1:5" x14ac:dyDescent="0.35">
      <c r="A1358" s="8"/>
      <c r="E1358" s="1"/>
    </row>
    <row r="1359" spans="1:5" x14ac:dyDescent="0.35">
      <c r="A1359" s="8"/>
      <c r="E1359" s="1"/>
    </row>
    <row r="1360" spans="1:5" x14ac:dyDescent="0.35">
      <c r="A1360" s="8"/>
      <c r="E1360" s="1"/>
    </row>
    <row r="1361" spans="1:5" x14ac:dyDescent="0.35">
      <c r="A1361" s="8"/>
      <c r="E1361" s="1"/>
    </row>
    <row r="1362" spans="1:5" x14ac:dyDescent="0.35">
      <c r="A1362" s="8"/>
      <c r="E1362" s="1"/>
    </row>
    <row r="1363" spans="1:5" x14ac:dyDescent="0.35">
      <c r="A1363" s="8"/>
      <c r="E1363" s="1"/>
    </row>
    <row r="1364" spans="1:5" x14ac:dyDescent="0.35">
      <c r="A1364" s="8"/>
      <c r="E1364" s="1"/>
    </row>
    <row r="1365" spans="1:5" x14ac:dyDescent="0.35">
      <c r="A1365" s="8"/>
      <c r="E1365" s="1"/>
    </row>
    <row r="1366" spans="1:5" x14ac:dyDescent="0.35">
      <c r="A1366" s="8"/>
      <c r="E1366" s="1"/>
    </row>
    <row r="1367" spans="1:5" x14ac:dyDescent="0.35">
      <c r="A1367" s="8"/>
      <c r="E1367" s="1"/>
    </row>
    <row r="1368" spans="1:5" x14ac:dyDescent="0.35">
      <c r="A1368" s="8"/>
      <c r="E1368" s="1"/>
    </row>
    <row r="1369" spans="1:5" x14ac:dyDescent="0.35">
      <c r="A1369" s="8"/>
      <c r="E1369" s="1"/>
    </row>
    <row r="1370" spans="1:5" x14ac:dyDescent="0.35">
      <c r="A1370" s="8"/>
      <c r="E1370" s="1"/>
    </row>
    <row r="1371" spans="1:5" x14ac:dyDescent="0.35">
      <c r="A1371" s="8"/>
      <c r="E1371" s="1"/>
    </row>
    <row r="1372" spans="1:5" x14ac:dyDescent="0.35">
      <c r="A1372" s="8"/>
      <c r="E1372" s="1"/>
    </row>
    <row r="1373" spans="1:5" x14ac:dyDescent="0.35">
      <c r="A1373" s="8"/>
      <c r="E1373" s="1"/>
    </row>
    <row r="1374" spans="1:5" x14ac:dyDescent="0.35">
      <c r="A1374" s="8"/>
      <c r="E1374" s="1"/>
    </row>
    <row r="1375" spans="1:5" x14ac:dyDescent="0.35">
      <c r="A1375" s="8"/>
      <c r="E1375" s="1"/>
    </row>
    <row r="1376" spans="1:5" x14ac:dyDescent="0.35">
      <c r="A1376" s="8"/>
      <c r="E1376" s="1"/>
    </row>
    <row r="1377" spans="1:5" x14ac:dyDescent="0.35">
      <c r="A1377" s="8"/>
      <c r="E1377" s="1"/>
    </row>
    <row r="1378" spans="1:5" x14ac:dyDescent="0.35">
      <c r="A1378" s="8"/>
      <c r="E1378" s="1"/>
    </row>
    <row r="1379" spans="1:5" x14ac:dyDescent="0.35">
      <c r="A1379" s="8"/>
      <c r="E1379" s="1"/>
    </row>
    <row r="1380" spans="1:5" x14ac:dyDescent="0.35">
      <c r="A1380" s="8"/>
      <c r="E1380" s="1"/>
    </row>
    <row r="1381" spans="1:5" x14ac:dyDescent="0.35">
      <c r="A1381" s="8"/>
      <c r="E1381" s="1"/>
    </row>
    <row r="1382" spans="1:5" x14ac:dyDescent="0.35">
      <c r="A1382" s="8"/>
      <c r="E1382" s="1"/>
    </row>
    <row r="1383" spans="1:5" x14ac:dyDescent="0.35">
      <c r="A1383" s="8"/>
      <c r="E1383" s="1"/>
    </row>
    <row r="1384" spans="1:5" x14ac:dyDescent="0.35">
      <c r="A1384" s="8"/>
      <c r="E1384" s="1"/>
    </row>
    <row r="1385" spans="1:5" x14ac:dyDescent="0.35">
      <c r="A1385" s="8"/>
      <c r="E1385" s="1"/>
    </row>
    <row r="1386" spans="1:5" x14ac:dyDescent="0.35">
      <c r="A1386" s="8"/>
      <c r="E1386" s="1"/>
    </row>
    <row r="1387" spans="1:5" x14ac:dyDescent="0.35">
      <c r="A1387" s="8"/>
      <c r="E1387" s="1"/>
    </row>
    <row r="1388" spans="1:5" x14ac:dyDescent="0.35">
      <c r="A1388" s="8"/>
      <c r="E1388" s="1"/>
    </row>
    <row r="1389" spans="1:5" x14ac:dyDescent="0.35">
      <c r="A1389" s="8"/>
      <c r="E1389" s="1"/>
    </row>
    <row r="1390" spans="1:5" x14ac:dyDescent="0.35">
      <c r="A1390" s="8"/>
      <c r="E1390" s="1"/>
    </row>
    <row r="1391" spans="1:5" x14ac:dyDescent="0.35">
      <c r="A1391" s="8"/>
      <c r="E1391" s="1"/>
    </row>
    <row r="1392" spans="1:5" x14ac:dyDescent="0.35">
      <c r="A1392" s="8"/>
      <c r="E1392" s="1"/>
    </row>
    <row r="1393" spans="1:5" x14ac:dyDescent="0.35">
      <c r="A1393" s="8"/>
      <c r="E1393" s="1"/>
    </row>
    <row r="1394" spans="1:5" x14ac:dyDescent="0.35">
      <c r="A1394" s="8"/>
      <c r="E1394" s="1"/>
    </row>
    <row r="1395" spans="1:5" x14ac:dyDescent="0.35">
      <c r="A1395" s="8"/>
      <c r="E1395" s="1"/>
    </row>
    <row r="1396" spans="1:5" x14ac:dyDescent="0.35">
      <c r="A1396" s="8"/>
      <c r="E1396" s="1"/>
    </row>
    <row r="1397" spans="1:5" x14ac:dyDescent="0.35">
      <c r="A1397" s="8"/>
      <c r="E1397" s="1"/>
    </row>
    <row r="1398" spans="1:5" x14ac:dyDescent="0.35">
      <c r="A1398" s="8"/>
      <c r="E1398" s="1"/>
    </row>
    <row r="1399" spans="1:5" x14ac:dyDescent="0.35">
      <c r="A1399" s="8"/>
      <c r="E1399" s="1"/>
    </row>
    <row r="1400" spans="1:5" x14ac:dyDescent="0.35">
      <c r="A1400" s="8"/>
      <c r="E1400" s="1"/>
    </row>
    <row r="1401" spans="1:5" x14ac:dyDescent="0.35">
      <c r="A1401" s="8"/>
      <c r="E1401" s="1"/>
    </row>
    <row r="1402" spans="1:5" x14ac:dyDescent="0.35">
      <c r="A1402" s="8"/>
      <c r="E1402" s="1"/>
    </row>
    <row r="1403" spans="1:5" x14ac:dyDescent="0.35">
      <c r="A1403" s="8"/>
      <c r="E1403" s="1"/>
    </row>
    <row r="1404" spans="1:5" x14ac:dyDescent="0.35">
      <c r="A1404" s="8"/>
      <c r="E1404" s="1"/>
    </row>
    <row r="1405" spans="1:5" x14ac:dyDescent="0.35">
      <c r="A1405" s="8"/>
      <c r="E1405" s="1"/>
    </row>
    <row r="1406" spans="1:5" x14ac:dyDescent="0.35">
      <c r="A1406" s="8"/>
      <c r="E1406" s="1"/>
    </row>
    <row r="1407" spans="1:5" x14ac:dyDescent="0.35">
      <c r="A1407" s="8"/>
      <c r="E1407" s="1"/>
    </row>
    <row r="1408" spans="1:5" x14ac:dyDescent="0.35">
      <c r="A1408" s="8"/>
      <c r="E1408" s="1"/>
    </row>
    <row r="1409" spans="1:5" x14ac:dyDescent="0.35">
      <c r="A1409" s="8"/>
      <c r="E1409" s="1"/>
    </row>
    <row r="1410" spans="1:5" x14ac:dyDescent="0.35">
      <c r="A1410" s="8"/>
      <c r="E1410" s="1"/>
    </row>
    <row r="1411" spans="1:5" x14ac:dyDescent="0.35">
      <c r="A1411" s="8"/>
      <c r="E1411" s="1"/>
    </row>
    <row r="1412" spans="1:5" x14ac:dyDescent="0.35">
      <c r="A1412" s="8"/>
      <c r="E1412" s="1"/>
    </row>
    <row r="1413" spans="1:5" x14ac:dyDescent="0.35">
      <c r="A1413" s="8"/>
      <c r="E1413" s="1"/>
    </row>
    <row r="1414" spans="1:5" x14ac:dyDescent="0.35">
      <c r="A1414" s="8"/>
      <c r="E1414" s="1"/>
    </row>
    <row r="1415" spans="1:5" x14ac:dyDescent="0.35">
      <c r="A1415" s="8"/>
      <c r="E1415" s="1"/>
    </row>
    <row r="1416" spans="1:5" x14ac:dyDescent="0.35">
      <c r="A1416" s="8"/>
      <c r="E1416" s="1"/>
    </row>
    <row r="1417" spans="1:5" x14ac:dyDescent="0.35">
      <c r="A1417" s="8"/>
      <c r="E1417" s="1"/>
    </row>
    <row r="1418" spans="1:5" x14ac:dyDescent="0.35">
      <c r="A1418" s="8"/>
      <c r="E1418" s="1"/>
    </row>
    <row r="1419" spans="1:5" x14ac:dyDescent="0.35">
      <c r="A1419" s="8"/>
      <c r="E1419" s="1"/>
    </row>
    <row r="1420" spans="1:5" x14ac:dyDescent="0.35">
      <c r="A1420" s="8"/>
      <c r="E1420" s="1"/>
    </row>
    <row r="1421" spans="1:5" x14ac:dyDescent="0.35">
      <c r="A1421" s="8"/>
      <c r="E1421" s="1"/>
    </row>
    <row r="1422" spans="1:5" x14ac:dyDescent="0.35">
      <c r="A1422" s="8"/>
      <c r="E1422" s="1"/>
    </row>
    <row r="1423" spans="1:5" x14ac:dyDescent="0.35">
      <c r="A1423" s="8"/>
      <c r="E1423" s="1"/>
    </row>
    <row r="1424" spans="1:5" x14ac:dyDescent="0.35">
      <c r="A1424" s="8"/>
      <c r="E1424" s="1"/>
    </row>
    <row r="1425" spans="1:5" x14ac:dyDescent="0.35">
      <c r="A1425" s="8"/>
      <c r="E1425" s="1"/>
    </row>
    <row r="1426" spans="1:5" x14ac:dyDescent="0.35">
      <c r="A1426" s="8"/>
      <c r="E1426" s="1"/>
    </row>
    <row r="1427" spans="1:5" x14ac:dyDescent="0.35">
      <c r="A1427" s="8"/>
      <c r="E1427" s="1"/>
    </row>
    <row r="1428" spans="1:5" x14ac:dyDescent="0.35">
      <c r="A1428" s="8"/>
      <c r="E1428" s="1"/>
    </row>
    <row r="1429" spans="1:5" x14ac:dyDescent="0.35">
      <c r="A1429" s="8"/>
      <c r="E1429" s="1"/>
    </row>
    <row r="1430" spans="1:5" x14ac:dyDescent="0.35">
      <c r="A1430" s="8"/>
      <c r="E1430" s="1"/>
    </row>
    <row r="1431" spans="1:5" x14ac:dyDescent="0.35">
      <c r="A1431" s="8"/>
      <c r="E1431" s="1"/>
    </row>
    <row r="1432" spans="1:5" x14ac:dyDescent="0.35">
      <c r="A1432" s="8"/>
      <c r="E1432" s="1"/>
    </row>
    <row r="1433" spans="1:5" x14ac:dyDescent="0.35">
      <c r="A1433" s="8"/>
      <c r="E1433" s="1"/>
    </row>
    <row r="1434" spans="1:5" x14ac:dyDescent="0.35">
      <c r="A1434" s="8"/>
      <c r="E1434" s="1"/>
    </row>
    <row r="1435" spans="1:5" x14ac:dyDescent="0.35">
      <c r="A1435" s="8"/>
      <c r="E1435" s="1"/>
    </row>
    <row r="1436" spans="1:5" x14ac:dyDescent="0.35">
      <c r="A1436" s="8"/>
      <c r="E1436" s="1"/>
    </row>
    <row r="1437" spans="1:5" x14ac:dyDescent="0.35">
      <c r="A1437" s="8"/>
      <c r="E1437" s="1"/>
    </row>
    <row r="1438" spans="1:5" x14ac:dyDescent="0.35">
      <c r="A1438" s="8"/>
      <c r="E1438" s="1"/>
    </row>
    <row r="1439" spans="1:5" x14ac:dyDescent="0.35">
      <c r="A1439" s="8"/>
      <c r="E1439" s="1"/>
    </row>
    <row r="1440" spans="1:5" x14ac:dyDescent="0.35">
      <c r="A1440" s="8"/>
      <c r="E1440" s="1"/>
    </row>
    <row r="1441" spans="1:5" x14ac:dyDescent="0.35">
      <c r="A1441" s="8"/>
      <c r="E1441" s="1"/>
    </row>
    <row r="1442" spans="1:5" x14ac:dyDescent="0.35">
      <c r="A1442" s="8"/>
      <c r="E1442" s="1"/>
    </row>
    <row r="1443" spans="1:5" x14ac:dyDescent="0.35">
      <c r="A1443" s="8"/>
      <c r="E1443" s="1"/>
    </row>
    <row r="1444" spans="1:5" x14ac:dyDescent="0.35">
      <c r="A1444" s="8"/>
      <c r="E1444" s="1"/>
    </row>
    <row r="1445" spans="1:5" x14ac:dyDescent="0.35">
      <c r="A1445" s="8"/>
      <c r="E1445" s="1"/>
    </row>
    <row r="1446" spans="1:5" x14ac:dyDescent="0.35">
      <c r="A1446" s="8"/>
      <c r="E1446" s="1"/>
    </row>
    <row r="1447" spans="1:5" x14ac:dyDescent="0.35">
      <c r="A1447" s="8"/>
      <c r="E1447" s="1"/>
    </row>
    <row r="1448" spans="1:5" x14ac:dyDescent="0.35">
      <c r="A1448" s="8"/>
      <c r="E1448" s="1"/>
    </row>
    <row r="1449" spans="1:5" x14ac:dyDescent="0.35">
      <c r="A1449" s="8"/>
      <c r="E1449" s="1"/>
    </row>
    <row r="1450" spans="1:5" x14ac:dyDescent="0.35">
      <c r="A1450" s="8"/>
      <c r="E1450" s="1"/>
    </row>
    <row r="1451" spans="1:5" x14ac:dyDescent="0.35">
      <c r="A1451" s="8"/>
      <c r="E1451" s="1"/>
    </row>
    <row r="1452" spans="1:5" x14ac:dyDescent="0.35">
      <c r="A1452" s="8"/>
      <c r="E1452" s="1"/>
    </row>
    <row r="1453" spans="1:5" x14ac:dyDescent="0.35">
      <c r="A1453" s="8"/>
      <c r="E1453" s="1"/>
    </row>
    <row r="1454" spans="1:5" x14ac:dyDescent="0.35">
      <c r="A1454" s="8"/>
      <c r="E1454" s="1"/>
    </row>
    <row r="1455" spans="1:5" x14ac:dyDescent="0.35">
      <c r="A1455" s="8"/>
      <c r="E1455" s="1"/>
    </row>
    <row r="1456" spans="1:5" x14ac:dyDescent="0.35">
      <c r="A1456" s="8"/>
      <c r="E1456" s="1"/>
    </row>
    <row r="1457" spans="1:5" x14ac:dyDescent="0.35">
      <c r="A1457" s="8"/>
      <c r="E1457" s="1"/>
    </row>
    <row r="1458" spans="1:5" x14ac:dyDescent="0.35">
      <c r="A1458" s="8"/>
      <c r="E1458" s="1"/>
    </row>
    <row r="1459" spans="1:5" x14ac:dyDescent="0.35">
      <c r="A1459" s="8"/>
      <c r="E1459" s="1"/>
    </row>
    <row r="1460" spans="1:5" x14ac:dyDescent="0.35">
      <c r="A1460" s="8"/>
      <c r="E1460" s="1"/>
    </row>
    <row r="1461" spans="1:5" x14ac:dyDescent="0.35">
      <c r="A1461" s="8"/>
      <c r="E1461" s="1"/>
    </row>
    <row r="1462" spans="1:5" x14ac:dyDescent="0.35">
      <c r="A1462" s="8"/>
      <c r="E1462" s="1"/>
    </row>
    <row r="1463" spans="1:5" x14ac:dyDescent="0.35">
      <c r="A1463" s="8"/>
      <c r="E1463" s="1"/>
    </row>
    <row r="1464" spans="1:5" x14ac:dyDescent="0.35">
      <c r="A1464" s="8"/>
      <c r="E1464" s="1"/>
    </row>
    <row r="1465" spans="1:5" x14ac:dyDescent="0.35">
      <c r="A1465" s="8"/>
      <c r="E1465" s="1"/>
    </row>
    <row r="1466" spans="1:5" x14ac:dyDescent="0.35">
      <c r="A1466" s="8"/>
      <c r="E1466" s="1"/>
    </row>
    <row r="1467" spans="1:5" x14ac:dyDescent="0.35">
      <c r="A1467" s="8"/>
      <c r="E1467" s="1"/>
    </row>
    <row r="1468" spans="1:5" x14ac:dyDescent="0.35">
      <c r="A1468" s="8"/>
      <c r="E1468" s="1"/>
    </row>
    <row r="1469" spans="1:5" x14ac:dyDescent="0.35">
      <c r="A1469" s="8"/>
      <c r="E1469" s="1"/>
    </row>
    <row r="1470" spans="1:5" x14ac:dyDescent="0.35">
      <c r="A1470" s="8"/>
      <c r="E1470" s="1"/>
    </row>
    <row r="1471" spans="1:5" x14ac:dyDescent="0.35">
      <c r="A1471" s="8"/>
      <c r="E1471" s="1"/>
    </row>
    <row r="1472" spans="1:5" x14ac:dyDescent="0.35">
      <c r="A1472" s="8"/>
      <c r="E1472" s="1"/>
    </row>
    <row r="1473" spans="1:5" x14ac:dyDescent="0.35">
      <c r="A1473" s="8"/>
      <c r="E1473" s="1"/>
    </row>
    <row r="1474" spans="1:5" x14ac:dyDescent="0.35">
      <c r="A1474" s="8"/>
      <c r="E1474" s="1"/>
    </row>
    <row r="1475" spans="1:5" x14ac:dyDescent="0.35">
      <c r="A1475" s="8"/>
      <c r="E1475" s="1"/>
    </row>
    <row r="1476" spans="1:5" x14ac:dyDescent="0.35">
      <c r="A1476" s="8"/>
      <c r="E1476" s="1"/>
    </row>
    <row r="1477" spans="1:5" x14ac:dyDescent="0.35">
      <c r="A1477" s="8"/>
      <c r="E1477" s="1"/>
    </row>
    <row r="1478" spans="1:5" x14ac:dyDescent="0.35">
      <c r="A1478" s="8"/>
      <c r="E1478" s="1"/>
    </row>
    <row r="1479" spans="1:5" x14ac:dyDescent="0.35">
      <c r="A1479" s="8"/>
      <c r="E1479" s="1"/>
    </row>
    <row r="1480" spans="1:5" x14ac:dyDescent="0.35">
      <c r="A1480" s="8"/>
      <c r="E1480" s="1"/>
    </row>
    <row r="1481" spans="1:5" x14ac:dyDescent="0.35">
      <c r="A1481" s="8"/>
      <c r="E1481" s="1"/>
    </row>
    <row r="1482" spans="1:5" x14ac:dyDescent="0.35">
      <c r="A1482" s="8"/>
      <c r="E1482" s="1"/>
    </row>
    <row r="1483" spans="1:5" x14ac:dyDescent="0.35">
      <c r="A1483" s="8"/>
      <c r="E1483" s="1"/>
    </row>
    <row r="1484" spans="1:5" x14ac:dyDescent="0.35">
      <c r="A1484" s="8"/>
      <c r="E1484" s="1"/>
    </row>
    <row r="1485" spans="1:5" x14ac:dyDescent="0.35">
      <c r="A1485" s="8"/>
      <c r="E1485" s="1"/>
    </row>
    <row r="1486" spans="1:5" x14ac:dyDescent="0.35">
      <c r="A1486" s="8"/>
      <c r="E1486" s="1"/>
    </row>
    <row r="1487" spans="1:5" x14ac:dyDescent="0.35">
      <c r="A1487" s="8"/>
      <c r="E1487" s="1"/>
    </row>
    <row r="1488" spans="1:5" x14ac:dyDescent="0.35">
      <c r="A1488" s="8"/>
      <c r="E1488" s="1"/>
    </row>
    <row r="1489" spans="1:5" x14ac:dyDescent="0.35">
      <c r="A1489" s="8"/>
      <c r="E1489" s="1"/>
    </row>
    <row r="1490" spans="1:5" x14ac:dyDescent="0.35">
      <c r="A1490" s="8"/>
      <c r="E1490" s="1"/>
    </row>
    <row r="1491" spans="1:5" x14ac:dyDescent="0.35">
      <c r="A1491" s="8"/>
      <c r="E1491" s="1"/>
    </row>
    <row r="1492" spans="1:5" x14ac:dyDescent="0.35">
      <c r="A1492" s="8"/>
      <c r="E1492" s="1"/>
    </row>
    <row r="1493" spans="1:5" x14ac:dyDescent="0.35">
      <c r="A1493" s="8"/>
      <c r="E1493" s="1"/>
    </row>
    <row r="1494" spans="1:5" x14ac:dyDescent="0.35">
      <c r="A1494" s="8"/>
      <c r="E1494" s="1"/>
    </row>
    <row r="1495" spans="1:5" x14ac:dyDescent="0.35">
      <c r="A1495" s="8"/>
      <c r="E1495" s="1"/>
    </row>
    <row r="1496" spans="1:5" x14ac:dyDescent="0.35">
      <c r="A1496" s="8"/>
      <c r="E1496" s="1"/>
    </row>
    <row r="1497" spans="1:5" x14ac:dyDescent="0.35">
      <c r="A1497" s="8"/>
      <c r="E1497" s="1"/>
    </row>
    <row r="1498" spans="1:5" x14ac:dyDescent="0.35">
      <c r="A1498" s="8"/>
      <c r="E1498" s="1"/>
    </row>
    <row r="1499" spans="1:5" x14ac:dyDescent="0.35">
      <c r="A1499" s="8"/>
      <c r="E1499" s="1"/>
    </row>
    <row r="1500" spans="1:5" x14ac:dyDescent="0.35">
      <c r="A1500" s="8"/>
      <c r="E1500" s="1"/>
    </row>
    <row r="1501" spans="1:5" x14ac:dyDescent="0.35">
      <c r="A1501" s="8"/>
      <c r="E1501" s="1"/>
    </row>
    <row r="1502" spans="1:5" x14ac:dyDescent="0.35">
      <c r="A1502" s="8"/>
      <c r="E1502" s="1"/>
    </row>
    <row r="1503" spans="1:5" x14ac:dyDescent="0.35">
      <c r="A1503" s="8"/>
      <c r="E1503" s="1"/>
    </row>
    <row r="1504" spans="1:5" x14ac:dyDescent="0.35">
      <c r="A1504" s="8"/>
      <c r="E1504" s="1"/>
    </row>
    <row r="1505" spans="1:5" x14ac:dyDescent="0.35">
      <c r="A1505" s="8"/>
      <c r="E1505" s="1"/>
    </row>
    <row r="1506" spans="1:5" x14ac:dyDescent="0.35">
      <c r="A1506" s="8"/>
      <c r="E1506" s="1"/>
    </row>
    <row r="1507" spans="1:5" x14ac:dyDescent="0.35">
      <c r="A1507" s="8"/>
      <c r="E1507" s="1"/>
    </row>
    <row r="1508" spans="1:5" x14ac:dyDescent="0.35">
      <c r="A1508" s="8"/>
      <c r="E1508" s="1"/>
    </row>
    <row r="1509" spans="1:5" x14ac:dyDescent="0.35">
      <c r="A1509" s="8"/>
      <c r="E1509" s="1"/>
    </row>
    <row r="1510" spans="1:5" x14ac:dyDescent="0.35">
      <c r="A1510" s="8"/>
      <c r="E1510" s="1"/>
    </row>
    <row r="1511" spans="1:5" x14ac:dyDescent="0.35">
      <c r="A1511" s="8"/>
      <c r="E1511" s="1"/>
    </row>
    <row r="1512" spans="1:5" x14ac:dyDescent="0.35">
      <c r="A1512" s="8"/>
      <c r="E1512" s="1"/>
    </row>
    <row r="1513" spans="1:5" x14ac:dyDescent="0.35">
      <c r="A1513" s="8"/>
      <c r="E1513" s="1"/>
    </row>
    <row r="1514" spans="1:5" x14ac:dyDescent="0.35">
      <c r="A1514" s="8"/>
      <c r="E1514" s="1"/>
    </row>
    <row r="1515" spans="1:5" x14ac:dyDescent="0.35">
      <c r="A1515" s="8"/>
      <c r="E1515" s="1"/>
    </row>
    <row r="1516" spans="1:5" x14ac:dyDescent="0.35">
      <c r="A1516" s="8"/>
      <c r="E1516" s="1"/>
    </row>
    <row r="1517" spans="1:5" x14ac:dyDescent="0.35">
      <c r="A1517" s="8"/>
      <c r="E1517" s="1"/>
    </row>
    <row r="1518" spans="1:5" x14ac:dyDescent="0.35">
      <c r="A1518" s="8"/>
      <c r="E1518" s="1"/>
    </row>
    <row r="1519" spans="1:5" x14ac:dyDescent="0.35">
      <c r="A1519" s="8"/>
      <c r="E1519" s="1"/>
    </row>
    <row r="1520" spans="1:5" x14ac:dyDescent="0.35">
      <c r="A1520" s="8"/>
      <c r="E1520" s="1"/>
    </row>
    <row r="1521" spans="1:5" x14ac:dyDescent="0.35">
      <c r="A1521" s="8"/>
      <c r="E1521" s="1"/>
    </row>
    <row r="1522" spans="1:5" x14ac:dyDescent="0.35">
      <c r="A1522" s="8"/>
      <c r="E1522" s="1"/>
    </row>
    <row r="1523" spans="1:5" x14ac:dyDescent="0.35">
      <c r="A1523" s="8"/>
      <c r="E1523" s="1"/>
    </row>
    <row r="1524" spans="1:5" x14ac:dyDescent="0.35">
      <c r="A1524" s="8"/>
      <c r="E1524" s="1"/>
    </row>
    <row r="1525" spans="1:5" x14ac:dyDescent="0.35">
      <c r="A1525" s="8"/>
      <c r="E1525" s="1"/>
    </row>
    <row r="1526" spans="1:5" x14ac:dyDescent="0.35">
      <c r="A1526" s="8"/>
      <c r="E1526" s="1"/>
    </row>
    <row r="1527" spans="1:5" x14ac:dyDescent="0.35">
      <c r="A1527" s="8"/>
      <c r="E1527" s="1"/>
    </row>
    <row r="1528" spans="1:5" x14ac:dyDescent="0.35">
      <c r="A1528" s="8"/>
      <c r="E1528" s="1"/>
    </row>
    <row r="1529" spans="1:5" x14ac:dyDescent="0.35">
      <c r="A1529" s="8"/>
      <c r="E1529" s="1"/>
    </row>
    <row r="1530" spans="1:5" x14ac:dyDescent="0.35">
      <c r="A1530" s="8"/>
      <c r="E1530" s="1"/>
    </row>
    <row r="1531" spans="1:5" x14ac:dyDescent="0.35">
      <c r="A1531" s="8"/>
      <c r="E1531" s="1"/>
    </row>
    <row r="1532" spans="1:5" x14ac:dyDescent="0.35">
      <c r="A1532" s="8"/>
      <c r="E1532" s="1"/>
    </row>
    <row r="1533" spans="1:5" x14ac:dyDescent="0.35">
      <c r="A1533" s="8"/>
      <c r="E1533" s="1"/>
    </row>
    <row r="1534" spans="1:5" x14ac:dyDescent="0.35">
      <c r="A1534" s="8"/>
      <c r="E1534" s="1"/>
    </row>
    <row r="1535" spans="1:5" x14ac:dyDescent="0.35">
      <c r="A1535" s="8"/>
      <c r="E1535" s="1"/>
    </row>
    <row r="1536" spans="1:5" x14ac:dyDescent="0.35">
      <c r="A1536" s="8"/>
      <c r="E1536" s="1"/>
    </row>
    <row r="1537" spans="1:5" x14ac:dyDescent="0.35">
      <c r="A1537" s="8"/>
      <c r="E1537" s="1"/>
    </row>
    <row r="1538" spans="1:5" x14ac:dyDescent="0.35">
      <c r="A1538" s="8"/>
      <c r="E1538" s="1"/>
    </row>
    <row r="1539" spans="1:5" x14ac:dyDescent="0.35">
      <c r="A1539" s="8"/>
      <c r="E1539" s="1"/>
    </row>
    <row r="1540" spans="1:5" x14ac:dyDescent="0.35">
      <c r="A1540" s="8"/>
      <c r="E1540" s="1"/>
    </row>
    <row r="1541" spans="1:5" x14ac:dyDescent="0.35">
      <c r="A1541" s="8"/>
      <c r="E1541" s="1"/>
    </row>
    <row r="1542" spans="1:5" x14ac:dyDescent="0.35">
      <c r="A1542" s="8"/>
      <c r="E1542" s="1"/>
    </row>
    <row r="1543" spans="1:5" x14ac:dyDescent="0.35">
      <c r="A1543" s="8"/>
      <c r="E1543" s="1"/>
    </row>
    <row r="1544" spans="1:5" x14ac:dyDescent="0.35">
      <c r="A1544" s="8"/>
      <c r="E1544" s="1"/>
    </row>
    <row r="1545" spans="1:5" x14ac:dyDescent="0.35">
      <c r="A1545" s="8"/>
      <c r="E1545" s="1"/>
    </row>
    <row r="1546" spans="1:5" x14ac:dyDescent="0.35">
      <c r="A1546" s="8"/>
      <c r="E1546" s="1"/>
    </row>
    <row r="1547" spans="1:5" x14ac:dyDescent="0.35">
      <c r="A1547" s="8"/>
      <c r="E1547" s="1"/>
    </row>
    <row r="1548" spans="1:5" x14ac:dyDescent="0.35">
      <c r="A1548" s="8"/>
      <c r="E1548" s="1"/>
    </row>
    <row r="1549" spans="1:5" x14ac:dyDescent="0.35">
      <c r="A1549" s="8"/>
      <c r="E1549" s="1"/>
    </row>
    <row r="1550" spans="1:5" x14ac:dyDescent="0.35">
      <c r="A1550" s="8"/>
      <c r="E1550" s="1"/>
    </row>
    <row r="1551" spans="1:5" x14ac:dyDescent="0.35">
      <c r="A1551" s="8"/>
      <c r="E1551" s="1"/>
    </row>
    <row r="1552" spans="1:5" x14ac:dyDescent="0.35">
      <c r="A1552" s="8"/>
      <c r="E1552" s="1"/>
    </row>
    <row r="1553" spans="1:5" x14ac:dyDescent="0.35">
      <c r="A1553" s="8"/>
      <c r="E1553" s="1"/>
    </row>
    <row r="1554" spans="1:5" x14ac:dyDescent="0.35">
      <c r="A1554" s="8"/>
      <c r="E1554" s="1"/>
    </row>
    <row r="1555" spans="1:5" x14ac:dyDescent="0.35">
      <c r="A1555" s="8"/>
      <c r="E1555" s="1"/>
    </row>
    <row r="1556" spans="1:5" x14ac:dyDescent="0.35">
      <c r="A1556" s="8"/>
      <c r="E1556" s="1"/>
    </row>
    <row r="1557" spans="1:5" x14ac:dyDescent="0.35">
      <c r="A1557" s="8"/>
      <c r="E1557" s="1"/>
    </row>
    <row r="1558" spans="1:5" x14ac:dyDescent="0.35">
      <c r="A1558" s="8"/>
      <c r="E1558" s="1"/>
    </row>
    <row r="1559" spans="1:5" x14ac:dyDescent="0.35">
      <c r="A1559" s="8"/>
      <c r="E1559" s="1"/>
    </row>
    <row r="1560" spans="1:5" x14ac:dyDescent="0.35">
      <c r="A1560" s="8"/>
      <c r="E1560" s="1"/>
    </row>
    <row r="1561" spans="1:5" x14ac:dyDescent="0.35">
      <c r="A1561" s="8"/>
      <c r="E1561" s="1"/>
    </row>
    <row r="1562" spans="1:5" x14ac:dyDescent="0.35">
      <c r="A1562" s="8"/>
      <c r="E1562" s="1"/>
    </row>
    <row r="1563" spans="1:5" x14ac:dyDescent="0.35">
      <c r="A1563" s="8"/>
      <c r="E1563" s="1"/>
    </row>
    <row r="1564" spans="1:5" x14ac:dyDescent="0.35">
      <c r="A1564" s="8"/>
      <c r="E1564" s="1"/>
    </row>
    <row r="1565" spans="1:5" x14ac:dyDescent="0.35">
      <c r="A1565" s="8"/>
      <c r="E1565" s="1"/>
    </row>
    <row r="1566" spans="1:5" x14ac:dyDescent="0.35">
      <c r="A1566" s="8"/>
      <c r="E1566" s="1"/>
    </row>
    <row r="1567" spans="1:5" x14ac:dyDescent="0.35">
      <c r="A1567" s="8"/>
      <c r="E1567" s="1"/>
    </row>
    <row r="1568" spans="1:5" x14ac:dyDescent="0.35">
      <c r="A1568" s="8"/>
      <c r="E1568" s="1"/>
    </row>
    <row r="1569" spans="1:5" x14ac:dyDescent="0.35">
      <c r="A1569" s="8"/>
      <c r="E1569" s="1"/>
    </row>
    <row r="1570" spans="1:5" x14ac:dyDescent="0.35">
      <c r="A1570" s="8"/>
      <c r="E1570" s="1"/>
    </row>
    <row r="1571" spans="1:5" x14ac:dyDescent="0.35">
      <c r="A1571" s="8"/>
      <c r="E1571" s="1"/>
    </row>
    <row r="1572" spans="1:5" x14ac:dyDescent="0.35">
      <c r="A1572" s="8"/>
      <c r="E1572" s="1"/>
    </row>
    <row r="1573" spans="1:5" x14ac:dyDescent="0.35">
      <c r="A1573" s="8"/>
      <c r="E1573" s="1"/>
    </row>
    <row r="1574" spans="1:5" x14ac:dyDescent="0.35">
      <c r="A1574" s="8"/>
      <c r="E1574" s="1"/>
    </row>
    <row r="1575" spans="1:5" x14ac:dyDescent="0.35">
      <c r="A1575" s="8"/>
      <c r="E1575" s="1"/>
    </row>
    <row r="1576" spans="1:5" x14ac:dyDescent="0.35">
      <c r="A1576" s="8"/>
      <c r="E1576" s="1"/>
    </row>
    <row r="1577" spans="1:5" x14ac:dyDescent="0.35">
      <c r="A1577" s="8"/>
      <c r="E1577" s="1"/>
    </row>
    <row r="1578" spans="1:5" x14ac:dyDescent="0.35">
      <c r="A1578" s="8"/>
      <c r="E1578" s="1"/>
    </row>
    <row r="1579" spans="1:5" x14ac:dyDescent="0.35">
      <c r="A1579" s="8"/>
      <c r="E1579" s="1"/>
    </row>
    <row r="1580" spans="1:5" x14ac:dyDescent="0.35">
      <c r="A1580" s="8"/>
      <c r="E1580" s="1"/>
    </row>
    <row r="1581" spans="1:5" x14ac:dyDescent="0.35">
      <c r="A1581" s="8"/>
      <c r="E1581" s="1"/>
    </row>
    <row r="1582" spans="1:5" x14ac:dyDescent="0.35">
      <c r="A1582" s="8"/>
      <c r="E1582" s="1"/>
    </row>
    <row r="1583" spans="1:5" x14ac:dyDescent="0.35">
      <c r="A1583" s="8"/>
      <c r="E1583" s="1"/>
    </row>
    <row r="1584" spans="1:5" x14ac:dyDescent="0.35">
      <c r="A1584" s="8"/>
      <c r="E1584" s="1"/>
    </row>
    <row r="1585" spans="1:5" x14ac:dyDescent="0.35">
      <c r="A1585" s="8"/>
      <c r="E1585" s="1"/>
    </row>
    <row r="1586" spans="1:5" x14ac:dyDescent="0.35">
      <c r="A1586" s="8"/>
      <c r="E1586" s="1"/>
    </row>
    <row r="1587" spans="1:5" x14ac:dyDescent="0.35">
      <c r="A1587" s="8"/>
      <c r="E1587" s="1"/>
    </row>
    <row r="1588" spans="1:5" x14ac:dyDescent="0.35">
      <c r="A1588" s="8"/>
      <c r="E1588" s="1"/>
    </row>
    <row r="1589" spans="1:5" x14ac:dyDescent="0.35">
      <c r="A1589" s="8"/>
      <c r="E1589" s="1"/>
    </row>
    <row r="1590" spans="1:5" x14ac:dyDescent="0.35">
      <c r="A1590" s="8"/>
      <c r="E1590" s="1"/>
    </row>
    <row r="1591" spans="1:5" x14ac:dyDescent="0.35">
      <c r="A1591" s="8"/>
      <c r="E1591" s="1"/>
    </row>
    <row r="1592" spans="1:5" x14ac:dyDescent="0.35">
      <c r="A1592" s="8"/>
      <c r="E1592" s="1"/>
    </row>
    <row r="1593" spans="1:5" x14ac:dyDescent="0.35">
      <c r="A1593" s="8"/>
      <c r="E1593" s="1"/>
    </row>
    <row r="1594" spans="1:5" x14ac:dyDescent="0.35">
      <c r="A1594" s="8"/>
      <c r="E1594" s="1"/>
    </row>
    <row r="1595" spans="1:5" x14ac:dyDescent="0.35">
      <c r="A1595" s="8"/>
      <c r="E1595" s="1"/>
    </row>
    <row r="1596" spans="1:5" x14ac:dyDescent="0.35">
      <c r="A1596" s="8"/>
      <c r="E1596" s="1"/>
    </row>
    <row r="1597" spans="1:5" x14ac:dyDescent="0.35">
      <c r="A1597" s="8"/>
      <c r="E1597" s="1"/>
    </row>
    <row r="1598" spans="1:5" x14ac:dyDescent="0.35">
      <c r="A1598" s="8"/>
      <c r="E1598" s="1"/>
    </row>
    <row r="1599" spans="1:5" x14ac:dyDescent="0.35">
      <c r="A1599" s="8"/>
      <c r="E1599" s="1"/>
    </row>
    <row r="1600" spans="1:5" x14ac:dyDescent="0.35">
      <c r="A1600" s="8"/>
      <c r="E1600" s="1"/>
    </row>
    <row r="1601" spans="1:5" x14ac:dyDescent="0.35">
      <c r="A1601" s="8"/>
      <c r="E1601" s="1"/>
    </row>
    <row r="1602" spans="1:5" x14ac:dyDescent="0.35">
      <c r="A1602" s="8"/>
      <c r="E1602" s="1"/>
    </row>
    <row r="1603" spans="1:5" x14ac:dyDescent="0.35">
      <c r="A1603" s="8"/>
      <c r="E1603" s="1"/>
    </row>
    <row r="1604" spans="1:5" x14ac:dyDescent="0.35">
      <c r="A1604" s="8"/>
      <c r="E1604" s="1"/>
    </row>
    <row r="1605" spans="1:5" x14ac:dyDescent="0.35">
      <c r="A1605" s="8"/>
      <c r="E1605" s="1"/>
    </row>
    <row r="1606" spans="1:5" x14ac:dyDescent="0.35">
      <c r="A1606" s="8"/>
      <c r="E1606" s="1"/>
    </row>
    <row r="1607" spans="1:5" x14ac:dyDescent="0.35">
      <c r="A1607" s="8"/>
      <c r="E1607" s="1"/>
    </row>
    <row r="1608" spans="1:5" x14ac:dyDescent="0.35">
      <c r="A1608" s="8"/>
      <c r="E1608" s="1"/>
    </row>
    <row r="1609" spans="1:5" x14ac:dyDescent="0.35">
      <c r="A1609" s="8"/>
      <c r="E1609" s="1"/>
    </row>
    <row r="1610" spans="1:5" x14ac:dyDescent="0.35">
      <c r="A1610" s="8"/>
      <c r="E1610" s="1"/>
    </row>
    <row r="1611" spans="1:5" x14ac:dyDescent="0.35">
      <c r="A1611" s="8"/>
      <c r="E1611" s="1"/>
    </row>
    <row r="1612" spans="1:5" x14ac:dyDescent="0.35">
      <c r="A1612" s="8"/>
      <c r="E1612" s="1"/>
    </row>
    <row r="1613" spans="1:5" x14ac:dyDescent="0.35">
      <c r="A1613" s="8"/>
      <c r="E1613" s="1"/>
    </row>
    <row r="1614" spans="1:5" x14ac:dyDescent="0.35">
      <c r="A1614" s="8"/>
      <c r="E1614" s="1"/>
    </row>
    <row r="1615" spans="1:5" x14ac:dyDescent="0.35">
      <c r="A1615" s="8"/>
      <c r="E1615" s="1"/>
    </row>
    <row r="1616" spans="1:5" x14ac:dyDescent="0.35">
      <c r="A1616" s="8"/>
      <c r="E1616" s="1"/>
    </row>
    <row r="1617" spans="1:5" x14ac:dyDescent="0.35">
      <c r="A1617" s="8"/>
      <c r="E1617" s="1"/>
    </row>
    <row r="1618" spans="1:5" x14ac:dyDescent="0.35">
      <c r="A1618" s="8"/>
      <c r="E1618" s="1"/>
    </row>
    <row r="1619" spans="1:5" x14ac:dyDescent="0.35">
      <c r="A1619" s="8"/>
      <c r="E1619" s="1"/>
    </row>
    <row r="1620" spans="1:5" x14ac:dyDescent="0.35">
      <c r="A1620" s="8"/>
      <c r="E1620" s="1"/>
    </row>
    <row r="1621" spans="1:5" x14ac:dyDescent="0.35">
      <c r="A1621" s="8"/>
      <c r="E1621" s="1"/>
    </row>
    <row r="1622" spans="1:5" x14ac:dyDescent="0.35">
      <c r="A1622" s="8"/>
      <c r="E1622" s="1"/>
    </row>
    <row r="1623" spans="1:5" x14ac:dyDescent="0.35">
      <c r="A1623" s="8"/>
      <c r="E1623" s="1"/>
    </row>
    <row r="1624" spans="1:5" x14ac:dyDescent="0.35">
      <c r="A1624" s="8"/>
      <c r="E1624" s="1"/>
    </row>
    <row r="1625" spans="1:5" x14ac:dyDescent="0.35">
      <c r="A1625" s="8"/>
      <c r="E1625" s="1"/>
    </row>
    <row r="1626" spans="1:5" x14ac:dyDescent="0.35">
      <c r="A1626" s="8"/>
      <c r="E1626" s="1"/>
    </row>
    <row r="1627" spans="1:5" x14ac:dyDescent="0.35">
      <c r="A1627" s="8"/>
      <c r="E1627" s="1"/>
    </row>
    <row r="1628" spans="1:5" x14ac:dyDescent="0.35">
      <c r="A1628" s="8"/>
      <c r="E1628" s="1"/>
    </row>
    <row r="1629" spans="1:5" x14ac:dyDescent="0.35">
      <c r="A1629" s="8"/>
      <c r="E1629" s="1"/>
    </row>
    <row r="1630" spans="1:5" x14ac:dyDescent="0.35">
      <c r="A1630" s="8"/>
      <c r="E1630" s="1"/>
    </row>
    <row r="1631" spans="1:5" x14ac:dyDescent="0.35">
      <c r="A1631" s="8"/>
      <c r="E1631" s="1"/>
    </row>
    <row r="1632" spans="1:5" x14ac:dyDescent="0.35">
      <c r="A1632" s="8"/>
      <c r="E1632" s="1"/>
    </row>
    <row r="1633" spans="1:5" x14ac:dyDescent="0.35">
      <c r="A1633" s="8"/>
      <c r="E1633" s="1"/>
    </row>
    <row r="1634" spans="1:5" x14ac:dyDescent="0.35">
      <c r="A1634" s="8"/>
      <c r="E1634" s="1"/>
    </row>
    <row r="1635" spans="1:5" x14ac:dyDescent="0.35">
      <c r="A1635" s="8"/>
      <c r="E1635" s="1"/>
    </row>
    <row r="1636" spans="1:5" x14ac:dyDescent="0.35">
      <c r="A1636" s="8"/>
      <c r="E1636" s="1"/>
    </row>
    <row r="1637" spans="1:5" x14ac:dyDescent="0.35">
      <c r="A1637" s="8"/>
      <c r="E1637" s="1"/>
    </row>
    <row r="1638" spans="1:5" x14ac:dyDescent="0.35">
      <c r="A1638" s="8"/>
      <c r="E1638" s="1"/>
    </row>
    <row r="1639" spans="1:5" x14ac:dyDescent="0.35">
      <c r="A1639" s="8"/>
      <c r="E1639" s="1"/>
    </row>
    <row r="1640" spans="1:5" x14ac:dyDescent="0.35">
      <c r="A1640" s="8"/>
      <c r="E1640" s="1"/>
    </row>
    <row r="1641" spans="1:5" x14ac:dyDescent="0.35">
      <c r="A1641" s="8"/>
      <c r="E1641" s="1"/>
    </row>
    <row r="1642" spans="1:5" x14ac:dyDescent="0.35">
      <c r="A1642" s="8"/>
      <c r="E1642" s="1"/>
    </row>
    <row r="1643" spans="1:5" x14ac:dyDescent="0.35">
      <c r="A1643" s="8"/>
      <c r="E1643" s="1"/>
    </row>
    <row r="1644" spans="1:5" x14ac:dyDescent="0.35">
      <c r="A1644" s="8"/>
      <c r="E1644" s="1"/>
    </row>
    <row r="1645" spans="1:5" x14ac:dyDescent="0.35">
      <c r="A1645" s="8"/>
      <c r="E1645" s="1"/>
    </row>
    <row r="1646" spans="1:5" x14ac:dyDescent="0.35">
      <c r="A1646" s="8"/>
      <c r="E1646" s="1"/>
    </row>
    <row r="1647" spans="1:5" x14ac:dyDescent="0.35">
      <c r="A1647" s="8"/>
      <c r="E1647" s="1"/>
    </row>
    <row r="1648" spans="1:5" x14ac:dyDescent="0.35">
      <c r="A1648" s="8"/>
      <c r="E1648" s="1"/>
    </row>
    <row r="1649" spans="1:5" x14ac:dyDescent="0.35">
      <c r="A1649" s="8"/>
      <c r="E1649" s="1"/>
    </row>
    <row r="1650" spans="1:5" x14ac:dyDescent="0.35">
      <c r="A1650" s="8"/>
      <c r="E1650" s="1"/>
    </row>
    <row r="1651" spans="1:5" x14ac:dyDescent="0.35">
      <c r="A1651" s="8"/>
      <c r="E1651" s="1"/>
    </row>
    <row r="1652" spans="1:5" x14ac:dyDescent="0.35">
      <c r="A1652" s="8"/>
      <c r="E1652" s="1"/>
    </row>
    <row r="1653" spans="1:5" x14ac:dyDescent="0.35">
      <c r="A1653" s="8"/>
      <c r="E1653" s="1"/>
    </row>
    <row r="1654" spans="1:5" x14ac:dyDescent="0.35">
      <c r="A1654" s="8"/>
      <c r="E1654" s="1"/>
    </row>
    <row r="1655" spans="1:5" x14ac:dyDescent="0.35">
      <c r="A1655" s="8"/>
      <c r="E1655" s="1"/>
    </row>
    <row r="1656" spans="1:5" x14ac:dyDescent="0.35">
      <c r="A1656" s="8"/>
      <c r="E1656" s="1"/>
    </row>
    <row r="1657" spans="1:5" x14ac:dyDescent="0.35">
      <c r="A1657" s="8"/>
      <c r="E1657" s="1"/>
    </row>
    <row r="1658" spans="1:5" x14ac:dyDescent="0.35">
      <c r="A1658" s="8"/>
      <c r="E1658" s="1"/>
    </row>
    <row r="1659" spans="1:5" x14ac:dyDescent="0.35">
      <c r="A1659" s="8"/>
      <c r="E1659" s="1"/>
    </row>
    <row r="1660" spans="1:5" x14ac:dyDescent="0.35">
      <c r="A1660" s="8"/>
      <c r="E1660" s="1"/>
    </row>
    <row r="1661" spans="1:5" x14ac:dyDescent="0.35">
      <c r="A1661" s="8"/>
      <c r="E1661" s="1"/>
    </row>
    <row r="1662" spans="1:5" x14ac:dyDescent="0.35">
      <c r="A1662" s="8"/>
      <c r="E1662" s="1"/>
    </row>
    <row r="1663" spans="1:5" x14ac:dyDescent="0.35">
      <c r="A1663" s="8"/>
      <c r="E1663" s="1"/>
    </row>
    <row r="1664" spans="1:5" x14ac:dyDescent="0.35">
      <c r="A1664" s="8"/>
      <c r="E1664" s="1"/>
    </row>
    <row r="1665" spans="1:5" x14ac:dyDescent="0.35">
      <c r="A1665" s="8"/>
      <c r="E1665" s="1"/>
    </row>
    <row r="1666" spans="1:5" x14ac:dyDescent="0.35">
      <c r="A1666" s="8"/>
      <c r="E1666" s="1"/>
    </row>
    <row r="1667" spans="1:5" x14ac:dyDescent="0.35">
      <c r="A1667" s="8"/>
      <c r="E1667" s="1"/>
    </row>
    <row r="1668" spans="1:5" x14ac:dyDescent="0.35">
      <c r="A1668" s="8"/>
      <c r="E1668" s="1"/>
    </row>
    <row r="1669" spans="1:5" x14ac:dyDescent="0.35">
      <c r="A1669" s="8"/>
      <c r="E1669" s="1"/>
    </row>
    <row r="1670" spans="1:5" x14ac:dyDescent="0.35">
      <c r="A1670" s="8"/>
      <c r="E1670" s="1"/>
    </row>
    <row r="1671" spans="1:5" x14ac:dyDescent="0.35">
      <c r="A1671" s="8"/>
      <c r="E1671" s="1"/>
    </row>
    <row r="1672" spans="1:5" x14ac:dyDescent="0.35">
      <c r="A1672" s="8"/>
      <c r="E1672" s="1"/>
    </row>
    <row r="1673" spans="1:5" x14ac:dyDescent="0.35">
      <c r="A1673" s="8"/>
      <c r="E1673" s="1"/>
    </row>
    <row r="1674" spans="1:5" x14ac:dyDescent="0.35">
      <c r="A1674" s="8"/>
      <c r="E1674" s="1"/>
    </row>
    <row r="1675" spans="1:5" x14ac:dyDescent="0.35">
      <c r="A1675" s="8"/>
      <c r="E1675" s="1"/>
    </row>
    <row r="1676" spans="1:5" x14ac:dyDescent="0.35">
      <c r="A1676" s="8"/>
      <c r="E1676" s="1"/>
    </row>
    <row r="1677" spans="1:5" x14ac:dyDescent="0.35">
      <c r="A1677" s="8"/>
      <c r="E1677" s="1"/>
    </row>
    <row r="1678" spans="1:5" x14ac:dyDescent="0.35">
      <c r="A1678" s="8"/>
      <c r="E1678" s="1"/>
    </row>
    <row r="1679" spans="1:5" x14ac:dyDescent="0.35">
      <c r="A1679" s="8"/>
      <c r="E1679" s="1"/>
    </row>
    <row r="1680" spans="1:5" x14ac:dyDescent="0.35">
      <c r="A1680" s="8"/>
      <c r="E1680" s="1"/>
    </row>
    <row r="1681" spans="1:5" x14ac:dyDescent="0.35">
      <c r="A1681" s="8"/>
      <c r="E1681" s="1"/>
    </row>
    <row r="1682" spans="1:5" x14ac:dyDescent="0.35">
      <c r="A1682" s="8"/>
      <c r="E1682" s="1"/>
    </row>
    <row r="1683" spans="1:5" x14ac:dyDescent="0.35">
      <c r="A1683" s="8"/>
      <c r="E1683" s="1"/>
    </row>
    <row r="1684" spans="1:5" x14ac:dyDescent="0.35">
      <c r="A1684" s="8"/>
      <c r="E1684" s="1"/>
    </row>
    <row r="1685" spans="1:5" x14ac:dyDescent="0.35">
      <c r="A1685" s="8"/>
      <c r="E1685" s="1"/>
    </row>
    <row r="1686" spans="1:5" x14ac:dyDescent="0.35">
      <c r="A1686" s="8"/>
      <c r="E1686" s="1"/>
    </row>
    <row r="1687" spans="1:5" x14ac:dyDescent="0.35">
      <c r="A1687" s="8"/>
      <c r="E1687" s="1"/>
    </row>
    <row r="1688" spans="1:5" x14ac:dyDescent="0.35">
      <c r="A1688" s="8"/>
      <c r="E1688" s="1"/>
    </row>
    <row r="1689" spans="1:5" x14ac:dyDescent="0.35">
      <c r="A1689" s="8"/>
      <c r="E1689" s="1"/>
    </row>
    <row r="1690" spans="1:5" x14ac:dyDescent="0.35">
      <c r="A1690" s="8"/>
      <c r="E1690" s="1"/>
    </row>
    <row r="1691" spans="1:5" x14ac:dyDescent="0.35">
      <c r="A1691" s="8"/>
      <c r="E1691" s="1"/>
    </row>
    <row r="1692" spans="1:5" x14ac:dyDescent="0.35">
      <c r="A1692" s="8"/>
      <c r="E1692" s="1"/>
    </row>
    <row r="1693" spans="1:5" x14ac:dyDescent="0.35">
      <c r="A1693" s="8"/>
      <c r="E1693" s="1"/>
    </row>
    <row r="1694" spans="1:5" x14ac:dyDescent="0.35">
      <c r="A1694" s="8"/>
      <c r="E1694" s="1"/>
    </row>
    <row r="1695" spans="1:5" x14ac:dyDescent="0.35">
      <c r="A1695" s="8"/>
      <c r="E1695" s="1"/>
    </row>
    <row r="1696" spans="1:5" x14ac:dyDescent="0.35">
      <c r="A1696" s="8"/>
      <c r="E1696" s="1"/>
    </row>
    <row r="1697" spans="1:5" x14ac:dyDescent="0.35">
      <c r="A1697" s="8"/>
      <c r="E1697" s="1"/>
    </row>
    <row r="1698" spans="1:5" x14ac:dyDescent="0.35">
      <c r="A1698" s="8"/>
      <c r="E1698" s="1"/>
    </row>
    <row r="1699" spans="1:5" x14ac:dyDescent="0.35">
      <c r="A1699" s="8"/>
      <c r="E1699" s="1"/>
    </row>
    <row r="1700" spans="1:5" x14ac:dyDescent="0.35">
      <c r="A1700" s="8"/>
      <c r="E1700" s="1"/>
    </row>
    <row r="1701" spans="1:5" x14ac:dyDescent="0.35">
      <c r="A1701" s="8"/>
      <c r="E1701" s="1"/>
    </row>
    <row r="1702" spans="1:5" x14ac:dyDescent="0.35">
      <c r="A1702" s="8"/>
      <c r="E1702" s="1"/>
    </row>
    <row r="1703" spans="1:5" x14ac:dyDescent="0.35">
      <c r="A1703" s="8"/>
      <c r="E1703" s="1"/>
    </row>
    <row r="1704" spans="1:5" x14ac:dyDescent="0.35">
      <c r="A1704" s="8"/>
      <c r="E1704" s="1"/>
    </row>
    <row r="1705" spans="1:5" x14ac:dyDescent="0.35">
      <c r="A1705" s="8"/>
      <c r="E1705" s="1"/>
    </row>
    <row r="1706" spans="1:5" x14ac:dyDescent="0.35">
      <c r="A1706" s="8"/>
      <c r="E1706" s="1"/>
    </row>
    <row r="1707" spans="1:5" x14ac:dyDescent="0.35">
      <c r="A1707" s="8"/>
      <c r="E1707" s="1"/>
    </row>
    <row r="1708" spans="1:5" x14ac:dyDescent="0.35">
      <c r="A1708" s="8"/>
      <c r="E1708" s="1"/>
    </row>
    <row r="1709" spans="1:5" x14ac:dyDescent="0.35">
      <c r="A1709" s="8"/>
      <c r="E1709" s="1"/>
    </row>
    <row r="1710" spans="1:5" x14ac:dyDescent="0.35">
      <c r="A1710" s="8"/>
      <c r="E1710" s="1"/>
    </row>
    <row r="1711" spans="1:5" x14ac:dyDescent="0.35">
      <c r="A1711" s="8"/>
      <c r="E1711" s="1"/>
    </row>
    <row r="1712" spans="1:5" x14ac:dyDescent="0.35">
      <c r="A1712" s="8"/>
      <c r="E1712" s="1"/>
    </row>
    <row r="1713" spans="1:5" x14ac:dyDescent="0.35">
      <c r="A1713" s="8"/>
      <c r="E1713" s="1"/>
    </row>
    <row r="1714" spans="1:5" x14ac:dyDescent="0.35">
      <c r="A1714" s="8"/>
      <c r="E1714" s="1"/>
    </row>
    <row r="1715" spans="1:5" x14ac:dyDescent="0.35">
      <c r="A1715" s="8"/>
      <c r="E1715" s="1"/>
    </row>
    <row r="1716" spans="1:5" x14ac:dyDescent="0.35">
      <c r="A1716" s="8"/>
      <c r="E1716" s="1"/>
    </row>
    <row r="1717" spans="1:5" x14ac:dyDescent="0.35">
      <c r="A1717" s="8"/>
      <c r="E1717" s="1"/>
    </row>
    <row r="1718" spans="1:5" x14ac:dyDescent="0.35">
      <c r="A1718" s="8"/>
      <c r="E1718" s="1"/>
    </row>
    <row r="1719" spans="1:5" x14ac:dyDescent="0.35">
      <c r="A1719" s="8"/>
      <c r="E1719" s="1"/>
    </row>
    <row r="1720" spans="1:5" x14ac:dyDescent="0.35">
      <c r="A1720" s="8"/>
      <c r="E1720" s="1"/>
    </row>
    <row r="1721" spans="1:5" x14ac:dyDescent="0.35">
      <c r="A1721" s="8"/>
      <c r="E1721" s="1"/>
    </row>
    <row r="1722" spans="1:5" x14ac:dyDescent="0.35">
      <c r="A1722" s="8"/>
      <c r="E1722" s="1"/>
    </row>
    <row r="1723" spans="1:5" x14ac:dyDescent="0.35">
      <c r="A1723" s="8"/>
      <c r="E1723" s="1"/>
    </row>
    <row r="1724" spans="1:5" x14ac:dyDescent="0.35">
      <c r="A1724" s="8"/>
      <c r="E1724" s="1"/>
    </row>
    <row r="1725" spans="1:5" x14ac:dyDescent="0.35">
      <c r="A1725" s="8"/>
      <c r="E1725" s="1"/>
    </row>
    <row r="1726" spans="1:5" x14ac:dyDescent="0.35">
      <c r="A1726" s="8"/>
      <c r="E1726" s="1"/>
    </row>
    <row r="1727" spans="1:5" x14ac:dyDescent="0.35">
      <c r="A1727" s="8"/>
      <c r="E1727" s="1"/>
    </row>
    <row r="1728" spans="1:5" x14ac:dyDescent="0.35">
      <c r="A1728" s="8"/>
      <c r="E1728" s="1"/>
    </row>
    <row r="1729" spans="1:5" x14ac:dyDescent="0.35">
      <c r="A1729" s="8"/>
      <c r="E1729" s="1"/>
    </row>
    <row r="1730" spans="1:5" x14ac:dyDescent="0.35">
      <c r="A1730" s="8"/>
      <c r="E1730" s="1"/>
    </row>
    <row r="1731" spans="1:5" x14ac:dyDescent="0.35">
      <c r="A1731" s="8"/>
      <c r="E1731" s="1"/>
    </row>
    <row r="1732" spans="1:5" x14ac:dyDescent="0.35">
      <c r="A1732" s="8"/>
      <c r="E1732" s="1"/>
    </row>
    <row r="1733" spans="1:5" x14ac:dyDescent="0.35">
      <c r="A1733" s="8"/>
      <c r="E1733" s="1"/>
    </row>
    <row r="1734" spans="1:5" x14ac:dyDescent="0.35">
      <c r="A1734" s="8"/>
      <c r="E1734" s="1"/>
    </row>
    <row r="1735" spans="1:5" x14ac:dyDescent="0.35">
      <c r="A1735" s="8"/>
      <c r="E1735" s="1"/>
    </row>
    <row r="1736" spans="1:5" x14ac:dyDescent="0.35">
      <c r="A1736" s="8"/>
      <c r="E1736" s="1"/>
    </row>
    <row r="1737" spans="1:5" x14ac:dyDescent="0.35">
      <c r="A1737" s="8"/>
      <c r="E1737" s="1"/>
    </row>
    <row r="1738" spans="1:5" x14ac:dyDescent="0.35">
      <c r="A1738" s="8"/>
      <c r="E1738" s="1"/>
    </row>
    <row r="1739" spans="1:5" x14ac:dyDescent="0.35">
      <c r="A1739" s="8"/>
      <c r="E1739" s="1"/>
    </row>
    <row r="1740" spans="1:5" x14ac:dyDescent="0.35">
      <c r="A1740" s="8"/>
      <c r="E1740" s="1"/>
    </row>
    <row r="1741" spans="1:5" x14ac:dyDescent="0.35">
      <c r="A1741" s="8"/>
      <c r="E1741" s="1"/>
    </row>
    <row r="1742" spans="1:5" x14ac:dyDescent="0.35">
      <c r="A1742" s="8"/>
      <c r="E1742" s="1"/>
    </row>
    <row r="1743" spans="1:5" x14ac:dyDescent="0.35">
      <c r="A1743" s="8"/>
      <c r="E1743" s="1"/>
    </row>
    <row r="1744" spans="1:5" x14ac:dyDescent="0.35">
      <c r="A1744" s="8"/>
      <c r="E1744" s="1"/>
    </row>
    <row r="1745" spans="1:5" x14ac:dyDescent="0.35">
      <c r="A1745" s="8"/>
      <c r="E1745" s="1"/>
    </row>
    <row r="1746" spans="1:5" x14ac:dyDescent="0.35">
      <c r="A1746" s="8"/>
      <c r="E1746" s="1"/>
    </row>
    <row r="1747" spans="1:5" x14ac:dyDescent="0.35">
      <c r="A1747" s="8"/>
      <c r="E1747" s="1"/>
    </row>
    <row r="1748" spans="1:5" x14ac:dyDescent="0.35">
      <c r="A1748" s="8"/>
      <c r="E1748" s="1"/>
    </row>
    <row r="1749" spans="1:5" x14ac:dyDescent="0.35">
      <c r="A1749" s="8"/>
      <c r="E1749" s="1"/>
    </row>
    <row r="1750" spans="1:5" x14ac:dyDescent="0.35">
      <c r="A1750" s="8"/>
      <c r="E1750" s="1"/>
    </row>
    <row r="1751" spans="1:5" x14ac:dyDescent="0.35">
      <c r="A1751" s="8"/>
      <c r="E1751" s="1"/>
    </row>
    <row r="1752" spans="1:5" x14ac:dyDescent="0.35">
      <c r="A1752" s="8"/>
      <c r="E1752" s="1"/>
    </row>
    <row r="1753" spans="1:5" x14ac:dyDescent="0.35">
      <c r="A1753" s="8"/>
      <c r="E1753" s="1"/>
    </row>
    <row r="1754" spans="1:5" x14ac:dyDescent="0.35">
      <c r="A1754" s="8"/>
      <c r="E1754" s="1"/>
    </row>
    <row r="1755" spans="1:5" x14ac:dyDescent="0.35">
      <c r="A1755" s="8"/>
      <c r="E1755" s="1"/>
    </row>
    <row r="1756" spans="1:5" x14ac:dyDescent="0.35">
      <c r="A1756" s="8"/>
      <c r="E1756" s="1"/>
    </row>
    <row r="1757" spans="1:5" x14ac:dyDescent="0.35">
      <c r="A1757" s="8"/>
      <c r="E1757" s="1"/>
    </row>
    <row r="1758" spans="1:5" x14ac:dyDescent="0.35">
      <c r="A1758" s="8"/>
      <c r="E1758" s="1"/>
    </row>
    <row r="1759" spans="1:5" x14ac:dyDescent="0.35">
      <c r="A1759" s="8"/>
      <c r="E1759" s="1"/>
    </row>
    <row r="1760" spans="1:5" x14ac:dyDescent="0.35">
      <c r="A1760" s="8"/>
      <c r="E1760" s="1"/>
    </row>
    <row r="1761" spans="1:5" x14ac:dyDescent="0.35">
      <c r="A1761" s="8"/>
      <c r="E1761" s="1"/>
    </row>
    <row r="1762" spans="1:5" x14ac:dyDescent="0.35">
      <c r="A1762" s="8"/>
      <c r="E1762" s="1"/>
    </row>
    <row r="1763" spans="1:5" x14ac:dyDescent="0.35">
      <c r="A1763" s="8"/>
      <c r="E1763" s="1"/>
    </row>
    <row r="1764" spans="1:5" x14ac:dyDescent="0.35">
      <c r="A1764" s="8"/>
      <c r="E1764" s="1"/>
    </row>
    <row r="1765" spans="1:5" x14ac:dyDescent="0.35">
      <c r="A1765" s="8"/>
      <c r="E1765" s="1"/>
    </row>
    <row r="1766" spans="1:5" x14ac:dyDescent="0.35">
      <c r="A1766" s="8"/>
      <c r="E1766" s="1"/>
    </row>
    <row r="1767" spans="1:5" x14ac:dyDescent="0.35">
      <c r="A1767" s="8"/>
      <c r="E1767" s="1"/>
    </row>
    <row r="1768" spans="1:5" x14ac:dyDescent="0.35">
      <c r="A1768" s="8"/>
      <c r="E1768" s="1"/>
    </row>
    <row r="1769" spans="1:5" x14ac:dyDescent="0.35">
      <c r="A1769" s="8"/>
      <c r="E1769" s="1"/>
    </row>
    <row r="1770" spans="1:5" x14ac:dyDescent="0.35">
      <c r="A1770" s="8"/>
      <c r="E1770" s="1"/>
    </row>
    <row r="1771" spans="1:5" x14ac:dyDescent="0.35">
      <c r="A1771" s="8"/>
      <c r="E1771" s="1"/>
    </row>
    <row r="1772" spans="1:5" x14ac:dyDescent="0.35">
      <c r="A1772" s="8"/>
      <c r="E1772" s="1"/>
    </row>
    <row r="1773" spans="1:5" x14ac:dyDescent="0.35">
      <c r="A1773" s="8"/>
      <c r="E1773" s="1"/>
    </row>
    <row r="1774" spans="1:5" x14ac:dyDescent="0.35">
      <c r="A1774" s="8"/>
      <c r="E1774" s="1"/>
    </row>
    <row r="1775" spans="1:5" x14ac:dyDescent="0.35">
      <c r="A1775" s="8"/>
      <c r="E1775" s="1"/>
    </row>
    <row r="1776" spans="1:5" x14ac:dyDescent="0.35">
      <c r="A1776" s="8"/>
      <c r="E1776" s="1"/>
    </row>
    <row r="1777" spans="1:5" x14ac:dyDescent="0.35">
      <c r="A1777" s="8"/>
      <c r="E1777" s="1"/>
    </row>
    <row r="1778" spans="1:5" x14ac:dyDescent="0.35">
      <c r="A1778" s="8"/>
      <c r="E1778" s="1"/>
    </row>
    <row r="1779" spans="1:5" x14ac:dyDescent="0.35">
      <c r="A1779" s="8"/>
      <c r="E1779" s="1"/>
    </row>
    <row r="1780" spans="1:5" x14ac:dyDescent="0.35">
      <c r="A1780" s="8"/>
      <c r="E1780" s="1"/>
    </row>
    <row r="1781" spans="1:5" x14ac:dyDescent="0.35">
      <c r="A1781" s="8"/>
      <c r="E1781" s="1"/>
    </row>
    <row r="1782" spans="1:5" x14ac:dyDescent="0.35">
      <c r="A1782" s="8"/>
      <c r="E1782" s="1"/>
    </row>
    <row r="1783" spans="1:5" x14ac:dyDescent="0.35">
      <c r="A1783" s="8"/>
      <c r="E1783" s="1"/>
    </row>
    <row r="1784" spans="1:5" x14ac:dyDescent="0.35">
      <c r="A1784" s="8"/>
      <c r="E1784" s="1"/>
    </row>
    <row r="1785" spans="1:5" x14ac:dyDescent="0.35">
      <c r="A1785" s="8"/>
      <c r="E1785" s="1"/>
    </row>
    <row r="1786" spans="1:5" x14ac:dyDescent="0.35">
      <c r="A1786" s="8"/>
      <c r="E1786" s="1"/>
    </row>
    <row r="1787" spans="1:5" x14ac:dyDescent="0.35">
      <c r="A1787" s="8"/>
      <c r="E1787" s="1"/>
    </row>
    <row r="1788" spans="1:5" x14ac:dyDescent="0.35">
      <c r="A1788" s="8"/>
      <c r="E1788" s="1"/>
    </row>
    <row r="1789" spans="1:5" x14ac:dyDescent="0.35">
      <c r="A1789" s="8"/>
      <c r="E1789" s="1"/>
    </row>
    <row r="1790" spans="1:5" x14ac:dyDescent="0.35">
      <c r="A1790" s="8"/>
      <c r="E1790" s="1"/>
    </row>
    <row r="1791" spans="1:5" x14ac:dyDescent="0.35">
      <c r="A1791" s="8"/>
      <c r="E1791" s="1"/>
    </row>
    <row r="1792" spans="1:5" x14ac:dyDescent="0.35">
      <c r="A1792" s="8"/>
      <c r="E1792" s="1"/>
    </row>
    <row r="1793" spans="1:5" x14ac:dyDescent="0.35">
      <c r="A1793" s="8"/>
      <c r="E1793" s="1"/>
    </row>
    <row r="1794" spans="1:5" x14ac:dyDescent="0.35">
      <c r="A1794" s="8"/>
      <c r="E1794" s="1"/>
    </row>
    <row r="1795" spans="1:5" x14ac:dyDescent="0.35">
      <c r="A1795" s="8"/>
      <c r="E1795" s="1"/>
    </row>
    <row r="1796" spans="1:5" x14ac:dyDescent="0.35">
      <c r="A1796" s="8"/>
      <c r="E1796" s="1"/>
    </row>
    <row r="1797" spans="1:5" x14ac:dyDescent="0.35">
      <c r="A1797" s="8"/>
      <c r="E1797" s="1"/>
    </row>
    <row r="1798" spans="1:5" x14ac:dyDescent="0.35">
      <c r="A1798" s="8"/>
      <c r="E1798" s="1"/>
    </row>
    <row r="1799" spans="1:5" x14ac:dyDescent="0.35">
      <c r="A1799" s="8"/>
      <c r="E1799" s="1"/>
    </row>
    <row r="1800" spans="1:5" x14ac:dyDescent="0.35">
      <c r="A1800" s="8"/>
      <c r="E1800" s="1"/>
    </row>
    <row r="1801" spans="1:5" x14ac:dyDescent="0.35">
      <c r="A1801" s="8"/>
      <c r="E1801" s="1"/>
    </row>
    <row r="1802" spans="1:5" x14ac:dyDescent="0.35">
      <c r="A1802" s="8"/>
      <c r="E1802" s="1"/>
    </row>
    <row r="1803" spans="1:5" x14ac:dyDescent="0.35">
      <c r="A1803" s="8"/>
      <c r="E1803" s="1"/>
    </row>
    <row r="1804" spans="1:5" x14ac:dyDescent="0.35">
      <c r="A1804" s="8"/>
      <c r="E1804" s="1"/>
    </row>
    <row r="1805" spans="1:5" x14ac:dyDescent="0.35">
      <c r="A1805" s="8"/>
      <c r="E1805" s="1"/>
    </row>
    <row r="1806" spans="1:5" x14ac:dyDescent="0.35">
      <c r="A1806" s="8"/>
      <c r="E1806" s="1"/>
    </row>
    <row r="1807" spans="1:5" x14ac:dyDescent="0.35">
      <c r="A1807" s="8"/>
      <c r="E1807" s="1"/>
    </row>
    <row r="1808" spans="1:5" x14ac:dyDescent="0.35">
      <c r="A1808" s="8"/>
      <c r="E1808" s="1"/>
    </row>
    <row r="1809" spans="1:5" x14ac:dyDescent="0.35">
      <c r="A1809" s="8"/>
      <c r="E1809" s="1"/>
    </row>
    <row r="1810" spans="1:5" x14ac:dyDescent="0.35">
      <c r="A1810" s="8"/>
      <c r="E1810" s="1"/>
    </row>
    <row r="1811" spans="1:5" x14ac:dyDescent="0.35">
      <c r="A1811" s="8"/>
      <c r="E1811" s="1"/>
    </row>
    <row r="1812" spans="1:5" x14ac:dyDescent="0.35">
      <c r="A1812" s="8"/>
      <c r="E1812" s="1"/>
    </row>
    <row r="1813" spans="1:5" x14ac:dyDescent="0.35">
      <c r="A1813" s="8"/>
      <c r="E1813" s="1"/>
    </row>
    <row r="1814" spans="1:5" x14ac:dyDescent="0.35">
      <c r="A1814" s="8"/>
      <c r="E1814" s="1"/>
    </row>
    <row r="1815" spans="1:5" x14ac:dyDescent="0.35">
      <c r="A1815" s="8"/>
      <c r="E1815" s="1"/>
    </row>
    <row r="1816" spans="1:5" x14ac:dyDescent="0.35">
      <c r="A1816" s="8"/>
      <c r="E1816" s="1"/>
    </row>
    <row r="1817" spans="1:5" x14ac:dyDescent="0.35">
      <c r="A1817" s="8"/>
      <c r="E1817" s="1"/>
    </row>
    <row r="1818" spans="1:5" x14ac:dyDescent="0.35">
      <c r="A1818" s="8"/>
      <c r="E1818" s="1"/>
    </row>
    <row r="1819" spans="1:5" x14ac:dyDescent="0.35">
      <c r="A1819" s="8"/>
      <c r="E1819" s="1"/>
    </row>
    <row r="1820" spans="1:5" x14ac:dyDescent="0.35">
      <c r="A1820" s="8"/>
      <c r="E1820" s="1"/>
    </row>
    <row r="1821" spans="1:5" x14ac:dyDescent="0.35">
      <c r="A1821" s="8"/>
      <c r="E1821" s="1"/>
    </row>
    <row r="1822" spans="1:5" x14ac:dyDescent="0.35">
      <c r="A1822" s="8"/>
      <c r="E1822" s="1"/>
    </row>
    <row r="1823" spans="1:5" x14ac:dyDescent="0.35">
      <c r="A1823" s="8"/>
      <c r="E1823" s="1"/>
    </row>
    <row r="1824" spans="1:5" x14ac:dyDescent="0.35">
      <c r="A1824" s="8"/>
      <c r="E1824" s="1"/>
    </row>
    <row r="1825" spans="1:5" x14ac:dyDescent="0.35">
      <c r="A1825" s="8"/>
      <c r="E1825" s="1"/>
    </row>
    <row r="1826" spans="1:5" x14ac:dyDescent="0.35">
      <c r="A1826" s="8"/>
      <c r="E1826" s="1"/>
    </row>
    <row r="1827" spans="1:5" x14ac:dyDescent="0.35">
      <c r="A1827" s="8"/>
      <c r="E1827" s="1"/>
    </row>
    <row r="1828" spans="1:5" x14ac:dyDescent="0.35">
      <c r="A1828" s="8"/>
      <c r="E1828" s="1"/>
    </row>
    <row r="1829" spans="1:5" x14ac:dyDescent="0.35">
      <c r="A1829" s="8"/>
      <c r="E1829" s="1"/>
    </row>
    <row r="1830" spans="1:5" x14ac:dyDescent="0.35">
      <c r="A1830" s="8"/>
      <c r="E1830" s="1"/>
    </row>
    <row r="1831" spans="1:5" x14ac:dyDescent="0.35">
      <c r="A1831" s="8"/>
      <c r="E1831" s="1"/>
    </row>
    <row r="1832" spans="1:5" x14ac:dyDescent="0.35">
      <c r="A1832" s="8"/>
      <c r="E1832" s="1"/>
    </row>
    <row r="1833" spans="1:5" x14ac:dyDescent="0.35">
      <c r="A1833" s="8"/>
      <c r="E1833" s="1"/>
    </row>
    <row r="1834" spans="1:5" x14ac:dyDescent="0.35">
      <c r="A1834" s="8"/>
      <c r="E1834" s="1"/>
    </row>
    <row r="1835" spans="1:5" x14ac:dyDescent="0.35">
      <c r="A1835" s="8"/>
      <c r="E1835" s="1"/>
    </row>
    <row r="1836" spans="1:5" x14ac:dyDescent="0.35">
      <c r="A1836" s="8"/>
      <c r="E1836" s="1"/>
    </row>
    <row r="1837" spans="1:5" x14ac:dyDescent="0.35">
      <c r="A1837" s="8"/>
      <c r="E1837" s="1"/>
    </row>
    <row r="1838" spans="1:5" x14ac:dyDescent="0.35">
      <c r="A1838" s="8"/>
      <c r="E1838" s="1"/>
    </row>
    <row r="1839" spans="1:5" x14ac:dyDescent="0.35">
      <c r="A1839" s="8"/>
      <c r="E1839" s="1"/>
    </row>
    <row r="1840" spans="1:5" x14ac:dyDescent="0.35">
      <c r="A1840" s="8"/>
      <c r="E1840" s="1"/>
    </row>
    <row r="1841" spans="1:5" x14ac:dyDescent="0.35">
      <c r="A1841" s="8"/>
      <c r="E1841" s="1"/>
    </row>
    <row r="1842" spans="1:5" x14ac:dyDescent="0.35">
      <c r="A1842" s="8"/>
      <c r="E1842" s="1"/>
    </row>
    <row r="1843" spans="1:5" x14ac:dyDescent="0.35">
      <c r="A1843" s="8"/>
      <c r="E1843" s="1"/>
    </row>
    <row r="1844" spans="1:5" x14ac:dyDescent="0.35">
      <c r="A1844" s="8"/>
      <c r="E1844" s="1"/>
    </row>
    <row r="1845" spans="1:5" x14ac:dyDescent="0.35">
      <c r="A1845" s="8"/>
      <c r="E1845" s="1"/>
    </row>
    <row r="1846" spans="1:5" x14ac:dyDescent="0.35">
      <c r="A1846" s="8"/>
      <c r="E1846" s="1"/>
    </row>
    <row r="1847" spans="1:5" x14ac:dyDescent="0.35">
      <c r="A1847" s="8"/>
      <c r="E1847" s="1"/>
    </row>
    <row r="1848" spans="1:5" x14ac:dyDescent="0.35">
      <c r="A1848" s="8"/>
      <c r="E1848" s="1"/>
    </row>
    <row r="1849" spans="1:5" x14ac:dyDescent="0.35">
      <c r="A1849" s="8"/>
      <c r="E1849" s="1"/>
    </row>
    <row r="1850" spans="1:5" x14ac:dyDescent="0.35">
      <c r="A1850" s="8"/>
      <c r="E1850" s="1"/>
    </row>
    <row r="1851" spans="1:5" x14ac:dyDescent="0.35">
      <c r="A1851" s="8"/>
      <c r="E1851" s="1"/>
    </row>
    <row r="1852" spans="1:5" x14ac:dyDescent="0.35">
      <c r="A1852" s="8"/>
      <c r="E1852" s="1"/>
    </row>
    <row r="1853" spans="1:5" x14ac:dyDescent="0.35">
      <c r="A1853" s="8"/>
      <c r="E1853" s="1"/>
    </row>
    <row r="1854" spans="1:5" x14ac:dyDescent="0.35">
      <c r="A1854" s="8"/>
      <c r="E1854" s="1"/>
    </row>
    <row r="1855" spans="1:5" x14ac:dyDescent="0.35">
      <c r="A1855" s="8"/>
      <c r="E1855" s="1"/>
    </row>
    <row r="1856" spans="1:5" x14ac:dyDescent="0.35">
      <c r="A1856" s="8"/>
      <c r="E1856" s="1"/>
    </row>
    <row r="1857" spans="1:5" x14ac:dyDescent="0.35">
      <c r="A1857" s="8"/>
      <c r="E1857" s="1"/>
    </row>
    <row r="1858" spans="1:5" x14ac:dyDescent="0.35">
      <c r="A1858" s="8"/>
      <c r="E1858" s="1"/>
    </row>
    <row r="1859" spans="1:5" x14ac:dyDescent="0.35">
      <c r="A1859" s="8"/>
      <c r="E1859" s="1"/>
    </row>
    <row r="1860" spans="1:5" x14ac:dyDescent="0.35">
      <c r="A1860" s="8"/>
      <c r="E1860" s="1"/>
    </row>
    <row r="1861" spans="1:5" x14ac:dyDescent="0.35">
      <c r="A1861" s="8"/>
      <c r="E1861" s="1"/>
    </row>
    <row r="1862" spans="1:5" x14ac:dyDescent="0.35">
      <c r="A1862" s="8"/>
      <c r="E1862" s="1"/>
    </row>
    <row r="1863" spans="1:5" x14ac:dyDescent="0.35">
      <c r="A1863" s="8"/>
      <c r="E1863" s="1"/>
    </row>
    <row r="1864" spans="1:5" x14ac:dyDescent="0.35">
      <c r="A1864" s="8"/>
      <c r="E1864" s="1"/>
    </row>
    <row r="1865" spans="1:5" x14ac:dyDescent="0.35">
      <c r="A1865" s="8"/>
      <c r="E1865" s="1"/>
    </row>
    <row r="1866" spans="1:5" x14ac:dyDescent="0.35">
      <c r="A1866" s="8"/>
      <c r="E1866" s="1"/>
    </row>
    <row r="1867" spans="1:5" x14ac:dyDescent="0.35">
      <c r="A1867" s="8"/>
      <c r="E1867" s="1"/>
    </row>
    <row r="1868" spans="1:5" x14ac:dyDescent="0.35">
      <c r="A1868" s="8"/>
      <c r="E1868" s="1"/>
    </row>
    <row r="1869" spans="1:5" x14ac:dyDescent="0.35">
      <c r="A1869" s="8"/>
      <c r="E1869" s="1"/>
    </row>
    <row r="1870" spans="1:5" x14ac:dyDescent="0.35">
      <c r="A1870" s="8"/>
      <c r="E1870" s="1"/>
    </row>
    <row r="1871" spans="1:5" x14ac:dyDescent="0.35">
      <c r="A1871" s="8"/>
      <c r="E1871" s="1"/>
    </row>
    <row r="1872" spans="1:5" x14ac:dyDescent="0.35">
      <c r="A1872" s="8"/>
      <c r="E1872" s="1"/>
    </row>
    <row r="1873" spans="1:5" x14ac:dyDescent="0.35">
      <c r="A1873" s="8"/>
      <c r="E1873" s="1"/>
    </row>
    <row r="1874" spans="1:5" x14ac:dyDescent="0.35">
      <c r="A1874" s="8"/>
      <c r="E1874" s="1"/>
    </row>
    <row r="1875" spans="1:5" x14ac:dyDescent="0.35">
      <c r="A1875" s="8"/>
      <c r="E1875" s="1"/>
    </row>
    <row r="1876" spans="1:5" x14ac:dyDescent="0.35">
      <c r="A1876" s="8"/>
      <c r="E1876" s="1"/>
    </row>
    <row r="1877" spans="1:5" x14ac:dyDescent="0.35">
      <c r="A1877" s="8"/>
      <c r="E1877" s="1"/>
    </row>
    <row r="1878" spans="1:5" x14ac:dyDescent="0.35">
      <c r="A1878" s="8"/>
      <c r="E1878" s="1"/>
    </row>
    <row r="1879" spans="1:5" x14ac:dyDescent="0.35">
      <c r="A1879" s="8"/>
      <c r="E1879" s="1"/>
    </row>
    <row r="1880" spans="1:5" x14ac:dyDescent="0.35">
      <c r="A1880" s="8"/>
      <c r="E1880" s="1"/>
    </row>
    <row r="1881" spans="1:5" x14ac:dyDescent="0.35">
      <c r="A1881" s="8"/>
      <c r="E1881" s="1"/>
    </row>
    <row r="1882" spans="1:5" x14ac:dyDescent="0.35">
      <c r="A1882" s="8"/>
      <c r="E1882" s="1"/>
    </row>
    <row r="1883" spans="1:5" x14ac:dyDescent="0.35">
      <c r="A1883" s="8"/>
      <c r="E1883" s="1"/>
    </row>
    <row r="1884" spans="1:5" x14ac:dyDescent="0.35">
      <c r="A1884" s="8"/>
      <c r="E1884" s="1"/>
    </row>
    <row r="1885" spans="1:5" x14ac:dyDescent="0.35">
      <c r="A1885" s="8"/>
      <c r="E1885" s="1"/>
    </row>
    <row r="1886" spans="1:5" x14ac:dyDescent="0.35">
      <c r="A1886" s="8"/>
      <c r="E1886" s="1"/>
    </row>
    <row r="1887" spans="1:5" x14ac:dyDescent="0.35">
      <c r="A1887" s="8"/>
      <c r="E1887" s="1"/>
    </row>
    <row r="1888" spans="1:5" x14ac:dyDescent="0.35">
      <c r="A1888" s="8"/>
      <c r="E1888" s="1"/>
    </row>
    <row r="1889" spans="1:5" x14ac:dyDescent="0.35">
      <c r="A1889" s="8"/>
      <c r="E1889" s="1"/>
    </row>
    <row r="1890" spans="1:5" x14ac:dyDescent="0.35">
      <c r="A1890" s="8"/>
      <c r="E1890" s="1"/>
    </row>
    <row r="1891" spans="1:5" x14ac:dyDescent="0.35">
      <c r="A1891" s="8"/>
      <c r="E1891" s="1"/>
    </row>
    <row r="1892" spans="1:5" x14ac:dyDescent="0.35">
      <c r="A1892" s="8"/>
      <c r="E1892" s="1"/>
    </row>
    <row r="1893" spans="1:5" x14ac:dyDescent="0.35">
      <c r="A1893" s="8"/>
      <c r="E1893" s="1"/>
    </row>
    <row r="1894" spans="1:5" x14ac:dyDescent="0.35">
      <c r="A1894" s="8"/>
      <c r="E1894" s="1"/>
    </row>
    <row r="1895" spans="1:5" x14ac:dyDescent="0.35">
      <c r="A1895" s="8"/>
      <c r="E1895" s="1"/>
    </row>
    <row r="1896" spans="1:5" x14ac:dyDescent="0.35">
      <c r="A1896" s="8"/>
      <c r="E1896" s="1"/>
    </row>
    <row r="1897" spans="1:5" x14ac:dyDescent="0.35">
      <c r="A1897" s="8"/>
      <c r="E1897" s="1"/>
    </row>
    <row r="1898" spans="1:5" x14ac:dyDescent="0.35">
      <c r="A1898" s="8"/>
      <c r="E1898" s="1"/>
    </row>
    <row r="1899" spans="1:5" x14ac:dyDescent="0.35">
      <c r="A1899" s="8"/>
      <c r="E1899" s="1"/>
    </row>
    <row r="1900" spans="1:5" x14ac:dyDescent="0.35">
      <c r="A1900" s="8"/>
      <c r="E1900" s="1"/>
    </row>
    <row r="1901" spans="1:5" x14ac:dyDescent="0.35">
      <c r="A1901" s="8"/>
      <c r="E1901" s="1"/>
    </row>
    <row r="1902" spans="1:5" x14ac:dyDescent="0.35">
      <c r="A1902" s="8"/>
      <c r="E1902" s="1"/>
    </row>
    <row r="1903" spans="1:5" x14ac:dyDescent="0.35">
      <c r="A1903" s="8"/>
      <c r="E1903" s="1"/>
    </row>
    <row r="1904" spans="1:5" x14ac:dyDescent="0.35">
      <c r="A1904" s="8"/>
      <c r="E1904" s="1"/>
    </row>
    <row r="1905" spans="1:5" x14ac:dyDescent="0.35">
      <c r="A1905" s="8"/>
      <c r="E1905" s="1"/>
    </row>
    <row r="1906" spans="1:5" x14ac:dyDescent="0.35">
      <c r="A1906" s="8"/>
      <c r="E1906" s="1"/>
    </row>
    <row r="1907" spans="1:5" x14ac:dyDescent="0.35">
      <c r="A1907" s="8"/>
      <c r="E1907" s="1"/>
    </row>
    <row r="1908" spans="1:5" x14ac:dyDescent="0.35">
      <c r="A1908" s="8"/>
      <c r="E1908" s="1"/>
    </row>
    <row r="1909" spans="1:5" x14ac:dyDescent="0.35">
      <c r="A1909" s="8"/>
      <c r="E1909" s="1"/>
    </row>
    <row r="1910" spans="1:5" x14ac:dyDescent="0.35">
      <c r="A1910" s="8"/>
      <c r="E1910" s="1"/>
    </row>
    <row r="1911" spans="1:5" x14ac:dyDescent="0.35">
      <c r="A1911" s="8"/>
      <c r="E1911" s="1"/>
    </row>
    <row r="1912" spans="1:5" x14ac:dyDescent="0.35">
      <c r="A1912" s="8"/>
      <c r="E1912" s="1"/>
    </row>
    <row r="1913" spans="1:5" x14ac:dyDescent="0.35">
      <c r="A1913" s="8"/>
      <c r="E1913" s="1"/>
    </row>
    <row r="1914" spans="1:5" x14ac:dyDescent="0.35">
      <c r="A1914" s="8"/>
      <c r="E1914" s="1"/>
    </row>
    <row r="1915" spans="1:5" x14ac:dyDescent="0.35">
      <c r="A1915" s="8"/>
      <c r="E1915" s="1"/>
    </row>
    <row r="1916" spans="1:5" x14ac:dyDescent="0.35">
      <c r="A1916" s="8"/>
      <c r="E1916" s="1"/>
    </row>
    <row r="1917" spans="1:5" x14ac:dyDescent="0.35">
      <c r="A1917" s="8"/>
      <c r="E1917" s="1"/>
    </row>
    <row r="1918" spans="1:5" x14ac:dyDescent="0.35">
      <c r="A1918" s="8"/>
      <c r="E1918" s="1"/>
    </row>
    <row r="1919" spans="1:5" x14ac:dyDescent="0.35">
      <c r="A1919" s="8"/>
      <c r="E1919" s="1"/>
    </row>
    <row r="1920" spans="1:5" x14ac:dyDescent="0.35">
      <c r="A1920" s="8"/>
      <c r="E1920" s="1"/>
    </row>
    <row r="1921" spans="1:5" x14ac:dyDescent="0.35">
      <c r="A1921" s="8"/>
      <c r="E1921" s="1"/>
    </row>
    <row r="1922" spans="1:5" x14ac:dyDescent="0.35">
      <c r="A1922" s="8"/>
      <c r="E1922" s="1"/>
    </row>
    <row r="1923" spans="1:5" x14ac:dyDescent="0.35">
      <c r="A1923" s="8"/>
      <c r="E1923" s="1"/>
    </row>
    <row r="1924" spans="1:5" x14ac:dyDescent="0.35">
      <c r="A1924" s="8"/>
      <c r="E1924" s="1"/>
    </row>
    <row r="1925" spans="1:5" x14ac:dyDescent="0.35">
      <c r="A1925" s="8"/>
      <c r="E1925" s="1"/>
    </row>
    <row r="1926" spans="1:5" x14ac:dyDescent="0.35">
      <c r="A1926" s="8"/>
      <c r="E1926" s="1"/>
    </row>
    <row r="1927" spans="1:5" x14ac:dyDescent="0.35">
      <c r="A1927" s="8"/>
      <c r="E1927" s="1"/>
    </row>
    <row r="1928" spans="1:5" x14ac:dyDescent="0.35">
      <c r="A1928" s="8"/>
      <c r="E1928" s="1"/>
    </row>
    <row r="1929" spans="1:5" x14ac:dyDescent="0.35">
      <c r="A1929" s="8"/>
      <c r="E1929" s="1"/>
    </row>
    <row r="1930" spans="1:5" x14ac:dyDescent="0.35">
      <c r="A1930" s="8"/>
      <c r="E1930" s="1"/>
    </row>
    <row r="1931" spans="1:5" x14ac:dyDescent="0.35">
      <c r="A1931" s="8"/>
      <c r="E1931" s="1"/>
    </row>
    <row r="1932" spans="1:5" x14ac:dyDescent="0.35">
      <c r="A1932" s="8"/>
      <c r="E1932" s="1"/>
    </row>
    <row r="1933" spans="1:5" x14ac:dyDescent="0.35">
      <c r="A1933" s="8"/>
      <c r="E1933" s="1"/>
    </row>
    <row r="1934" spans="1:5" x14ac:dyDescent="0.35">
      <c r="A1934" s="8"/>
      <c r="E1934" s="1"/>
    </row>
    <row r="1935" spans="1:5" x14ac:dyDescent="0.35">
      <c r="A1935" s="8"/>
      <c r="E1935" s="1"/>
    </row>
    <row r="1936" spans="1:5" x14ac:dyDescent="0.35">
      <c r="A1936" s="8"/>
      <c r="E1936" s="1"/>
    </row>
    <row r="1937" spans="1:5" x14ac:dyDescent="0.35">
      <c r="A1937" s="8"/>
      <c r="E1937" s="1"/>
    </row>
    <row r="1938" spans="1:5" x14ac:dyDescent="0.35">
      <c r="A1938" s="8"/>
      <c r="E1938" s="1"/>
    </row>
    <row r="1939" spans="1:5" x14ac:dyDescent="0.35">
      <c r="A1939" s="8"/>
      <c r="E1939" s="1"/>
    </row>
    <row r="1940" spans="1:5" x14ac:dyDescent="0.35">
      <c r="A1940" s="8"/>
      <c r="E1940" s="1"/>
    </row>
    <row r="1941" spans="1:5" x14ac:dyDescent="0.35">
      <c r="A1941" s="8"/>
      <c r="E1941" s="1"/>
    </row>
    <row r="1942" spans="1:5" x14ac:dyDescent="0.35">
      <c r="A1942" s="8"/>
      <c r="E1942" s="1"/>
    </row>
    <row r="1943" spans="1:5" x14ac:dyDescent="0.35">
      <c r="A1943" s="8"/>
      <c r="E1943" s="1"/>
    </row>
    <row r="1944" spans="1:5" x14ac:dyDescent="0.35">
      <c r="A1944" s="8"/>
      <c r="E1944" s="1"/>
    </row>
    <row r="1945" spans="1:5" x14ac:dyDescent="0.35">
      <c r="A1945" s="8"/>
      <c r="E1945" s="1"/>
    </row>
    <row r="1946" spans="1:5" x14ac:dyDescent="0.35">
      <c r="A1946" s="8"/>
      <c r="E1946" s="1"/>
    </row>
    <row r="1947" spans="1:5" x14ac:dyDescent="0.35">
      <c r="A1947" s="8"/>
      <c r="E1947" s="1"/>
    </row>
    <row r="1948" spans="1:5" x14ac:dyDescent="0.35">
      <c r="A1948" s="8"/>
      <c r="E1948" s="1"/>
    </row>
    <row r="1949" spans="1:5" x14ac:dyDescent="0.35">
      <c r="A1949" s="8"/>
      <c r="E1949" s="1"/>
    </row>
    <row r="1950" spans="1:5" x14ac:dyDescent="0.35">
      <c r="A1950" s="8"/>
      <c r="E1950" s="1"/>
    </row>
    <row r="1951" spans="1:5" x14ac:dyDescent="0.35">
      <c r="A1951" s="8"/>
      <c r="E1951" s="1"/>
    </row>
    <row r="1952" spans="1:5" x14ac:dyDescent="0.35">
      <c r="A1952" s="8"/>
      <c r="E1952" s="1"/>
    </row>
    <row r="1953" spans="1:5" x14ac:dyDescent="0.35">
      <c r="A1953" s="8"/>
      <c r="E1953" s="1"/>
    </row>
    <row r="1954" spans="1:5" x14ac:dyDescent="0.35">
      <c r="A1954" s="8"/>
      <c r="E1954" s="1"/>
    </row>
    <row r="1955" spans="1:5" x14ac:dyDescent="0.35">
      <c r="A1955" s="8"/>
      <c r="E1955" s="1"/>
    </row>
    <row r="1956" spans="1:5" x14ac:dyDescent="0.35">
      <c r="A1956" s="8"/>
      <c r="E1956" s="1"/>
    </row>
    <row r="1957" spans="1:5" x14ac:dyDescent="0.35">
      <c r="A1957" s="8"/>
      <c r="E1957" s="1"/>
    </row>
    <row r="1958" spans="1:5" x14ac:dyDescent="0.35">
      <c r="A1958" s="8"/>
      <c r="E1958" s="1"/>
    </row>
    <row r="1959" spans="1:5" x14ac:dyDescent="0.35">
      <c r="A1959" s="8"/>
      <c r="E1959" s="1"/>
    </row>
    <row r="1960" spans="1:5" x14ac:dyDescent="0.35">
      <c r="A1960" s="8"/>
      <c r="E1960" s="1"/>
    </row>
    <row r="1961" spans="1:5" x14ac:dyDescent="0.35">
      <c r="A1961" s="8"/>
      <c r="E1961" s="1"/>
    </row>
    <row r="1962" spans="1:5" x14ac:dyDescent="0.35">
      <c r="A1962" s="8"/>
      <c r="E1962" s="1"/>
    </row>
    <row r="1963" spans="1:5" x14ac:dyDescent="0.35">
      <c r="A1963" s="8"/>
      <c r="E1963" s="1"/>
    </row>
    <row r="1964" spans="1:5" x14ac:dyDescent="0.35">
      <c r="A1964" s="8"/>
      <c r="E1964" s="1"/>
    </row>
    <row r="1965" spans="1:5" x14ac:dyDescent="0.35">
      <c r="A1965" s="8"/>
      <c r="E1965" s="1"/>
    </row>
    <row r="1966" spans="1:5" x14ac:dyDescent="0.35">
      <c r="A1966" s="8"/>
      <c r="E1966" s="1"/>
    </row>
    <row r="1967" spans="1:5" x14ac:dyDescent="0.35">
      <c r="A1967" s="8"/>
      <c r="E1967" s="1"/>
    </row>
    <row r="1968" spans="1:5" x14ac:dyDescent="0.35">
      <c r="A1968" s="8"/>
      <c r="E1968" s="1"/>
    </row>
    <row r="1969" spans="1:5" x14ac:dyDescent="0.35">
      <c r="A1969" s="8"/>
      <c r="E1969" s="1"/>
    </row>
    <row r="1970" spans="1:5" x14ac:dyDescent="0.35">
      <c r="A1970" s="8"/>
      <c r="E1970" s="1"/>
    </row>
    <row r="1971" spans="1:5" x14ac:dyDescent="0.35">
      <c r="A1971" s="8"/>
      <c r="E1971" s="1"/>
    </row>
    <row r="1972" spans="1:5" x14ac:dyDescent="0.35">
      <c r="A1972" s="8"/>
      <c r="E1972" s="1"/>
    </row>
    <row r="1973" spans="1:5" x14ac:dyDescent="0.35">
      <c r="A1973" s="8"/>
      <c r="E1973" s="1"/>
    </row>
    <row r="1974" spans="1:5" x14ac:dyDescent="0.35">
      <c r="A1974" s="8"/>
      <c r="E1974" s="1"/>
    </row>
    <row r="1975" spans="1:5" x14ac:dyDescent="0.35">
      <c r="A1975" s="8"/>
      <c r="E1975" s="1"/>
    </row>
    <row r="1976" spans="1:5" x14ac:dyDescent="0.35">
      <c r="A1976" s="8"/>
      <c r="E1976" s="1"/>
    </row>
    <row r="1977" spans="1:5" x14ac:dyDescent="0.35">
      <c r="A1977" s="8"/>
      <c r="E1977" s="1"/>
    </row>
    <row r="1978" spans="1:5" x14ac:dyDescent="0.35">
      <c r="A1978" s="8"/>
      <c r="E1978" s="1"/>
    </row>
    <row r="1979" spans="1:5" x14ac:dyDescent="0.35">
      <c r="A1979" s="8"/>
      <c r="E1979" s="1"/>
    </row>
    <row r="1980" spans="1:5" x14ac:dyDescent="0.35">
      <c r="A1980" s="8"/>
      <c r="E1980" s="1"/>
    </row>
    <row r="1981" spans="1:5" x14ac:dyDescent="0.35">
      <c r="A1981" s="8"/>
      <c r="E1981" s="1"/>
    </row>
    <row r="1982" spans="1:5" x14ac:dyDescent="0.35">
      <c r="A1982" s="8"/>
      <c r="E1982" s="1"/>
    </row>
    <row r="1983" spans="1:5" x14ac:dyDescent="0.35">
      <c r="A1983" s="8"/>
      <c r="E1983" s="1"/>
    </row>
    <row r="1984" spans="1:5" x14ac:dyDescent="0.35">
      <c r="A1984" s="8"/>
      <c r="E1984" s="1"/>
    </row>
    <row r="1985" spans="1:5" x14ac:dyDescent="0.35">
      <c r="A1985" s="8"/>
      <c r="E1985" s="1"/>
    </row>
    <row r="1986" spans="1:5" x14ac:dyDescent="0.35">
      <c r="A1986" s="8"/>
      <c r="E1986" s="1"/>
    </row>
    <row r="1987" spans="1:5" x14ac:dyDescent="0.35">
      <c r="A1987" s="8"/>
      <c r="E198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9F61-5A74-49CF-B7D1-40F1BC3F4EB8}">
  <dimension ref="A3:AG277"/>
  <sheetViews>
    <sheetView tabSelected="1" topLeftCell="A4" zoomScale="91" workbookViewId="0">
      <selection activeCell="E18" sqref="E18"/>
    </sheetView>
  </sheetViews>
  <sheetFormatPr defaultRowHeight="14.5" x14ac:dyDescent="0.35"/>
  <cols>
    <col min="2" max="2" width="11.6328125" bestFit="1" customWidth="1"/>
    <col min="3" max="3" width="19.453125" bestFit="1" customWidth="1"/>
    <col min="4" max="4" width="9.1796875" bestFit="1" customWidth="1"/>
    <col min="5" max="5" width="11" bestFit="1" customWidth="1"/>
    <col min="6" max="6" width="11.81640625" bestFit="1" customWidth="1"/>
    <col min="7" max="7" width="12.7265625" bestFit="1" customWidth="1"/>
    <col min="8" max="8" width="10.54296875" bestFit="1" customWidth="1"/>
    <col min="9" max="9" width="15.36328125" bestFit="1" customWidth="1"/>
    <col min="10" max="10" width="16.36328125" bestFit="1" customWidth="1"/>
    <col min="11" max="11" width="19" customWidth="1"/>
    <col min="12" max="13" width="17.453125" bestFit="1" customWidth="1"/>
    <col min="14" max="14" width="18.08984375" bestFit="1" customWidth="1"/>
    <col min="15" max="15" width="18.453125" bestFit="1" customWidth="1"/>
    <col min="16" max="16" width="17.453125" bestFit="1" customWidth="1"/>
    <col min="17" max="17" width="18.1796875" bestFit="1" customWidth="1"/>
    <col min="18" max="18" width="18.26953125" bestFit="1" customWidth="1"/>
    <col min="19" max="19" width="18.26953125" customWidth="1"/>
    <col min="20" max="21" width="18.54296875" bestFit="1" customWidth="1"/>
    <col min="22" max="22" width="5.90625" customWidth="1"/>
    <col min="23" max="23" width="17.54296875" bestFit="1" customWidth="1"/>
    <col min="24" max="24" width="17.453125" bestFit="1" customWidth="1"/>
    <col min="25" max="25" width="15" bestFit="1" customWidth="1"/>
    <col min="26" max="28" width="18.453125" bestFit="1" customWidth="1"/>
    <col min="29" max="29" width="6.54296875" customWidth="1"/>
    <col min="30" max="31" width="19.08984375" bestFit="1" customWidth="1"/>
    <col min="32" max="32" width="6" customWidth="1"/>
    <col min="33" max="34" width="17.453125" bestFit="1" customWidth="1"/>
    <col min="35" max="35" width="4.7265625" customWidth="1"/>
    <col min="36" max="36" width="17.453125" bestFit="1" customWidth="1"/>
  </cols>
  <sheetData>
    <row r="3" spans="1:23" x14ac:dyDescent="0.35">
      <c r="B3" s="14" t="s">
        <v>6</v>
      </c>
      <c r="C3" s="14" t="s">
        <v>30</v>
      </c>
      <c r="D3" s="14" t="s">
        <v>7</v>
      </c>
      <c r="E3" s="14" t="s">
        <v>11</v>
      </c>
      <c r="F3" s="14" t="s">
        <v>14</v>
      </c>
      <c r="G3" s="14" t="s">
        <v>15</v>
      </c>
      <c r="H3" s="14" t="s">
        <v>21</v>
      </c>
      <c r="I3" s="34" t="s">
        <v>20</v>
      </c>
      <c r="J3" s="14" t="s">
        <v>35</v>
      </c>
      <c r="K3" s="14" t="s">
        <v>32</v>
      </c>
      <c r="L3" s="14" t="s">
        <v>33</v>
      </c>
      <c r="M3" s="14" t="s">
        <v>18</v>
      </c>
      <c r="N3" s="14" t="s">
        <v>34</v>
      </c>
      <c r="O3" s="14" t="s">
        <v>36</v>
      </c>
      <c r="P3" s="14" t="s">
        <v>97</v>
      </c>
      <c r="Q3" s="14" t="s">
        <v>98</v>
      </c>
    </row>
    <row r="4" spans="1:23" x14ac:dyDescent="0.35">
      <c r="A4" s="19" t="str">
        <f>"1."</f>
        <v>1.</v>
      </c>
      <c r="B4" s="27">
        <v>12000</v>
      </c>
      <c r="C4" s="27">
        <v>1000</v>
      </c>
      <c r="D4" s="28" t="s">
        <v>10</v>
      </c>
      <c r="E4" s="28" t="s">
        <v>13</v>
      </c>
      <c r="F4" s="29">
        <v>98</v>
      </c>
      <c r="G4" s="28">
        <v>0.5</v>
      </c>
      <c r="H4" s="28">
        <v>0.19</v>
      </c>
      <c r="I4" s="30">
        <v>5.2999999999999999E-2</v>
      </c>
      <c r="J4" s="31">
        <v>101.849998</v>
      </c>
      <c r="K4" s="32">
        <f>(LN(J4/F4)+(I4+0.5*H4^2)*G4)/(SQRT(G4)*H4)</f>
        <v>0.55123546985624738</v>
      </c>
      <c r="L4" s="32">
        <f>K4-H4*SQRT(G4)</f>
        <v>0.41688518143080333</v>
      </c>
      <c r="M4" s="28">
        <v>0.8</v>
      </c>
      <c r="N4">
        <f>_xlfn.NORM.DIST(K4,0,1,TRUE)</f>
        <v>0.70926386597901281</v>
      </c>
      <c r="O4">
        <f>N4-1</f>
        <v>-0.29073613402098719</v>
      </c>
      <c r="P4" s="46">
        <f>N4*J4-_xlfn.NORM.DIST(L4,0,1,TRUE)*F4*EXP(-I4*G4)</f>
        <v>9.0955379300119503</v>
      </c>
      <c r="Q4" s="11">
        <f>_xlfn.NORM.DIST(-L4,0,1,TRUE)*F4*EXP(-I4*G4)-_xlfn.NORM.DIST(-K4,0,1,TRUE)*J4</f>
        <v>2.6826482258943898</v>
      </c>
    </row>
    <row r="5" spans="1:23" x14ac:dyDescent="0.35">
      <c r="B5" s="27">
        <v>20000</v>
      </c>
      <c r="C5" s="27">
        <v>1000</v>
      </c>
      <c r="D5" s="28" t="s">
        <v>8</v>
      </c>
      <c r="E5" s="28" t="s">
        <v>28</v>
      </c>
      <c r="F5" s="29">
        <v>23</v>
      </c>
      <c r="G5" s="28">
        <v>0.5</v>
      </c>
      <c r="H5" s="28">
        <v>0.25</v>
      </c>
      <c r="I5" s="30">
        <v>5.2999999999999999E-2</v>
      </c>
      <c r="J5" s="31">
        <v>25.051314999999999</v>
      </c>
      <c r="K5" s="32">
        <f t="shared" ref="K5:K6" si="0">(LN(J5/F5)+(I5+0.5*H5^2)*G5)/(SQRT(G5)*H5)</f>
        <v>0.72157195279527386</v>
      </c>
      <c r="L5" s="32">
        <f t="shared" ref="L5:L6" si="1">K5-H5*SQRT(G5)</f>
        <v>0.544795257498637</v>
      </c>
      <c r="M5" s="28">
        <v>1.1000000000000001</v>
      </c>
      <c r="N5">
        <f>_xlfn.NORM.DIST(K5,0,1,TRUE)</f>
        <v>0.76472115591821832</v>
      </c>
      <c r="O5">
        <f>N5-1</f>
        <v>-0.23527884408178168</v>
      </c>
      <c r="P5" s="46">
        <f t="shared" ref="P5:P6" si="2">N5*J5-_xlfn.NORM.DIST(L5,0,1,TRUE)*F5*EXP(-I5*G5)</f>
        <v>3.3203442190619583</v>
      </c>
      <c r="Q5" s="11">
        <f>_xlfn.NORM.DIST(-L5,0,1,TRUE)*F5*EXP(-I5*G5)-_xlfn.NORM.DIST(-K5,0,1,TRUE)*J5</f>
        <v>0.66753422727926548</v>
      </c>
    </row>
    <row r="6" spans="1:23" x14ac:dyDescent="0.35">
      <c r="B6" s="27">
        <v>5000</v>
      </c>
      <c r="C6" s="27">
        <v>1000</v>
      </c>
      <c r="D6" s="28" t="s">
        <v>9</v>
      </c>
      <c r="E6" s="33" t="s">
        <v>12</v>
      </c>
      <c r="F6" s="29">
        <v>85</v>
      </c>
      <c r="G6" s="28">
        <v>0.5</v>
      </c>
      <c r="H6" s="28">
        <v>0.42</v>
      </c>
      <c r="I6" s="30">
        <v>5.2999999999999999E-2</v>
      </c>
      <c r="J6" s="31">
        <v>88.940002000000007</v>
      </c>
      <c r="K6" s="32">
        <f t="shared" si="0"/>
        <v>0.39029180047905515</v>
      </c>
      <c r="L6" s="32">
        <f t="shared" si="1"/>
        <v>9.3306952380705188E-2</v>
      </c>
      <c r="M6" s="28">
        <v>0.87</v>
      </c>
      <c r="N6">
        <f t="shared" ref="N6" si="3">_xlfn.NORM.DIST(K6,0,1,TRUE)</f>
        <v>0.65183960711115596</v>
      </c>
      <c r="O6">
        <f t="shared" ref="O6" si="4">N6-1</f>
        <v>-0.34816039288884404</v>
      </c>
      <c r="P6" s="46">
        <f t="shared" si="2"/>
        <v>13.509237850152637</v>
      </c>
      <c r="Q6" s="11">
        <f t="shared" ref="Q6" si="5">_xlfn.NORM.DIST(-L6,0,1,TRUE)*F6*EXP(-I6*G6)-_xlfn.NORM.DIST(-K6,0,1,TRUE)*J6</f>
        <v>7.346319576173105</v>
      </c>
    </row>
    <row r="9" spans="1:23" x14ac:dyDescent="0.35">
      <c r="B9" s="40" t="s">
        <v>38</v>
      </c>
      <c r="C9" s="11">
        <f>O4*C4*(-B4)*J4</f>
        <v>355337696.02278334</v>
      </c>
      <c r="F9">
        <f>VARP(Underlying_Assets!$G$9:$G$295)</f>
        <v>1.5534620488959178E-4</v>
      </c>
      <c r="G9">
        <v>8.9001738201562511E-5</v>
      </c>
      <c r="H9">
        <v>2.759655882559263E-5</v>
      </c>
      <c r="N9">
        <f>C9/SUM($C$9:$C$11)</f>
        <v>0.60881339041991389</v>
      </c>
      <c r="P9" s="19" t="s">
        <v>64</v>
      </c>
      <c r="Q9" cm="1">
        <f t="array" ref="Q9">SQRT(MMULT(TRANSPOSE(N9:N11),MMULT(F9:H11,N9:N11)))</f>
        <v>1.6665253370241932E-2</v>
      </c>
    </row>
    <row r="10" spans="1:23" x14ac:dyDescent="0.35">
      <c r="B10" s="40" t="s">
        <v>39</v>
      </c>
      <c r="C10" s="11">
        <f>N5*C5*B5*J5</f>
        <v>383145411.28142798</v>
      </c>
      <c r="E10" s="41" t="s">
        <v>37</v>
      </c>
      <c r="F10">
        <v>8.9001738201562497E-5</v>
      </c>
      <c r="G10">
        <f>VARP(Underlying_Assets!$H$9:$H$295)</f>
        <v>3.5377215076836337E-4</v>
      </c>
      <c r="H10">
        <v>9.3858246002326218E-6</v>
      </c>
      <c r="J10" s="75" t="s">
        <v>41</v>
      </c>
      <c r="K10" s="94" cm="1">
        <f t="array" ref="K10">_xlfn.NORM.S.INV(0.99)*SQRT(MMULT(TRANSPOSE(C9:C11),MMULT(F9:H11,C9:C11)))</f>
        <v>22627869.490368411</v>
      </c>
      <c r="M10" s="19" t="s">
        <v>63</v>
      </c>
      <c r="N10">
        <f>C10/SUM($C$9:$C$11)</f>
        <v>0.65645739103098766</v>
      </c>
      <c r="S10" s="75" t="s">
        <v>42</v>
      </c>
      <c r="T10" s="94">
        <f>(Q9*_xlfn.NORM.S.DIST(_xlfn.NORM.S.INV(0.99),FALSE)/0.01)*SUM(C9:C11)</f>
        <v>25923947.237136297</v>
      </c>
    </row>
    <row r="11" spans="1:23" x14ac:dyDescent="0.35">
      <c r="B11" s="40" t="s">
        <v>40</v>
      </c>
      <c r="C11" s="11">
        <f>O6*C6*B6*J6</f>
        <v>-154826930.1992729</v>
      </c>
      <c r="F11">
        <v>2.759655882559263E-5</v>
      </c>
      <c r="G11">
        <v>9.3858246002326218E-6</v>
      </c>
      <c r="H11">
        <f>VARP(Underlying_Assets!$I$9:$I$295)</f>
        <v>1.2419549521958234E-4</v>
      </c>
      <c r="J11" s="19"/>
      <c r="K11" s="11"/>
      <c r="L11" s="11"/>
      <c r="N11">
        <f>C11/SUM($C$9:$C$11)</f>
        <v>-0.26527078145090166</v>
      </c>
      <c r="P11" s="19" t="s">
        <v>65</v>
      </c>
      <c r="Q11" cm="1">
        <f t="array" ref="Q11">SUMPRODUCT(N9:N11,TRANSPOSE(Underlying_Assets!G297:I297))</f>
        <v>9.016317478934792E-4</v>
      </c>
      <c r="T11" s="46" cm="1">
        <f t="array" ref="T11">SQRT(MMULT(TRANSPOSE(C9:C11),MMULT(F9:H11,C9:C11)))*EXP(-(_xlfn.NORM.S.INV(0.99)^2)/2)/(SQRT(2*PI())*0.01)</f>
        <v>25923947.237136293</v>
      </c>
      <c r="U11" s="11"/>
      <c r="W11" s="11"/>
    </row>
    <row r="16" spans="1:23" ht="15.5" x14ac:dyDescent="0.35">
      <c r="A16" s="19" t="str">
        <f>"2."</f>
        <v>2.</v>
      </c>
      <c r="B16" s="9"/>
      <c r="C16" s="70" t="s">
        <v>18</v>
      </c>
    </row>
    <row r="17" spans="1:33" ht="16" thickBot="1" x14ac:dyDescent="0.4">
      <c r="B17" s="4" t="s">
        <v>13</v>
      </c>
      <c r="C17" s="4">
        <v>0.8</v>
      </c>
      <c r="E17" s="19" t="s">
        <v>72</v>
      </c>
      <c r="G17" s="19" t="s">
        <v>73</v>
      </c>
      <c r="J17" s="71" t="s">
        <v>41</v>
      </c>
      <c r="K17" s="71" t="s">
        <v>42</v>
      </c>
      <c r="O17" s="46"/>
      <c r="P17" s="11"/>
      <c r="Q17" s="11"/>
    </row>
    <row r="18" spans="1:33" ht="15.5" x14ac:dyDescent="0.35">
      <c r="B18" s="7" t="s">
        <v>28</v>
      </c>
      <c r="C18" s="4">
        <v>1.1000000000000001</v>
      </c>
      <c r="E18">
        <f>_xlfn.STDEV.S(Underlying_Assets!Q9:Q295)</f>
        <v>6.6520816818423107E-3</v>
      </c>
      <c r="G18">
        <f>SUMPRODUCT(C17:C19,N9:N11)</f>
        <v>0.97836826260773302</v>
      </c>
      <c r="J18" s="83">
        <f>_xlfn.NORM.S.INV(0.99)*SUM(C9:C11)*E18*G18</f>
        <v>8836731.7948387228</v>
      </c>
      <c r="K18" s="83">
        <f>(E18*G18*_xlfn.NORM.S.DIST(_xlfn.NORM.S.INV(0.99),FALSE)/0.01)*SUM(C9:C11)</f>
        <v>10123930.08964601</v>
      </c>
    </row>
    <row r="19" spans="1:33" ht="15.5" x14ac:dyDescent="0.35">
      <c r="B19" s="4" t="s">
        <v>12</v>
      </c>
      <c r="C19" s="4">
        <v>0.87</v>
      </c>
      <c r="I19" s="11"/>
      <c r="J19" s="36"/>
      <c r="K19" s="36"/>
    </row>
    <row r="20" spans="1:33" x14ac:dyDescent="0.35">
      <c r="I20" s="74"/>
      <c r="J20" s="11"/>
      <c r="K20" s="11"/>
    </row>
    <row r="23" spans="1:33" ht="15" thickBot="1" x14ac:dyDescent="0.4">
      <c r="A23" s="19" t="str">
        <f>"3."</f>
        <v>3.</v>
      </c>
      <c r="B23" s="75" t="s">
        <v>74</v>
      </c>
      <c r="C23" s="75" t="s">
        <v>75</v>
      </c>
      <c r="D23" s="75" t="s">
        <v>77</v>
      </c>
      <c r="E23" s="75" t="s">
        <v>76</v>
      </c>
      <c r="F23" s="75" t="s">
        <v>78</v>
      </c>
      <c r="G23" s="75" t="s">
        <v>79</v>
      </c>
      <c r="H23" s="75" t="s">
        <v>80</v>
      </c>
      <c r="I23" s="79" t="s">
        <v>94</v>
      </c>
      <c r="J23" s="79" t="s">
        <v>95</v>
      </c>
      <c r="K23" s="79" t="s">
        <v>96</v>
      </c>
      <c r="L23" s="75" t="s">
        <v>91</v>
      </c>
      <c r="M23" s="75" t="s">
        <v>92</v>
      </c>
      <c r="N23" s="75" t="s">
        <v>93</v>
      </c>
      <c r="O23" s="75" t="s">
        <v>90</v>
      </c>
      <c r="P23" s="75" t="s">
        <v>81</v>
      </c>
      <c r="R23" s="71" t="s">
        <v>41</v>
      </c>
      <c r="S23" s="71" t="s">
        <v>42</v>
      </c>
      <c r="T23" s="19"/>
      <c r="U23" s="19" t="s">
        <v>82</v>
      </c>
      <c r="V23" s="19"/>
      <c r="X23" s="19"/>
      <c r="Y23" s="19"/>
      <c r="AA23" s="19"/>
      <c r="AB23" s="19"/>
      <c r="AD23" s="19"/>
      <c r="AE23" s="19"/>
      <c r="AG23" s="19"/>
    </row>
    <row r="24" spans="1:33" x14ac:dyDescent="0.35">
      <c r="B24" s="77">
        <v>1</v>
      </c>
      <c r="C24" s="78">
        <f>$J$4*(1+Underlying_Assets!G46)</f>
        <v>101.64424207022806</v>
      </c>
      <c r="D24" s="73">
        <f>$J$5*(1+Underlying_Assets!H46)</f>
        <v>25.276497035039846</v>
      </c>
      <c r="E24" s="73">
        <f>$J$6*(1+Underlying_Assets!I46)</f>
        <v>87.545533944894643</v>
      </c>
      <c r="F24" s="77">
        <f>(LN(C24/$F$4)+($I$4+0.5*$H$4^2)*($G$4-1/250)/(SQRT($G$4-1/250)*$H$4))</f>
        <v>0.29987232840615058</v>
      </c>
      <c r="G24" s="77">
        <f>(LN(D24/$F$5)+($I$5+0.5*$H$5^2)*($G$5-1/250))/(SQRT($G$5-1/250)*$H$5)</f>
        <v>0.77338668406826427</v>
      </c>
      <c r="H24" s="77">
        <f>(LN(E24/$F$6)+($I$6+0.5*$H$6^2)*($G$6-1/250))/(SQRT($G$6-1/250)*$H$6)</f>
        <v>0.33652749333434445</v>
      </c>
      <c r="I24" s="77">
        <f>F24-$H$4*SQRT($G$4-1/250)</f>
        <v>0.16606052025754212</v>
      </c>
      <c r="J24" s="77">
        <f>G24-$H$5*SQRT($G$5-1/250)</f>
        <v>0.59731851545167425</v>
      </c>
      <c r="K24" s="77">
        <f>H24-$H$6*SQRT($G$6-1/250)</f>
        <v>4.073297005847315E-2</v>
      </c>
      <c r="L24" s="73">
        <f>_xlfn.NORM.DIST(-I24,0,1,TRUE)*$F$4*EXP(-$I$4*($G$4-1/250))-_xlfn.NORM.DIST(-F24,0,1,TRUE)*C24</f>
        <v>2.5916514583753525</v>
      </c>
      <c r="M24" s="73">
        <f>_xlfn.NORM.DIST(G24,0,1,TRUE)*D24-_xlfn.NORM.DIST(J24,0,1,TRUE)*$F$5*EXP(-$I$5*($G$5-1/250))</f>
        <v>3.4855382252780664</v>
      </c>
      <c r="N24" s="73">
        <f t="shared" ref="N24:N87" si="6">_xlfn.NORM.DIST(-K24,0,1,TRUE)*$F$6*EXP(-$I$6*($G$6-1/250))-_xlfn.NORM.DIST(-H24,0,1,TRUE)*E24</f>
        <v>7.8148013263987366</v>
      </c>
      <c r="O24" s="73">
        <f>(L24*(-$B$4)+M24*$B$5+N24*$B$6)*1000</f>
        <v>77684953.637050778</v>
      </c>
      <c r="P24" s="73">
        <f>O24-($Q$4*(-$B$4)+$P$5*$B$5+$Q$6*$B$6)*1000</f>
        <v>6738250.0856787562</v>
      </c>
      <c r="R24" s="72">
        <f>-_xlfn.PERCENTILE.INC(P24:P273,0.01)</f>
        <v>18483775.018454965</v>
      </c>
      <c r="S24" s="72">
        <f>-AVERAGEIF(P24:P273,"&lt;="&amp; -R24)</f>
        <v>19196911.603699286</v>
      </c>
      <c r="U24" s="11" cm="1">
        <f t="array" ref="U24:U273">_xlfn._xlws.SORT(P24:P273)</f>
        <v>-20300954.911388502</v>
      </c>
      <c r="V24" s="11"/>
      <c r="X24" s="11"/>
      <c r="Y24" s="11"/>
      <c r="AB24" s="46"/>
      <c r="AD24" s="11"/>
      <c r="AE24" s="11"/>
    </row>
    <row r="25" spans="1:33" x14ac:dyDescent="0.35">
      <c r="B25" s="77">
        <v>2</v>
      </c>
      <c r="C25" s="78">
        <f>$J$4*(1+Underlying_Assets!G47)</f>
        <v>101.8041808160531</v>
      </c>
      <c r="D25" s="73">
        <f>$J$5*(1+Underlying_Assets!H47)</f>
        <v>25.023418545044418</v>
      </c>
      <c r="E25" s="73">
        <f>$J$6*(1+Underlying_Assets!I47)</f>
        <v>88.639211433503448</v>
      </c>
      <c r="F25" s="77">
        <f t="shared" ref="F25:F88" si="7">(LN(C25/$F$4)+($I$4+0.5*$H$4^2)*($G$4-1/250)/(SQRT($G$4-1/250)*$H$4))</f>
        <v>0.30144460679006913</v>
      </c>
      <c r="G25" s="77">
        <f t="shared" ref="G25:G88" si="8">(LN(D25/$F$5)+($I$5+0.5*$H$5^2)*($G$5-1/250))/(SQRT($G$5-1/250)*$H$5)</f>
        <v>0.71623345243419445</v>
      </c>
      <c r="H25" s="77">
        <f t="shared" ref="H25:H88" si="9">(LN(E25/$F$6)+($I$6+0.5*$H$6^2)*($G$6-1/250))/(SQRT($G$6-1/250)*$H$6)</f>
        <v>0.37850014579881203</v>
      </c>
      <c r="I25" s="77">
        <f>F25-$H$4*SQRT($G$4-1/250)</f>
        <v>0.16763279864146066</v>
      </c>
      <c r="J25" s="77">
        <f t="shared" ref="J25:J88" si="10">G25-$H$5*SQRT($G$5-1/250)</f>
        <v>0.54016528381760431</v>
      </c>
      <c r="K25" s="77">
        <f t="shared" ref="K25:K88" si="11">H25-$H$6*SQRT($G$6-1/250)</f>
        <v>8.2705622522940725E-2</v>
      </c>
      <c r="L25" s="73">
        <f t="shared" ref="L25:L88" si="12">_xlfn.NORM.DIST(-I25,0,1,TRUE)*$F$4*EXP(-$I$4*($G$4-1/250))-_xlfn.NORM.DIST(-F25,0,1,TRUE)*C25</f>
        <v>2.5325196554680929</v>
      </c>
      <c r="M25" s="73">
        <f t="shared" ref="M25:M88" si="13">_xlfn.NORM.DIST(G25,0,1,TRUE)*D25-_xlfn.NORM.DIST(J25,0,1,TRUE)*$F$5*EXP(-$I$5*($G$5-1/250))</f>
        <v>3.2902146327198256</v>
      </c>
      <c r="N25" s="73">
        <f t="shared" si="6"/>
        <v>7.4206977483599026</v>
      </c>
      <c r="O25" s="73">
        <f t="shared" ref="O25:O88" si="14">(L25*(-$B$4)+M25*$B$5+N25*$B$6)*1000</f>
        <v>72517545.530578911</v>
      </c>
      <c r="P25" s="73">
        <f t="shared" ref="P25:P88" si="15">O25-($Q$4*(-$B$4)+$P$5*$B$5+$Q$6*$B$6)*1000</f>
        <v>1570841.9792068899</v>
      </c>
      <c r="R25" t="s">
        <v>89</v>
      </c>
      <c r="U25" s="11">
        <v>-18744541.337360673</v>
      </c>
      <c r="V25" s="11"/>
      <c r="AB25" s="46"/>
    </row>
    <row r="26" spans="1:33" x14ac:dyDescent="0.35">
      <c r="B26" s="77">
        <v>3</v>
      </c>
      <c r="C26" s="78">
        <f>$J$4*(1+Underlying_Assets!G48)</f>
        <v>102.81258209830489</v>
      </c>
      <c r="D26" s="73">
        <f>$J$5*(1+Underlying_Assets!H48)</f>
        <v>25.225862932674175</v>
      </c>
      <c r="E26" s="73">
        <f>$J$6*(1+Underlying_Assets!I48)</f>
        <v>88.725797191826999</v>
      </c>
      <c r="F26" s="77">
        <f t="shared" si="7"/>
        <v>0.31130117408089858</v>
      </c>
      <c r="G26" s="77">
        <f t="shared" si="8"/>
        <v>0.76199781142563605</v>
      </c>
      <c r="H26" s="77">
        <f t="shared" si="9"/>
        <v>0.38180093980526747</v>
      </c>
      <c r="I26" s="77">
        <f t="shared" ref="I26:I88" si="16">F26-$H$4*SQRT($G$4-1/250)</f>
        <v>0.17748936593229012</v>
      </c>
      <c r="J26" s="77">
        <f t="shared" si="10"/>
        <v>0.58592964280904591</v>
      </c>
      <c r="K26" s="77">
        <f t="shared" si="11"/>
        <v>8.6006416529396168E-2</v>
      </c>
      <c r="L26" s="73">
        <f t="shared" si="12"/>
        <v>2.1637106258170036</v>
      </c>
      <c r="M26" s="73">
        <f t="shared" si="13"/>
        <v>3.4461112568328396</v>
      </c>
      <c r="N26" s="73">
        <f t="shared" si="6"/>
        <v>7.3902267654512137</v>
      </c>
      <c r="O26" s="73">
        <f t="shared" si="14"/>
        <v>79908831.454108819</v>
      </c>
      <c r="P26" s="73">
        <f t="shared" si="15"/>
        <v>8962127.9027367979</v>
      </c>
      <c r="R26" s="46">
        <f>-(U26+U27)/2</f>
        <v>18482520.660416316</v>
      </c>
      <c r="S26" s="46">
        <f>-AVERAGEIF(P24:P273,"&lt;="&amp; -R26)</f>
        <v>19196911.603699286</v>
      </c>
      <c r="U26" s="11">
        <v>-18545238.562348679</v>
      </c>
      <c r="V26" s="11"/>
      <c r="X26" s="46"/>
      <c r="Y26" s="46"/>
      <c r="AB26" s="46"/>
      <c r="AD26" s="46"/>
      <c r="AE26" s="82"/>
    </row>
    <row r="27" spans="1:33" x14ac:dyDescent="0.35">
      <c r="B27" s="77">
        <v>4</v>
      </c>
      <c r="C27" s="78">
        <f>$J$4*(1+Underlying_Assets!G49)</f>
        <v>100.53315814303012</v>
      </c>
      <c r="D27" s="73">
        <f>$J$5*(1+Underlying_Assets!H49)</f>
        <v>24.545158807992564</v>
      </c>
      <c r="E27" s="73">
        <f>$J$6*(1+Underlying_Assets!I49)</f>
        <v>90.003812996173565</v>
      </c>
      <c r="F27" s="77">
        <f t="shared" si="7"/>
        <v>0.28888103945203647</v>
      </c>
      <c r="G27" s="77">
        <f t="shared" si="8"/>
        <v>0.60663107064850808</v>
      </c>
      <c r="H27" s="77">
        <f t="shared" si="9"/>
        <v>0.43014988295774897</v>
      </c>
      <c r="I27" s="77">
        <f t="shared" si="16"/>
        <v>0.15506923130342801</v>
      </c>
      <c r="J27" s="77">
        <f t="shared" si="10"/>
        <v>0.43056290203191799</v>
      </c>
      <c r="K27" s="77">
        <f t="shared" si="11"/>
        <v>0.13435535968187767</v>
      </c>
      <c r="L27" s="73">
        <f t="shared" si="12"/>
        <v>3.0073127131789761</v>
      </c>
      <c r="M27" s="73">
        <f t="shared" si="13"/>
        <v>2.9335367315233789</v>
      </c>
      <c r="N27" s="73">
        <f t="shared" si="6"/>
        <v>6.9526677764374867</v>
      </c>
      <c r="O27" s="73">
        <f t="shared" si="14"/>
        <v>57346320.954507306</v>
      </c>
      <c r="P27" s="73">
        <f t="shared" si="15"/>
        <v>-13600382.596864715</v>
      </c>
      <c r="U27" s="11">
        <v>-18419802.758483954</v>
      </c>
      <c r="V27" s="11"/>
      <c r="AB27" s="46"/>
    </row>
    <row r="28" spans="1:33" x14ac:dyDescent="0.35">
      <c r="B28" s="77">
        <v>5</v>
      </c>
      <c r="C28" s="78">
        <f>$J$4*(1+Underlying_Assets!G50)</f>
        <v>103.00006300351814</v>
      </c>
      <c r="D28" s="73">
        <f>$J$5*(1+Underlying_Assets!H50)</f>
        <v>24.386108324241157</v>
      </c>
      <c r="E28" s="73">
        <f>$J$6*(1+Underlying_Assets!I50)</f>
        <v>89.219681451651752</v>
      </c>
      <c r="F28" s="77">
        <f t="shared" si="7"/>
        <v>0.31312303451107115</v>
      </c>
      <c r="G28" s="77">
        <f t="shared" si="8"/>
        <v>0.56970788106677117</v>
      </c>
      <c r="H28" s="77">
        <f t="shared" si="9"/>
        <v>0.40056726379491225</v>
      </c>
      <c r="I28" s="77">
        <f t="shared" si="16"/>
        <v>0.17931122636246269</v>
      </c>
      <c r="J28" s="77">
        <f t="shared" si="10"/>
        <v>0.39363971245018109</v>
      </c>
      <c r="K28" s="77">
        <f t="shared" si="11"/>
        <v>0.10477274051904095</v>
      </c>
      <c r="L28" s="73">
        <f t="shared" si="12"/>
        <v>2.0958993405962829</v>
      </c>
      <c r="M28" s="73">
        <f t="shared" si="13"/>
        <v>2.8187362825961895</v>
      </c>
      <c r="N28" s="73">
        <f t="shared" si="6"/>
        <v>7.2184392539262063</v>
      </c>
      <c r="O28" s="73">
        <f t="shared" si="14"/>
        <v>67316129.834399432</v>
      </c>
      <c r="P28" s="73">
        <f t="shared" si="15"/>
        <v>-3630573.7169725895</v>
      </c>
      <c r="U28" s="11">
        <v>-18244960.019112855</v>
      </c>
      <c r="V28" s="11"/>
      <c r="AB28" s="46"/>
    </row>
    <row r="29" spans="1:33" x14ac:dyDescent="0.35">
      <c r="B29" s="77">
        <v>6</v>
      </c>
      <c r="C29" s="78">
        <f>$J$4*(1+Underlying_Assets!G51)</f>
        <v>99.984947546887724</v>
      </c>
      <c r="D29" s="73">
        <f>$J$5*(1+Underlying_Assets!H51)</f>
        <v>24.338888864056145</v>
      </c>
      <c r="E29" s="73">
        <f>$J$6*(1+Underlying_Assets!I51)</f>
        <v>89.11305687156964</v>
      </c>
      <c r="F29" s="77">
        <f t="shared" si="7"/>
        <v>0.28341308472399462</v>
      </c>
      <c r="G29" s="77">
        <f t="shared" si="8"/>
        <v>0.55869962610026636</v>
      </c>
      <c r="H29" s="77">
        <f t="shared" si="9"/>
        <v>0.39652461350448931</v>
      </c>
      <c r="I29" s="77">
        <f t="shared" si="16"/>
        <v>0.14960127657538616</v>
      </c>
      <c r="J29" s="77">
        <f t="shared" si="10"/>
        <v>0.38263145748367627</v>
      </c>
      <c r="K29" s="77">
        <f t="shared" si="11"/>
        <v>0.10073009022861801</v>
      </c>
      <c r="L29" s="73">
        <f t="shared" si="12"/>
        <v>3.2155766587554453</v>
      </c>
      <c r="M29" s="73">
        <f t="shared" si="13"/>
        <v>2.7850361363922023</v>
      </c>
      <c r="N29" s="73">
        <f t="shared" si="6"/>
        <v>7.2552368735717643</v>
      </c>
      <c r="O29" s="73">
        <f t="shared" si="14"/>
        <v>53389987.190637529</v>
      </c>
      <c r="P29" s="73">
        <f t="shared" si="15"/>
        <v>-17556716.360734493</v>
      </c>
      <c r="U29" s="11">
        <v>-18001479.745576419</v>
      </c>
      <c r="V29" s="11"/>
      <c r="AB29" s="46"/>
    </row>
    <row r="30" spans="1:33" x14ac:dyDescent="0.35">
      <c r="B30" s="77">
        <v>7</v>
      </c>
      <c r="C30" s="78">
        <f>$J$4*(1+Underlying_Assets!G52)</f>
        <v>102.84626549716201</v>
      </c>
      <c r="D30" s="73">
        <f>$J$5*(1+Underlying_Assets!H52)</f>
        <v>26.039001795210734</v>
      </c>
      <c r="E30" s="73">
        <f>$J$6*(1+Underlying_Assets!I52)</f>
        <v>89.438964283021519</v>
      </c>
      <c r="F30" s="77">
        <f t="shared" si="7"/>
        <v>0.31162873984869421</v>
      </c>
      <c r="G30" s="77">
        <f t="shared" si="8"/>
        <v>0.94218772457650712</v>
      </c>
      <c r="H30" s="77">
        <f t="shared" si="9"/>
        <v>0.4088661665880286</v>
      </c>
      <c r="I30" s="77">
        <f t="shared" si="16"/>
        <v>0.17781693170008575</v>
      </c>
      <c r="J30" s="77">
        <f t="shared" si="10"/>
        <v>0.76611955595991699</v>
      </c>
      <c r="K30" s="77">
        <f t="shared" si="11"/>
        <v>0.1130716433121573</v>
      </c>
      <c r="L30" s="73">
        <f t="shared" si="12"/>
        <v>2.1515100532456515</v>
      </c>
      <c r="M30" s="73">
        <f t="shared" si="13"/>
        <v>4.0988432444611256</v>
      </c>
      <c r="N30" s="73">
        <f t="shared" si="6"/>
        <v>7.1432597403583458</v>
      </c>
      <c r="O30" s="73">
        <f t="shared" si="14"/>
        <v>91875042.952066436</v>
      </c>
      <c r="P30" s="73">
        <f t="shared" si="15"/>
        <v>20928339.400694415</v>
      </c>
      <c r="U30" s="11">
        <v>-17984059.04034856</v>
      </c>
      <c r="V30" s="11"/>
      <c r="AB30" s="46"/>
    </row>
    <row r="31" spans="1:33" x14ac:dyDescent="0.35">
      <c r="B31" s="77">
        <v>8</v>
      </c>
      <c r="C31" s="78">
        <f>$J$4*(1+Underlying_Assets!G53)</f>
        <v>103.0431036734707</v>
      </c>
      <c r="D31" s="73">
        <f>$J$5*(1+Underlying_Assets!H53)</f>
        <v>25.159294257030343</v>
      </c>
      <c r="E31" s="73">
        <f>$J$6*(1+Underlying_Assets!I53)</f>
        <v>89.417100934031069</v>
      </c>
      <c r="F31" s="77">
        <f t="shared" si="7"/>
        <v>0.31354081755403956</v>
      </c>
      <c r="G31" s="77">
        <f t="shared" si="8"/>
        <v>0.74699002293002359</v>
      </c>
      <c r="H31" s="77">
        <f t="shared" si="9"/>
        <v>0.40803964750687727</v>
      </c>
      <c r="I31" s="77">
        <f t="shared" si="16"/>
        <v>0.1797290094054311</v>
      </c>
      <c r="J31" s="77">
        <f t="shared" si="10"/>
        <v>0.57092185431343356</v>
      </c>
      <c r="K31" s="77">
        <f t="shared" si="11"/>
        <v>0.11224512423100597</v>
      </c>
      <c r="L31" s="73">
        <f t="shared" si="12"/>
        <v>2.0803649200608234</v>
      </c>
      <c r="M31" s="73">
        <f t="shared" si="13"/>
        <v>3.3945390047860045</v>
      </c>
      <c r="N31" s="73">
        <f t="shared" si="6"/>
        <v>7.1507254311897412</v>
      </c>
      <c r="O31" s="73">
        <f t="shared" si="14"/>
        <v>78680028.210938916</v>
      </c>
      <c r="P31" s="73">
        <f t="shared" si="15"/>
        <v>7733324.6595668942</v>
      </c>
      <c r="U31" s="11">
        <v>-17556716.360734493</v>
      </c>
      <c r="V31" s="11"/>
      <c r="AB31" s="46"/>
    </row>
    <row r="32" spans="1:33" x14ac:dyDescent="0.35">
      <c r="B32" s="77">
        <v>9</v>
      </c>
      <c r="C32" s="78">
        <f>$J$4*(1+Underlying_Assets!G54)</f>
        <v>103.36946870160097</v>
      </c>
      <c r="D32" s="73">
        <f>$J$5*(1+Underlying_Assets!H54)</f>
        <v>25.015477373422456</v>
      </c>
      <c r="E32" s="73">
        <f>$J$6*(1+Underlying_Assets!I54)</f>
        <v>88.702725350993987</v>
      </c>
      <c r="F32" s="77">
        <f t="shared" si="7"/>
        <v>0.31670307939054554</v>
      </c>
      <c r="G32" s="77">
        <f t="shared" si="8"/>
        <v>0.71443074182055766</v>
      </c>
      <c r="H32" s="77">
        <f t="shared" si="9"/>
        <v>0.38092171753451676</v>
      </c>
      <c r="I32" s="77">
        <f t="shared" si="16"/>
        <v>0.18289127124193708</v>
      </c>
      <c r="J32" s="77">
        <f t="shared" si="10"/>
        <v>0.53836257320396763</v>
      </c>
      <c r="K32" s="77">
        <f t="shared" si="11"/>
        <v>8.5127194258645456E-2</v>
      </c>
      <c r="L32" s="73">
        <f t="shared" si="12"/>
        <v>1.9629746778837145</v>
      </c>
      <c r="M32" s="73">
        <f t="shared" si="13"/>
        <v>3.2841571224526618</v>
      </c>
      <c r="N32" s="73">
        <f t="shared" si="6"/>
        <v>7.3983357693642304</v>
      </c>
      <c r="O32" s="73">
        <f t="shared" si="14"/>
        <v>79119125.161269829</v>
      </c>
      <c r="P32" s="73">
        <f t="shared" si="15"/>
        <v>8172421.6098978072</v>
      </c>
      <c r="U32" s="11">
        <v>-14426943.784443922</v>
      </c>
      <c r="V32" s="11"/>
      <c r="AB32" s="46"/>
    </row>
    <row r="33" spans="2:28" x14ac:dyDescent="0.35">
      <c r="B33" s="77">
        <v>10</v>
      </c>
      <c r="C33" s="78">
        <f>$J$4*(1+Underlying_Assets!G55)</f>
        <v>99.481395503531104</v>
      </c>
      <c r="D33" s="73">
        <f>$J$5*(1+Underlying_Assets!H55)</f>
        <v>24.792906158850244</v>
      </c>
      <c r="E33" s="73">
        <f>$J$6*(1+Underlying_Assets!I55)</f>
        <v>87.493512459320016</v>
      </c>
      <c r="F33" s="77">
        <f t="shared" si="7"/>
        <v>0.27836408141460417</v>
      </c>
      <c r="G33" s="77">
        <f t="shared" si="8"/>
        <v>0.66367109546410519</v>
      </c>
      <c r="H33" s="77">
        <f t="shared" si="9"/>
        <v>0.33451799481141653</v>
      </c>
      <c r="I33" s="77">
        <f>F33-$H$4*SQRT($G$4-1/250)</f>
        <v>0.14455227326599571</v>
      </c>
      <c r="J33" s="77">
        <f t="shared" si="10"/>
        <v>0.48760292684751511</v>
      </c>
      <c r="K33" s="77">
        <f t="shared" si="11"/>
        <v>3.8723471535545229E-2</v>
      </c>
      <c r="L33" s="73">
        <f t="shared" si="12"/>
        <v>3.4087485162749829</v>
      </c>
      <c r="M33" s="73">
        <f t="shared" si="13"/>
        <v>3.1162064400521867</v>
      </c>
      <c r="N33" s="73">
        <f t="shared" si="6"/>
        <v>7.8339772460266346</v>
      </c>
      <c r="O33" s="73">
        <f t="shared" si="14"/>
        <v>60589032.835877113</v>
      </c>
      <c r="P33" s="73">
        <f t="shared" si="15"/>
        <v>-10357670.715494908</v>
      </c>
      <c r="U33" s="11">
        <v>-13600382.596864715</v>
      </c>
      <c r="V33" s="11"/>
      <c r="AB33" s="46"/>
    </row>
    <row r="34" spans="2:28" x14ac:dyDescent="0.35">
      <c r="B34" s="77">
        <v>11</v>
      </c>
      <c r="C34" s="78">
        <f>$J$4*(1+Underlying_Assets!G56)</f>
        <v>102.33041541063791</v>
      </c>
      <c r="D34" s="73">
        <f>$J$5*(1+Underlying_Assets!H56)</f>
        <v>24.869992399600427</v>
      </c>
      <c r="E34" s="73">
        <f>$J$6*(1+Underlying_Assets!I56)</f>
        <v>89.559117610780675</v>
      </c>
      <c r="F34" s="77">
        <f t="shared" si="7"/>
        <v>0.30660037920697758</v>
      </c>
      <c r="G34" s="77">
        <f t="shared" si="8"/>
        <v>0.6813028000660678</v>
      </c>
      <c r="H34" s="77">
        <f t="shared" si="9"/>
        <v>0.41340482354115543</v>
      </c>
      <c r="I34" s="77">
        <f t="shared" si="16"/>
        <v>0.17278857105836912</v>
      </c>
      <c r="J34" s="77">
        <f t="shared" si="10"/>
        <v>0.50523463144947778</v>
      </c>
      <c r="K34" s="77">
        <f t="shared" si="11"/>
        <v>0.11761030026528413</v>
      </c>
      <c r="L34" s="73">
        <f t="shared" si="12"/>
        <v>2.3391959978575017</v>
      </c>
      <c r="M34" s="73">
        <f t="shared" si="13"/>
        <v>3.1739719246591829</v>
      </c>
      <c r="N34" s="73">
        <f t="shared" si="6"/>
        <v>7.1023491500916904</v>
      </c>
      <c r="O34" s="73">
        <f t="shared" si="14"/>
        <v>70920832.269352078</v>
      </c>
      <c r="P34" s="73">
        <f t="shared" si="15"/>
        <v>-25871.282019942999</v>
      </c>
      <c r="U34" s="11">
        <v>-12536598.262668848</v>
      </c>
      <c r="V34" s="11"/>
      <c r="AB34" s="46"/>
    </row>
    <row r="35" spans="2:28" x14ac:dyDescent="0.35">
      <c r="B35" s="77">
        <v>12</v>
      </c>
      <c r="C35" s="78">
        <f>$J$4*(1+Underlying_Assets!G57)</f>
        <v>102.46479155768139</v>
      </c>
      <c r="D35" s="73">
        <f>$J$5*(1+Underlying_Assets!H57)</f>
        <v>25.182817902758543</v>
      </c>
      <c r="E35" s="73">
        <f>$J$6*(1+Underlying_Assets!I57)</f>
        <v>88.891970178619317</v>
      </c>
      <c r="F35" s="77">
        <f t="shared" si="7"/>
        <v>0.30791267716860571</v>
      </c>
      <c r="G35" s="77">
        <f t="shared" si="8"/>
        <v>0.75229791859636641</v>
      </c>
      <c r="H35" s="77">
        <f t="shared" si="9"/>
        <v>0.38812671877290134</v>
      </c>
      <c r="I35" s="77">
        <f t="shared" si="16"/>
        <v>0.17410086901999725</v>
      </c>
      <c r="J35" s="77">
        <f t="shared" si="10"/>
        <v>0.57622974997977638</v>
      </c>
      <c r="K35" s="77">
        <f t="shared" si="11"/>
        <v>9.2332195497030034E-2</v>
      </c>
      <c r="L35" s="73">
        <f t="shared" si="12"/>
        <v>2.2901317106173238</v>
      </c>
      <c r="M35" s="73">
        <f t="shared" si="13"/>
        <v>3.4127290232636014</v>
      </c>
      <c r="N35" s="73">
        <f t="shared" si="6"/>
        <v>7.3320442886487704</v>
      </c>
      <c r="O35" s="73">
        <f t="shared" si="14"/>
        <v>77433221.381107986</v>
      </c>
      <c r="P35" s="73">
        <f t="shared" si="15"/>
        <v>6486517.8297359645</v>
      </c>
      <c r="U35" s="11">
        <v>-11674858.503077716</v>
      </c>
      <c r="V35" s="11"/>
      <c r="AB35" s="46"/>
    </row>
    <row r="36" spans="2:28" x14ac:dyDescent="0.35">
      <c r="B36" s="77">
        <v>13</v>
      </c>
      <c r="C36" s="78">
        <f>$J$4*(1+Underlying_Assets!G58)</f>
        <v>101.60103225481372</v>
      </c>
      <c r="D36" s="73">
        <f>$J$5*(1+Underlying_Assets!H58)</f>
        <v>25.051314999999999</v>
      </c>
      <c r="E36" s="73">
        <f>$J$6*(1+Underlying_Assets!I58)</f>
        <v>88.901546309563386</v>
      </c>
      <c r="F36" s="77">
        <f t="shared" si="7"/>
        <v>0.29944712967807352</v>
      </c>
      <c r="G36" s="77">
        <f t="shared" si="8"/>
        <v>0.72256164321744432</v>
      </c>
      <c r="H36" s="77">
        <f t="shared" si="9"/>
        <v>0.38849089703888923</v>
      </c>
      <c r="I36" s="77">
        <f t="shared" si="16"/>
        <v>0.16563532152946506</v>
      </c>
      <c r="J36" s="77">
        <f t="shared" si="10"/>
        <v>0.54649347460085429</v>
      </c>
      <c r="K36" s="77">
        <f t="shared" si="11"/>
        <v>9.2696373763017925E-2</v>
      </c>
      <c r="L36" s="73">
        <f t="shared" si="12"/>
        <v>2.6076569037017521</v>
      </c>
      <c r="M36" s="73">
        <f t="shared" si="13"/>
        <v>3.3115289695544377</v>
      </c>
      <c r="N36" s="73">
        <f t="shared" si="6"/>
        <v>7.3287032363218643</v>
      </c>
      <c r="O36" s="73">
        <f t="shared" si="14"/>
        <v>71582212.728277057</v>
      </c>
      <c r="P36" s="73">
        <f t="shared" si="15"/>
        <v>635509.17690503597</v>
      </c>
      <c r="U36" s="11">
        <v>-11589800.174232543</v>
      </c>
      <c r="V36" s="11"/>
      <c r="AB36" s="46"/>
    </row>
    <row r="37" spans="2:28" x14ac:dyDescent="0.35">
      <c r="B37" s="77">
        <v>14</v>
      </c>
      <c r="C37" s="78">
        <f>$J$4*(1+Underlying_Assets!G59)</f>
        <v>101.28277406801769</v>
      </c>
      <c r="D37" s="73">
        <f>$J$5*(1+Underlying_Assets!H59)</f>
        <v>24.949570226611691</v>
      </c>
      <c r="E37" s="73">
        <f>$J$6*(1+Underlying_Assets!I59)</f>
        <v>88.94962402902388</v>
      </c>
      <c r="F37" s="77">
        <f t="shared" si="7"/>
        <v>0.29630978270480712</v>
      </c>
      <c r="G37" s="77">
        <f t="shared" si="8"/>
        <v>0.69944716129744811</v>
      </c>
      <c r="H37" s="77">
        <f t="shared" si="9"/>
        <v>0.39031869003652392</v>
      </c>
      <c r="I37" s="77">
        <f t="shared" si="16"/>
        <v>0.16249797455619866</v>
      </c>
      <c r="J37" s="77">
        <f t="shared" si="10"/>
        <v>0.52337899268085808</v>
      </c>
      <c r="K37" s="77">
        <f t="shared" si="11"/>
        <v>9.4524166760652617E-2</v>
      </c>
      <c r="L37" s="73">
        <f t="shared" si="12"/>
        <v>2.7259395619358386</v>
      </c>
      <c r="M37" s="73">
        <f t="shared" si="13"/>
        <v>3.2340547229590921</v>
      </c>
      <c r="N37" s="73">
        <f t="shared" si="6"/>
        <v>7.3119487110561963</v>
      </c>
      <c r="O37" s="73">
        <f t="shared" si="14"/>
        <v>68529563.271232769</v>
      </c>
      <c r="P37" s="73">
        <f t="shared" si="15"/>
        <v>-2417140.2801392525</v>
      </c>
      <c r="U37" s="11">
        <v>-11373005.046188183</v>
      </c>
      <c r="V37" s="11"/>
      <c r="AB37" s="46"/>
    </row>
    <row r="38" spans="2:28" x14ac:dyDescent="0.35">
      <c r="B38" s="77">
        <v>15</v>
      </c>
      <c r="C38" s="78">
        <f>$J$4*(1+Underlying_Assets!G60)</f>
        <v>101.98689531612618</v>
      </c>
      <c r="D38" s="73">
        <f>$J$5*(1+Underlying_Assets!H60)</f>
        <v>25.314012847825843</v>
      </c>
      <c r="E38" s="73">
        <f>$J$6*(1+Underlying_Assets!I60)</f>
        <v>87.555420750327585</v>
      </c>
      <c r="F38" s="77">
        <f t="shared" si="7"/>
        <v>0.30323776233445632</v>
      </c>
      <c r="G38" s="77">
        <f t="shared" si="8"/>
        <v>0.78181022192082839</v>
      </c>
      <c r="H38" s="77">
        <f t="shared" si="9"/>
        <v>0.33690926820709044</v>
      </c>
      <c r="I38" s="77">
        <f t="shared" si="16"/>
        <v>0.16942595418584785</v>
      </c>
      <c r="J38" s="77">
        <f t="shared" si="10"/>
        <v>0.60574205330423836</v>
      </c>
      <c r="K38" s="77">
        <f t="shared" si="11"/>
        <v>4.1114744931219138E-2</v>
      </c>
      <c r="L38" s="73">
        <f t="shared" si="12"/>
        <v>2.465181595579935</v>
      </c>
      <c r="M38" s="73">
        <f t="shared" si="13"/>
        <v>3.5148604623418507</v>
      </c>
      <c r="N38" s="73">
        <f t="shared" si="6"/>
        <v>7.8111613546080321</v>
      </c>
      <c r="O38" s="73">
        <f t="shared" si="14"/>
        <v>79770836.87291795</v>
      </c>
      <c r="P38" s="73">
        <f t="shared" si="15"/>
        <v>8824133.3215459287</v>
      </c>
      <c r="U38" s="11">
        <v>-10883954.744587429</v>
      </c>
      <c r="V38" s="11"/>
      <c r="AB38" s="46"/>
    </row>
    <row r="39" spans="2:28" x14ac:dyDescent="0.35">
      <c r="B39" s="77">
        <v>16</v>
      </c>
      <c r="C39" s="78">
        <f>$J$4*(1+Underlying_Assets!G61)</f>
        <v>104.49308665975335</v>
      </c>
      <c r="D39" s="73">
        <f>$J$5*(1+Underlying_Assets!H61)</f>
        <v>25.982886018252177</v>
      </c>
      <c r="E39" s="73">
        <f>$J$6*(1+Underlying_Assets!I61)</f>
        <v>88.402805853119958</v>
      </c>
      <c r="F39" s="77">
        <f t="shared" si="7"/>
        <v>0.32751434744742036</v>
      </c>
      <c r="G39" s="77">
        <f t="shared" si="8"/>
        <v>0.92993456218161663</v>
      </c>
      <c r="H39" s="77">
        <f t="shared" si="9"/>
        <v>0.36947152320175758</v>
      </c>
      <c r="I39" s="77">
        <f t="shared" si="16"/>
        <v>0.1937025392988119</v>
      </c>
      <c r="J39" s="77">
        <f t="shared" si="10"/>
        <v>0.75386639356502649</v>
      </c>
      <c r="K39" s="77">
        <f t="shared" si="11"/>
        <v>7.3676999925886277E-2</v>
      </c>
      <c r="L39" s="73">
        <f t="shared" si="12"/>
        <v>1.5642148835448353</v>
      </c>
      <c r="M39" s="73">
        <f t="shared" si="13"/>
        <v>4.0525265051565142</v>
      </c>
      <c r="N39" s="73">
        <f t="shared" si="6"/>
        <v>7.5044342958586903</v>
      </c>
      <c r="O39" s="73">
        <f t="shared" si="14"/>
        <v>99802122.979885712</v>
      </c>
      <c r="P39" s="73">
        <f t="shared" si="15"/>
        <v>28855419.428513691</v>
      </c>
      <c r="U39" s="11">
        <v>-10357670.715494908</v>
      </c>
      <c r="V39" s="11"/>
      <c r="AB39" s="46"/>
    </row>
    <row r="40" spans="2:28" x14ac:dyDescent="0.35">
      <c r="B40" s="77">
        <v>17</v>
      </c>
      <c r="C40" s="78">
        <f>$J$4*(1+Underlying_Assets!G62)</f>
        <v>101.22814861154046</v>
      </c>
      <c r="D40" s="73">
        <f>$J$5*(1+Underlying_Assets!H62)</f>
        <v>25.176641142540433</v>
      </c>
      <c r="E40" s="73">
        <f>$J$6*(1+Underlying_Assets!I62)</f>
        <v>89.65734138789297</v>
      </c>
      <c r="F40" s="77">
        <f t="shared" si="7"/>
        <v>0.29577030110964891</v>
      </c>
      <c r="G40" s="77">
        <f t="shared" si="8"/>
        <v>0.75090466928540034</v>
      </c>
      <c r="H40" s="77">
        <f t="shared" si="9"/>
        <v>0.41711059514277843</v>
      </c>
      <c r="I40" s="77">
        <f t="shared" si="16"/>
        <v>0.16195849296104045</v>
      </c>
      <c r="J40" s="77">
        <f t="shared" si="10"/>
        <v>0.57483650066881031</v>
      </c>
      <c r="K40" s="77">
        <f t="shared" si="11"/>
        <v>0.12131607186690713</v>
      </c>
      <c r="L40" s="73">
        <f t="shared" si="12"/>
        <v>2.7463117361521299</v>
      </c>
      <c r="M40" s="73">
        <f t="shared" si="13"/>
        <v>3.4079491092163749</v>
      </c>
      <c r="N40" s="73">
        <f t="shared" si="6"/>
        <v>7.0690535889344552</v>
      </c>
      <c r="O40" s="73">
        <f t="shared" si="14"/>
        <v>70548509.295174211</v>
      </c>
      <c r="P40" s="73">
        <f t="shared" si="15"/>
        <v>-398194.25619781017</v>
      </c>
      <c r="U40" s="11">
        <v>-10033996.212502517</v>
      </c>
      <c r="V40" s="11"/>
      <c r="AB40" s="46"/>
    </row>
    <row r="41" spans="2:28" x14ac:dyDescent="0.35">
      <c r="B41" s="77">
        <v>18</v>
      </c>
      <c r="C41" s="78">
        <f>$J$4*(1+Underlying_Assets!G63)</f>
        <v>102.92258099737722</v>
      </c>
      <c r="D41" s="73">
        <f>$J$5*(1+Underlying_Assets!H63)</f>
        <v>25.092881953162014</v>
      </c>
      <c r="E41" s="73">
        <f>$J$6*(1+Underlying_Assets!I63)</f>
        <v>88.520846772190879</v>
      </c>
      <c r="F41" s="77">
        <f t="shared" si="7"/>
        <v>0.31237049940087563</v>
      </c>
      <c r="G41" s="77">
        <f t="shared" si="8"/>
        <v>0.7319778667503769</v>
      </c>
      <c r="H41" s="77">
        <f t="shared" si="9"/>
        <v>0.37398266643761058</v>
      </c>
      <c r="I41" s="77">
        <f t="shared" si="16"/>
        <v>0.17855869125226717</v>
      </c>
      <c r="J41" s="77">
        <f t="shared" si="10"/>
        <v>0.55590969813378677</v>
      </c>
      <c r="K41" s="77">
        <f t="shared" si="11"/>
        <v>7.8188143161739276E-2</v>
      </c>
      <c r="L41" s="73">
        <f t="shared" si="12"/>
        <v>2.1238957585224298</v>
      </c>
      <c r="M41" s="73">
        <f t="shared" si="13"/>
        <v>3.3433887594942941</v>
      </c>
      <c r="N41" s="73">
        <f t="shared" si="6"/>
        <v>7.4625241088917846</v>
      </c>
      <c r="O41" s="73">
        <f t="shared" si="14"/>
        <v>78693646.632075652</v>
      </c>
      <c r="P41" s="73">
        <f t="shared" si="15"/>
        <v>7746943.080703631</v>
      </c>
      <c r="U41" s="11">
        <v>-9474989.6212483048</v>
      </c>
      <c r="V41" s="11"/>
      <c r="AB41" s="46"/>
    </row>
    <row r="42" spans="2:28" x14ac:dyDescent="0.35">
      <c r="B42" s="77">
        <v>19</v>
      </c>
      <c r="C42" s="78">
        <f>$J$4*(1+Underlying_Assets!G64)</f>
        <v>99.793531663399278</v>
      </c>
      <c r="D42" s="73">
        <f>$J$5*(1+Underlying_Assets!H64)</f>
        <v>24.698577622154918</v>
      </c>
      <c r="E42" s="73">
        <f>$J$6*(1+Underlying_Assets!I64)</f>
        <v>88.724523418532101</v>
      </c>
      <c r="F42" s="77">
        <f t="shared" si="7"/>
        <v>0.28149680282195455</v>
      </c>
      <c r="G42" s="77">
        <f t="shared" si="8"/>
        <v>0.64202087627331961</v>
      </c>
      <c r="H42" s="77">
        <f t="shared" si="9"/>
        <v>0.38175240478467909</v>
      </c>
      <c r="I42" s="77">
        <f t="shared" si="16"/>
        <v>0.14768499467334609</v>
      </c>
      <c r="J42" s="77">
        <f t="shared" si="10"/>
        <v>0.46595270765672953</v>
      </c>
      <c r="K42" s="77">
        <f t="shared" si="11"/>
        <v>8.5957881508807787E-2</v>
      </c>
      <c r="L42" s="73">
        <f t="shared" si="12"/>
        <v>3.2887950074891208</v>
      </c>
      <c r="M42" s="73">
        <f t="shared" si="13"/>
        <v>3.046113704123508</v>
      </c>
      <c r="N42" s="73">
        <f t="shared" si="6"/>
        <v>7.3906742592204928</v>
      </c>
      <c r="O42" s="73">
        <f t="shared" si="14"/>
        <v>58410105.288703173</v>
      </c>
      <c r="P42" s="73">
        <f t="shared" si="15"/>
        <v>-12536598.262668848</v>
      </c>
      <c r="U42" s="11">
        <v>-9459413.975828439</v>
      </c>
      <c r="V42" s="11"/>
      <c r="AB42" s="46"/>
    </row>
    <row r="43" spans="2:28" x14ac:dyDescent="0.35">
      <c r="B43" s="77">
        <v>20</v>
      </c>
      <c r="C43" s="78">
        <f>$J$4*(1+Underlying_Assets!G65)</f>
        <v>101.69202338119212</v>
      </c>
      <c r="D43" s="73">
        <f>$J$5*(1+Underlying_Assets!H65)</f>
        <v>24.791753152193124</v>
      </c>
      <c r="E43" s="73">
        <f>$J$6*(1+Underlying_Assets!I65)</f>
        <v>86.937157971781289</v>
      </c>
      <c r="F43" s="77">
        <f t="shared" si="7"/>
        <v>0.30034230174550985</v>
      </c>
      <c r="G43" s="77">
        <f t="shared" si="8"/>
        <v>0.66340695579466125</v>
      </c>
      <c r="H43" s="77">
        <f t="shared" si="9"/>
        <v>0.31295197076435943</v>
      </c>
      <c r="I43" s="77">
        <f t="shared" si="16"/>
        <v>0.16653049359690139</v>
      </c>
      <c r="J43" s="77">
        <f t="shared" si="10"/>
        <v>0.48733878717807116</v>
      </c>
      <c r="K43" s="77">
        <f t="shared" si="11"/>
        <v>1.7157447488488131E-2</v>
      </c>
      <c r="L43" s="73">
        <f t="shared" si="12"/>
        <v>2.5739676009445134</v>
      </c>
      <c r="M43" s="73">
        <f t="shared" si="13"/>
        <v>3.1153457121625205</v>
      </c>
      <c r="N43" s="73">
        <f t="shared" si="6"/>
        <v>8.0415349551939244</v>
      </c>
      <c r="O43" s="73">
        <f t="shared" si="14"/>
        <v>71626977.807885885</v>
      </c>
      <c r="P43" s="73">
        <f t="shared" si="15"/>
        <v>680274.2565138638</v>
      </c>
      <c r="U43" s="11">
        <v>-9040554.3434341773</v>
      </c>
      <c r="V43" s="11"/>
      <c r="AB43" s="46"/>
    </row>
    <row r="44" spans="2:28" x14ac:dyDescent="0.35">
      <c r="B44" s="77">
        <v>21</v>
      </c>
      <c r="C44" s="78">
        <f>$J$4*(1+Underlying_Assets!G66)</f>
        <v>103.22878923390407</v>
      </c>
      <c r="D44" s="73">
        <f>$J$5*(1+Underlying_Assets!H66)</f>
        <v>25.398660168175134</v>
      </c>
      <c r="E44" s="73">
        <f>$J$6*(1+Underlying_Assets!I66)</f>
        <v>89.301598752465793</v>
      </c>
      <c r="F44" s="77">
        <f t="shared" si="7"/>
        <v>0.31534121418562477</v>
      </c>
      <c r="G44" s="77">
        <f t="shared" si="8"/>
        <v>0.80077056816913061</v>
      </c>
      <c r="H44" s="77">
        <f t="shared" si="9"/>
        <v>0.40366986201305377</v>
      </c>
      <c r="I44" s="77">
        <f t="shared" si="16"/>
        <v>0.18152940603701631</v>
      </c>
      <c r="J44" s="77">
        <f t="shared" si="10"/>
        <v>0.62470239955254048</v>
      </c>
      <c r="K44" s="77">
        <f t="shared" si="11"/>
        <v>0.10787533873718247</v>
      </c>
      <c r="L44" s="73">
        <f t="shared" si="12"/>
        <v>2.0134885229574024</v>
      </c>
      <c r="M44" s="73">
        <f t="shared" si="13"/>
        <v>3.5813603118343096</v>
      </c>
      <c r="N44" s="73">
        <f t="shared" si="6"/>
        <v>7.1902762204111852</v>
      </c>
      <c r="O44" s="73">
        <f t="shared" si="14"/>
        <v>83416725.063253284</v>
      </c>
      <c r="P44" s="73">
        <f t="shared" si="15"/>
        <v>12470021.511881262</v>
      </c>
      <c r="U44" s="11">
        <v>-8778083.4042653367</v>
      </c>
      <c r="V44" s="11"/>
      <c r="AB44" s="46"/>
    </row>
    <row r="45" spans="2:28" x14ac:dyDescent="0.35">
      <c r="B45" s="77">
        <v>22</v>
      </c>
      <c r="C45" s="78">
        <f>$J$4*(1+Underlying_Assets!G67)</f>
        <v>102.5413346337577</v>
      </c>
      <c r="D45" s="73">
        <f>$J$5*(1+Underlying_Assets!H67)</f>
        <v>24.582869227339856</v>
      </c>
      <c r="E45" s="73">
        <f>$J$6*(1+Underlying_Assets!I67)</f>
        <v>87.049354645207046</v>
      </c>
      <c r="F45" s="77">
        <f t="shared" si="7"/>
        <v>0.30865941660566665</v>
      </c>
      <c r="G45" s="77">
        <f t="shared" si="8"/>
        <v>0.61535036348633032</v>
      </c>
      <c r="H45" s="77">
        <f t="shared" si="9"/>
        <v>0.31731214982089284</v>
      </c>
      <c r="I45" s="77">
        <f t="shared" si="16"/>
        <v>0.17484760845705818</v>
      </c>
      <c r="J45" s="77">
        <f t="shared" si="10"/>
        <v>0.43928219486974024</v>
      </c>
      <c r="K45" s="77">
        <f t="shared" si="11"/>
        <v>2.151762654502154E-2</v>
      </c>
      <c r="L45" s="73">
        <f t="shared" si="12"/>
        <v>2.2622384314763551</v>
      </c>
      <c r="M45" s="73">
        <f t="shared" si="13"/>
        <v>2.9610425931972646</v>
      </c>
      <c r="N45" s="73">
        <f t="shared" si="6"/>
        <v>7.9993119125947629</v>
      </c>
      <c r="O45" s="73">
        <f t="shared" si="14"/>
        <v>72070550.249202847</v>
      </c>
      <c r="P45" s="73">
        <f t="shared" si="15"/>
        <v>1123846.697830826</v>
      </c>
      <c r="U45" s="11">
        <v>-8659285.5406159163</v>
      </c>
      <c r="V45" s="11"/>
      <c r="AB45" s="46"/>
    </row>
    <row r="46" spans="2:28" x14ac:dyDescent="0.35">
      <c r="B46" s="77">
        <v>23</v>
      </c>
      <c r="C46" s="78">
        <f>$J$4*(1+Underlying_Assets!G68)</f>
        <v>101.0304146723654</v>
      </c>
      <c r="D46" s="73">
        <f>$J$5*(1+Underlying_Assets!H68)</f>
        <v>24.566817032011699</v>
      </c>
      <c r="E46" s="73">
        <f>$J$6*(1+Underlying_Assets!I68)</f>
        <v>89.083093015871555</v>
      </c>
      <c r="F46" s="77">
        <f t="shared" si="7"/>
        <v>0.2938150414760391</v>
      </c>
      <c r="G46" s="77">
        <f t="shared" si="8"/>
        <v>0.61164045796289468</v>
      </c>
      <c r="H46" s="77">
        <f t="shared" si="9"/>
        <v>0.39538766903984351</v>
      </c>
      <c r="I46" s="77">
        <f t="shared" si="16"/>
        <v>0.16000323332743063</v>
      </c>
      <c r="J46" s="77">
        <f t="shared" si="10"/>
        <v>0.4355722893463046</v>
      </c>
      <c r="K46" s="77">
        <f t="shared" si="11"/>
        <v>9.9593145763972213E-2</v>
      </c>
      <c r="L46" s="73">
        <f t="shared" si="12"/>
        <v>2.8202279668374572</v>
      </c>
      <c r="M46" s="73">
        <f t="shared" si="13"/>
        <v>2.9493208701588109</v>
      </c>
      <c r="N46" s="73">
        <f t="shared" si="6"/>
        <v>7.2656064257993975</v>
      </c>
      <c r="O46" s="73">
        <f t="shared" si="14"/>
        <v>61471713.930123717</v>
      </c>
      <c r="P46" s="73">
        <f t="shared" si="15"/>
        <v>-9474989.6212483048</v>
      </c>
      <c r="U46" s="11">
        <v>-8298511.8909472376</v>
      </c>
      <c r="V46" s="11"/>
      <c r="AB46" s="46"/>
    </row>
    <row r="47" spans="2:28" x14ac:dyDescent="0.35">
      <c r="B47" s="77">
        <v>24</v>
      </c>
      <c r="C47" s="78">
        <f>$J$4*(1+Underlying_Assets!G69)</f>
        <v>103.59178589773549</v>
      </c>
      <c r="D47" s="73">
        <f>$J$5*(1+Underlying_Assets!H69)</f>
        <v>25.654349455546903</v>
      </c>
      <c r="E47" s="73">
        <f>$J$6*(1+Underlying_Assets!I69)</f>
        <v>89.858380259155538</v>
      </c>
      <c r="F47" s="77">
        <f t="shared" si="7"/>
        <v>0.31885147457761148</v>
      </c>
      <c r="G47" s="77">
        <f t="shared" si="8"/>
        <v>0.85766162001849144</v>
      </c>
      <c r="H47" s="77">
        <f t="shared" si="9"/>
        <v>0.42468271703750649</v>
      </c>
      <c r="I47" s="77">
        <f t="shared" si="16"/>
        <v>0.18503966642900302</v>
      </c>
      <c r="J47" s="77">
        <f t="shared" si="10"/>
        <v>0.68159345140190131</v>
      </c>
      <c r="K47" s="77">
        <f t="shared" si="11"/>
        <v>0.12888819376163518</v>
      </c>
      <c r="L47" s="73">
        <f t="shared" si="12"/>
        <v>1.8834154909561605</v>
      </c>
      <c r="M47" s="73">
        <f t="shared" si="13"/>
        <v>3.7850144597196831</v>
      </c>
      <c r="N47" s="73">
        <f t="shared" si="6"/>
        <v>7.0013205525615447</v>
      </c>
      <c r="O47" s="73">
        <f t="shared" si="14"/>
        <v>88105906.065727443</v>
      </c>
      <c r="P47" s="73">
        <f t="shared" si="15"/>
        <v>17159202.514355421</v>
      </c>
      <c r="U47" s="11">
        <v>-8283329.8609894216</v>
      </c>
      <c r="V47" s="11"/>
      <c r="AB47" s="46"/>
    </row>
    <row r="48" spans="2:28" x14ac:dyDescent="0.35">
      <c r="B48" s="77">
        <v>25</v>
      </c>
      <c r="C48" s="78">
        <f>$J$4*(1+Underlying_Assets!G70)</f>
        <v>102.31105899439882</v>
      </c>
      <c r="D48" s="73">
        <f>$J$5*(1+Underlying_Assets!H70)</f>
        <v>25.654362180898556</v>
      </c>
      <c r="E48" s="73">
        <f>$J$6*(1+Underlying_Assets!I70)</f>
        <v>90.263099106883189</v>
      </c>
      <c r="F48" s="77">
        <f t="shared" si="7"/>
        <v>0.30641120527385296</v>
      </c>
      <c r="G48" s="77">
        <f t="shared" si="8"/>
        <v>0.85766443728434616</v>
      </c>
      <c r="H48" s="77">
        <f t="shared" si="9"/>
        <v>0.43987519176518614</v>
      </c>
      <c r="I48" s="77">
        <f t="shared" si="16"/>
        <v>0.1725993971252445</v>
      </c>
      <c r="J48" s="77">
        <f t="shared" si="10"/>
        <v>0.68159626866775613</v>
      </c>
      <c r="K48" s="77">
        <f t="shared" si="11"/>
        <v>0.14408066848931483</v>
      </c>
      <c r="L48" s="73">
        <f t="shared" si="12"/>
        <v>2.3462736198426342</v>
      </c>
      <c r="M48" s="73">
        <f t="shared" si="13"/>
        <v>3.7850246967652303</v>
      </c>
      <c r="N48" s="73">
        <f t="shared" si="6"/>
        <v>6.8666427537811678</v>
      </c>
      <c r="O48" s="73">
        <f t="shared" si="14"/>
        <v>81878424.266098827</v>
      </c>
      <c r="P48" s="73">
        <f t="shared" si="15"/>
        <v>10931720.714726806</v>
      </c>
      <c r="U48" s="11">
        <v>-7952866.3213253468</v>
      </c>
      <c r="V48" s="11"/>
      <c r="AB48" s="46"/>
    </row>
    <row r="49" spans="2:28" x14ac:dyDescent="0.35">
      <c r="B49" s="77">
        <v>26</v>
      </c>
      <c r="C49" s="78">
        <f>$J$4*(1+Underlying_Assets!G71)</f>
        <v>100.8446145852234</v>
      </c>
      <c r="D49" s="73">
        <f>$J$5*(1+Underlying_Assets!H71)</f>
        <v>25.120593255270027</v>
      </c>
      <c r="E49" s="73">
        <f>$J$6*(1+Underlying_Assets!I71)</f>
        <v>89.945140872307718</v>
      </c>
      <c r="F49" s="77">
        <f t="shared" si="7"/>
        <v>0.29197429732567931</v>
      </c>
      <c r="G49" s="77">
        <f t="shared" si="8"/>
        <v>0.73824668742336541</v>
      </c>
      <c r="H49" s="77">
        <f t="shared" si="9"/>
        <v>0.42794532071182911</v>
      </c>
      <c r="I49" s="77">
        <f t="shared" si="16"/>
        <v>0.15816248917707085</v>
      </c>
      <c r="J49" s="77">
        <f t="shared" si="10"/>
        <v>0.56217851880677538</v>
      </c>
      <c r="K49" s="77">
        <f t="shared" si="11"/>
        <v>0.13215079743595781</v>
      </c>
      <c r="L49" s="73">
        <f t="shared" si="12"/>
        <v>2.8899305090470264</v>
      </c>
      <c r="M49" s="73">
        <f t="shared" si="13"/>
        <v>3.3646949890087257</v>
      </c>
      <c r="N49" s="73">
        <f t="shared" si="6"/>
        <v>6.9722609965787399</v>
      </c>
      <c r="O49" s="73">
        <f t="shared" si="14"/>
        <v>67476038.654503912</v>
      </c>
      <c r="P49" s="73">
        <f t="shared" si="15"/>
        <v>-3470664.8968681097</v>
      </c>
      <c r="U49" s="11">
        <v>-7656321.7529445738</v>
      </c>
      <c r="V49" s="11"/>
      <c r="AB49" s="46"/>
    </row>
    <row r="50" spans="2:28" x14ac:dyDescent="0.35">
      <c r="B50" s="77">
        <v>27</v>
      </c>
      <c r="C50" s="78">
        <f>$J$4*(1+Underlying_Assets!G72)</f>
        <v>102.02659375088682</v>
      </c>
      <c r="D50" s="73">
        <f>$J$5*(1+Underlying_Assets!H72)</f>
        <v>25.237852566198065</v>
      </c>
      <c r="E50" s="73">
        <f>$J$6*(1+Underlying_Assets!I72)</f>
        <v>89.077764786049443</v>
      </c>
      <c r="F50" s="77">
        <f t="shared" si="7"/>
        <v>0.30362693694681397</v>
      </c>
      <c r="G50" s="77">
        <f t="shared" si="8"/>
        <v>0.76469664337211163</v>
      </c>
      <c r="H50" s="77">
        <f t="shared" si="9"/>
        <v>0.39518545536531219</v>
      </c>
      <c r="I50" s="77">
        <f t="shared" si="16"/>
        <v>0.16981512879820551</v>
      </c>
      <c r="J50" s="77">
        <f t="shared" si="10"/>
        <v>0.58862847475552149</v>
      </c>
      <c r="K50" s="77">
        <f t="shared" si="11"/>
        <v>9.9390932089440887E-2</v>
      </c>
      <c r="L50" s="73">
        <f t="shared" si="12"/>
        <v>2.4505811854572741</v>
      </c>
      <c r="M50" s="73">
        <f t="shared" si="13"/>
        <v>3.4554316597191033</v>
      </c>
      <c r="N50" s="73">
        <f t="shared" si="6"/>
        <v>7.2674516754804515</v>
      </c>
      <c r="O50" s="73">
        <f t="shared" si="14"/>
        <v>76038917.346297041</v>
      </c>
      <c r="P50" s="73">
        <f t="shared" si="15"/>
        <v>5092213.7949250191</v>
      </c>
      <c r="U50" s="11">
        <v>-7448138.7271275297</v>
      </c>
      <c r="V50" s="11"/>
      <c r="AB50" s="46"/>
    </row>
    <row r="51" spans="2:28" x14ac:dyDescent="0.35">
      <c r="B51" s="77">
        <v>28</v>
      </c>
      <c r="C51" s="78">
        <f>$J$4*(1+Underlying_Assets!G73)</f>
        <v>100.54987273909782</v>
      </c>
      <c r="D51" s="73">
        <f>$J$5*(1+Underlying_Assets!H73)</f>
        <v>25.058174772517621</v>
      </c>
      <c r="E51" s="73">
        <f>$J$6*(1+Underlying_Assets!I73)</f>
        <v>87.937809867857808</v>
      </c>
      <c r="F51" s="77">
        <f t="shared" si="7"/>
        <v>0.28904728516688227</v>
      </c>
      <c r="G51" s="77">
        <f t="shared" si="8"/>
        <v>0.72411667362132637</v>
      </c>
      <c r="H51" s="77">
        <f t="shared" si="9"/>
        <v>0.35164208232949579</v>
      </c>
      <c r="I51" s="77">
        <f t="shared" si="16"/>
        <v>0.15523547701827381</v>
      </c>
      <c r="J51" s="77">
        <f t="shared" si="10"/>
        <v>0.54804850500473634</v>
      </c>
      <c r="K51" s="77">
        <f t="shared" si="11"/>
        <v>5.5847559053624485E-2</v>
      </c>
      <c r="L51" s="73">
        <f t="shared" si="12"/>
        <v>3.0009960643378903</v>
      </c>
      <c r="M51" s="73">
        <f t="shared" si="13"/>
        <v>3.3167785080073919</v>
      </c>
      <c r="N51" s="73">
        <f t="shared" si="6"/>
        <v>7.6714674795967355</v>
      </c>
      <c r="O51" s="73">
        <f t="shared" si="14"/>
        <v>68680954.786076829</v>
      </c>
      <c r="P51" s="73">
        <f t="shared" si="15"/>
        <v>-2265748.7652951926</v>
      </c>
      <c r="U51" s="11">
        <v>-7150025.6498647109</v>
      </c>
      <c r="V51" s="11"/>
      <c r="AB51" s="46"/>
    </row>
    <row r="52" spans="2:28" x14ac:dyDescent="0.35">
      <c r="B52" s="77">
        <v>29</v>
      </c>
      <c r="C52" s="78">
        <f>$J$4*(1+Underlying_Assets!G74)</f>
        <v>100.10897474557231</v>
      </c>
      <c r="D52" s="73">
        <f>$J$5*(1+Underlying_Assets!H74)</f>
        <v>25.03074413713307</v>
      </c>
      <c r="E52" s="73">
        <f>$J$6*(1+Underlying_Assets!I74)</f>
        <v>89.804562522765863</v>
      </c>
      <c r="F52" s="77">
        <f t="shared" si="7"/>
        <v>0.28465277469706018</v>
      </c>
      <c r="G52" s="77">
        <f t="shared" si="8"/>
        <v>0.71789591426608701</v>
      </c>
      <c r="H52" s="77">
        <f t="shared" si="9"/>
        <v>0.4226573357267987</v>
      </c>
      <c r="I52" s="77">
        <f t="shared" si="16"/>
        <v>0.15084096654845172</v>
      </c>
      <c r="J52" s="77">
        <f t="shared" si="10"/>
        <v>0.54182774564949687</v>
      </c>
      <c r="K52" s="77">
        <f t="shared" si="11"/>
        <v>0.1268628124509274</v>
      </c>
      <c r="L52" s="73">
        <f t="shared" si="12"/>
        <v>3.1682736043611825</v>
      </c>
      <c r="M52" s="73">
        <f t="shared" si="13"/>
        <v>3.2958064981295774</v>
      </c>
      <c r="N52" s="73">
        <f t="shared" si="6"/>
        <v>7.0193981039578652</v>
      </c>
      <c r="O52" s="73">
        <f t="shared" si="14"/>
        <v>62993837.230046675</v>
      </c>
      <c r="P52" s="73">
        <f t="shared" si="15"/>
        <v>-7952866.3213253468</v>
      </c>
      <c r="U52" s="11">
        <v>-6166118.8367452472</v>
      </c>
      <c r="V52" s="11"/>
      <c r="AB52" s="46"/>
    </row>
    <row r="53" spans="2:28" x14ac:dyDescent="0.35">
      <c r="B53" s="77">
        <v>30</v>
      </c>
      <c r="C53" s="78">
        <f>$J$4*(1+Underlying_Assets!G75)</f>
        <v>100.07869612190085</v>
      </c>
      <c r="D53" s="73">
        <f>$J$5*(1+Underlying_Assets!H75)</f>
        <v>24.975842984987793</v>
      </c>
      <c r="E53" s="73">
        <f>$J$6*(1+Underlying_Assets!I75)</f>
        <v>88.940002000000007</v>
      </c>
      <c r="F53" s="77">
        <f t="shared" si="7"/>
        <v>0.28435027231246124</v>
      </c>
      <c r="G53" s="77">
        <f t="shared" si="8"/>
        <v>0.70542484859358101</v>
      </c>
      <c r="H53" s="77">
        <f t="shared" si="9"/>
        <v>0.38995296397603302</v>
      </c>
      <c r="I53" s="77">
        <f t="shared" si="16"/>
        <v>0.15053846416385278</v>
      </c>
      <c r="J53" s="77">
        <f t="shared" si="10"/>
        <v>0.52935667997699087</v>
      </c>
      <c r="K53" s="77">
        <f t="shared" si="11"/>
        <v>9.4158440700161716E-2</v>
      </c>
      <c r="L53" s="73">
        <f t="shared" si="12"/>
        <v>3.1798116158076084</v>
      </c>
      <c r="M53" s="73">
        <f t="shared" si="13"/>
        <v>3.2539903918738791</v>
      </c>
      <c r="N53" s="73">
        <f t="shared" si="6"/>
        <v>7.3152992752916433</v>
      </c>
      <c r="O53" s="73">
        <f t="shared" si="14"/>
        <v>63498564.824244492</v>
      </c>
      <c r="P53" s="73">
        <f t="shared" si="15"/>
        <v>-7448138.7271275297</v>
      </c>
      <c r="U53" s="11">
        <v>-6116229.603845641</v>
      </c>
      <c r="V53" s="11"/>
      <c r="AB53" s="46"/>
    </row>
    <row r="54" spans="2:28" x14ac:dyDescent="0.35">
      <c r="B54" s="77">
        <v>31</v>
      </c>
      <c r="C54" s="78">
        <f>$J$4*(1+Underlying_Assets!G76)</f>
        <v>102.12732400018935</v>
      </c>
      <c r="D54" s="73">
        <f>$J$5*(1+Underlying_Assets!H76)</f>
        <v>25.257779407873659</v>
      </c>
      <c r="E54" s="73">
        <f>$J$6*(1+Underlying_Assets!I76)</f>
        <v>89.402568380838545</v>
      </c>
      <c r="F54" s="77">
        <f t="shared" si="7"/>
        <v>0.30461374394602636</v>
      </c>
      <c r="G54" s="77">
        <f t="shared" si="8"/>
        <v>0.76917928303572836</v>
      </c>
      <c r="H54" s="77">
        <f t="shared" si="9"/>
        <v>0.40749014901881192</v>
      </c>
      <c r="I54" s="77">
        <f t="shared" si="16"/>
        <v>0.1708019357974179</v>
      </c>
      <c r="J54" s="77">
        <f t="shared" si="10"/>
        <v>0.59311111441913833</v>
      </c>
      <c r="K54" s="77">
        <f t="shared" si="11"/>
        <v>0.11169562574294062</v>
      </c>
      <c r="L54" s="73">
        <f t="shared" si="12"/>
        <v>2.4135825191070808</v>
      </c>
      <c r="M54" s="73">
        <f t="shared" si="13"/>
        <v>3.4709435242279554</v>
      </c>
      <c r="N54" s="73">
        <f t="shared" si="6"/>
        <v>7.1556915409325015</v>
      </c>
      <c r="O54" s="73">
        <f t="shared" si="14"/>
        <v>76234337.959936649</v>
      </c>
      <c r="P54" s="73">
        <f t="shared" si="15"/>
        <v>5287634.4085646272</v>
      </c>
      <c r="U54" s="11">
        <v>-5607030.5337954834</v>
      </c>
      <c r="V54" s="11"/>
      <c r="AB54" s="46"/>
    </row>
    <row r="55" spans="2:28" x14ac:dyDescent="0.35">
      <c r="B55" s="77">
        <v>32</v>
      </c>
      <c r="C55" s="78">
        <f>$J$4*(1+Underlying_Assets!G77)</f>
        <v>101.94219225530674</v>
      </c>
      <c r="D55" s="73">
        <f>$J$5*(1+Underlying_Assets!H77)</f>
        <v>25.160533457333003</v>
      </c>
      <c r="E55" s="73">
        <f>$J$6*(1+Underlying_Assets!I77)</f>
        <v>88.107771315477962</v>
      </c>
      <c r="F55" s="77">
        <f t="shared" si="7"/>
        <v>0.30279934462693026</v>
      </c>
      <c r="G55" s="77">
        <f t="shared" si="8"/>
        <v>0.74726976096133524</v>
      </c>
      <c r="H55" s="77">
        <f t="shared" si="9"/>
        <v>0.35816985910539134</v>
      </c>
      <c r="I55" s="77">
        <f t="shared" si="16"/>
        <v>0.16898753647832179</v>
      </c>
      <c r="J55" s="77">
        <f t="shared" si="10"/>
        <v>0.5712015923447451</v>
      </c>
      <c r="K55" s="77">
        <f t="shared" si="11"/>
        <v>6.237533582952004E-2</v>
      </c>
      <c r="L55" s="73">
        <f t="shared" si="12"/>
        <v>2.4816354953313038</v>
      </c>
      <c r="M55" s="73">
        <f t="shared" si="13"/>
        <v>3.3954962962153594</v>
      </c>
      <c r="N55" s="73">
        <f t="shared" si="6"/>
        <v>7.6100553334823644</v>
      </c>
      <c r="O55" s="73">
        <f t="shared" si="14"/>
        <v>76180576.647743359</v>
      </c>
      <c r="P55" s="73">
        <f t="shared" si="15"/>
        <v>5233873.0963713378</v>
      </c>
      <c r="U55" s="11">
        <v>-5455942.076849021</v>
      </c>
      <c r="V55" s="11"/>
      <c r="AB55" s="46"/>
    </row>
    <row r="56" spans="2:28" x14ac:dyDescent="0.35">
      <c r="B56" s="77">
        <v>33</v>
      </c>
      <c r="C56" s="78">
        <f>$J$4*(1+Underlying_Assets!G78)</f>
        <v>101.849998</v>
      </c>
      <c r="D56" s="73">
        <f>$J$5*(1+Underlying_Assets!H78)</f>
        <v>25.126071762644465</v>
      </c>
      <c r="E56" s="73">
        <f>$J$6*(1+Underlying_Assets!I78)</f>
        <v>88.613851883045882</v>
      </c>
      <c r="F56" s="77">
        <f t="shared" si="7"/>
        <v>0.30189455763307421</v>
      </c>
      <c r="G56" s="77">
        <f t="shared" si="8"/>
        <v>0.73948521066009909</v>
      </c>
      <c r="H56" s="77">
        <f t="shared" si="9"/>
        <v>0.37753278681080826</v>
      </c>
      <c r="I56" s="77">
        <f t="shared" si="16"/>
        <v>0.16808274948446575</v>
      </c>
      <c r="J56" s="77">
        <f t="shared" si="10"/>
        <v>0.56341704204350895</v>
      </c>
      <c r="K56" s="77">
        <f t="shared" si="11"/>
        <v>8.1738263534936961E-2</v>
      </c>
      <c r="L56" s="73">
        <f t="shared" si="12"/>
        <v>2.515612634366569</v>
      </c>
      <c r="M56" s="73">
        <f t="shared" si="13"/>
        <v>3.3689134714190452</v>
      </c>
      <c r="N56" s="73">
        <f t="shared" si="6"/>
        <v>7.4296422945498151</v>
      </c>
      <c r="O56" s="73">
        <f t="shared" si="14"/>
        <v>74339129.288731173</v>
      </c>
      <c r="P56" s="73">
        <f t="shared" si="15"/>
        <v>3392425.7373591512</v>
      </c>
      <c r="U56" s="11">
        <v>-5257659.6518906057</v>
      </c>
      <c r="V56" s="11"/>
      <c r="AB56" s="46"/>
    </row>
    <row r="57" spans="2:28" x14ac:dyDescent="0.35">
      <c r="B57" s="77">
        <v>34</v>
      </c>
      <c r="C57" s="78">
        <f>$J$4*(1+Underlying_Assets!G79)</f>
        <v>101.61972941218461</v>
      </c>
      <c r="D57" s="73">
        <f>$J$5*(1+Underlying_Assets!H79)</f>
        <v>24.739611614955013</v>
      </c>
      <c r="E57" s="73">
        <f>$J$6*(1+Underlying_Assets!I79)</f>
        <v>89.644306775199553</v>
      </c>
      <c r="F57" s="77">
        <f t="shared" si="7"/>
        <v>0.29963113801728319</v>
      </c>
      <c r="G57" s="77">
        <f t="shared" si="8"/>
        <v>0.65144911283647566</v>
      </c>
      <c r="H57" s="77">
        <f t="shared" si="9"/>
        <v>0.41661906096911977</v>
      </c>
      <c r="I57" s="77">
        <f t="shared" si="16"/>
        <v>0.16581932986867473</v>
      </c>
      <c r="J57" s="77">
        <f t="shared" si="10"/>
        <v>0.47538094421988558</v>
      </c>
      <c r="K57" s="77">
        <f t="shared" si="11"/>
        <v>0.12082453769324847</v>
      </c>
      <c r="L57" s="73">
        <f t="shared" si="12"/>
        <v>2.6007296732816556</v>
      </c>
      <c r="M57" s="73">
        <f t="shared" si="13"/>
        <v>3.0765239104942133</v>
      </c>
      <c r="N57" s="73">
        <f t="shared" si="6"/>
        <v>7.0734643537954049</v>
      </c>
      <c r="O57" s="73">
        <f t="shared" si="14"/>
        <v>65689043.899481416</v>
      </c>
      <c r="P57" s="73">
        <f t="shared" si="15"/>
        <v>-5257659.6518906057</v>
      </c>
      <c r="U57" s="11">
        <v>-5034326.9473969117</v>
      </c>
      <c r="V57" s="11"/>
      <c r="AB57" s="46"/>
    </row>
    <row r="58" spans="2:28" x14ac:dyDescent="0.35">
      <c r="B58" s="77">
        <v>35</v>
      </c>
      <c r="C58" s="78">
        <f>$J$4*(1+Underlying_Assets!G80)</f>
        <v>101.91923400298067</v>
      </c>
      <c r="D58" s="73">
        <f>$J$5*(1+Underlying_Assets!H80)</f>
        <v>25.04445429272657</v>
      </c>
      <c r="E58" s="73">
        <f>$J$6*(1+Underlying_Assets!I80)</f>
        <v>89.323827304805988</v>
      </c>
      <c r="F58" s="77">
        <f t="shared" si="7"/>
        <v>0.30257411072324875</v>
      </c>
      <c r="G58" s="77">
        <f t="shared" si="8"/>
        <v>0.72100597495777818</v>
      </c>
      <c r="H58" s="77">
        <f t="shared" si="9"/>
        <v>0.40451127221078698</v>
      </c>
      <c r="I58" s="77">
        <f t="shared" si="16"/>
        <v>0.16876230257464028</v>
      </c>
      <c r="J58" s="77">
        <f t="shared" si="10"/>
        <v>0.54493780634118805</v>
      </c>
      <c r="K58" s="77">
        <f t="shared" si="11"/>
        <v>0.10871674893491567</v>
      </c>
      <c r="L58" s="73">
        <f t="shared" si="12"/>
        <v>2.4900910654099349</v>
      </c>
      <c r="M58" s="73">
        <f t="shared" si="13"/>
        <v>3.3062819947204911</v>
      </c>
      <c r="N58" s="73">
        <f t="shared" si="6"/>
        <v>7.1826502029718178</v>
      </c>
      <c r="O58" s="73">
        <f t="shared" si="14"/>
        <v>72157798.124349684</v>
      </c>
      <c r="P58" s="73">
        <f t="shared" si="15"/>
        <v>1211094.5729776621</v>
      </c>
      <c r="U58" s="11">
        <v>-5001626.848707445</v>
      </c>
      <c r="V58" s="11"/>
      <c r="AB58" s="46"/>
    </row>
    <row r="59" spans="2:28" x14ac:dyDescent="0.35">
      <c r="B59" s="77">
        <v>36</v>
      </c>
      <c r="C59" s="78">
        <f>$J$4*(1+Underlying_Assets!G81)</f>
        <v>101.38871358099544</v>
      </c>
      <c r="D59" s="73">
        <f>$J$5*(1+Underlying_Assets!H81)</f>
        <v>25.401347871477626</v>
      </c>
      <c r="E59" s="73">
        <f>$J$6*(1+Underlying_Assets!I81)</f>
        <v>89.028201578904543</v>
      </c>
      <c r="F59" s="77">
        <f t="shared" si="7"/>
        <v>0.29735521365175804</v>
      </c>
      <c r="G59" s="77">
        <f t="shared" si="8"/>
        <v>0.80137155740434063</v>
      </c>
      <c r="H59" s="77">
        <f t="shared" si="9"/>
        <v>0.39330388349746859</v>
      </c>
      <c r="I59" s="77">
        <f t="shared" si="16"/>
        <v>0.16354340550314958</v>
      </c>
      <c r="J59" s="77">
        <f t="shared" si="10"/>
        <v>0.6253033887877506</v>
      </c>
      <c r="K59" s="77">
        <f t="shared" si="11"/>
        <v>9.7509360221597285E-2</v>
      </c>
      <c r="L59" s="73">
        <f t="shared" si="12"/>
        <v>2.6864889428365899</v>
      </c>
      <c r="M59" s="73">
        <f t="shared" si="13"/>
        <v>3.5834794442545608</v>
      </c>
      <c r="N59" s="73">
        <f t="shared" si="6"/>
        <v>7.2846352490077066</v>
      </c>
      <c r="O59" s="73">
        <f t="shared" si="14"/>
        <v>75854897.816090673</v>
      </c>
      <c r="P59" s="73">
        <f t="shared" si="15"/>
        <v>4908194.2647186518</v>
      </c>
      <c r="U59" s="11">
        <v>-4557854.6155559346</v>
      </c>
      <c r="V59" s="11"/>
      <c r="AB59" s="46"/>
    </row>
    <row r="60" spans="2:28" x14ac:dyDescent="0.35">
      <c r="B60" s="77">
        <v>37</v>
      </c>
      <c r="C60" s="78">
        <f>$J$4*(1+Underlying_Assets!G82)</f>
        <v>101.52563971877881</v>
      </c>
      <c r="D60" s="73">
        <f>$J$5*(1+Underlying_Assets!H82)</f>
        <v>24.455661034613577</v>
      </c>
      <c r="E60" s="73">
        <f>$J$6*(1+Underlying_Assets!I82)</f>
        <v>88.753989379459028</v>
      </c>
      <c r="F60" s="77">
        <f t="shared" si="7"/>
        <v>0.29870480924556275</v>
      </c>
      <c r="G60" s="77">
        <f t="shared" si="8"/>
        <v>0.58588391734940148</v>
      </c>
      <c r="H60" s="77">
        <f t="shared" si="9"/>
        <v>0.3828749780596768</v>
      </c>
      <c r="I60" s="77">
        <f t="shared" si="16"/>
        <v>0.16489300109695429</v>
      </c>
      <c r="J60" s="77">
        <f t="shared" si="10"/>
        <v>0.4098157487328114</v>
      </c>
      <c r="K60" s="77">
        <f t="shared" si="11"/>
        <v>8.7080454783805494E-2</v>
      </c>
      <c r="L60" s="73">
        <f t="shared" si="12"/>
        <v>2.6356139519186783</v>
      </c>
      <c r="M60" s="73">
        <f t="shared" si="13"/>
        <v>2.8686958697681675</v>
      </c>
      <c r="N60" s="73">
        <f t="shared" si="6"/>
        <v>7.3803283376171152</v>
      </c>
      <c r="O60" s="73">
        <f t="shared" si="14"/>
        <v>62648191.660424784</v>
      </c>
      <c r="P60" s="73">
        <f t="shared" si="15"/>
        <v>-8298511.8909472376</v>
      </c>
      <c r="U60" s="11">
        <v>-4492449.8155502826</v>
      </c>
      <c r="V60" s="11"/>
      <c r="AB60" s="46"/>
    </row>
    <row r="61" spans="2:28" x14ac:dyDescent="0.35">
      <c r="B61" s="77">
        <v>38</v>
      </c>
      <c r="C61" s="78">
        <f>$J$4*(1+Underlying_Assets!G83)</f>
        <v>101.38514438280005</v>
      </c>
      <c r="D61" s="73">
        <f>$J$5*(1+Underlying_Assets!H83)</f>
        <v>24.99584494891435</v>
      </c>
      <c r="E61" s="73">
        <f>$J$6*(1+Underlying_Assets!I83)</f>
        <v>88.802656090067217</v>
      </c>
      <c r="F61" s="77">
        <f t="shared" si="7"/>
        <v>0.29732000992055124</v>
      </c>
      <c r="G61" s="77">
        <f t="shared" si="8"/>
        <v>0.70997156422263374</v>
      </c>
      <c r="H61" s="77">
        <f t="shared" si="9"/>
        <v>0.38472823203197065</v>
      </c>
      <c r="I61" s="77">
        <f t="shared" si="16"/>
        <v>0.16350820177194278</v>
      </c>
      <c r="J61" s="77">
        <f t="shared" si="10"/>
        <v>0.53390339560604372</v>
      </c>
      <c r="K61" s="77">
        <f t="shared" si="11"/>
        <v>8.893370875609935E-2</v>
      </c>
      <c r="L61" s="73">
        <f t="shared" si="12"/>
        <v>2.6878168088418093</v>
      </c>
      <c r="M61" s="73">
        <f t="shared" si="13"/>
        <v>3.2692005564924234</v>
      </c>
      <c r="N61" s="73">
        <f t="shared" si="6"/>
        <v>7.3632676022891985</v>
      </c>
      <c r="O61" s="73">
        <f t="shared" si="14"/>
        <v>69946547.435192734</v>
      </c>
      <c r="P61" s="73">
        <f t="shared" si="15"/>
        <v>-1000156.1161792874</v>
      </c>
      <c r="U61" s="11">
        <v>-4445920.8132483065</v>
      </c>
      <c r="V61" s="11"/>
      <c r="AB61" s="46"/>
    </row>
    <row r="62" spans="2:28" x14ac:dyDescent="0.35">
      <c r="B62" s="77">
        <v>39</v>
      </c>
      <c r="C62" s="78">
        <f>$J$4*(1+Underlying_Assets!G84)</f>
        <v>102.41038197447699</v>
      </c>
      <c r="D62" s="73">
        <f>$J$5*(1+Underlying_Assets!H84)</f>
        <v>24.787250046056712</v>
      </c>
      <c r="E62" s="73">
        <f>$J$6*(1+Underlying_Assets!I84)</f>
        <v>88.488034602158365</v>
      </c>
      <c r="F62" s="77">
        <f t="shared" si="7"/>
        <v>0.30738152853262879</v>
      </c>
      <c r="G62" s="77">
        <f t="shared" si="8"/>
        <v>0.66237523177316304</v>
      </c>
      <c r="H62" s="77">
        <f t="shared" si="9"/>
        <v>0.37272929507419333</v>
      </c>
      <c r="I62" s="77">
        <f t="shared" si="16"/>
        <v>0.17356972038402033</v>
      </c>
      <c r="J62" s="77">
        <f t="shared" si="10"/>
        <v>0.48630706315657296</v>
      </c>
      <c r="K62" s="77">
        <f t="shared" si="11"/>
        <v>7.6934771798322032E-2</v>
      </c>
      <c r="L62" s="73">
        <f t="shared" si="12"/>
        <v>2.3099833564395311</v>
      </c>
      <c r="M62" s="73">
        <f t="shared" si="13"/>
        <v>3.1119850447621449</v>
      </c>
      <c r="N62" s="73">
        <f t="shared" si="6"/>
        <v>7.4741541119628465</v>
      </c>
      <c r="O62" s="73">
        <f t="shared" si="14"/>
        <v>71890671.177782759</v>
      </c>
      <c r="P62" s="73">
        <f t="shared" si="15"/>
        <v>943967.62641073763</v>
      </c>
      <c r="U62" s="11">
        <v>-4330552.4084925428</v>
      </c>
      <c r="V62" s="11"/>
      <c r="AB62" s="46"/>
    </row>
    <row r="63" spans="2:28" x14ac:dyDescent="0.35">
      <c r="B63" s="77">
        <v>40</v>
      </c>
      <c r="C63" s="78">
        <f>$J$4*(1+Underlying_Assets!G85)</f>
        <v>102.75564031389942</v>
      </c>
      <c r="D63" s="73">
        <f>$J$5*(1+Underlying_Assets!H85)</f>
        <v>24.896812022332316</v>
      </c>
      <c r="E63" s="73">
        <f>$J$6*(1+Underlying_Assets!I85)</f>
        <v>89.562167567424538</v>
      </c>
      <c r="F63" s="77">
        <f t="shared" si="7"/>
        <v>0.31074718003265861</v>
      </c>
      <c r="G63" s="77">
        <f t="shared" si="8"/>
        <v>0.68742435991792405</v>
      </c>
      <c r="H63" s="77">
        <f t="shared" si="9"/>
        <v>0.41351995296630772</v>
      </c>
      <c r="I63" s="77">
        <f t="shared" si="16"/>
        <v>0.17693537188405015</v>
      </c>
      <c r="J63" s="77">
        <f t="shared" si="10"/>
        <v>0.51135619130133403</v>
      </c>
      <c r="K63" s="77">
        <f t="shared" si="11"/>
        <v>0.11772542969043642</v>
      </c>
      <c r="L63" s="73">
        <f t="shared" si="12"/>
        <v>2.1843530391132759</v>
      </c>
      <c r="M63" s="73">
        <f t="shared" si="13"/>
        <v>3.1941705075359899</v>
      </c>
      <c r="N63" s="73">
        <f t="shared" si="6"/>
        <v>7.101313281309924</v>
      </c>
      <c r="O63" s="73">
        <f t="shared" si="14"/>
        <v>73177740.087910101</v>
      </c>
      <c r="P63" s="73">
        <f t="shared" si="15"/>
        <v>2231036.5365380794</v>
      </c>
      <c r="U63" s="11">
        <v>-4317627.0863455012</v>
      </c>
      <c r="V63" s="11"/>
      <c r="AB63" s="46"/>
    </row>
    <row r="64" spans="2:28" x14ac:dyDescent="0.35">
      <c r="B64" s="77">
        <v>41</v>
      </c>
      <c r="C64" s="78">
        <f>$J$4*(1+Underlying_Assets!G86)</f>
        <v>101.32061458963085</v>
      </c>
      <c r="D64" s="73">
        <f>$J$5*(1+Underlying_Assets!H86)</f>
        <v>24.818111422978163</v>
      </c>
      <c r="E64" s="73">
        <f>$J$6*(1+Underlying_Assets!I86)</f>
        <v>87.204161942988321</v>
      </c>
      <c r="F64" s="77">
        <f t="shared" si="7"/>
        <v>0.2966833255394446</v>
      </c>
      <c r="G64" s="77">
        <f t="shared" si="8"/>
        <v>0.66944224468711522</v>
      </c>
      <c r="H64" s="77">
        <f t="shared" si="9"/>
        <v>0.32331904232195369</v>
      </c>
      <c r="I64" s="77">
        <f t="shared" si="16"/>
        <v>0.16287151739083613</v>
      </c>
      <c r="J64" s="77">
        <f t="shared" si="10"/>
        <v>0.49337407607052514</v>
      </c>
      <c r="K64" s="77">
        <f t="shared" si="11"/>
        <v>2.7524519046082385E-2</v>
      </c>
      <c r="L64" s="73">
        <f t="shared" si="12"/>
        <v>2.7118393025335479</v>
      </c>
      <c r="M64" s="73">
        <f t="shared" si="13"/>
        <v>3.1350466738674747</v>
      </c>
      <c r="N64" s="73">
        <f t="shared" si="6"/>
        <v>7.9413575720329845</v>
      </c>
      <c r="O64" s="73">
        <f t="shared" si="14"/>
        <v>69865649.707111835</v>
      </c>
      <c r="P64" s="73">
        <f t="shared" si="15"/>
        <v>-1081053.844260186</v>
      </c>
      <c r="U64" s="11">
        <v>-3928772.1540720984</v>
      </c>
      <c r="V64" s="11"/>
      <c r="AB64" s="46"/>
    </row>
    <row r="65" spans="2:28" x14ac:dyDescent="0.35">
      <c r="B65" s="77">
        <v>42</v>
      </c>
      <c r="C65" s="78">
        <f>$J$4*(1+Underlying_Assets!G87)</f>
        <v>103.44645469812437</v>
      </c>
      <c r="D65" s="73">
        <f>$J$5*(1+Underlying_Assets!H87)</f>
        <v>25.065582423437977</v>
      </c>
      <c r="E65" s="73">
        <f>$J$6*(1+Underlying_Assets!I87)</f>
        <v>88.739952415972454</v>
      </c>
      <c r="F65" s="77">
        <f t="shared" si="7"/>
        <v>0.31744756752099268</v>
      </c>
      <c r="G65" s="77">
        <f t="shared" si="8"/>
        <v>0.72579542368723604</v>
      </c>
      <c r="H65" s="77">
        <f t="shared" si="9"/>
        <v>0.38234025427289803</v>
      </c>
      <c r="I65" s="77">
        <f t="shared" si="16"/>
        <v>0.18363575937238422</v>
      </c>
      <c r="J65" s="77">
        <f t="shared" si="10"/>
        <v>0.54972725507064601</v>
      </c>
      <c r="K65" s="77">
        <f t="shared" si="11"/>
        <v>8.6545730997026726E-2</v>
      </c>
      <c r="L65" s="73">
        <f t="shared" si="12"/>
        <v>1.9353870512216531</v>
      </c>
      <c r="M65" s="73">
        <f t="shared" si="13"/>
        <v>3.3224509944018941</v>
      </c>
      <c r="N65" s="73">
        <f t="shared" si="6"/>
        <v>7.3852553870424167</v>
      </c>
      <c r="O65" s="73">
        <f t="shared" si="14"/>
        <v>80150652.20859012</v>
      </c>
      <c r="P65" s="73">
        <f t="shared" si="15"/>
        <v>9203948.6572180986</v>
      </c>
      <c r="U65" s="11">
        <v>-3630573.7169725895</v>
      </c>
      <c r="V65" s="11"/>
      <c r="AB65" s="46"/>
    </row>
    <row r="66" spans="2:28" x14ac:dyDescent="0.35">
      <c r="B66" s="77">
        <v>43</v>
      </c>
      <c r="C66" s="78">
        <f>$J$4*(1+Underlying_Assets!G88)</f>
        <v>101.46274412980789</v>
      </c>
      <c r="D66" s="73">
        <f>$J$5*(1+Underlying_Assets!H88)</f>
        <v>25.315087159812652</v>
      </c>
      <c r="E66" s="73">
        <f>$J$6*(1+Underlying_Assets!I88)</f>
        <v>88.749531239332327</v>
      </c>
      <c r="F66" s="77">
        <f t="shared" si="7"/>
        <v>0.29808511279011818</v>
      </c>
      <c r="G66" s="77">
        <f t="shared" si="8"/>
        <v>0.78205125650630714</v>
      </c>
      <c r="H66" s="77">
        <f t="shared" si="9"/>
        <v>0.38270515893001361</v>
      </c>
      <c r="I66" s="77">
        <f t="shared" si="16"/>
        <v>0.16427330464150972</v>
      </c>
      <c r="J66" s="77">
        <f t="shared" si="10"/>
        <v>0.605983087889717</v>
      </c>
      <c r="K66" s="77">
        <f t="shared" si="11"/>
        <v>8.691063565414231E-2</v>
      </c>
      <c r="L66" s="73">
        <f t="shared" si="12"/>
        <v>2.6589668072485821</v>
      </c>
      <c r="M66" s="73">
        <f t="shared" si="13"/>
        <v>3.5157015115027335</v>
      </c>
      <c r="N66" s="73">
        <f t="shared" si="6"/>
        <v>7.3818928671167079</v>
      </c>
      <c r="O66" s="73">
        <f t="shared" si="14"/>
        <v>75315892.878655225</v>
      </c>
      <c r="P66" s="73">
        <f t="shared" si="15"/>
        <v>4369189.3272832036</v>
      </c>
      <c r="U66" s="11">
        <v>-3530217.4171327353</v>
      </c>
      <c r="V66" s="11"/>
      <c r="AB66" s="46"/>
    </row>
    <row r="67" spans="2:28" x14ac:dyDescent="0.35">
      <c r="B67" s="77">
        <v>44</v>
      </c>
      <c r="C67" s="78">
        <f>$J$4*(1+Underlying_Assets!G89)</f>
        <v>102.58174645338477</v>
      </c>
      <c r="D67" s="73">
        <f>$J$5*(1+Underlying_Assets!H89)</f>
        <v>25.241792392839386</v>
      </c>
      <c r="E67" s="73">
        <f>$J$6*(1+Underlying_Assets!I89)</f>
        <v>89.542779210167012</v>
      </c>
      <c r="F67" s="77">
        <f t="shared" si="7"/>
        <v>0.30905344169475707</v>
      </c>
      <c r="G67" s="77">
        <f t="shared" si="8"/>
        <v>0.76558320712357264</v>
      </c>
      <c r="H67" s="77">
        <f t="shared" si="9"/>
        <v>0.41278801664096165</v>
      </c>
      <c r="I67" s="77">
        <f t="shared" si="16"/>
        <v>0.17524163354614861</v>
      </c>
      <c r="J67" s="77">
        <f t="shared" si="10"/>
        <v>0.5895150385069825</v>
      </c>
      <c r="K67" s="77">
        <f t="shared" si="11"/>
        <v>0.11699349336509035</v>
      </c>
      <c r="L67" s="73">
        <f t="shared" si="12"/>
        <v>2.2475278127598983</v>
      </c>
      <c r="M67" s="73">
        <f t="shared" si="13"/>
        <v>3.4584964740378119</v>
      </c>
      <c r="N67" s="73">
        <f t="shared" si="6"/>
        <v>7.1079004155470606</v>
      </c>
      <c r="O67" s="73">
        <f t="shared" si="14"/>
        <v>77739097.80537276</v>
      </c>
      <c r="P67" s="73">
        <f t="shared" si="15"/>
        <v>6792394.2540007383</v>
      </c>
      <c r="U67" s="11">
        <v>-3470664.8968681097</v>
      </c>
      <c r="V67" s="11"/>
      <c r="AB67" s="46"/>
    </row>
    <row r="68" spans="2:28" x14ac:dyDescent="0.35">
      <c r="B68" s="77">
        <v>45</v>
      </c>
      <c r="C68" s="78">
        <f>$J$4*(1+Underlying_Assets!G90)</f>
        <v>102.2132574809217</v>
      </c>
      <c r="D68" s="73">
        <f>$J$5*(1+Underlying_Assets!H90)</f>
        <v>25.338377545498766</v>
      </c>
      <c r="E68" s="73">
        <f>$J$6*(1+Underlying_Assets!I90)</f>
        <v>89.808143881624957</v>
      </c>
      <c r="F68" s="77">
        <f t="shared" si="7"/>
        <v>0.30545482490190284</v>
      </c>
      <c r="G68" s="77">
        <f t="shared" si="8"/>
        <v>0.78727421654813745</v>
      </c>
      <c r="H68" s="77">
        <f t="shared" si="9"/>
        <v>0.42279215458681041</v>
      </c>
      <c r="I68" s="77">
        <f t="shared" si="16"/>
        <v>0.17164301675329438</v>
      </c>
      <c r="J68" s="77">
        <f t="shared" si="10"/>
        <v>0.61120604793154731</v>
      </c>
      <c r="K68" s="77">
        <f t="shared" si="11"/>
        <v>0.12699763131093911</v>
      </c>
      <c r="L68" s="73">
        <f t="shared" si="12"/>
        <v>2.3820733641003784</v>
      </c>
      <c r="M68" s="73">
        <f t="shared" si="13"/>
        <v>3.5339535855866835</v>
      </c>
      <c r="N68" s="73">
        <f t="shared" si="6"/>
        <v>7.018193879026601</v>
      </c>
      <c r="O68" s="73">
        <f t="shared" si="14"/>
        <v>77185160.737662137</v>
      </c>
      <c r="P68" s="73">
        <f t="shared" si="15"/>
        <v>6238457.1862901151</v>
      </c>
      <c r="U68" s="11">
        <v>-3310031.489567548</v>
      </c>
      <c r="V68" s="11"/>
      <c r="AB68" s="46"/>
    </row>
    <row r="69" spans="2:28" x14ac:dyDescent="0.35">
      <c r="B69" s="77">
        <v>46</v>
      </c>
      <c r="C69" s="78">
        <f>$J$4*(1+Underlying_Assets!G91)</f>
        <v>102.32508947903331</v>
      </c>
      <c r="D69" s="73">
        <f>$J$5*(1+Underlying_Assets!H91)</f>
        <v>25.307437037772509</v>
      </c>
      <c r="E69" s="73">
        <f>$J$6*(1+Underlying_Assets!I91)</f>
        <v>87.497200905499326</v>
      </c>
      <c r="F69" s="77">
        <f t="shared" si="7"/>
        <v>0.30654833143422228</v>
      </c>
      <c r="G69" s="77">
        <f t="shared" si="8"/>
        <v>0.78033463828227223</v>
      </c>
      <c r="H69" s="77">
        <f t="shared" si="9"/>
        <v>0.33466051235104533</v>
      </c>
      <c r="I69" s="77">
        <f t="shared" si="16"/>
        <v>0.17273652328561381</v>
      </c>
      <c r="J69" s="77">
        <f t="shared" si="10"/>
        <v>0.60426646966568209</v>
      </c>
      <c r="K69" s="77">
        <f t="shared" si="11"/>
        <v>3.8865989075174023E-2</v>
      </c>
      <c r="L69" s="73">
        <f t="shared" si="12"/>
        <v>2.3411431571509382</v>
      </c>
      <c r="M69" s="73">
        <f t="shared" si="13"/>
        <v>3.5097141016115074</v>
      </c>
      <c r="N69" s="73">
        <f t="shared" si="6"/>
        <v>7.8326163293488236</v>
      </c>
      <c r="O69" s="73">
        <f t="shared" si="14"/>
        <v>81263645.793163002</v>
      </c>
      <c r="P69" s="73">
        <f t="shared" si="15"/>
        <v>10316942.24179098</v>
      </c>
      <c r="U69" s="11">
        <v>-3273730.1508606523</v>
      </c>
      <c r="V69" s="11"/>
      <c r="AB69" s="46"/>
    </row>
    <row r="70" spans="2:28" x14ac:dyDescent="0.35">
      <c r="B70" s="77">
        <v>47</v>
      </c>
      <c r="C70" s="78">
        <f>$J$4*(1+Underlying_Assets!G92)</f>
        <v>100.74660136131394</v>
      </c>
      <c r="D70" s="73">
        <f>$J$5*(1+Underlying_Assets!H92)</f>
        <v>24.969086433613214</v>
      </c>
      <c r="E70" s="73">
        <f>$J$6*(1+Underlying_Assets!I92)</f>
        <v>89.221269931594705</v>
      </c>
      <c r="F70" s="77">
        <f t="shared" si="7"/>
        <v>0.29100190146832705</v>
      </c>
      <c r="G70" s="77">
        <f t="shared" si="8"/>
        <v>0.70388817074460908</v>
      </c>
      <c r="H70" s="77">
        <f t="shared" si="9"/>
        <v>0.40062745417315765</v>
      </c>
      <c r="I70" s="77">
        <f t="shared" si="16"/>
        <v>0.15719009331971859</v>
      </c>
      <c r="J70" s="77">
        <f t="shared" si="10"/>
        <v>0.52782000212801905</v>
      </c>
      <c r="K70" s="77">
        <f t="shared" si="11"/>
        <v>0.10483293089728635</v>
      </c>
      <c r="L70" s="73">
        <f t="shared" si="12"/>
        <v>2.9267968318647206</v>
      </c>
      <c r="M70" s="73">
        <f t="shared" si="13"/>
        <v>3.2488588723317875</v>
      </c>
      <c r="N70" s="73">
        <f t="shared" si="6"/>
        <v>7.2178922476810925</v>
      </c>
      <c r="O70" s="73">
        <f t="shared" si="14"/>
        <v>65945076.702664576</v>
      </c>
      <c r="P70" s="73">
        <f t="shared" si="15"/>
        <v>-5001626.848707445</v>
      </c>
      <c r="U70" s="11">
        <v>-3230646.1582254916</v>
      </c>
      <c r="V70" s="11"/>
      <c r="AB70" s="46"/>
    </row>
    <row r="71" spans="2:28" x14ac:dyDescent="0.35">
      <c r="B71" s="77">
        <v>48</v>
      </c>
      <c r="C71" s="78">
        <f>$J$4*(1+Underlying_Assets!G93)</f>
        <v>100.71175638334711</v>
      </c>
      <c r="D71" s="73">
        <f>$J$5*(1+Underlying_Assets!H93)</f>
        <v>24.693833319711207</v>
      </c>
      <c r="E71" s="73">
        <f>$J$6*(1+Underlying_Assets!I93)</f>
        <v>89.080185495024423</v>
      </c>
      <c r="F71" s="77">
        <f t="shared" si="7"/>
        <v>0.29065597411436273</v>
      </c>
      <c r="G71" s="77">
        <f t="shared" si="8"/>
        <v>0.64092978447396909</v>
      </c>
      <c r="H71" s="77">
        <f t="shared" si="9"/>
        <v>0.39527732611068722</v>
      </c>
      <c r="I71" s="77">
        <f t="shared" si="16"/>
        <v>0.15684416596575426</v>
      </c>
      <c r="J71" s="77">
        <f t="shared" si="10"/>
        <v>0.46486161585737901</v>
      </c>
      <c r="K71" s="77">
        <f t="shared" si="11"/>
        <v>9.948280283481592E-2</v>
      </c>
      <c r="L71" s="73">
        <f t="shared" si="12"/>
        <v>2.9399194394493193</v>
      </c>
      <c r="M71" s="73">
        <f t="shared" si="13"/>
        <v>3.0426057999010112</v>
      </c>
      <c r="N71" s="73">
        <f t="shared" si="6"/>
        <v>7.266613296661891</v>
      </c>
      <c r="O71" s="73">
        <f t="shared" si="14"/>
        <v>61906149.207937844</v>
      </c>
      <c r="P71" s="73">
        <f t="shared" si="15"/>
        <v>-9040554.3434341773</v>
      </c>
      <c r="U71" s="11">
        <v>-3100095.8120907098</v>
      </c>
      <c r="V71" s="11"/>
      <c r="AB71" s="46"/>
    </row>
    <row r="72" spans="2:28" x14ac:dyDescent="0.35">
      <c r="B72" s="77">
        <v>49</v>
      </c>
      <c r="C72" s="78">
        <f>$J$4*(1+Underlying_Assets!G94)</f>
        <v>99.916137620710785</v>
      </c>
      <c r="D72" s="73">
        <f>$J$5*(1+Underlying_Assets!H94)</f>
        <v>24.144668735101771</v>
      </c>
      <c r="E72" s="73">
        <f>$J$6*(1+Underlying_Assets!I94)</f>
        <v>87.650298194334482</v>
      </c>
      <c r="F72" s="77">
        <f t="shared" si="7"/>
        <v>0.28272464495052424</v>
      </c>
      <c r="G72" s="77">
        <f t="shared" si="8"/>
        <v>0.51319545263999222</v>
      </c>
      <c r="H72" s="77">
        <f t="shared" si="9"/>
        <v>0.34057073085244638</v>
      </c>
      <c r="I72" s="77">
        <f t="shared" si="16"/>
        <v>0.14891283680191578</v>
      </c>
      <c r="J72" s="77">
        <f t="shared" si="10"/>
        <v>0.33712728402340214</v>
      </c>
      <c r="K72" s="77">
        <f t="shared" si="11"/>
        <v>4.4776207576575078E-2</v>
      </c>
      <c r="L72" s="73">
        <f t="shared" si="12"/>
        <v>3.241867192561422</v>
      </c>
      <c r="M72" s="73">
        <f t="shared" si="13"/>
        <v>2.6483057256176661</v>
      </c>
      <c r="N72" s="73">
        <f t="shared" si="6"/>
        <v>7.7763031208358697</v>
      </c>
      <c r="O72" s="73">
        <f t="shared" si="14"/>
        <v>52945223.805795603</v>
      </c>
      <c r="P72" s="73">
        <f t="shared" si="15"/>
        <v>-18001479.745576419</v>
      </c>
      <c r="U72" s="11">
        <v>-3044857.4822332114</v>
      </c>
      <c r="V72" s="11"/>
      <c r="AB72" s="46"/>
    </row>
    <row r="73" spans="2:28" x14ac:dyDescent="0.35">
      <c r="B73" s="77">
        <v>50</v>
      </c>
      <c r="C73" s="78">
        <f>$J$4*(1+Underlying_Assets!G95)</f>
        <v>104.24370388789683</v>
      </c>
      <c r="D73" s="73">
        <f>$J$5*(1+Underlying_Assets!H95)</f>
        <v>25.56507888560526</v>
      </c>
      <c r="E73" s="73">
        <f>$J$6*(1+Underlying_Assets!I95)</f>
        <v>86.140022880415259</v>
      </c>
      <c r="F73" s="77">
        <f t="shared" si="7"/>
        <v>0.32512489909137643</v>
      </c>
      <c r="G73" s="77">
        <f t="shared" si="8"/>
        <v>0.83786353572499717</v>
      </c>
      <c r="H73" s="77">
        <f t="shared" si="9"/>
        <v>0.28181079159740413</v>
      </c>
      <c r="I73" s="77">
        <f t="shared" si="16"/>
        <v>0.19131309094276797</v>
      </c>
      <c r="J73" s="77">
        <f t="shared" si="10"/>
        <v>0.66179536710840714</v>
      </c>
      <c r="K73" s="77">
        <f t="shared" si="11"/>
        <v>-1.3983731678467171E-2</v>
      </c>
      <c r="L73" s="73">
        <f t="shared" si="12"/>
        <v>1.6520014980218463</v>
      </c>
      <c r="M73" s="73">
        <f t="shared" si="13"/>
        <v>3.7134451152686978</v>
      </c>
      <c r="N73" s="73">
        <f t="shared" si="6"/>
        <v>8.3469039697206924</v>
      </c>
      <c r="O73" s="73">
        <f t="shared" si="14"/>
        <v>96179404.177715257</v>
      </c>
      <c r="P73" s="73">
        <f t="shared" si="15"/>
        <v>25232700.626343235</v>
      </c>
      <c r="U73" s="11">
        <v>-3024986.7134639919</v>
      </c>
      <c r="V73" s="11"/>
      <c r="AB73" s="46"/>
    </row>
    <row r="74" spans="2:28" x14ac:dyDescent="0.35">
      <c r="B74" s="77">
        <v>51</v>
      </c>
      <c r="C74" s="78">
        <f>$J$4*(1+Underlying_Assets!G96)</f>
        <v>101.57484856741269</v>
      </c>
      <c r="D74" s="73">
        <f>$J$5*(1+Underlying_Assets!H96)</f>
        <v>25.115128021771561</v>
      </c>
      <c r="E74" s="73">
        <f>$J$6*(1+Underlying_Assets!I96)</f>
        <v>89.851290192419668</v>
      </c>
      <c r="F74" s="77">
        <f t="shared" si="7"/>
        <v>0.29918938562459607</v>
      </c>
      <c r="G74" s="77">
        <f t="shared" si="8"/>
        <v>0.73701089584887847</v>
      </c>
      <c r="H74" s="77">
        <f t="shared" si="9"/>
        <v>0.42441595824524864</v>
      </c>
      <c r="I74" s="77">
        <f t="shared" si="16"/>
        <v>0.16537757747598761</v>
      </c>
      <c r="J74" s="77">
        <f t="shared" si="10"/>
        <v>0.56094272723228844</v>
      </c>
      <c r="K74" s="77">
        <f t="shared" si="11"/>
        <v>0.12862143496937734</v>
      </c>
      <c r="L74" s="73">
        <f t="shared" si="12"/>
        <v>2.6173619047512346</v>
      </c>
      <c r="M74" s="73">
        <f t="shared" si="13"/>
        <v>3.3604887815408588</v>
      </c>
      <c r="N74" s="73">
        <f t="shared" si="6"/>
        <v>7.0036998557021235</v>
      </c>
      <c r="O74" s="73">
        <f t="shared" si="14"/>
        <v>70819932.05231297</v>
      </c>
      <c r="P74" s="73">
        <f t="shared" si="15"/>
        <v>-126771.49905905128</v>
      </c>
      <c r="U74" s="11">
        <v>-2649274.1738801301</v>
      </c>
      <c r="V74" s="11"/>
      <c r="AB74" s="46"/>
    </row>
    <row r="75" spans="2:28" x14ac:dyDescent="0.35">
      <c r="B75" s="77">
        <v>52</v>
      </c>
      <c r="C75" s="78">
        <f>$J$4*(1+Underlying_Assets!G97)</f>
        <v>102.49375409221294</v>
      </c>
      <c r="D75" s="73">
        <f>$J$5*(1+Underlying_Assets!H97)</f>
        <v>25.199843915953938</v>
      </c>
      <c r="E75" s="73">
        <f>$J$6*(1+Underlying_Assets!I97)</f>
        <v>88.722262789581649</v>
      </c>
      <c r="F75" s="77">
        <f t="shared" si="7"/>
        <v>0.30819529563306136</v>
      </c>
      <c r="G75" s="77">
        <f t="shared" si="8"/>
        <v>0.75613659075198802</v>
      </c>
      <c r="H75" s="77">
        <f t="shared" si="9"/>
        <v>0.38166626554898958</v>
      </c>
      <c r="I75" s="77">
        <f t="shared" si="16"/>
        <v>0.1743834874844529</v>
      </c>
      <c r="J75" s="77">
        <f t="shared" si="10"/>
        <v>0.580068422135398</v>
      </c>
      <c r="K75" s="77">
        <f t="shared" si="11"/>
        <v>8.5871742273118279E-2</v>
      </c>
      <c r="L75" s="73">
        <f t="shared" si="12"/>
        <v>2.2795727334552325</v>
      </c>
      <c r="M75" s="73">
        <f t="shared" si="13"/>
        <v>3.4259180632630724</v>
      </c>
      <c r="N75" s="73">
        <f t="shared" si="6"/>
        <v>7.3914685051767002</v>
      </c>
      <c r="O75" s="73">
        <f t="shared" si="14"/>
        <v>78120830.989682168</v>
      </c>
      <c r="P75" s="73">
        <f t="shared" si="15"/>
        <v>7174127.4383101463</v>
      </c>
      <c r="U75" s="11">
        <v>-2429981.215488255</v>
      </c>
      <c r="V75" s="11"/>
      <c r="AB75" s="46"/>
    </row>
    <row r="76" spans="2:28" x14ac:dyDescent="0.35">
      <c r="B76" s="77">
        <v>53</v>
      </c>
      <c r="C76" s="78">
        <f>$J$4*(1+Underlying_Assets!G98)</f>
        <v>103.35787437626878</v>
      </c>
      <c r="D76" s="73">
        <f>$J$5*(1+Underlying_Assets!H98)</f>
        <v>25.388801436857438</v>
      </c>
      <c r="E76" s="73">
        <f>$J$6*(1+Underlying_Assets!I98)</f>
        <v>88.389131629223968</v>
      </c>
      <c r="F76" s="77">
        <f t="shared" si="7"/>
        <v>0.31659090917472688</v>
      </c>
      <c r="G76" s="77">
        <f t="shared" si="8"/>
        <v>0.79856554235530919</v>
      </c>
      <c r="H76" s="77">
        <f t="shared" si="9"/>
        <v>0.3689485492005809</v>
      </c>
      <c r="I76" s="77">
        <f t="shared" si="16"/>
        <v>0.18277910102611841</v>
      </c>
      <c r="J76" s="77">
        <f t="shared" si="10"/>
        <v>0.62249737373871916</v>
      </c>
      <c r="K76" s="77">
        <f t="shared" si="11"/>
        <v>7.3154025924709598E-2</v>
      </c>
      <c r="L76" s="73">
        <f t="shared" si="12"/>
        <v>1.967132873968751</v>
      </c>
      <c r="M76" s="73">
        <f t="shared" si="13"/>
        <v>3.5735911543855714</v>
      </c>
      <c r="N76" s="73">
        <f t="shared" si="6"/>
        <v>7.5093021224780401</v>
      </c>
      <c r="O76" s="73">
        <f t="shared" si="14"/>
        <v>85412739.212476626</v>
      </c>
      <c r="P76" s="73">
        <f t="shared" si="15"/>
        <v>14466035.661104605</v>
      </c>
      <c r="U76" s="11">
        <v>-2417140.2801392525</v>
      </c>
      <c r="V76" s="11"/>
      <c r="AB76" s="46"/>
    </row>
    <row r="77" spans="2:28" x14ac:dyDescent="0.35">
      <c r="B77" s="77">
        <v>54</v>
      </c>
      <c r="C77" s="78">
        <f>$J$4*(1+Underlying_Assets!G99)</f>
        <v>102.00758849561751</v>
      </c>
      <c r="D77" s="73">
        <f>$J$5*(1+Underlying_Assets!H99)</f>
        <v>25.106812912605466</v>
      </c>
      <c r="E77" s="73">
        <f>$J$6*(1+Underlying_Assets!I99)</f>
        <v>88.479821362067256</v>
      </c>
      <c r="F77" s="77">
        <f t="shared" si="7"/>
        <v>0.30344064212978861</v>
      </c>
      <c r="G77" s="77">
        <f t="shared" si="8"/>
        <v>0.73513017813497572</v>
      </c>
      <c r="H77" s="77">
        <f t="shared" si="9"/>
        <v>0.37241548997495666</v>
      </c>
      <c r="I77" s="77">
        <f t="shared" si="16"/>
        <v>0.16962883398118014</v>
      </c>
      <c r="J77" s="77">
        <f t="shared" si="10"/>
        <v>0.55906200951838558</v>
      </c>
      <c r="K77" s="77">
        <f t="shared" si="11"/>
        <v>7.6620966699085358E-2</v>
      </c>
      <c r="L77" s="73">
        <f t="shared" si="12"/>
        <v>2.4575696542862744</v>
      </c>
      <c r="M77" s="73">
        <f t="shared" si="13"/>
        <v>3.3540931646304859</v>
      </c>
      <c r="N77" s="73">
        <f t="shared" si="6"/>
        <v>7.4770676222277999</v>
      </c>
      <c r="O77" s="73">
        <f t="shared" si="14"/>
        <v>74976365.552313417</v>
      </c>
      <c r="P77" s="73">
        <f t="shared" si="15"/>
        <v>4029662.0009413958</v>
      </c>
      <c r="U77" s="11">
        <v>-2412657.2775642872</v>
      </c>
      <c r="V77" s="11"/>
      <c r="AB77" s="46"/>
    </row>
    <row r="78" spans="2:28" x14ac:dyDescent="0.35">
      <c r="B78" s="77">
        <v>55</v>
      </c>
      <c r="C78" s="78">
        <f>$J$4*(1+Underlying_Assets!G100)</f>
        <v>101.31050719339601</v>
      </c>
      <c r="D78" s="73">
        <f>$J$5*(1+Underlying_Assets!H100)</f>
        <v>25.030548040364327</v>
      </c>
      <c r="E78" s="73">
        <f>$J$6*(1+Underlying_Assets!I100)</f>
        <v>89.318472596254253</v>
      </c>
      <c r="F78" s="77">
        <f t="shared" si="7"/>
        <v>0.29658356400079966</v>
      </c>
      <c r="G78" s="77">
        <f t="shared" si="8"/>
        <v>0.71785141861860335</v>
      </c>
      <c r="H78" s="77">
        <f t="shared" si="9"/>
        <v>0.40430860130724866</v>
      </c>
      <c r="I78" s="77">
        <f t="shared" si="16"/>
        <v>0.1627717558521912</v>
      </c>
      <c r="J78" s="77">
        <f t="shared" si="10"/>
        <v>0.54178325000201322</v>
      </c>
      <c r="K78" s="77">
        <f t="shared" si="11"/>
        <v>0.10851407803137736</v>
      </c>
      <c r="L78" s="73">
        <f t="shared" si="12"/>
        <v>2.7156045853802908</v>
      </c>
      <c r="M78" s="73">
        <f t="shared" si="13"/>
        <v>3.2956567620869155</v>
      </c>
      <c r="N78" s="73">
        <f t="shared" si="6"/>
        <v>7.18448663050793</v>
      </c>
      <c r="O78" s="73">
        <f t="shared" si="14"/>
        <v>69248313.369714484</v>
      </c>
      <c r="P78" s="73">
        <f t="shared" si="15"/>
        <v>-1698390.1816575378</v>
      </c>
      <c r="U78" s="11">
        <v>-2265748.7652951926</v>
      </c>
      <c r="V78" s="11"/>
      <c r="AB78" s="46"/>
    </row>
    <row r="79" spans="2:28" x14ac:dyDescent="0.35">
      <c r="B79" s="77">
        <v>56</v>
      </c>
      <c r="C79" s="78">
        <f>$J$4*(1+Underlying_Assets!G101)</f>
        <v>102.12117078333797</v>
      </c>
      <c r="D79" s="73">
        <f>$J$5*(1+Underlying_Assets!H101)</f>
        <v>25.120593255270027</v>
      </c>
      <c r="E79" s="73">
        <f>$J$6*(1+Underlying_Assets!I101)</f>
        <v>88.898129046406083</v>
      </c>
      <c r="F79" s="77">
        <f t="shared" si="7"/>
        <v>0.30455349168458601</v>
      </c>
      <c r="G79" s="77">
        <f t="shared" si="8"/>
        <v>0.73824668742336541</v>
      </c>
      <c r="H79" s="77">
        <f t="shared" si="9"/>
        <v>0.38836094373428026</v>
      </c>
      <c r="I79" s="77">
        <f t="shared" si="16"/>
        <v>0.17074168353597755</v>
      </c>
      <c r="J79" s="77">
        <f t="shared" si="10"/>
        <v>0.56217851880677538</v>
      </c>
      <c r="K79" s="77">
        <f t="shared" si="11"/>
        <v>9.256642045840896E-2</v>
      </c>
      <c r="L79" s="73">
        <f t="shared" si="12"/>
        <v>2.4158406411627027</v>
      </c>
      <c r="M79" s="73">
        <f t="shared" si="13"/>
        <v>3.3646949890087257</v>
      </c>
      <c r="N79" s="73">
        <f t="shared" si="6"/>
        <v>7.3298953500527837</v>
      </c>
      <c r="O79" s="73">
        <f t="shared" si="14"/>
        <v>74953288.836485997</v>
      </c>
      <c r="P79" s="73">
        <f t="shared" si="15"/>
        <v>4006585.2851139754</v>
      </c>
      <c r="U79" s="11">
        <v>-2116982.1103471965</v>
      </c>
      <c r="V79" s="11"/>
      <c r="AB79" s="46"/>
    </row>
    <row r="80" spans="2:28" x14ac:dyDescent="0.35">
      <c r="B80" s="77">
        <v>57</v>
      </c>
      <c r="C80" s="78">
        <f>$J$4*(1+Underlying_Assets!G102)</f>
        <v>102.54868755355437</v>
      </c>
      <c r="D80" s="73">
        <f>$J$5*(1+Underlying_Assets!H102)</f>
        <v>25.306942606813678</v>
      </c>
      <c r="E80" s="73">
        <f>$J$6*(1+Underlying_Assets!I102)</f>
        <v>93.066516072020974</v>
      </c>
      <c r="F80" s="77">
        <f t="shared" si="7"/>
        <v>0.30873112092088795</v>
      </c>
      <c r="G80" s="77">
        <f t="shared" si="8"/>
        <v>0.78022367459319175</v>
      </c>
      <c r="H80" s="77">
        <f t="shared" si="9"/>
        <v>0.54327715676228772</v>
      </c>
      <c r="I80" s="77">
        <f t="shared" si="16"/>
        <v>0.17491931277227948</v>
      </c>
      <c r="J80" s="77">
        <f t="shared" si="10"/>
        <v>0.60415550597660173</v>
      </c>
      <c r="K80" s="77">
        <f t="shared" si="11"/>
        <v>0.24748263348641641</v>
      </c>
      <c r="L80" s="73">
        <f t="shared" si="12"/>
        <v>2.2595610175563223</v>
      </c>
      <c r="M80" s="73">
        <f t="shared" si="13"/>
        <v>3.5093272654000351</v>
      </c>
      <c r="N80" s="73">
        <f t="shared" si="6"/>
        <v>5.9933959267282191</v>
      </c>
      <c r="O80" s="73">
        <f t="shared" si="14"/>
        <v>73038792.730965927</v>
      </c>
      <c r="P80" s="73">
        <f t="shared" si="15"/>
        <v>2092089.1795939058</v>
      </c>
      <c r="U80" s="11">
        <v>-2001754.9534257352</v>
      </c>
      <c r="V80" s="11"/>
      <c r="AB80" s="46"/>
    </row>
    <row r="81" spans="2:28" x14ac:dyDescent="0.35">
      <c r="B81" s="77">
        <v>58</v>
      </c>
      <c r="C81" s="78">
        <f>$J$4*(1+Underlying_Assets!G103)</f>
        <v>101.849998</v>
      </c>
      <c r="D81" s="73">
        <f>$J$5*(1+Underlying_Assets!H103)</f>
        <v>25.099186835933143</v>
      </c>
      <c r="E81" s="73">
        <f>$J$6*(1+Underlying_Assets!I103)</f>
        <v>89.030078690147192</v>
      </c>
      <c r="F81" s="77">
        <f t="shared" si="7"/>
        <v>0.30189455763307421</v>
      </c>
      <c r="G81" s="77">
        <f t="shared" si="8"/>
        <v>0.73340475864331056</v>
      </c>
      <c r="H81" s="77">
        <f t="shared" si="9"/>
        <v>0.39337516349948926</v>
      </c>
      <c r="I81" s="77">
        <f t="shared" si="16"/>
        <v>0.16808274948446575</v>
      </c>
      <c r="J81" s="77">
        <f t="shared" si="10"/>
        <v>0.55733659002672042</v>
      </c>
      <c r="K81" s="77">
        <f t="shared" si="11"/>
        <v>9.7580640223617954E-2</v>
      </c>
      <c r="L81" s="73">
        <f t="shared" si="12"/>
        <v>2.515612634366569</v>
      </c>
      <c r="M81" s="73">
        <f t="shared" si="13"/>
        <v>3.3482317078391954</v>
      </c>
      <c r="N81" s="73">
        <f t="shared" si="6"/>
        <v>7.2839838268992771</v>
      </c>
      <c r="O81" s="73">
        <f t="shared" si="14"/>
        <v>73197201.678881481</v>
      </c>
      <c r="P81" s="73">
        <f t="shared" si="15"/>
        <v>2250498.1275094599</v>
      </c>
      <c r="U81" s="11">
        <v>-1869380.4688362926</v>
      </c>
      <c r="V81" s="11"/>
      <c r="AB81" s="46"/>
    </row>
    <row r="82" spans="2:28" x14ac:dyDescent="0.35">
      <c r="B82" s="77">
        <v>59</v>
      </c>
      <c r="C82" s="78">
        <f>$J$4*(1+Underlying_Assets!G104)</f>
        <v>103.57361539494096</v>
      </c>
      <c r="D82" s="73">
        <f>$J$5*(1+Underlying_Assets!H104)</f>
        <v>25.092271745954918</v>
      </c>
      <c r="E82" s="73">
        <f>$J$6*(1+Underlying_Assets!I104)</f>
        <v>90.939778412324529</v>
      </c>
      <c r="F82" s="77">
        <f t="shared" si="7"/>
        <v>0.3186760543314916</v>
      </c>
      <c r="G82" s="77">
        <f t="shared" si="8"/>
        <v>0.73183974845080646</v>
      </c>
      <c r="H82" s="77">
        <f t="shared" si="9"/>
        <v>0.46512509340577246</v>
      </c>
      <c r="I82" s="77">
        <f t="shared" si="16"/>
        <v>0.18486424618288314</v>
      </c>
      <c r="J82" s="77">
        <f t="shared" si="10"/>
        <v>0.55577157983421643</v>
      </c>
      <c r="K82" s="77">
        <f t="shared" si="11"/>
        <v>0.16933057012990116</v>
      </c>
      <c r="L82" s="73">
        <f t="shared" si="12"/>
        <v>1.8899057393716134</v>
      </c>
      <c r="M82" s="73">
        <f t="shared" si="13"/>
        <v>3.3429201887726716</v>
      </c>
      <c r="N82" s="73">
        <f t="shared" si="6"/>
        <v>6.6464154243945721</v>
      </c>
      <c r="O82" s="73">
        <f t="shared" si="14"/>
        <v>77411612.02496694</v>
      </c>
      <c r="P82" s="73">
        <f t="shared" si="15"/>
        <v>6464908.4735949188</v>
      </c>
      <c r="U82" s="11">
        <v>-1768063.5851483941</v>
      </c>
      <c r="V82" s="11"/>
      <c r="AB82" s="46"/>
    </row>
    <row r="83" spans="2:28" x14ac:dyDescent="0.35">
      <c r="B83" s="77">
        <v>60</v>
      </c>
      <c r="C83" s="78">
        <f>$J$4*(1+Underlying_Assets!G105)</f>
        <v>102.53237803061349</v>
      </c>
      <c r="D83" s="73">
        <f>$J$5*(1+Underlying_Assets!H105)</f>
        <v>25.187611376820623</v>
      </c>
      <c r="E83" s="73">
        <f>$J$6*(1+Underlying_Assets!I105)</f>
        <v>89.252933129804276</v>
      </c>
      <c r="F83" s="77">
        <f t="shared" si="7"/>
        <v>0.30857206652033847</v>
      </c>
      <c r="G83" s="77">
        <f t="shared" si="8"/>
        <v>0.75337891408037228</v>
      </c>
      <c r="H83" s="77">
        <f t="shared" si="9"/>
        <v>0.40182700650630782</v>
      </c>
      <c r="I83" s="77">
        <f t="shared" si="16"/>
        <v>0.17476025837173001</v>
      </c>
      <c r="J83" s="77">
        <f t="shared" si="10"/>
        <v>0.57731074546378225</v>
      </c>
      <c r="K83" s="77">
        <f t="shared" si="11"/>
        <v>0.10603248323043651</v>
      </c>
      <c r="L83" s="73">
        <f t="shared" si="12"/>
        <v>2.2655002869618457</v>
      </c>
      <c r="M83" s="73">
        <f t="shared" si="13"/>
        <v>3.4164402578369639</v>
      </c>
      <c r="N83" s="73">
        <f t="shared" si="6"/>
        <v>7.2069961048595275</v>
      </c>
      <c r="O83" s="73">
        <f t="shared" si="14"/>
        <v>77177782.237494767</v>
      </c>
      <c r="P83" s="73">
        <f t="shared" si="15"/>
        <v>6231078.6861227453</v>
      </c>
      <c r="U83" s="11">
        <v>-1698390.1816575378</v>
      </c>
      <c r="V83" s="11"/>
      <c r="AB83" s="46"/>
    </row>
    <row r="84" spans="2:28" x14ac:dyDescent="0.35">
      <c r="B84" s="77">
        <v>61</v>
      </c>
      <c r="C84" s="78">
        <f>$J$4*(1+Underlying_Assets!G106)</f>
        <v>101.9811855292277</v>
      </c>
      <c r="D84" s="73">
        <f>$J$5*(1+Underlying_Assets!H106)</f>
        <v>25.254651173548488</v>
      </c>
      <c r="E84" s="73">
        <f>$J$6*(1+Underlying_Assets!I106)</f>
        <v>88.482006510438111</v>
      </c>
      <c r="F84" s="77">
        <f t="shared" si="7"/>
        <v>0.30318177527141887</v>
      </c>
      <c r="G84" s="77">
        <f t="shared" si="8"/>
        <v>0.76847580561953588</v>
      </c>
      <c r="H84" s="77">
        <f t="shared" si="9"/>
        <v>0.37249898127091247</v>
      </c>
      <c r="I84" s="77">
        <f t="shared" si="16"/>
        <v>0.16936996712281041</v>
      </c>
      <c r="J84" s="77">
        <f t="shared" si="10"/>
        <v>0.59240763700294585</v>
      </c>
      <c r="K84" s="77">
        <f t="shared" si="11"/>
        <v>7.6704457995041164E-2</v>
      </c>
      <c r="L84" s="73">
        <f t="shared" si="12"/>
        <v>2.4672824426351525</v>
      </c>
      <c r="M84" s="73">
        <f t="shared" si="13"/>
        <v>3.4685066229630479</v>
      </c>
      <c r="N84" s="73">
        <f t="shared" si="6"/>
        <v>7.476292383541832</v>
      </c>
      <c r="O84" s="73">
        <f t="shared" si="14"/>
        <v>77144205.065348282</v>
      </c>
      <c r="P84" s="73">
        <f t="shared" si="15"/>
        <v>6197501.513976261</v>
      </c>
      <c r="U84" s="11">
        <v>-1481819.4180924743</v>
      </c>
      <c r="V84" s="11"/>
      <c r="AB84" s="46"/>
    </row>
    <row r="85" spans="2:28" x14ac:dyDescent="0.35">
      <c r="B85" s="77">
        <v>62</v>
      </c>
      <c r="C85" s="78">
        <f>$J$4*(1+Underlying_Assets!G107)</f>
        <v>102.13388385481996</v>
      </c>
      <c r="D85" s="73">
        <f>$J$5*(1+Underlying_Assets!H107)</f>
        <v>25.253019558646763</v>
      </c>
      <c r="E85" s="73">
        <f>$J$6*(1+Underlying_Assets!I107)</f>
        <v>88.910614736966721</v>
      </c>
      <c r="F85" s="77">
        <f t="shared" si="7"/>
        <v>0.3046779740042127</v>
      </c>
      <c r="G85" s="77">
        <f t="shared" si="8"/>
        <v>0.76810885344009205</v>
      </c>
      <c r="H85" s="77">
        <f t="shared" si="9"/>
        <v>0.38883573128338572</v>
      </c>
      <c r="I85" s="77">
        <f t="shared" si="16"/>
        <v>0.17086616585560424</v>
      </c>
      <c r="J85" s="77">
        <f t="shared" si="10"/>
        <v>0.59204068482350203</v>
      </c>
      <c r="K85" s="77">
        <f t="shared" si="11"/>
        <v>9.304120800751442E-2</v>
      </c>
      <c r="L85" s="73">
        <f t="shared" si="12"/>
        <v>2.4111754519618458</v>
      </c>
      <c r="M85" s="73">
        <f t="shared" si="13"/>
        <v>3.4672358507363974</v>
      </c>
      <c r="N85" s="73">
        <f t="shared" si="6"/>
        <v>7.3255405078980758</v>
      </c>
      <c r="O85" s="73">
        <f t="shared" si="14"/>
        <v>77038314.13067618</v>
      </c>
      <c r="P85" s="73">
        <f t="shared" si="15"/>
        <v>6091610.5793041587</v>
      </c>
      <c r="U85" s="11">
        <v>-1212642.1657059491</v>
      </c>
      <c r="V85" s="11"/>
      <c r="AB85" s="46"/>
    </row>
    <row r="86" spans="2:28" x14ac:dyDescent="0.35">
      <c r="B86" s="77">
        <v>63</v>
      </c>
      <c r="C86" s="78">
        <f>$J$4*(1+Underlying_Assets!G108)</f>
        <v>101.74111703700527</v>
      </c>
      <c r="D86" s="73">
        <f>$J$5*(1+Underlying_Assets!H108)</f>
        <v>25.164697506019852</v>
      </c>
      <c r="E86" s="73">
        <f>$J$6*(1+Underlying_Assets!I108)</f>
        <v>87.930765884646306</v>
      </c>
      <c r="F86" s="77">
        <f t="shared" si="7"/>
        <v>0.30082495326104253</v>
      </c>
      <c r="G86" s="77">
        <f t="shared" si="8"/>
        <v>0.74820965559875818</v>
      </c>
      <c r="H86" s="77">
        <f t="shared" si="9"/>
        <v>0.35137126906465299</v>
      </c>
      <c r="I86" s="77">
        <f t="shared" si="16"/>
        <v>0.16701314511243406</v>
      </c>
      <c r="J86" s="77">
        <f t="shared" si="10"/>
        <v>0.57214148698216816</v>
      </c>
      <c r="K86" s="77">
        <f t="shared" si="11"/>
        <v>5.557674578878169E-2</v>
      </c>
      <c r="L86" s="73">
        <f t="shared" si="12"/>
        <v>2.5558143584724178</v>
      </c>
      <c r="M86" s="73">
        <f t="shared" si="13"/>
        <v>3.3987138208586245</v>
      </c>
      <c r="N86" s="73">
        <f t="shared" si="6"/>
        <v>7.6740216570170361</v>
      </c>
      <c r="O86" s="73">
        <f t="shared" si="14"/>
        <v>75674612.400588647</v>
      </c>
      <c r="P86" s="73">
        <f t="shared" si="15"/>
        <v>4727908.8492166251</v>
      </c>
      <c r="U86" s="11">
        <v>-1161117.2563804835</v>
      </c>
      <c r="V86" s="11"/>
      <c r="AB86" s="46"/>
    </row>
    <row r="87" spans="2:28" x14ac:dyDescent="0.35">
      <c r="B87" s="77">
        <v>64</v>
      </c>
      <c r="C87" s="78">
        <f>$J$4*(1+Underlying_Assets!G109)</f>
        <v>101.78459322520222</v>
      </c>
      <c r="D87" s="73">
        <f>$J$5*(1+Underlying_Assets!H109)</f>
        <v>25.376659041776751</v>
      </c>
      <c r="E87" s="73">
        <f>$J$6*(1+Underlying_Assets!I109)</f>
        <v>89.940995568805818</v>
      </c>
      <c r="F87" s="77">
        <f t="shared" si="7"/>
        <v>0.301252183695981</v>
      </c>
      <c r="G87" s="77">
        <f t="shared" si="8"/>
        <v>0.79584857020587074</v>
      </c>
      <c r="H87" s="77">
        <f t="shared" si="9"/>
        <v>0.42778950957144646</v>
      </c>
      <c r="I87" s="77">
        <f t="shared" si="16"/>
        <v>0.16744037554737254</v>
      </c>
      <c r="J87" s="77">
        <f t="shared" si="10"/>
        <v>0.61978040158928072</v>
      </c>
      <c r="K87" s="77">
        <f t="shared" si="11"/>
        <v>0.13199498629557516</v>
      </c>
      <c r="L87" s="73">
        <f t="shared" si="12"/>
        <v>2.5397520666094309</v>
      </c>
      <c r="M87" s="73">
        <f t="shared" si="13"/>
        <v>3.5640310270251447</v>
      </c>
      <c r="N87" s="73">
        <f t="shared" si="6"/>
        <v>6.9736470775698187</v>
      </c>
      <c r="O87" s="73">
        <f t="shared" si="14"/>
        <v>75671831.129038811</v>
      </c>
      <c r="P87" s="73">
        <f t="shared" si="15"/>
        <v>4725127.5776667893</v>
      </c>
      <c r="U87" s="11">
        <v>-1081053.844260186</v>
      </c>
      <c r="V87" s="11"/>
      <c r="AB87" s="46"/>
    </row>
    <row r="88" spans="2:28" x14ac:dyDescent="0.35">
      <c r="B88" s="77">
        <v>65</v>
      </c>
      <c r="C88" s="78">
        <f>$J$4*(1+Underlying_Assets!G110)</f>
        <v>101.8718159297331</v>
      </c>
      <c r="D88" s="73">
        <f>$J$5*(1+Underlying_Assets!H110)</f>
        <v>25.234840272545917</v>
      </c>
      <c r="E88" s="73">
        <f>$J$6*(1+Underlying_Assets!I110)</f>
        <v>88.44997872655216</v>
      </c>
      <c r="F88" s="77">
        <f t="shared" si="7"/>
        <v>0.30210875099210294</v>
      </c>
      <c r="G88" s="77">
        <f t="shared" si="8"/>
        <v>0.76401870536889838</v>
      </c>
      <c r="H88" s="77">
        <f t="shared" si="9"/>
        <v>0.37127504047530829</v>
      </c>
      <c r="I88" s="77">
        <f t="shared" si="16"/>
        <v>0.16829694284349447</v>
      </c>
      <c r="J88" s="77">
        <f t="shared" si="10"/>
        <v>0.58795053675230835</v>
      </c>
      <c r="K88" s="77">
        <f t="shared" si="11"/>
        <v>7.5480517199436992E-2</v>
      </c>
      <c r="L88" s="73">
        <f t="shared" si="12"/>
        <v>2.5075666375797496</v>
      </c>
      <c r="M88" s="73">
        <f t="shared" si="13"/>
        <v>3.4530890804721892</v>
      </c>
      <c r="N88" s="73">
        <f t="shared" ref="N88:N151" si="17">_xlfn.NORM.DIST(-K88,0,1,TRUE)*$F$6*EXP(-$I$6*($G$6-1/250))-_xlfn.NORM.DIST(-H88,0,1,TRUE)*E88</f>
        <v>7.4876618779618695</v>
      </c>
      <c r="O88" s="73">
        <f t="shared" si="14"/>
        <v>76409291.348296151</v>
      </c>
      <c r="P88" s="73">
        <f t="shared" si="15"/>
        <v>5462587.7969241291</v>
      </c>
      <c r="U88" s="11">
        <v>-1064471.3901252002</v>
      </c>
      <c r="V88" s="11"/>
      <c r="AB88" s="46"/>
    </row>
    <row r="89" spans="2:28" x14ac:dyDescent="0.35">
      <c r="B89" s="77">
        <v>66</v>
      </c>
      <c r="C89" s="78">
        <f>$J$4*(1+Underlying_Assets!G111)</f>
        <v>99.123820520278997</v>
      </c>
      <c r="D89" s="73">
        <f>$J$5*(1+Underlying_Assets!H111)</f>
        <v>25.083848118272243</v>
      </c>
      <c r="E89" s="73">
        <f>$J$6*(1+Underlying_Assets!I111)</f>
        <v>89.748090778442815</v>
      </c>
      <c r="F89" s="77">
        <f t="shared" ref="F89:F152" si="18">(LN(C89/$F$4)+($I$4+0.5*$H$4^2)*($G$4-1/250)/(SQRT($G$4-1/250)*$H$4))</f>
        <v>0.27476321556850364</v>
      </c>
      <c r="G89" s="77">
        <f t="shared" ref="G89:G152" si="19">(LN(D89/$F$5)+($I$5+0.5*$H$5^2)*($G$5-1/250))/(SQRT($G$5-1/250)*$H$5)</f>
        <v>0.72993274604107006</v>
      </c>
      <c r="H89" s="77">
        <f t="shared" ref="H89:H152" si="20">(LN(E89/$F$6)+($I$6+0.5*$H$6^2)*($G$6-1/250))/(SQRT($G$6-1/250)*$H$6)</f>
        <v>0.42053076781345033</v>
      </c>
      <c r="I89" s="77">
        <f t="shared" ref="I89:I152" si="21">F89-$H$4*SQRT($G$4-1/250)</f>
        <v>0.14095140741989517</v>
      </c>
      <c r="J89" s="77">
        <f t="shared" ref="J89:J152" si="22">G89-$H$5*SQRT($G$5-1/250)</f>
        <v>0.55386457742447992</v>
      </c>
      <c r="K89" s="77">
        <f t="shared" ref="K89:K152" si="23">H89-$H$6*SQRT($G$6-1/250)</f>
        <v>0.12473624453757903</v>
      </c>
      <c r="L89" s="73">
        <f t="shared" ref="L89:L152" si="24">_xlfn.NORM.DIST(-I89,0,1,TRUE)*$F$4*EXP(-$I$4*($G$4-1/250))-_xlfn.NORM.DIST(-F89,0,1,TRUE)*C89</f>
        <v>3.5470195466829537</v>
      </c>
      <c r="M89" s="73">
        <f t="shared" ref="M89:M152" si="25">_xlfn.NORM.DIST(G89,0,1,TRUE)*D89-_xlfn.NORM.DIST(J89,0,1,TRUE)*$F$5*EXP(-$I$5*($G$5-1/250))</f>
        <v>3.3364544171609793</v>
      </c>
      <c r="N89" s="73">
        <f t="shared" si="17"/>
        <v>7.0384099188230671</v>
      </c>
      <c r="O89" s="73">
        <f t="shared" ref="O89:O152" si="26">(L89*(-$B$4)+M89*$B$5+N89*$B$6)*1000</f>
        <v>59356903.377139479</v>
      </c>
      <c r="P89" s="73">
        <f t="shared" ref="P89:P152" si="27">O89-($Q$4*(-$B$4)+$P$5*$B$5+$Q$6*$B$6)*1000</f>
        <v>-11589800.174232543</v>
      </c>
      <c r="U89" s="11">
        <v>-1000156.1161792874</v>
      </c>
      <c r="V89" s="11"/>
      <c r="AB89" s="46"/>
    </row>
    <row r="90" spans="2:28" x14ac:dyDescent="0.35">
      <c r="B90" s="77">
        <v>67</v>
      </c>
      <c r="C90" s="78">
        <f>$J$4*(1+Underlying_Assets!G112)</f>
        <v>99.295343884469617</v>
      </c>
      <c r="D90" s="73">
        <f>$J$5*(1+Underlying_Assets!H112)</f>
        <v>24.433968733358594</v>
      </c>
      <c r="E90" s="73">
        <f>$J$6*(1+Underlying_Assets!I112)</f>
        <v>88.637255263942194</v>
      </c>
      <c r="F90" s="77">
        <f t="shared" si="18"/>
        <v>0.27649211516779509</v>
      </c>
      <c r="G90" s="77">
        <f t="shared" si="19"/>
        <v>0.58084383008476315</v>
      </c>
      <c r="H90" s="77">
        <f t="shared" si="20"/>
        <v>0.37842553610174123</v>
      </c>
      <c r="I90" s="77">
        <f t="shared" si="21"/>
        <v>0.14268030701918663</v>
      </c>
      <c r="J90" s="77">
        <f t="shared" si="22"/>
        <v>0.40477566146817306</v>
      </c>
      <c r="K90" s="77">
        <f t="shared" si="23"/>
        <v>8.2631012825869932E-2</v>
      </c>
      <c r="L90" s="73">
        <f t="shared" si="24"/>
        <v>3.4805786619095969</v>
      </c>
      <c r="M90" s="73">
        <f t="shared" si="25"/>
        <v>2.8530736008416184</v>
      </c>
      <c r="N90" s="73">
        <f t="shared" si="17"/>
        <v>7.4213873830212265</v>
      </c>
      <c r="O90" s="73">
        <f t="shared" si="26"/>
        <v>52401464.989023343</v>
      </c>
      <c r="P90" s="73">
        <f t="shared" si="27"/>
        <v>-18545238.562348679</v>
      </c>
      <c r="U90" s="11">
        <v>-903616.65105555952</v>
      </c>
      <c r="V90" s="11"/>
      <c r="AB90" s="46"/>
    </row>
    <row r="91" spans="2:28" x14ac:dyDescent="0.35">
      <c r="B91" s="77">
        <v>68</v>
      </c>
      <c r="C91" s="78">
        <f>$J$4*(1+Underlying_Assets!G113)</f>
        <v>102.40165562051365</v>
      </c>
      <c r="D91" s="73">
        <f>$J$5*(1+Underlying_Assets!H113)</f>
        <v>25.237869232705918</v>
      </c>
      <c r="E91" s="73">
        <f>$J$6*(1+Underlying_Assets!I113)</f>
        <v>87.27408946078576</v>
      </c>
      <c r="F91" s="77">
        <f t="shared" si="18"/>
        <v>0.30729631524076284</v>
      </c>
      <c r="G91" s="77">
        <f t="shared" si="19"/>
        <v>0.76470039406255619</v>
      </c>
      <c r="H91" s="77">
        <f t="shared" si="20"/>
        <v>0.32602890137448498</v>
      </c>
      <c r="I91" s="77">
        <f t="shared" si="21"/>
        <v>0.17348450709215438</v>
      </c>
      <c r="J91" s="77">
        <f t="shared" si="22"/>
        <v>0.58863222544596616</v>
      </c>
      <c r="K91" s="77">
        <f t="shared" si="23"/>
        <v>3.0234378098613679E-2</v>
      </c>
      <c r="L91" s="73">
        <f t="shared" si="24"/>
        <v>2.3131690810681889</v>
      </c>
      <c r="M91" s="73">
        <f t="shared" si="25"/>
        <v>3.4554446225031796</v>
      </c>
      <c r="N91" s="73">
        <f t="shared" si="17"/>
        <v>7.9152946150670473</v>
      </c>
      <c r="O91" s="73">
        <f t="shared" si="26"/>
        <v>80927336.55258055</v>
      </c>
      <c r="P91" s="73">
        <f t="shared" si="27"/>
        <v>9980633.0012085289</v>
      </c>
      <c r="U91" s="11">
        <v>-843612.44911009073</v>
      </c>
      <c r="V91" s="11"/>
      <c r="AB91" s="46"/>
    </row>
    <row r="92" spans="2:28" x14ac:dyDescent="0.35">
      <c r="B92" s="77">
        <v>69</v>
      </c>
      <c r="C92" s="78">
        <f>$J$4*(1+Underlying_Assets!G114)</f>
        <v>100.22679945017175</v>
      </c>
      <c r="D92" s="73">
        <f>$J$5*(1+Underlying_Assets!H114)</f>
        <v>25.428272641596049</v>
      </c>
      <c r="E92" s="73">
        <f>$J$6*(1+Underlying_Assets!I114)</f>
        <v>88.949986952404402</v>
      </c>
      <c r="F92" s="77">
        <f t="shared" si="18"/>
        <v>0.28582904706935924</v>
      </c>
      <c r="G92" s="77">
        <f t="shared" si="19"/>
        <v>0.80738861718131982</v>
      </c>
      <c r="H92" s="77">
        <f t="shared" si="20"/>
        <v>0.39033248370603024</v>
      </c>
      <c r="I92" s="77">
        <f t="shared" si="21"/>
        <v>0.15201723892075078</v>
      </c>
      <c r="J92" s="77">
        <f t="shared" si="22"/>
        <v>0.63132044856472969</v>
      </c>
      <c r="K92" s="77">
        <f t="shared" si="23"/>
        <v>9.453796043015894E-2</v>
      </c>
      <c r="L92" s="73">
        <f t="shared" si="24"/>
        <v>3.1234367468787809</v>
      </c>
      <c r="M92" s="73">
        <f t="shared" si="25"/>
        <v>3.6047341554178125</v>
      </c>
      <c r="N92" s="73">
        <f t="shared" si="17"/>
        <v>7.3118223600424592</v>
      </c>
      <c r="O92" s="73">
        <f t="shared" si="26"/>
        <v>71172553.946023166</v>
      </c>
      <c r="P92" s="73">
        <f t="shared" si="27"/>
        <v>225850.39465114474</v>
      </c>
      <c r="U92" s="11">
        <v>-749562.79840163887</v>
      </c>
      <c r="V92" s="11"/>
      <c r="AB92" s="46"/>
    </row>
    <row r="93" spans="2:28" x14ac:dyDescent="0.35">
      <c r="B93" s="77">
        <v>70</v>
      </c>
      <c r="C93" s="78">
        <f>$J$4*(1+Underlying_Assets!G115)</f>
        <v>101.57121704104908</v>
      </c>
      <c r="D93" s="73">
        <f>$J$5*(1+Underlying_Assets!H115)</f>
        <v>25.240259699817187</v>
      </c>
      <c r="E93" s="73">
        <f>$J$6*(1+Underlying_Assets!I115)</f>
        <v>89.718872040739939</v>
      </c>
      <c r="F93" s="77">
        <f t="shared" si="18"/>
        <v>0.29915363276516349</v>
      </c>
      <c r="G93" s="77">
        <f t="shared" si="19"/>
        <v>0.76523832766467215</v>
      </c>
      <c r="H93" s="77">
        <f t="shared" si="20"/>
        <v>0.41942994655590038</v>
      </c>
      <c r="I93" s="77">
        <f t="shared" si="21"/>
        <v>0.16534182461655503</v>
      </c>
      <c r="J93" s="77">
        <f t="shared" si="22"/>
        <v>0.58917015904808201</v>
      </c>
      <c r="K93" s="77">
        <f t="shared" si="23"/>
        <v>0.12363542328002908</v>
      </c>
      <c r="L93" s="73">
        <f t="shared" si="24"/>
        <v>2.6187083045439508</v>
      </c>
      <c r="M93" s="73">
        <f t="shared" si="25"/>
        <v>3.4573040595460327</v>
      </c>
      <c r="N93" s="73">
        <f t="shared" si="17"/>
        <v>7.0482639351476593</v>
      </c>
      <c r="O93" s="73">
        <f t="shared" si="26"/>
        <v>72962901.212131545</v>
      </c>
      <c r="P93" s="73">
        <f t="shared" si="27"/>
        <v>2016197.6607595235</v>
      </c>
      <c r="U93" s="11">
        <v>-713883.15852083266</v>
      </c>
      <c r="V93" s="11"/>
      <c r="AB93" s="46"/>
    </row>
    <row r="94" spans="2:28" x14ac:dyDescent="0.35">
      <c r="B94" s="77">
        <v>71</v>
      </c>
      <c r="C94" s="78">
        <f>$J$4*(1+Underlying_Assets!G116)</f>
        <v>101.89659067883777</v>
      </c>
      <c r="D94" s="73">
        <f>$J$5*(1+Underlying_Assets!H116)</f>
        <v>24.740921553021373</v>
      </c>
      <c r="E94" s="73">
        <f>$J$6*(1+Underlying_Assets!I116)</f>
        <v>89.068681330289508</v>
      </c>
      <c r="F94" s="77">
        <f t="shared" si="18"/>
        <v>0.30235191674717826</v>
      </c>
      <c r="G94" s="77">
        <f t="shared" si="19"/>
        <v>0.65174983507185236</v>
      </c>
      <c r="H94" s="77">
        <f t="shared" si="20"/>
        <v>0.39484069779622522</v>
      </c>
      <c r="I94" s="77">
        <f t="shared" si="21"/>
        <v>0.1685401085985698</v>
      </c>
      <c r="J94" s="77">
        <f t="shared" si="22"/>
        <v>0.47568166645526228</v>
      </c>
      <c r="K94" s="77">
        <f t="shared" si="23"/>
        <v>9.9046174520353913E-2</v>
      </c>
      <c r="L94" s="73">
        <f t="shared" si="24"/>
        <v>2.4984341740823055</v>
      </c>
      <c r="M94" s="73">
        <f t="shared" si="25"/>
        <v>3.0774967624678631</v>
      </c>
      <c r="N94" s="73">
        <f t="shared" si="17"/>
        <v>7.2705983355076889</v>
      </c>
      <c r="O94" s="73">
        <f t="shared" si="26"/>
        <v>67921716.83790803</v>
      </c>
      <c r="P94" s="73">
        <f t="shared" si="27"/>
        <v>-3024986.7134639919</v>
      </c>
      <c r="U94" s="11">
        <v>-602829.07624147832</v>
      </c>
      <c r="V94" s="11"/>
      <c r="AB94" s="46"/>
    </row>
    <row r="95" spans="2:28" x14ac:dyDescent="0.35">
      <c r="B95" s="77">
        <v>72</v>
      </c>
      <c r="C95" s="78">
        <f>$J$4*(1+Underlying_Assets!G117)</f>
        <v>101.66371250350488</v>
      </c>
      <c r="D95" s="73">
        <f>$J$5*(1+Underlying_Assets!H117)</f>
        <v>25.300124137447675</v>
      </c>
      <c r="E95" s="73">
        <f>$J$6*(1+Underlying_Assets!I117)</f>
        <v>89.622029784105507</v>
      </c>
      <c r="F95" s="77">
        <f t="shared" si="18"/>
        <v>0.30006386477153452</v>
      </c>
      <c r="G95" s="77">
        <f t="shared" si="19"/>
        <v>0.77869320438796219</v>
      </c>
      <c r="H95" s="77">
        <f t="shared" si="20"/>
        <v>0.4157788319881438</v>
      </c>
      <c r="I95" s="77">
        <f t="shared" si="21"/>
        <v>0.16625205662292605</v>
      </c>
      <c r="J95" s="77">
        <f t="shared" si="22"/>
        <v>0.60262503577137205</v>
      </c>
      <c r="K95" s="77">
        <f t="shared" si="23"/>
        <v>0.1199843087122725</v>
      </c>
      <c r="L95" s="73">
        <f t="shared" si="24"/>
        <v>2.5844435616897243</v>
      </c>
      <c r="M95" s="73">
        <f t="shared" si="25"/>
        <v>3.5039942327743638</v>
      </c>
      <c r="N95" s="73">
        <f t="shared" si="17"/>
        <v>7.0810080605976644</v>
      </c>
      <c r="O95" s="73">
        <f t="shared" si="26"/>
        <v>74471602.21819891</v>
      </c>
      <c r="P95" s="73">
        <f t="shared" si="27"/>
        <v>3524898.6668268889</v>
      </c>
      <c r="U95" s="11">
        <v>-585038.29067657888</v>
      </c>
      <c r="V95" s="11"/>
      <c r="AB95" s="46"/>
    </row>
    <row r="96" spans="2:28" x14ac:dyDescent="0.35">
      <c r="B96" s="77">
        <v>73</v>
      </c>
      <c r="C96" s="78">
        <f>$J$4*(1+Underlying_Assets!G118)</f>
        <v>102.12992829863217</v>
      </c>
      <c r="D96" s="73">
        <f>$J$5*(1+Underlying_Assets!H118)</f>
        <v>25.161533772611648</v>
      </c>
      <c r="E96" s="73">
        <f>$J$6*(1+Underlying_Assets!I118)</f>
        <v>88.851714876414306</v>
      </c>
      <c r="F96" s="77">
        <f t="shared" si="18"/>
        <v>0.30463924412693694</v>
      </c>
      <c r="G96" s="77">
        <f t="shared" si="19"/>
        <v>0.74749556285375984</v>
      </c>
      <c r="H96" s="77">
        <f t="shared" si="20"/>
        <v>0.38659538879020372</v>
      </c>
      <c r="I96" s="77">
        <f t="shared" si="21"/>
        <v>0.17082743597832847</v>
      </c>
      <c r="J96" s="77">
        <f t="shared" si="22"/>
        <v>0.57142739423716971</v>
      </c>
      <c r="K96" s="77">
        <f t="shared" si="23"/>
        <v>9.0800865514332418E-2</v>
      </c>
      <c r="L96" s="73">
        <f t="shared" si="24"/>
        <v>2.4126268651291127</v>
      </c>
      <c r="M96" s="73">
        <f t="shared" si="25"/>
        <v>3.3962691234901889</v>
      </c>
      <c r="N96" s="73">
        <f t="shared" si="17"/>
        <v>7.3461032298762348</v>
      </c>
      <c r="O96" s="73">
        <f t="shared" si="26"/>
        <v>75704376.237635598</v>
      </c>
      <c r="P96" s="73">
        <f t="shared" si="27"/>
        <v>4757672.6862635761</v>
      </c>
      <c r="U96" s="11">
        <v>-398194.25619781017</v>
      </c>
      <c r="V96" s="11"/>
      <c r="AB96" s="46"/>
    </row>
    <row r="97" spans="2:28" x14ac:dyDescent="0.35">
      <c r="B97" s="77">
        <v>74</v>
      </c>
      <c r="C97" s="78">
        <f>$J$4*(1+Underlying_Assets!G119)</f>
        <v>99.081578703610091</v>
      </c>
      <c r="D97" s="73">
        <f>$J$5*(1+Underlying_Assets!H119)</f>
        <v>26.232551642288968</v>
      </c>
      <c r="E97" s="73">
        <f>$J$6*(1+Underlying_Assets!I119)</f>
        <v>89.136385419092434</v>
      </c>
      <c r="F97" s="77">
        <f t="shared" si="18"/>
        <v>0.27433697271665541</v>
      </c>
      <c r="G97" s="77">
        <f t="shared" si="19"/>
        <v>0.98424862437191218</v>
      </c>
      <c r="H97" s="77">
        <f t="shared" si="20"/>
        <v>0.39740952408840274</v>
      </c>
      <c r="I97" s="77">
        <f t="shared" si="21"/>
        <v>0.14052516456804695</v>
      </c>
      <c r="J97" s="77">
        <f t="shared" si="22"/>
        <v>0.80818045575532205</v>
      </c>
      <c r="K97" s="77">
        <f t="shared" si="23"/>
        <v>0.10161500081253144</v>
      </c>
      <c r="L97" s="73">
        <f t="shared" si="24"/>
        <v>3.563414669747722</v>
      </c>
      <c r="M97" s="73">
        <f t="shared" si="25"/>
        <v>4.2599289132392286</v>
      </c>
      <c r="N97" s="73">
        <f t="shared" si="17"/>
        <v>7.2471722910370602</v>
      </c>
      <c r="O97" s="73">
        <f t="shared" si="26"/>
        <v>78673463.682997212</v>
      </c>
      <c r="P97" s="73">
        <f t="shared" si="27"/>
        <v>7726760.1316251904</v>
      </c>
      <c r="U97" s="11">
        <v>-317551.95141007006</v>
      </c>
      <c r="V97" s="11"/>
      <c r="AB97" s="46"/>
    </row>
    <row r="98" spans="2:28" x14ac:dyDescent="0.35">
      <c r="B98" s="77">
        <v>75</v>
      </c>
      <c r="C98" s="78">
        <f>$J$4*(1+Underlying_Assets!G120)</f>
        <v>102.30436725994842</v>
      </c>
      <c r="D98" s="73">
        <f>$J$5*(1+Underlying_Assets!H120)</f>
        <v>25.519796351819217</v>
      </c>
      <c r="E98" s="73">
        <f>$J$6*(1+Underlying_Assets!I120)</f>
        <v>89.077157765504026</v>
      </c>
      <c r="F98" s="77">
        <f t="shared" si="18"/>
        <v>0.30634579735642187</v>
      </c>
      <c r="G98" s="77">
        <f t="shared" si="19"/>
        <v>0.82779450548268096</v>
      </c>
      <c r="H98" s="77">
        <f t="shared" si="20"/>
        <v>0.39516241733046265</v>
      </c>
      <c r="I98" s="77">
        <f t="shared" si="21"/>
        <v>0.1725339892078134</v>
      </c>
      <c r="J98" s="77">
        <f t="shared" si="22"/>
        <v>0.65172633686609083</v>
      </c>
      <c r="K98" s="77">
        <f t="shared" si="23"/>
        <v>9.9367894054591344E-2</v>
      </c>
      <c r="L98" s="73">
        <f t="shared" si="24"/>
        <v>2.3487210258580262</v>
      </c>
      <c r="M98" s="73">
        <f t="shared" si="25"/>
        <v>3.6773309884123897</v>
      </c>
      <c r="N98" s="73">
        <f t="shared" si="17"/>
        <v>7.2676619214552645</v>
      </c>
      <c r="O98" s="73">
        <f t="shared" si="26"/>
        <v>81700277.065227792</v>
      </c>
      <c r="P98" s="73">
        <f t="shared" si="27"/>
        <v>10753573.51385577</v>
      </c>
      <c r="U98" s="11">
        <v>-126771.49905905128</v>
      </c>
      <c r="V98" s="11"/>
      <c r="AB98" s="46"/>
    </row>
    <row r="99" spans="2:28" x14ac:dyDescent="0.35">
      <c r="B99" s="77">
        <v>76</v>
      </c>
      <c r="C99" s="78">
        <f>$J$4*(1+Underlying_Assets!G121)</f>
        <v>100.96910881518463</v>
      </c>
      <c r="D99" s="73">
        <f>$J$5*(1+Underlying_Assets!H121)</f>
        <v>24.906087990014868</v>
      </c>
      <c r="E99" s="73">
        <f>$J$6*(1+Underlying_Assets!I121)</f>
        <v>88.265034077231761</v>
      </c>
      <c r="F99" s="77">
        <f t="shared" si="18"/>
        <v>0.29320805134057154</v>
      </c>
      <c r="G99" s="77">
        <f t="shared" si="19"/>
        <v>0.68954005827244347</v>
      </c>
      <c r="H99" s="77">
        <f t="shared" si="20"/>
        <v>0.36419870603564303</v>
      </c>
      <c r="I99" s="77">
        <f t="shared" si="21"/>
        <v>0.15939624319196308</v>
      </c>
      <c r="J99" s="77">
        <f t="shared" si="22"/>
        <v>0.51347188965585344</v>
      </c>
      <c r="K99" s="77">
        <f t="shared" si="23"/>
        <v>6.8404182759771726E-2</v>
      </c>
      <c r="L99" s="73">
        <f t="shared" si="24"/>
        <v>2.84320020300094</v>
      </c>
      <c r="M99" s="73">
        <f t="shared" si="25"/>
        <v>3.201168533121372</v>
      </c>
      <c r="N99" s="73">
        <f t="shared" si="17"/>
        <v>7.5536010348190423</v>
      </c>
      <c r="O99" s="73">
        <f t="shared" si="26"/>
        <v>67672973.400511369</v>
      </c>
      <c r="P99" s="73">
        <f t="shared" si="27"/>
        <v>-3273730.1508606523</v>
      </c>
      <c r="U99" s="11">
        <v>-25871.282019942999</v>
      </c>
      <c r="V99" s="11"/>
      <c r="AB99" s="46"/>
    </row>
    <row r="100" spans="2:28" x14ac:dyDescent="0.35">
      <c r="B100" s="77">
        <v>77</v>
      </c>
      <c r="C100" s="78">
        <f>$J$4*(1+Underlying_Assets!G122)</f>
        <v>101.34566840596783</v>
      </c>
      <c r="D100" s="73">
        <f>$J$5*(1+Underlying_Assets!H122)</f>
        <v>25.319113884621483</v>
      </c>
      <c r="E100" s="73">
        <f>$J$6*(1+Underlying_Assets!I122)</f>
        <v>88.802001562730595</v>
      </c>
      <c r="F100" s="77">
        <f t="shared" si="18"/>
        <v>0.29693056761735015</v>
      </c>
      <c r="G100" s="77">
        <f t="shared" si="19"/>
        <v>0.78295460877259249</v>
      </c>
      <c r="H100" s="77">
        <f t="shared" si="20"/>
        <v>0.38470331402483249</v>
      </c>
      <c r="I100" s="77">
        <f t="shared" si="21"/>
        <v>0.16311875946874169</v>
      </c>
      <c r="J100" s="77">
        <f t="shared" si="22"/>
        <v>0.60688644015600235</v>
      </c>
      <c r="K100" s="77">
        <f t="shared" si="23"/>
        <v>8.8908790748961186E-2</v>
      </c>
      <c r="L100" s="73">
        <f t="shared" si="24"/>
        <v>2.7025091094377416</v>
      </c>
      <c r="M100" s="73">
        <f t="shared" si="25"/>
        <v>3.5188545999671632</v>
      </c>
      <c r="N100" s="73">
        <f t="shared" si="17"/>
        <v>7.3634968334736897</v>
      </c>
      <c r="O100" s="73">
        <f t="shared" si="26"/>
        <v>74764466.853458807</v>
      </c>
      <c r="P100" s="73">
        <f t="shared" si="27"/>
        <v>3817763.3020867854</v>
      </c>
      <c r="U100" s="11">
        <v>13727.901958301663</v>
      </c>
      <c r="V100" s="11"/>
      <c r="AB100" s="46"/>
    </row>
    <row r="101" spans="2:28" x14ac:dyDescent="0.35">
      <c r="B101" s="77">
        <v>78</v>
      </c>
      <c r="C101" s="78">
        <f>$J$4*(1+Underlying_Assets!G123)</f>
        <v>101.80172709920649</v>
      </c>
      <c r="D101" s="73">
        <f>$J$5*(1+Underlying_Assets!H123)</f>
        <v>25.039272481050496</v>
      </c>
      <c r="E101" s="73">
        <f>$J$6*(1+Underlying_Assets!I123)</f>
        <v>88.712939152899139</v>
      </c>
      <c r="F101" s="77">
        <f t="shared" si="18"/>
        <v>0.30142050418055405</v>
      </c>
      <c r="G101" s="77">
        <f t="shared" si="19"/>
        <v>0.71983071446326274</v>
      </c>
      <c r="H101" s="77">
        <f t="shared" si="20"/>
        <v>0.38131097355272264</v>
      </c>
      <c r="I101" s="77">
        <f t="shared" si="21"/>
        <v>0.16760869603194559</v>
      </c>
      <c r="J101" s="77">
        <f t="shared" si="22"/>
        <v>0.54376254584667261</v>
      </c>
      <c r="K101" s="77">
        <f t="shared" si="23"/>
        <v>8.5516450276851341E-2</v>
      </c>
      <c r="L101" s="73">
        <f t="shared" si="24"/>
        <v>2.533425508048154</v>
      </c>
      <c r="M101" s="73">
        <f t="shared" si="25"/>
        <v>3.3023211926876215</v>
      </c>
      <c r="N101" s="73">
        <f t="shared" si="17"/>
        <v>7.3947450209053045</v>
      </c>
      <c r="O101" s="73">
        <f t="shared" si="26"/>
        <v>72619042.861701101</v>
      </c>
      <c r="P101" s="73">
        <f t="shared" si="27"/>
        <v>1672339.3103290796</v>
      </c>
      <c r="U101" s="11">
        <v>52606.097789973021</v>
      </c>
      <c r="V101" s="11"/>
      <c r="AB101" s="46"/>
    </row>
    <row r="102" spans="2:28" x14ac:dyDescent="0.35">
      <c r="B102" s="77">
        <v>79</v>
      </c>
      <c r="C102" s="78">
        <f>$J$4*(1+Underlying_Assets!G124)</f>
        <v>101.27048284100911</v>
      </c>
      <c r="D102" s="73">
        <f>$J$5*(1+Underlying_Assets!H124)</f>
        <v>24.882617577467929</v>
      </c>
      <c r="E102" s="73">
        <f>$J$6*(1+Underlying_Assets!I124)</f>
        <v>88.474818985459223</v>
      </c>
      <c r="F102" s="77">
        <f t="shared" si="18"/>
        <v>0.29618841978809857</v>
      </c>
      <c r="G102" s="77">
        <f t="shared" si="19"/>
        <v>0.68418530988275494</v>
      </c>
      <c r="H102" s="77">
        <f t="shared" si="20"/>
        <v>0.37222434878025068</v>
      </c>
      <c r="I102" s="77">
        <f t="shared" si="21"/>
        <v>0.1623766116394901</v>
      </c>
      <c r="J102" s="77">
        <f t="shared" si="22"/>
        <v>0.50811714126616492</v>
      </c>
      <c r="K102" s="77">
        <f t="shared" si="23"/>
        <v>7.6429825504379378E-2</v>
      </c>
      <c r="L102" s="73">
        <f t="shared" si="24"/>
        <v>2.7305216883975589</v>
      </c>
      <c r="M102" s="73">
        <f t="shared" si="25"/>
        <v>3.1834738313665376</v>
      </c>
      <c r="N102" s="73">
        <f t="shared" si="17"/>
        <v>7.4788426021863685</v>
      </c>
      <c r="O102" s="73">
        <f t="shared" si="26"/>
        <v>68297429.377491891</v>
      </c>
      <c r="P102" s="73">
        <f t="shared" si="27"/>
        <v>-2649274.1738801301</v>
      </c>
      <c r="U102" s="11">
        <v>90081.861036971211</v>
      </c>
      <c r="V102" s="11"/>
      <c r="AB102" s="46"/>
    </row>
    <row r="103" spans="2:28" x14ac:dyDescent="0.35">
      <c r="B103" s="77">
        <v>80</v>
      </c>
      <c r="C103" s="78">
        <f>$J$4*(1+Underlying_Assets!G125)</f>
        <v>101.58286866785667</v>
      </c>
      <c r="D103" s="73">
        <f>$J$5*(1+Underlying_Assets!H125)</f>
        <v>24.990658785128595</v>
      </c>
      <c r="E103" s="73">
        <f>$J$6*(1+Underlying_Assets!I125)</f>
        <v>89.54691936438094</v>
      </c>
      <c r="F103" s="77">
        <f t="shared" si="18"/>
        <v>0.29926834005032282</v>
      </c>
      <c r="G103" s="77">
        <f t="shared" si="19"/>
        <v>0.70879302886328754</v>
      </c>
      <c r="H103" s="77">
        <f t="shared" si="20"/>
        <v>0.41294432628705252</v>
      </c>
      <c r="I103" s="77">
        <f t="shared" si="21"/>
        <v>0.16545653190171436</v>
      </c>
      <c r="J103" s="77">
        <f t="shared" si="22"/>
        <v>0.53272486024669741</v>
      </c>
      <c r="K103" s="77">
        <f t="shared" si="23"/>
        <v>0.11714980301118122</v>
      </c>
      <c r="L103" s="73">
        <f t="shared" si="24"/>
        <v>2.6143887485669808</v>
      </c>
      <c r="M103" s="73">
        <f t="shared" si="25"/>
        <v>3.2652541121850138</v>
      </c>
      <c r="N103" s="73">
        <f t="shared" si="17"/>
        <v>7.1064933744766066</v>
      </c>
      <c r="O103" s="73">
        <f t="shared" si="26"/>
        <v>69464884.133279547</v>
      </c>
      <c r="P103" s="73">
        <f t="shared" si="27"/>
        <v>-1481819.4180924743</v>
      </c>
      <c r="U103" s="11">
        <v>160546.94413134456</v>
      </c>
      <c r="V103" s="11"/>
      <c r="AB103" s="46"/>
    </row>
    <row r="104" spans="2:28" x14ac:dyDescent="0.35">
      <c r="B104" s="77">
        <v>81</v>
      </c>
      <c r="C104" s="78">
        <f>$J$4*(1+Underlying_Assets!G126)</f>
        <v>101.26563394140533</v>
      </c>
      <c r="D104" s="73">
        <f>$J$5*(1+Underlying_Assets!H126)</f>
        <v>25.586391499898202</v>
      </c>
      <c r="E104" s="73">
        <f>$J$6*(1+Underlying_Assets!I126)</f>
        <v>89.572470608383952</v>
      </c>
      <c r="F104" s="77">
        <f t="shared" si="18"/>
        <v>0.29614053796157047</v>
      </c>
      <c r="G104" s="77">
        <f t="shared" si="19"/>
        <v>0.84259644061147188</v>
      </c>
      <c r="H104" s="77">
        <f t="shared" si="20"/>
        <v>0.41390884202362116</v>
      </c>
      <c r="I104" s="77">
        <f t="shared" si="21"/>
        <v>0.16232872981296201</v>
      </c>
      <c r="J104" s="77">
        <f t="shared" si="22"/>
        <v>0.66652827199488174</v>
      </c>
      <c r="K104" s="77">
        <f t="shared" si="23"/>
        <v>0.11811431874774986</v>
      </c>
      <c r="L104" s="73">
        <f t="shared" si="24"/>
        <v>2.7323296284891185</v>
      </c>
      <c r="M104" s="73">
        <f t="shared" si="25"/>
        <v>3.7304868979501435</v>
      </c>
      <c r="N104" s="73">
        <f t="shared" si="17"/>
        <v>7.0978149698808686</v>
      </c>
      <c r="O104" s="73">
        <f t="shared" si="26"/>
        <v>77310857.266537786</v>
      </c>
      <c r="P104" s="73">
        <f t="shared" si="27"/>
        <v>6364153.7151657641</v>
      </c>
      <c r="U104" s="11">
        <v>217115.38053806126</v>
      </c>
      <c r="V104" s="11"/>
      <c r="AB104" s="46"/>
    </row>
    <row r="105" spans="2:28" x14ac:dyDescent="0.35">
      <c r="B105" s="77">
        <v>82</v>
      </c>
      <c r="C105" s="78">
        <f>$J$4*(1+Underlying_Assets!G127)</f>
        <v>103.09893218176639</v>
      </c>
      <c r="D105" s="73">
        <f>$J$5*(1+Underlying_Assets!H127)</f>
        <v>25.384695991491906</v>
      </c>
      <c r="E105" s="73">
        <f>$J$6*(1+Underlying_Assets!I127)</f>
        <v>88.67506799928239</v>
      </c>
      <c r="F105" s="77">
        <f t="shared" si="18"/>
        <v>0.31408246845439097</v>
      </c>
      <c r="G105" s="77">
        <f t="shared" si="19"/>
        <v>0.79764705676601966</v>
      </c>
      <c r="H105" s="77">
        <f t="shared" si="20"/>
        <v>0.3798674490717644</v>
      </c>
      <c r="I105" s="77">
        <f t="shared" si="21"/>
        <v>0.18027066030578251</v>
      </c>
      <c r="J105" s="77">
        <f t="shared" si="22"/>
        <v>0.62157888814942952</v>
      </c>
      <c r="K105" s="77">
        <f t="shared" si="23"/>
        <v>8.4072925795893094E-2</v>
      </c>
      <c r="L105" s="73">
        <f t="shared" si="24"/>
        <v>2.0602335309113329</v>
      </c>
      <c r="M105" s="73">
        <f t="shared" si="25"/>
        <v>3.5703577237107531</v>
      </c>
      <c r="N105" s="73">
        <f t="shared" si="17"/>
        <v>7.4080663520836723</v>
      </c>
      <c r="O105" s="73">
        <f t="shared" si="26"/>
        <v>83724683.863697425</v>
      </c>
      <c r="P105" s="73">
        <f t="shared" si="27"/>
        <v>12777980.312325403</v>
      </c>
      <c r="U105" s="11">
        <v>225850.39465114474</v>
      </c>
      <c r="V105" s="11"/>
      <c r="AB105" s="46"/>
    </row>
    <row r="106" spans="2:28" x14ac:dyDescent="0.35">
      <c r="B106" s="77">
        <v>83</v>
      </c>
      <c r="C106" s="78">
        <f>$J$4*(1+Underlying_Assets!G128)</f>
        <v>102.21288453689264</v>
      </c>
      <c r="D106" s="73">
        <f>$J$5*(1+Underlying_Assets!H128)</f>
        <v>25.791577608908295</v>
      </c>
      <c r="E106" s="73">
        <f>$J$6*(1+Underlying_Assets!I128)</f>
        <v>88.438070468318244</v>
      </c>
      <c r="F106" s="77">
        <f t="shared" si="18"/>
        <v>0.30545117620976026</v>
      </c>
      <c r="G106" s="77">
        <f t="shared" si="19"/>
        <v>0.88796160409661318</v>
      </c>
      <c r="H106" s="77">
        <f t="shared" si="20"/>
        <v>0.37081985371747567</v>
      </c>
      <c r="I106" s="77">
        <f t="shared" si="21"/>
        <v>0.17163936806115179</v>
      </c>
      <c r="J106" s="77">
        <f t="shared" si="22"/>
        <v>0.71189343548002304</v>
      </c>
      <c r="K106" s="77">
        <f t="shared" si="23"/>
        <v>7.5025330441604365E-2</v>
      </c>
      <c r="L106" s="73">
        <f t="shared" si="24"/>
        <v>2.3822100026874793</v>
      </c>
      <c r="M106" s="73">
        <f t="shared" si="25"/>
        <v>3.8959787482409531</v>
      </c>
      <c r="N106" s="73">
        <f t="shared" si="17"/>
        <v>7.4918928951580313</v>
      </c>
      <c r="O106" s="73">
        <f t="shared" si="26"/>
        <v>86792519.408359468</v>
      </c>
      <c r="P106" s="73">
        <f t="shared" si="27"/>
        <v>15845815.856987447</v>
      </c>
      <c r="U106" s="11">
        <v>431103.64666493237</v>
      </c>
      <c r="V106" s="11"/>
      <c r="AB106" s="46"/>
    </row>
    <row r="107" spans="2:28" x14ac:dyDescent="0.35">
      <c r="B107" s="77">
        <v>84</v>
      </c>
      <c r="C107" s="78">
        <f>$J$4*(1+Underlying_Assets!G129)</f>
        <v>101.9705272953195</v>
      </c>
      <c r="D107" s="73">
        <f>$J$5*(1+Underlying_Assets!H129)</f>
        <v>24.6860995447243</v>
      </c>
      <c r="E107" s="73">
        <f>$J$6*(1+Underlying_Assets!I129)</f>
        <v>88.801433342487016</v>
      </c>
      <c r="F107" s="77">
        <f t="shared" si="18"/>
        <v>0.30307725804260721</v>
      </c>
      <c r="G107" s="77">
        <f t="shared" si="19"/>
        <v>0.63915072613657142</v>
      </c>
      <c r="H107" s="77">
        <f t="shared" si="20"/>
        <v>0.38468168159976329</v>
      </c>
      <c r="I107" s="77">
        <f t="shared" si="21"/>
        <v>0.16926544989399875</v>
      </c>
      <c r="J107" s="77">
        <f t="shared" si="22"/>
        <v>0.46308255751998134</v>
      </c>
      <c r="K107" s="77">
        <f t="shared" si="23"/>
        <v>8.888715832389199E-2</v>
      </c>
      <c r="L107" s="73">
        <f t="shared" si="24"/>
        <v>2.4712046062222157</v>
      </c>
      <c r="M107" s="73">
        <f t="shared" si="25"/>
        <v>3.0368911065046795</v>
      </c>
      <c r="N107" s="73">
        <f t="shared" si="17"/>
        <v>7.3636958427423593</v>
      </c>
      <c r="O107" s="73">
        <f t="shared" si="26"/>
        <v>67901846.06913881</v>
      </c>
      <c r="P107" s="73">
        <f t="shared" si="27"/>
        <v>-3044857.4822332114</v>
      </c>
      <c r="U107" s="11">
        <v>546555.65954500437</v>
      </c>
      <c r="V107" s="11"/>
      <c r="AB107" s="46"/>
    </row>
    <row r="108" spans="2:28" x14ac:dyDescent="0.35">
      <c r="B108" s="77">
        <v>85</v>
      </c>
      <c r="C108" s="78">
        <f>$J$4*(1+Underlying_Assets!G130)</f>
        <v>102.62049632992175</v>
      </c>
      <c r="D108" s="73">
        <f>$J$5*(1+Underlying_Assets!H130)</f>
        <v>25.456676030163067</v>
      </c>
      <c r="E108" s="73">
        <f>$J$6*(1+Underlying_Assets!I130)</f>
        <v>89.67356916979567</v>
      </c>
      <c r="F108" s="77">
        <f t="shared" si="18"/>
        <v>0.30943111667990336</v>
      </c>
      <c r="G108" s="77">
        <f t="shared" si="19"/>
        <v>0.81372921209824245</v>
      </c>
      <c r="H108" s="77">
        <f t="shared" si="20"/>
        <v>0.41772244361062094</v>
      </c>
      <c r="I108" s="77">
        <f t="shared" si="21"/>
        <v>0.1756193085312949</v>
      </c>
      <c r="J108" s="77">
        <f t="shared" si="22"/>
        <v>0.63766104348165231</v>
      </c>
      <c r="K108" s="77">
        <f t="shared" si="23"/>
        <v>0.12192792033474964</v>
      </c>
      <c r="L108" s="73">
        <f t="shared" si="24"/>
        <v>2.2334325238689843</v>
      </c>
      <c r="M108" s="73">
        <f t="shared" si="25"/>
        <v>3.6272066400835747</v>
      </c>
      <c r="N108" s="73">
        <f t="shared" si="17"/>
        <v>7.0635655659063339</v>
      </c>
      <c r="O108" s="73">
        <f t="shared" si="26"/>
        <v>81060770.344775364</v>
      </c>
      <c r="P108" s="73">
        <f t="shared" si="27"/>
        <v>10114066.793403342</v>
      </c>
      <c r="U108" s="11">
        <v>605872.74324201047</v>
      </c>
      <c r="V108" s="11"/>
      <c r="AB108" s="46"/>
    </row>
    <row r="109" spans="2:28" x14ac:dyDescent="0.35">
      <c r="B109" s="77">
        <v>86</v>
      </c>
      <c r="C109" s="78">
        <f>$J$4*(1+Underlying_Assets!G131)</f>
        <v>102.63861396144931</v>
      </c>
      <c r="D109" s="73">
        <f>$J$5*(1+Underlying_Assets!H131)</f>
        <v>25.153890856153872</v>
      </c>
      <c r="E109" s="73">
        <f>$J$6*(1+Underlying_Assets!I131)</f>
        <v>89.048153846827972</v>
      </c>
      <c r="F109" s="77">
        <f t="shared" si="18"/>
        <v>0.30960765093018716</v>
      </c>
      <c r="G109" s="77">
        <f t="shared" si="19"/>
        <v>0.74577009400766703</v>
      </c>
      <c r="H109" s="77">
        <f t="shared" si="20"/>
        <v>0.39406145892250161</v>
      </c>
      <c r="I109" s="77">
        <f t="shared" si="21"/>
        <v>0.1757958427815787</v>
      </c>
      <c r="J109" s="77">
        <f t="shared" si="22"/>
        <v>0.56970192539107689</v>
      </c>
      <c r="K109" s="77">
        <f t="shared" si="23"/>
        <v>9.8266935646630305E-2</v>
      </c>
      <c r="L109" s="73">
        <f t="shared" si="24"/>
        <v>2.2268457007500189</v>
      </c>
      <c r="M109" s="73">
        <f t="shared" si="25"/>
        <v>3.3903660606208597</v>
      </c>
      <c r="N109" s="73">
        <f t="shared" si="17"/>
        <v>7.2777136542988323</v>
      </c>
      <c r="O109" s="73">
        <f t="shared" si="26"/>
        <v>77473741.074911147</v>
      </c>
      <c r="P109" s="73">
        <f t="shared" si="27"/>
        <v>6527037.5235391259</v>
      </c>
      <c r="U109" s="11">
        <v>635509.17690503597</v>
      </c>
      <c r="V109" s="11"/>
      <c r="AB109" s="46"/>
    </row>
    <row r="110" spans="2:28" x14ac:dyDescent="0.35">
      <c r="B110" s="77">
        <v>87</v>
      </c>
      <c r="C110" s="78">
        <f>$J$4*(1+Underlying_Assets!G132)</f>
        <v>101.66028605959561</v>
      </c>
      <c r="D110" s="73">
        <f>$J$5*(1+Underlying_Assets!H132)</f>
        <v>25.153472558788824</v>
      </c>
      <c r="E110" s="73">
        <f>$J$6*(1+Underlying_Assets!I132)</f>
        <v>88.311513854489533</v>
      </c>
      <c r="F110" s="77">
        <f t="shared" si="18"/>
        <v>0.3000301604972353</v>
      </c>
      <c r="G110" s="77">
        <f t="shared" si="19"/>
        <v>0.74567564384268437</v>
      </c>
      <c r="H110" s="77">
        <f t="shared" si="20"/>
        <v>0.3659785047678592</v>
      </c>
      <c r="I110" s="77">
        <f t="shared" si="21"/>
        <v>0.16621835234862684</v>
      </c>
      <c r="J110" s="77">
        <f t="shared" si="22"/>
        <v>0.56960747522609423</v>
      </c>
      <c r="K110" s="77">
        <f t="shared" si="23"/>
        <v>7.0183981491987901E-2</v>
      </c>
      <c r="L110" s="73">
        <f t="shared" si="24"/>
        <v>2.5857118323746988</v>
      </c>
      <c r="M110" s="73">
        <f t="shared" si="25"/>
        <v>3.3900431005123863</v>
      </c>
      <c r="N110" s="73">
        <f t="shared" si="17"/>
        <v>7.5369834629840646</v>
      </c>
      <c r="O110" s="73">
        <f t="shared" si="26"/>
        <v>74457237.336671665</v>
      </c>
      <c r="P110" s="73">
        <f t="shared" si="27"/>
        <v>3510533.7852996439</v>
      </c>
      <c r="U110" s="11">
        <v>680274.2565138638</v>
      </c>
      <c r="V110" s="11"/>
      <c r="AB110" s="46"/>
    </row>
    <row r="111" spans="2:28" x14ac:dyDescent="0.35">
      <c r="B111" s="77">
        <v>88</v>
      </c>
      <c r="C111" s="78">
        <f>$J$4*(1+Underlying_Assets!G133)</f>
        <v>102.04006396872487</v>
      </c>
      <c r="D111" s="73">
        <f>$J$5*(1+Underlying_Assets!H133)</f>
        <v>26.566151439380814</v>
      </c>
      <c r="E111" s="73">
        <f>$J$6*(1+Underlying_Assets!I133)</f>
        <v>88.326832952355559</v>
      </c>
      <c r="F111" s="77">
        <f t="shared" si="18"/>
        <v>0.30375895476891324</v>
      </c>
      <c r="G111" s="77">
        <f t="shared" si="19"/>
        <v>1.0560210214144761</v>
      </c>
      <c r="H111" s="77">
        <f t="shared" si="20"/>
        <v>0.3665648968092477</v>
      </c>
      <c r="I111" s="77">
        <f t="shared" si="21"/>
        <v>0.16994714662030477</v>
      </c>
      <c r="J111" s="77">
        <f t="shared" si="22"/>
        <v>0.87995285279788593</v>
      </c>
      <c r="K111" s="77">
        <f t="shared" si="23"/>
        <v>7.0770373533376396E-2</v>
      </c>
      <c r="L111" s="73">
        <f t="shared" si="24"/>
        <v>2.4456295102315195</v>
      </c>
      <c r="M111" s="73">
        <f t="shared" si="25"/>
        <v>4.5421989605513673</v>
      </c>
      <c r="N111" s="73">
        <f t="shared" si="17"/>
        <v>7.5315133015818176</v>
      </c>
      <c r="O111" s="73">
        <f t="shared" si="26"/>
        <v>99153991.596158192</v>
      </c>
      <c r="P111" s="73">
        <f t="shared" si="27"/>
        <v>28207288.04478617</v>
      </c>
      <c r="U111" s="11">
        <v>756287.46183310449</v>
      </c>
      <c r="V111" s="11"/>
      <c r="AB111" s="46"/>
    </row>
    <row r="112" spans="2:28" x14ac:dyDescent="0.35">
      <c r="B112" s="77">
        <v>89</v>
      </c>
      <c r="C112" s="78">
        <f>$J$4*(1+Underlying_Assets!G134)</f>
        <v>101.54172116014858</v>
      </c>
      <c r="D112" s="73">
        <f>$J$5*(1+Underlying_Assets!H134)</f>
        <v>24.966033846464825</v>
      </c>
      <c r="E112" s="73">
        <f>$J$6*(1+Underlying_Assets!I134)</f>
        <v>88.979844180470039</v>
      </c>
      <c r="F112" s="77">
        <f t="shared" si="18"/>
        <v>0.29886319453538784</v>
      </c>
      <c r="G112" s="77">
        <f t="shared" si="19"/>
        <v>0.70319376849287363</v>
      </c>
      <c r="H112" s="77">
        <f t="shared" si="20"/>
        <v>0.39146707798674618</v>
      </c>
      <c r="I112" s="77">
        <f t="shared" si="21"/>
        <v>0.16505138638677938</v>
      </c>
      <c r="J112" s="77">
        <f t="shared" si="22"/>
        <v>0.5271255998762836</v>
      </c>
      <c r="K112" s="77">
        <f t="shared" si="23"/>
        <v>9.567255471087488E-2</v>
      </c>
      <c r="L112" s="73">
        <f t="shared" si="24"/>
        <v>2.6296473545449288</v>
      </c>
      <c r="M112" s="73">
        <f t="shared" si="25"/>
        <v>3.2465415293221351</v>
      </c>
      <c r="N112" s="73">
        <f t="shared" si="17"/>
        <v>7.3014339658686538</v>
      </c>
      <c r="O112" s="73">
        <f t="shared" si="26"/>
        <v>69882232.161246821</v>
      </c>
      <c r="P112" s="73">
        <f t="shared" si="27"/>
        <v>-1064471.3901252002</v>
      </c>
      <c r="U112" s="11">
        <v>937744.46330668032</v>
      </c>
      <c r="V112" s="11"/>
      <c r="AB112" s="46"/>
    </row>
    <row r="113" spans="2:28" x14ac:dyDescent="0.35">
      <c r="B113" s="77">
        <v>90</v>
      </c>
      <c r="C113" s="78">
        <f>$J$4*(1+Underlying_Assets!G135)</f>
        <v>101.18400051187729</v>
      </c>
      <c r="D113" s="73">
        <f>$J$5*(1+Underlying_Assets!H135)</f>
        <v>25.361514495480556</v>
      </c>
      <c r="E113" s="73">
        <f>$J$6*(1+Underlying_Assets!I135)</f>
        <v>88.621459583390063</v>
      </c>
      <c r="F113" s="77">
        <f t="shared" si="18"/>
        <v>0.29533408124286292</v>
      </c>
      <c r="G113" s="77">
        <f t="shared" si="19"/>
        <v>0.79245801672354821</v>
      </c>
      <c r="H113" s="77">
        <f t="shared" si="20"/>
        <v>0.37782301728576212</v>
      </c>
      <c r="I113" s="77">
        <f t="shared" si="21"/>
        <v>0.16152227309425446</v>
      </c>
      <c r="J113" s="77">
        <f t="shared" si="22"/>
        <v>0.61638984810695807</v>
      </c>
      <c r="K113" s="77">
        <f t="shared" si="23"/>
        <v>8.2028494009890818E-2</v>
      </c>
      <c r="L113" s="73">
        <f t="shared" si="24"/>
        <v>2.7627915387651925</v>
      </c>
      <c r="M113" s="73">
        <f t="shared" si="25"/>
        <v>3.5521206464370039</v>
      </c>
      <c r="N113" s="73">
        <f t="shared" si="17"/>
        <v>7.4269580320359694</v>
      </c>
      <c r="O113" s="73">
        <f t="shared" si="26"/>
        <v>75023704.623737603</v>
      </c>
      <c r="P113" s="73">
        <f t="shared" si="27"/>
        <v>4077001.072365582</v>
      </c>
      <c r="U113" s="11">
        <v>943967.62641073763</v>
      </c>
      <c r="V113" s="11"/>
      <c r="AB113" s="46"/>
    </row>
    <row r="114" spans="2:28" x14ac:dyDescent="0.35">
      <c r="B114" s="77">
        <v>91</v>
      </c>
      <c r="C114" s="78">
        <f>$J$4*(1+Underlying_Assets!G136)</f>
        <v>102.71191821642866</v>
      </c>
      <c r="D114" s="73">
        <f>$J$5*(1+Underlying_Assets!H136)</f>
        <v>25.009053721309147</v>
      </c>
      <c r="E114" s="73">
        <f>$J$6*(1+Underlying_Assets!I136)</f>
        <v>87.701258200908683</v>
      </c>
      <c r="F114" s="77">
        <f t="shared" si="18"/>
        <v>0.31032159364380557</v>
      </c>
      <c r="G114" s="77">
        <f t="shared" si="19"/>
        <v>0.71297210175855119</v>
      </c>
      <c r="H114" s="77">
        <f t="shared" si="20"/>
        <v>0.34253571807018929</v>
      </c>
      <c r="I114" s="77">
        <f t="shared" si="21"/>
        <v>0.17650978549519711</v>
      </c>
      <c r="J114" s="77">
        <f t="shared" si="22"/>
        <v>0.53690393314196116</v>
      </c>
      <c r="K114" s="77">
        <f t="shared" si="23"/>
        <v>4.6741194794317986E-2</v>
      </c>
      <c r="L114" s="73">
        <f t="shared" si="24"/>
        <v>2.2002178861479891</v>
      </c>
      <c r="M114" s="73">
        <f t="shared" si="25"/>
        <v>3.2792604104967964</v>
      </c>
      <c r="N114" s="73">
        <f t="shared" si="17"/>
        <v>7.7576342507764764</v>
      </c>
      <c r="O114" s="73">
        <f t="shared" si="26"/>
        <v>77970764.830042437</v>
      </c>
      <c r="P114" s="73">
        <f t="shared" si="27"/>
        <v>7024061.2786704153</v>
      </c>
      <c r="U114" s="11">
        <v>973318.44121867418</v>
      </c>
      <c r="V114" s="11"/>
      <c r="AB114" s="46"/>
    </row>
    <row r="115" spans="2:28" x14ac:dyDescent="0.35">
      <c r="B115" s="77">
        <v>92</v>
      </c>
      <c r="C115" s="78">
        <f>$J$4*(1+Underlying_Assets!G137)</f>
        <v>103.03705926242034</v>
      </c>
      <c r="D115" s="73">
        <f>$J$5*(1+Underlying_Assets!H137)</f>
        <v>24.479800230879061</v>
      </c>
      <c r="E115" s="73">
        <f>$J$6*(1+Underlying_Assets!I137)</f>
        <v>88.352401539725321</v>
      </c>
      <c r="F115" s="77">
        <f t="shared" si="18"/>
        <v>0.31348215677887342</v>
      </c>
      <c r="G115" s="77">
        <f t="shared" si="19"/>
        <v>0.59148727448375049</v>
      </c>
      <c r="H115" s="77">
        <f t="shared" si="20"/>
        <v>0.36754339740780123</v>
      </c>
      <c r="I115" s="77">
        <f t="shared" si="21"/>
        <v>0.17967034863026496</v>
      </c>
      <c r="J115" s="77">
        <f t="shared" si="22"/>
        <v>0.41541910586716041</v>
      </c>
      <c r="K115" s="77">
        <f t="shared" si="23"/>
        <v>7.1748874131929929E-2</v>
      </c>
      <c r="L115" s="73">
        <f t="shared" si="24"/>
        <v>2.0825457458071526</v>
      </c>
      <c r="M115" s="73">
        <f t="shared" si="25"/>
        <v>2.8861234955139512</v>
      </c>
      <c r="N115" s="73">
        <f t="shared" si="17"/>
        <v>7.5223907029074724</v>
      </c>
      <c r="O115" s="73">
        <f t="shared" si="26"/>
        <v>70343874.475130543</v>
      </c>
      <c r="P115" s="73">
        <f t="shared" si="27"/>
        <v>-602829.07624147832</v>
      </c>
      <c r="U115" s="11">
        <v>1123846.697830826</v>
      </c>
      <c r="V115" s="11"/>
      <c r="AB115" s="46"/>
    </row>
    <row r="116" spans="2:28" x14ac:dyDescent="0.35">
      <c r="B116" s="77">
        <v>93</v>
      </c>
      <c r="C116" s="78">
        <f>$J$4*(1+Underlying_Assets!G138)</f>
        <v>103.82128792826538</v>
      </c>
      <c r="D116" s="73">
        <f>$J$5*(1+Underlying_Assets!H138)</f>
        <v>24.834704385860046</v>
      </c>
      <c r="E116" s="73">
        <f>$J$6*(1+Underlying_Assets!I138)</f>
        <v>90.388177078747532</v>
      </c>
      <c r="F116" s="77">
        <f t="shared" si="18"/>
        <v>0.32106447031562418</v>
      </c>
      <c r="G116" s="77">
        <f t="shared" si="19"/>
        <v>0.67323827108815082</v>
      </c>
      <c r="H116" s="77">
        <f t="shared" si="20"/>
        <v>0.44455663469131496</v>
      </c>
      <c r="I116" s="77">
        <f t="shared" si="21"/>
        <v>0.18725266216701572</v>
      </c>
      <c r="J116" s="77">
        <f t="shared" si="22"/>
        <v>0.49717010247156074</v>
      </c>
      <c r="K116" s="77">
        <f t="shared" si="23"/>
        <v>0.14876211141544365</v>
      </c>
      <c r="L116" s="73">
        <f t="shared" si="24"/>
        <v>1.8016286948411064</v>
      </c>
      <c r="M116" s="73">
        <f t="shared" si="25"/>
        <v>3.1474747705763839</v>
      </c>
      <c r="N116" s="73">
        <f t="shared" si="17"/>
        <v>6.825471283489744</v>
      </c>
      <c r="O116" s="73">
        <f t="shared" si="26"/>
        <v>75457307.490883112</v>
      </c>
      <c r="P116" s="73">
        <f t="shared" si="27"/>
        <v>4510603.9395110905</v>
      </c>
      <c r="U116" s="11">
        <v>1211094.5729776621</v>
      </c>
      <c r="V116" s="11"/>
      <c r="AB116" s="46"/>
    </row>
    <row r="117" spans="2:28" x14ac:dyDescent="0.35">
      <c r="B117" s="77">
        <v>94</v>
      </c>
      <c r="C117" s="78">
        <f>$J$4*(1+Underlying_Assets!G139)</f>
        <v>102.35648345734054</v>
      </c>
      <c r="D117" s="73">
        <f>$J$5*(1+Underlying_Assets!H139)</f>
        <v>24.865585579232111</v>
      </c>
      <c r="E117" s="73">
        <f>$J$6*(1+Underlying_Assets!I139)</f>
        <v>88.428215357501955</v>
      </c>
      <c r="F117" s="77">
        <f t="shared" si="18"/>
        <v>0.30685509064173716</v>
      </c>
      <c r="G117" s="77">
        <f t="shared" si="19"/>
        <v>0.6802963150153849</v>
      </c>
      <c r="H117" s="77">
        <f t="shared" si="20"/>
        <v>0.37044310106049161</v>
      </c>
      <c r="I117" s="77">
        <f t="shared" si="21"/>
        <v>0.1730432824931287</v>
      </c>
      <c r="J117" s="77">
        <f t="shared" si="22"/>
        <v>0.50422814639879476</v>
      </c>
      <c r="K117" s="77">
        <f t="shared" si="23"/>
        <v>7.4648577784620307E-2</v>
      </c>
      <c r="L117" s="73">
        <f t="shared" si="24"/>
        <v>2.3296683007418366</v>
      </c>
      <c r="M117" s="73">
        <f t="shared" si="25"/>
        <v>3.1706579920820204</v>
      </c>
      <c r="N117" s="73">
        <f t="shared" si="17"/>
        <v>7.4953959535896679</v>
      </c>
      <c r="O117" s="73">
        <f t="shared" si="26"/>
        <v>72934120.000686705</v>
      </c>
      <c r="P117" s="73">
        <f t="shared" si="27"/>
        <v>1987416.4493146837</v>
      </c>
      <c r="U117" s="11">
        <v>1381009.618826136</v>
      </c>
      <c r="V117" s="11"/>
      <c r="AB117" s="46"/>
    </row>
    <row r="118" spans="2:28" x14ac:dyDescent="0.35">
      <c r="B118" s="77">
        <v>95</v>
      </c>
      <c r="C118" s="78">
        <f>$J$4*(1+Underlying_Assets!G140)</f>
        <v>103.47647379073281</v>
      </c>
      <c r="D118" s="73">
        <f>$J$5*(1+Underlying_Assets!H140)</f>
        <v>25.183396441397363</v>
      </c>
      <c r="E118" s="73">
        <f>$J$6*(1+Underlying_Assets!I140)</f>
        <v>89.131769655540921</v>
      </c>
      <c r="F118" s="77">
        <f t="shared" si="18"/>
        <v>0.31773771509466436</v>
      </c>
      <c r="G118" s="77">
        <f t="shared" si="19"/>
        <v>0.75242839807384199</v>
      </c>
      <c r="H118" s="77">
        <f t="shared" si="20"/>
        <v>0.39723445492733339</v>
      </c>
      <c r="I118" s="77">
        <f t="shared" si="21"/>
        <v>0.1839259069460559</v>
      </c>
      <c r="J118" s="77">
        <f t="shared" si="22"/>
        <v>0.57636022945725185</v>
      </c>
      <c r="K118" s="77">
        <f t="shared" si="23"/>
        <v>0.10143993165146209</v>
      </c>
      <c r="L118" s="73">
        <f t="shared" si="24"/>
        <v>1.9246405034252803</v>
      </c>
      <c r="M118" s="73">
        <f t="shared" si="25"/>
        <v>3.4131768605659865</v>
      </c>
      <c r="N118" s="73">
        <f t="shared" si="17"/>
        <v>7.2487673374464343</v>
      </c>
      <c r="O118" s="73">
        <f t="shared" si="26"/>
        <v>81411687.857448533</v>
      </c>
      <c r="P118" s="73">
        <f t="shared" si="27"/>
        <v>10464984.306076512</v>
      </c>
      <c r="U118" s="11">
        <v>1418964.3894653916</v>
      </c>
      <c r="V118" s="11"/>
      <c r="AB118" s="46"/>
    </row>
    <row r="119" spans="2:28" x14ac:dyDescent="0.35">
      <c r="B119" s="77">
        <v>96</v>
      </c>
      <c r="C119" s="78">
        <f>$J$4*(1+Underlying_Assets!G141)</f>
        <v>102.6391909484946</v>
      </c>
      <c r="D119" s="73">
        <f>$J$5*(1+Underlying_Assets!H141)</f>
        <v>25.127958222330744</v>
      </c>
      <c r="E119" s="73">
        <f>$J$6*(1+Underlying_Assets!I141)</f>
        <v>90.309707745224927</v>
      </c>
      <c r="F119" s="77">
        <f t="shared" si="18"/>
        <v>0.30961327245410741</v>
      </c>
      <c r="G119" s="77">
        <f t="shared" si="19"/>
        <v>0.73991161909121483</v>
      </c>
      <c r="H119" s="77">
        <f t="shared" si="20"/>
        <v>0.44162042688231568</v>
      </c>
      <c r="I119" s="77">
        <f t="shared" si="21"/>
        <v>0.17580146430549895</v>
      </c>
      <c r="J119" s="77">
        <f t="shared" si="22"/>
        <v>0.56384345047462481</v>
      </c>
      <c r="K119" s="77">
        <f t="shared" si="23"/>
        <v>0.14582590360644437</v>
      </c>
      <c r="L119" s="73">
        <f t="shared" si="24"/>
        <v>2.2266359684435884</v>
      </c>
      <c r="M119" s="73">
        <f t="shared" si="25"/>
        <v>3.3703665330160657</v>
      </c>
      <c r="N119" s="73">
        <f t="shared" si="17"/>
        <v>6.8512759890296984</v>
      </c>
      <c r="O119" s="73">
        <f t="shared" si="26"/>
        <v>74944078.984146729</v>
      </c>
      <c r="P119" s="73">
        <f t="shared" si="27"/>
        <v>3997375.4327747077</v>
      </c>
      <c r="U119" s="11">
        <v>1464560.0710269958</v>
      </c>
      <c r="V119" s="11"/>
      <c r="AB119" s="46"/>
    </row>
    <row r="120" spans="2:28" x14ac:dyDescent="0.35">
      <c r="B120" s="77">
        <v>97</v>
      </c>
      <c r="C120" s="78">
        <f>$J$4*(1+Underlying_Assets!G142)</f>
        <v>102.63311209306839</v>
      </c>
      <c r="D120" s="73">
        <f>$J$5*(1+Underlying_Assets!H142)</f>
        <v>25.367867158664911</v>
      </c>
      <c r="E120" s="73">
        <f>$J$6*(1+Underlying_Assets!I142)</f>
        <v>89.088780206698388</v>
      </c>
      <c r="F120" s="77">
        <f t="shared" si="18"/>
        <v>0.30955404521947405</v>
      </c>
      <c r="G120" s="77">
        <f t="shared" si="19"/>
        <v>0.79388049424476037</v>
      </c>
      <c r="H120" s="77">
        <f t="shared" si="20"/>
        <v>0.39560349243582815</v>
      </c>
      <c r="I120" s="77">
        <f t="shared" si="21"/>
        <v>0.17574223707086559</v>
      </c>
      <c r="J120" s="77">
        <f t="shared" si="22"/>
        <v>0.61781232562817023</v>
      </c>
      <c r="K120" s="77">
        <f t="shared" si="23"/>
        <v>9.9808969159956851E-2</v>
      </c>
      <c r="L120" s="73">
        <f t="shared" si="24"/>
        <v>2.2288457189803168</v>
      </c>
      <c r="M120" s="73">
        <f t="shared" si="25"/>
        <v>3.5571148585431729</v>
      </c>
      <c r="N120" s="73">
        <f t="shared" si="17"/>
        <v>7.2636373008603776</v>
      </c>
      <c r="O120" s="73">
        <f t="shared" si="26"/>
        <v>80714335.047401547</v>
      </c>
      <c r="P120" s="73">
        <f t="shared" si="27"/>
        <v>9767631.496029526</v>
      </c>
      <c r="U120" s="11">
        <v>1479519.6285214126</v>
      </c>
      <c r="V120" s="11"/>
      <c r="AB120" s="46"/>
    </row>
    <row r="121" spans="2:28" x14ac:dyDescent="0.35">
      <c r="B121" s="77">
        <v>98</v>
      </c>
      <c r="C121" s="78">
        <f>$J$4*(1+Underlying_Assets!G143)</f>
        <v>103.31546974122094</v>
      </c>
      <c r="D121" s="73">
        <f>$J$5*(1+Underlying_Assets!H143)</f>
        <v>25.288461093693076</v>
      </c>
      <c r="E121" s="73">
        <f>$J$6*(1+Underlying_Assets!I143)</f>
        <v>90.336187694139028</v>
      </c>
      <c r="F121" s="77">
        <f t="shared" si="18"/>
        <v>0.31618055499166614</v>
      </c>
      <c r="G121" s="77">
        <f t="shared" si="19"/>
        <v>0.77607436703132848</v>
      </c>
      <c r="H121" s="77">
        <f t="shared" si="20"/>
        <v>0.44261155298694183</v>
      </c>
      <c r="I121" s="77">
        <f t="shared" si="21"/>
        <v>0.18236874684305768</v>
      </c>
      <c r="J121" s="77">
        <f t="shared" si="22"/>
        <v>0.60000619841473846</v>
      </c>
      <c r="K121" s="77">
        <f t="shared" si="23"/>
        <v>0.14681702971107052</v>
      </c>
      <c r="L121" s="73">
        <f t="shared" si="24"/>
        <v>1.9823485199955897</v>
      </c>
      <c r="M121" s="73">
        <f t="shared" si="25"/>
        <v>3.494879170145861</v>
      </c>
      <c r="N121" s="73">
        <f t="shared" si="17"/>
        <v>6.8425587200763403</v>
      </c>
      <c r="O121" s="73">
        <f t="shared" si="26"/>
        <v>80322194.763351843</v>
      </c>
      <c r="P121" s="73">
        <f t="shared" si="27"/>
        <v>9375491.2119798213</v>
      </c>
      <c r="U121" s="11">
        <v>1562150.5717560202</v>
      </c>
      <c r="V121" s="11"/>
      <c r="AB121" s="46"/>
    </row>
    <row r="122" spans="2:28" x14ac:dyDescent="0.35">
      <c r="B122" s="77">
        <v>99</v>
      </c>
      <c r="C122" s="78">
        <f>$J$4*(1+Underlying_Assets!G144)</f>
        <v>102.90067162389924</v>
      </c>
      <c r="D122" s="73">
        <f>$J$5*(1+Underlying_Assets!H144)</f>
        <v>24.987244803540001</v>
      </c>
      <c r="E122" s="73">
        <f>$J$6*(1+Underlying_Assets!I144)</f>
        <v>89.944149383204689</v>
      </c>
      <c r="F122" s="77">
        <f t="shared" si="18"/>
        <v>0.3121576043729164</v>
      </c>
      <c r="G122" s="77">
        <f t="shared" si="19"/>
        <v>0.7080170814509601</v>
      </c>
      <c r="H122" s="77">
        <f t="shared" si="20"/>
        <v>0.42790805387737552</v>
      </c>
      <c r="I122" s="77">
        <f t="shared" si="21"/>
        <v>0.17834579622430793</v>
      </c>
      <c r="J122" s="77">
        <f t="shared" si="22"/>
        <v>0.53194891283436996</v>
      </c>
      <c r="K122" s="77">
        <f t="shared" si="23"/>
        <v>0.13211353060150421</v>
      </c>
      <c r="L122" s="73">
        <f t="shared" si="24"/>
        <v>2.1318195300959601</v>
      </c>
      <c r="M122" s="73">
        <f t="shared" si="25"/>
        <v>3.2626572564374037</v>
      </c>
      <c r="N122" s="73">
        <f t="shared" si="17"/>
        <v>6.9725925031895208</v>
      </c>
      <c r="O122" s="73">
        <f t="shared" si="26"/>
        <v>74534273.283544153</v>
      </c>
      <c r="P122" s="73">
        <f t="shared" si="27"/>
        <v>3587569.7321721315</v>
      </c>
      <c r="U122" s="11">
        <v>1570841.9792068899</v>
      </c>
      <c r="V122" s="11"/>
      <c r="AB122" s="46"/>
    </row>
    <row r="123" spans="2:28" x14ac:dyDescent="0.35">
      <c r="B123" s="77">
        <v>100</v>
      </c>
      <c r="C123" s="78">
        <f>$J$4*(1+Underlying_Assets!G145)</f>
        <v>101.48168157626746</v>
      </c>
      <c r="D123" s="73">
        <f>$J$5*(1+Underlying_Assets!H145)</f>
        <v>25.062021664382012</v>
      </c>
      <c r="E123" s="73">
        <f>$J$6*(1+Underlying_Assets!I145)</f>
        <v>88.708634830804456</v>
      </c>
      <c r="F123" s="77">
        <f t="shared" si="18"/>
        <v>0.29827173970976539</v>
      </c>
      <c r="G123" s="77">
        <f t="shared" si="19"/>
        <v>0.72498853283939169</v>
      </c>
      <c r="H123" s="77">
        <f t="shared" si="20"/>
        <v>0.38114693791864362</v>
      </c>
      <c r="I123" s="77">
        <f t="shared" si="21"/>
        <v>0.16445993156115693</v>
      </c>
      <c r="J123" s="77">
        <f t="shared" si="22"/>
        <v>0.54892036422280155</v>
      </c>
      <c r="K123" s="77">
        <f t="shared" si="23"/>
        <v>8.5352414642772323E-2</v>
      </c>
      <c r="L123" s="73">
        <f t="shared" si="24"/>
        <v>2.65193255073833</v>
      </c>
      <c r="M123" s="73">
        <f t="shared" si="25"/>
        <v>3.3197238296916893</v>
      </c>
      <c r="N123" s="73">
        <f t="shared" si="17"/>
        <v>7.3962580619280409</v>
      </c>
      <c r="O123" s="73">
        <f t="shared" si="26"/>
        <v>71552576.294614032</v>
      </c>
      <c r="P123" s="73">
        <f t="shared" si="27"/>
        <v>605872.74324201047</v>
      </c>
      <c r="U123" s="11">
        <v>1590530.6509968042</v>
      </c>
      <c r="V123" s="11"/>
      <c r="AB123" s="46"/>
    </row>
    <row r="124" spans="2:28" x14ac:dyDescent="0.35">
      <c r="B124" s="77">
        <v>101</v>
      </c>
      <c r="C124" s="78">
        <f>$J$4*(1+Underlying_Assets!G146)</f>
        <v>102.9372176256898</v>
      </c>
      <c r="D124" s="73">
        <f>$J$5*(1+Underlying_Assets!H146)</f>
        <v>25.040612909577092</v>
      </c>
      <c r="E124" s="73">
        <f>$J$6*(1+Underlying_Assets!I146)</f>
        <v>88.920667059389359</v>
      </c>
      <c r="F124" s="77">
        <f t="shared" si="18"/>
        <v>0.31251269936837905</v>
      </c>
      <c r="G124" s="77">
        <f t="shared" si="19"/>
        <v>0.72013475359549539</v>
      </c>
      <c r="H124" s="77">
        <f t="shared" si="20"/>
        <v>0.3892179378273003</v>
      </c>
      <c r="I124" s="77">
        <f t="shared" si="21"/>
        <v>0.17870089121977059</v>
      </c>
      <c r="J124" s="77">
        <f t="shared" si="22"/>
        <v>0.54406658497890525</v>
      </c>
      <c r="K124" s="77">
        <f t="shared" si="23"/>
        <v>9.3423414551428996E-2</v>
      </c>
      <c r="L124" s="73">
        <f t="shared" si="24"/>
        <v>2.1186040513723299</v>
      </c>
      <c r="M124" s="73">
        <f t="shared" si="25"/>
        <v>3.3033455913112171</v>
      </c>
      <c r="N124" s="73">
        <f t="shared" si="17"/>
        <v>7.32203598535434</v>
      </c>
      <c r="O124" s="73">
        <f t="shared" si="26"/>
        <v>77253843.13652809</v>
      </c>
      <c r="P124" s="73">
        <f t="shared" si="27"/>
        <v>6307139.5851560682</v>
      </c>
      <c r="U124" s="11">
        <v>1623059.4680618346</v>
      </c>
      <c r="V124" s="11"/>
      <c r="AB124" s="46"/>
    </row>
    <row r="125" spans="2:28" x14ac:dyDescent="0.35">
      <c r="B125" s="77">
        <v>102</v>
      </c>
      <c r="C125" s="78">
        <f>$J$4*(1+Underlying_Assets!G147)</f>
        <v>102.19422741535796</v>
      </c>
      <c r="D125" s="73">
        <f>$J$5*(1+Underlying_Assets!H147)</f>
        <v>25.415309651808052</v>
      </c>
      <c r="E125" s="73">
        <f>$J$6*(1+Underlying_Assets!I147)</f>
        <v>89.80040079587495</v>
      </c>
      <c r="F125" s="77">
        <f t="shared" si="18"/>
        <v>0.30526862755567191</v>
      </c>
      <c r="G125" s="77">
        <f t="shared" si="19"/>
        <v>0.80449248623037328</v>
      </c>
      <c r="H125" s="77">
        <f t="shared" si="20"/>
        <v>0.42250066238398881</v>
      </c>
      <c r="I125" s="77">
        <f t="shared" si="21"/>
        <v>0.17145681940706345</v>
      </c>
      <c r="J125" s="77">
        <f t="shared" si="22"/>
        <v>0.62842431761378315</v>
      </c>
      <c r="K125" s="77">
        <f t="shared" si="23"/>
        <v>0.12670613910811751</v>
      </c>
      <c r="L125" s="73">
        <f t="shared" si="24"/>
        <v>2.38904677305284</v>
      </c>
      <c r="M125" s="73">
        <f t="shared" si="25"/>
        <v>3.5944951902798721</v>
      </c>
      <c r="N125" s="73">
        <f t="shared" si="17"/>
        <v>7.0207976978124869</v>
      </c>
      <c r="O125" s="73">
        <f t="shared" si="26"/>
        <v>78325331.018025786</v>
      </c>
      <c r="P125" s="73">
        <f t="shared" si="27"/>
        <v>7378627.4666537642</v>
      </c>
      <c r="U125" s="11">
        <v>1672339.3103290796</v>
      </c>
      <c r="V125" s="11"/>
      <c r="AB125" s="46"/>
    </row>
    <row r="126" spans="2:28" x14ac:dyDescent="0.35">
      <c r="B126" s="77">
        <v>103</v>
      </c>
      <c r="C126" s="78">
        <f>$J$4*(1+Underlying_Assets!G148)</f>
        <v>101.87143586389563</v>
      </c>
      <c r="D126" s="73">
        <f>$J$5*(1+Underlying_Assets!H148)</f>
        <v>24.576459882132404</v>
      </c>
      <c r="E126" s="73">
        <f>$J$6*(1+Underlying_Assets!I148)</f>
        <v>88.767662405680269</v>
      </c>
      <c r="F126" s="77">
        <f t="shared" si="18"/>
        <v>0.30210502016093066</v>
      </c>
      <c r="G126" s="77">
        <f t="shared" si="19"/>
        <v>0.6138693573184606</v>
      </c>
      <c r="H126" s="77">
        <f t="shared" si="20"/>
        <v>0.38339575672510318</v>
      </c>
      <c r="I126" s="77">
        <f t="shared" si="21"/>
        <v>0.1682932120123222</v>
      </c>
      <c r="J126" s="77">
        <f t="shared" si="22"/>
        <v>0.43780118870187051</v>
      </c>
      <c r="K126" s="77">
        <f t="shared" si="23"/>
        <v>8.7601233449231874E-2</v>
      </c>
      <c r="L126" s="73">
        <f t="shared" si="24"/>
        <v>2.5077067700615814</v>
      </c>
      <c r="M126" s="73">
        <f t="shared" si="25"/>
        <v>2.9563599653806065</v>
      </c>
      <c r="N126" s="73">
        <f t="shared" si="17"/>
        <v>7.3755317074203894</v>
      </c>
      <c r="O126" s="73">
        <f t="shared" si="26"/>
        <v>65912376.60397511</v>
      </c>
      <c r="P126" s="73">
        <f t="shared" si="27"/>
        <v>-5034326.9473969117</v>
      </c>
      <c r="U126" s="11">
        <v>1877330.0221448243</v>
      </c>
      <c r="V126" s="11"/>
      <c r="AB126" s="46"/>
    </row>
    <row r="127" spans="2:28" x14ac:dyDescent="0.35">
      <c r="B127" s="77">
        <v>104</v>
      </c>
      <c r="C127" s="78">
        <f>$J$4*(1+Underlying_Assets!G149)</f>
        <v>100.90674739661092</v>
      </c>
      <c r="D127" s="73">
        <f>$J$5*(1+Underlying_Assets!H149)</f>
        <v>24.846945305402976</v>
      </c>
      <c r="E127" s="73">
        <f>$J$6*(1+Underlying_Assets!I149)</f>
        <v>88.201311380379011</v>
      </c>
      <c r="F127" s="77">
        <f t="shared" si="18"/>
        <v>0.29259023183775895</v>
      </c>
      <c r="G127" s="77">
        <f t="shared" si="19"/>
        <v>0.67603704097617201</v>
      </c>
      <c r="H127" s="77">
        <f t="shared" si="20"/>
        <v>0.36175711938508343</v>
      </c>
      <c r="I127" s="77">
        <f t="shared" si="21"/>
        <v>0.15877842368915049</v>
      </c>
      <c r="J127" s="77">
        <f t="shared" si="22"/>
        <v>0.49996887235958193</v>
      </c>
      <c r="K127" s="77">
        <f t="shared" si="23"/>
        <v>6.5962596109212124E-2</v>
      </c>
      <c r="L127" s="73">
        <f t="shared" si="24"/>
        <v>2.8665947787566708</v>
      </c>
      <c r="M127" s="73">
        <f t="shared" si="25"/>
        <v>3.1566560351310589</v>
      </c>
      <c r="N127" s="73">
        <f t="shared" si="17"/>
        <v>7.57643355706767</v>
      </c>
      <c r="O127" s="73">
        <f t="shared" si="26"/>
        <v>66616151.142879479</v>
      </c>
      <c r="P127" s="73">
        <f t="shared" si="27"/>
        <v>-4330552.4084925428</v>
      </c>
      <c r="U127" s="11">
        <v>1987416.4493146837</v>
      </c>
      <c r="V127" s="11"/>
      <c r="AB127" s="46"/>
    </row>
    <row r="128" spans="2:28" x14ac:dyDescent="0.35">
      <c r="B128" s="77">
        <v>105</v>
      </c>
      <c r="C128" s="78">
        <f>$J$4*(1+Underlying_Assets!G150)</f>
        <v>102.434228185892</v>
      </c>
      <c r="D128" s="73">
        <f>$J$5*(1+Underlying_Assets!H150)</f>
        <v>25.040469288734506</v>
      </c>
      <c r="E128" s="73">
        <f>$J$6*(1+Underlying_Assets!I150)</f>
        <v>89.481728556571568</v>
      </c>
      <c r="F128" s="77">
        <f t="shared" si="18"/>
        <v>0.30761435097793555</v>
      </c>
      <c r="G128" s="77">
        <f t="shared" si="19"/>
        <v>0.72010217795870424</v>
      </c>
      <c r="H128" s="77">
        <f t="shared" si="20"/>
        <v>0.41048223746137064</v>
      </c>
      <c r="I128" s="77">
        <f t="shared" si="21"/>
        <v>0.17380254282932708</v>
      </c>
      <c r="J128" s="77">
        <f t="shared" si="22"/>
        <v>0.5440340093421141</v>
      </c>
      <c r="K128" s="77">
        <f t="shared" si="23"/>
        <v>0.11468771418549933</v>
      </c>
      <c r="L128" s="73">
        <f t="shared" si="24"/>
        <v>2.3012804642884959</v>
      </c>
      <c r="M128" s="73">
        <f t="shared" si="25"/>
        <v>3.303235825639609</v>
      </c>
      <c r="N128" s="73">
        <f t="shared" si="17"/>
        <v>7.12867616211269</v>
      </c>
      <c r="O128" s="73">
        <f t="shared" si="26"/>
        <v>74092731.751893669</v>
      </c>
      <c r="P128" s="73">
        <f t="shared" si="27"/>
        <v>3146028.2005216479</v>
      </c>
      <c r="U128" s="11">
        <v>2016197.6607595235</v>
      </c>
      <c r="V128" s="11"/>
      <c r="AB128" s="46"/>
    </row>
    <row r="129" spans="2:28" x14ac:dyDescent="0.35">
      <c r="B129" s="77">
        <v>106</v>
      </c>
      <c r="C129" s="78">
        <f>$J$4*(1+Underlying_Assets!G151)</f>
        <v>101.76393834927647</v>
      </c>
      <c r="D129" s="73">
        <f>$J$5*(1+Underlying_Assets!H151)</f>
        <v>24.964520657826036</v>
      </c>
      <c r="E129" s="73">
        <f>$J$6*(1+Underlying_Assets!I151)</f>
        <v>89.411142001274087</v>
      </c>
      <c r="F129" s="77">
        <f t="shared" si="18"/>
        <v>0.30104923577160275</v>
      </c>
      <c r="G129" s="77">
        <f t="shared" si="19"/>
        <v>0.70284951700051868</v>
      </c>
      <c r="H129" s="77">
        <f t="shared" si="20"/>
        <v>0.40781434177399783</v>
      </c>
      <c r="I129" s="77">
        <f t="shared" si="21"/>
        <v>0.16723742762299429</v>
      </c>
      <c r="J129" s="77">
        <f t="shared" si="22"/>
        <v>0.52678134838392854</v>
      </c>
      <c r="K129" s="77">
        <f t="shared" si="23"/>
        <v>0.11201981849812653</v>
      </c>
      <c r="L129" s="73">
        <f t="shared" si="24"/>
        <v>2.547381402441097</v>
      </c>
      <c r="M129" s="73">
        <f t="shared" si="25"/>
        <v>3.2453930511212477</v>
      </c>
      <c r="N129" s="73">
        <f t="shared" si="17"/>
        <v>7.1527613818260285</v>
      </c>
      <c r="O129" s="73">
        <f t="shared" si="26"/>
        <v>70103091.102261931</v>
      </c>
      <c r="P129" s="73">
        <f t="shared" si="27"/>
        <v>-843612.44911009073</v>
      </c>
      <c r="U129" s="11">
        <v>2048461.8404653221</v>
      </c>
      <c r="V129" s="11"/>
      <c r="AB129" s="46"/>
    </row>
    <row r="130" spans="2:28" x14ac:dyDescent="0.35">
      <c r="B130" s="77">
        <v>107</v>
      </c>
      <c r="C130" s="78">
        <f>$J$4*(1+Underlying_Assets!G152)</f>
        <v>101.13941924888979</v>
      </c>
      <c r="D130" s="73">
        <f>$J$5*(1+Underlying_Assets!H152)</f>
        <v>24.321875076813207</v>
      </c>
      <c r="E130" s="73">
        <f>$J$6*(1+Underlying_Assets!I152)</f>
        <v>88.433087523793972</v>
      </c>
      <c r="F130" s="77">
        <f t="shared" si="18"/>
        <v>0.294893388180619</v>
      </c>
      <c r="G130" s="77">
        <f t="shared" si="19"/>
        <v>0.55472797361429182</v>
      </c>
      <c r="H130" s="77">
        <f t="shared" si="20"/>
        <v>0.37062936515689549</v>
      </c>
      <c r="I130" s="77">
        <f t="shared" si="21"/>
        <v>0.16108158003201054</v>
      </c>
      <c r="J130" s="77">
        <f t="shared" si="22"/>
        <v>0.37865980499770174</v>
      </c>
      <c r="K130" s="77">
        <f t="shared" si="23"/>
        <v>7.4834841881024183E-2</v>
      </c>
      <c r="L130" s="73">
        <f t="shared" si="24"/>
        <v>2.7794467294075247</v>
      </c>
      <c r="M130" s="73">
        <f t="shared" si="25"/>
        <v>2.7729369779225923</v>
      </c>
      <c r="N130" s="73">
        <f t="shared" si="17"/>
        <v>7.4936639399244562</v>
      </c>
      <c r="O130" s="73">
        <f t="shared" si="26"/>
        <v>59573698.505183838</v>
      </c>
      <c r="P130" s="73">
        <f t="shared" si="27"/>
        <v>-11373005.046188183</v>
      </c>
      <c r="U130" s="11">
        <v>2092089.1795939058</v>
      </c>
      <c r="V130" s="11"/>
      <c r="AB130" s="46"/>
    </row>
    <row r="131" spans="2:28" x14ac:dyDescent="0.35">
      <c r="B131" s="77">
        <v>108</v>
      </c>
      <c r="C131" s="78">
        <f>$J$4*(1+Underlying_Assets!G153)</f>
        <v>102.9992476951746</v>
      </c>
      <c r="D131" s="73">
        <f>$J$5*(1+Underlying_Assets!H153)</f>
        <v>25.398940077894835</v>
      </c>
      <c r="E131" s="73">
        <f>$J$6*(1+Underlying_Assets!I153)</f>
        <v>90.142417057706865</v>
      </c>
      <c r="F131" s="77">
        <f t="shared" si="18"/>
        <v>0.31311511886959859</v>
      </c>
      <c r="G131" s="77">
        <f t="shared" si="19"/>
        <v>0.80083316090463752</v>
      </c>
      <c r="H131" s="77">
        <f t="shared" si="20"/>
        <v>0.43535212711799964</v>
      </c>
      <c r="I131" s="77">
        <f t="shared" si="21"/>
        <v>0.17930331072099012</v>
      </c>
      <c r="J131" s="77">
        <f t="shared" si="22"/>
        <v>0.62476499228804738</v>
      </c>
      <c r="K131" s="77">
        <f t="shared" si="23"/>
        <v>0.13955760384212834</v>
      </c>
      <c r="L131" s="73">
        <f t="shared" si="24"/>
        <v>2.0961937248623954</v>
      </c>
      <c r="M131" s="73">
        <f t="shared" si="25"/>
        <v>3.581580986169083</v>
      </c>
      <c r="N131" s="73">
        <f t="shared" si="17"/>
        <v>6.906568374600937</v>
      </c>
      <c r="O131" s="73">
        <f t="shared" si="26"/>
        <v>81010136.898037598</v>
      </c>
      <c r="P131" s="73">
        <f t="shared" si="27"/>
        <v>10063433.346665576</v>
      </c>
      <c r="U131" s="11">
        <v>2116309.3074635416</v>
      </c>
      <c r="V131" s="11"/>
      <c r="AB131" s="46"/>
    </row>
    <row r="132" spans="2:28" x14ac:dyDescent="0.35">
      <c r="B132" s="77">
        <v>109</v>
      </c>
      <c r="C132" s="78">
        <f>$J$4*(1+Underlying_Assets!G154)</f>
        <v>101.12096412212489</v>
      </c>
      <c r="D132" s="73">
        <f>$J$5*(1+Underlying_Assets!H154)</f>
        <v>25.095556342202507</v>
      </c>
      <c r="E132" s="73">
        <f>$J$6*(1+Underlying_Assets!I154)</f>
        <v>89.091847293512487</v>
      </c>
      <c r="F132" s="77">
        <f t="shared" si="18"/>
        <v>0.29471089938564554</v>
      </c>
      <c r="G132" s="77">
        <f t="shared" si="19"/>
        <v>0.73258316588219197</v>
      </c>
      <c r="H132" s="77">
        <f t="shared" si="20"/>
        <v>0.39571987969791483</v>
      </c>
      <c r="I132" s="77">
        <f t="shared" si="21"/>
        <v>0.16089909123703708</v>
      </c>
      <c r="J132" s="77">
        <f t="shared" si="22"/>
        <v>0.55651499726560183</v>
      </c>
      <c r="K132" s="77">
        <f t="shared" si="23"/>
        <v>9.9925356422043532E-2</v>
      </c>
      <c r="L132" s="73">
        <f t="shared" si="24"/>
        <v>2.7863454421488782</v>
      </c>
      <c r="M132" s="73">
        <f t="shared" si="25"/>
        <v>3.3454426937909432</v>
      </c>
      <c r="N132" s="73">
        <f t="shared" si="17"/>
        <v>7.2625755449918401</v>
      </c>
      <c r="O132" s="73">
        <f t="shared" si="26"/>
        <v>69785586.294991538</v>
      </c>
      <c r="P132" s="73">
        <f t="shared" si="27"/>
        <v>-1161117.2563804835</v>
      </c>
      <c r="U132" s="11">
        <v>2147578.0377864093</v>
      </c>
      <c r="V132" s="11"/>
      <c r="AB132" s="46"/>
    </row>
    <row r="133" spans="2:28" x14ac:dyDescent="0.35">
      <c r="B133" s="77">
        <v>110</v>
      </c>
      <c r="C133" s="78">
        <f>$J$4*(1+Underlying_Assets!G155)</f>
        <v>100.33823458329277</v>
      </c>
      <c r="D133" s="73">
        <f>$J$5*(1+Underlying_Assets!H155)</f>
        <v>24.753216656929638</v>
      </c>
      <c r="E133" s="73">
        <f>$J$6*(1+Underlying_Assets!I155)</f>
        <v>88.46626477627639</v>
      </c>
      <c r="F133" s="77">
        <f t="shared" si="18"/>
        <v>0.28694025915201005</v>
      </c>
      <c r="G133" s="77">
        <f t="shared" si="19"/>
        <v>0.65457164394223455</v>
      </c>
      <c r="H133" s="77">
        <f t="shared" si="20"/>
        <v>0.37189746674707708</v>
      </c>
      <c r="I133" s="77">
        <f t="shared" si="21"/>
        <v>0.15312845100340158</v>
      </c>
      <c r="J133" s="77">
        <f t="shared" si="22"/>
        <v>0.47850347532564447</v>
      </c>
      <c r="K133" s="77">
        <f t="shared" si="23"/>
        <v>7.6102943471205775E-2</v>
      </c>
      <c r="L133" s="73">
        <f t="shared" si="24"/>
        <v>3.0811213762868377</v>
      </c>
      <c r="M133" s="73">
        <f t="shared" si="25"/>
        <v>3.086634159579809</v>
      </c>
      <c r="N133" s="73">
        <f t="shared" si="17"/>
        <v>7.4818786941905095</v>
      </c>
      <c r="O133" s="73">
        <f t="shared" si="26"/>
        <v>62168620.147106685</v>
      </c>
      <c r="P133" s="73">
        <f t="shared" si="27"/>
        <v>-8778083.4042653367</v>
      </c>
      <c r="U133" s="11">
        <v>2158921.0414874405</v>
      </c>
      <c r="V133" s="11"/>
      <c r="AB133" s="46"/>
    </row>
    <row r="134" spans="2:28" x14ac:dyDescent="0.35">
      <c r="B134" s="77">
        <v>111</v>
      </c>
      <c r="C134" s="78">
        <f>$J$4*(1+Underlying_Assets!G156)</f>
        <v>101.19233453984329</v>
      </c>
      <c r="D134" s="73">
        <f>$J$5*(1+Underlying_Assets!H156)</f>
        <v>24.559672404523418</v>
      </c>
      <c r="E134" s="73">
        <f>$J$6*(1+Underlying_Assets!I156)</f>
        <v>87.577853247167042</v>
      </c>
      <c r="F134" s="77">
        <f t="shared" si="18"/>
        <v>0.29541644292777597</v>
      </c>
      <c r="G134" s="77">
        <f t="shared" si="19"/>
        <v>0.60998844667187624</v>
      </c>
      <c r="H134" s="77">
        <f t="shared" si="20"/>
        <v>0.3377753298769744</v>
      </c>
      <c r="I134" s="77">
        <f t="shared" si="21"/>
        <v>0.16160463477916751</v>
      </c>
      <c r="J134" s="77">
        <f t="shared" si="22"/>
        <v>0.43392027805528616</v>
      </c>
      <c r="K134" s="77">
        <f t="shared" si="23"/>
        <v>4.1980806601103093E-2</v>
      </c>
      <c r="L134" s="73">
        <f t="shared" si="24"/>
        <v>2.7596795420408782</v>
      </c>
      <c r="M134" s="73">
        <f t="shared" si="25"/>
        <v>2.9441100162771399</v>
      </c>
      <c r="N134" s="73">
        <f t="shared" si="17"/>
        <v>7.8029077787149035</v>
      </c>
      <c r="O134" s="73">
        <f t="shared" si="26"/>
        <v>64780584.714626774</v>
      </c>
      <c r="P134" s="73">
        <f t="shared" si="27"/>
        <v>-6166118.8367452472</v>
      </c>
      <c r="U134" s="11">
        <v>2231036.5365380794</v>
      </c>
      <c r="V134" s="11"/>
      <c r="AB134" s="46"/>
    </row>
    <row r="135" spans="2:28" x14ac:dyDescent="0.35">
      <c r="B135" s="77">
        <v>112</v>
      </c>
      <c r="C135" s="78">
        <f>$J$4*(1+Underlying_Assets!G157)</f>
        <v>101.43076952793018</v>
      </c>
      <c r="D135" s="73">
        <f>$J$5*(1+Underlying_Assets!H157)</f>
        <v>24.994329064597569</v>
      </c>
      <c r="E135" s="73">
        <f>$J$6*(1+Underlying_Assets!I157)</f>
        <v>89.409520306374688</v>
      </c>
      <c r="F135" s="77">
        <f t="shared" si="18"/>
        <v>0.29776992674433517</v>
      </c>
      <c r="G135" s="77">
        <f t="shared" si="19"/>
        <v>0.70962711075579998</v>
      </c>
      <c r="H135" s="77">
        <f t="shared" si="20"/>
        <v>0.40775302330275676</v>
      </c>
      <c r="I135" s="77">
        <f t="shared" si="21"/>
        <v>0.1639581185957267</v>
      </c>
      <c r="J135" s="77">
        <f t="shared" si="22"/>
        <v>0.53355894213920996</v>
      </c>
      <c r="K135" s="77">
        <f t="shared" si="23"/>
        <v>0.11195850002688545</v>
      </c>
      <c r="L135" s="73">
        <f t="shared" si="24"/>
        <v>2.6708492830086925</v>
      </c>
      <c r="M135" s="73">
        <f t="shared" si="25"/>
        <v>3.2680468386017338</v>
      </c>
      <c r="N135" s="73">
        <f t="shared" si="17"/>
        <v>7.1533155413210707</v>
      </c>
      <c r="O135" s="73">
        <f t="shared" si="26"/>
        <v>69077323.082535729</v>
      </c>
      <c r="P135" s="73">
        <f t="shared" si="27"/>
        <v>-1869380.4688362926</v>
      </c>
      <c r="U135" s="11">
        <v>2245743.7206433117</v>
      </c>
      <c r="V135" s="11"/>
      <c r="AB135" s="46"/>
    </row>
    <row r="136" spans="2:28" x14ac:dyDescent="0.35">
      <c r="B136" s="77">
        <v>113</v>
      </c>
      <c r="C136" s="78">
        <f>$J$4*(1+Underlying_Assets!G158)</f>
        <v>102.13802259425661</v>
      </c>
      <c r="D136" s="73">
        <f>$J$5*(1+Underlying_Assets!H158)</f>
        <v>25.028468655700912</v>
      </c>
      <c r="E136" s="73">
        <f>$J$6*(1+Underlying_Assets!I158)</f>
        <v>88.564350852739423</v>
      </c>
      <c r="F136" s="77">
        <f t="shared" si="18"/>
        <v>0.30471849587047561</v>
      </c>
      <c r="G136" s="77">
        <f t="shared" si="19"/>
        <v>0.71737957110494199</v>
      </c>
      <c r="H136" s="77">
        <f t="shared" si="20"/>
        <v>0.37564373519448258</v>
      </c>
      <c r="I136" s="77">
        <f t="shared" si="21"/>
        <v>0.17090668772186715</v>
      </c>
      <c r="J136" s="77">
        <f t="shared" si="22"/>
        <v>0.54131140248835186</v>
      </c>
      <c r="K136" s="77">
        <f t="shared" si="23"/>
        <v>7.9849211918611274E-2</v>
      </c>
      <c r="L136" s="73">
        <f t="shared" si="24"/>
        <v>2.409656937312171</v>
      </c>
      <c r="M136" s="73">
        <f t="shared" si="25"/>
        <v>3.2940691460773319</v>
      </c>
      <c r="N136" s="73">
        <f t="shared" si="17"/>
        <v>7.4471280283276009</v>
      </c>
      <c r="O136" s="73">
        <f t="shared" si="26"/>
        <v>74201139.815438598</v>
      </c>
      <c r="P136" s="73">
        <f t="shared" si="27"/>
        <v>3254436.264066577</v>
      </c>
      <c r="U136" s="11">
        <v>2250498.1275094599</v>
      </c>
      <c r="V136" s="11"/>
      <c r="AB136" s="46"/>
    </row>
    <row r="137" spans="2:28" x14ac:dyDescent="0.35">
      <c r="B137" s="77">
        <v>114</v>
      </c>
      <c r="C137" s="78">
        <f>$J$4*(1+Underlying_Assets!G159)</f>
        <v>103.8604834663568</v>
      </c>
      <c r="D137" s="73">
        <f>$J$5*(1+Underlying_Assets!H159)</f>
        <v>25.497228904522121</v>
      </c>
      <c r="E137" s="73">
        <f>$J$6*(1+Underlying_Assets!I159)</f>
        <v>90.112535056634115</v>
      </c>
      <c r="F137" s="77">
        <f t="shared" si="18"/>
        <v>0.32144192798360893</v>
      </c>
      <c r="G137" s="77">
        <f t="shared" si="19"/>
        <v>0.82276973207311954</v>
      </c>
      <c r="H137" s="77">
        <f t="shared" si="20"/>
        <v>0.43423123879944137</v>
      </c>
      <c r="I137" s="77">
        <f t="shared" si="21"/>
        <v>0.18763011983500047</v>
      </c>
      <c r="J137" s="77">
        <f t="shared" si="22"/>
        <v>0.6467015634565294</v>
      </c>
      <c r="K137" s="77">
        <f t="shared" si="23"/>
        <v>0.13843671552357006</v>
      </c>
      <c r="L137" s="73">
        <f t="shared" si="24"/>
        <v>1.7876955171292224</v>
      </c>
      <c r="M137" s="73">
        <f t="shared" si="25"/>
        <v>3.6593809731191698</v>
      </c>
      <c r="N137" s="73">
        <f t="shared" si="17"/>
        <v>6.9164849203994407</v>
      </c>
      <c r="O137" s="73">
        <f t="shared" si="26"/>
        <v>86317697.858829945</v>
      </c>
      <c r="P137" s="73">
        <f t="shared" si="27"/>
        <v>15370994.307457924</v>
      </c>
      <c r="U137" s="11">
        <v>2254184.2274211347</v>
      </c>
      <c r="V137" s="11"/>
      <c r="AB137" s="46"/>
    </row>
    <row r="138" spans="2:28" x14ac:dyDescent="0.35">
      <c r="B138" s="77">
        <v>115</v>
      </c>
      <c r="C138" s="78">
        <f>$J$4*(1+Underlying_Assets!G160)</f>
        <v>102.49997632308498</v>
      </c>
      <c r="D138" s="73">
        <f>$J$5*(1+Underlying_Assets!H160)</f>
        <v>24.871576754192606</v>
      </c>
      <c r="E138" s="73">
        <f>$J$6*(1+Underlying_Assets!I160)</f>
        <v>88.688422123523878</v>
      </c>
      <c r="F138" s="77">
        <f t="shared" si="18"/>
        <v>0.30825600218112348</v>
      </c>
      <c r="G138" s="77">
        <f t="shared" si="19"/>
        <v>0.68166461130599554</v>
      </c>
      <c r="H138" s="77">
        <f t="shared" si="20"/>
        <v>0.38037653495468871</v>
      </c>
      <c r="I138" s="77">
        <f t="shared" si="21"/>
        <v>0.17444419403251502</v>
      </c>
      <c r="J138" s="77">
        <f t="shared" si="22"/>
        <v>0.50559644268940551</v>
      </c>
      <c r="K138" s="77">
        <f t="shared" si="23"/>
        <v>8.4582011678817404E-2</v>
      </c>
      <c r="L138" s="73">
        <f t="shared" si="24"/>
        <v>2.2773050121628913</v>
      </c>
      <c r="M138" s="73">
        <f t="shared" si="25"/>
        <v>3.1751637035335332</v>
      </c>
      <c r="N138" s="73">
        <f t="shared" si="17"/>
        <v>7.4033666694598708</v>
      </c>
      <c r="O138" s="73">
        <f t="shared" si="26"/>
        <v>73192447.272015333</v>
      </c>
      <c r="P138" s="73">
        <f t="shared" si="27"/>
        <v>2245743.7206433117</v>
      </c>
      <c r="U138" s="11">
        <v>2661931.3841789067</v>
      </c>
      <c r="V138" s="11"/>
      <c r="AB138" s="46"/>
    </row>
    <row r="139" spans="2:28" x14ac:dyDescent="0.35">
      <c r="B139" s="77">
        <v>116</v>
      </c>
      <c r="C139" s="78">
        <f>$J$4*(1+Underlying_Assets!G161)</f>
        <v>103.89516819251445</v>
      </c>
      <c r="D139" s="73">
        <f>$J$5*(1+Underlying_Assets!H161)</f>
        <v>25.413392795221622</v>
      </c>
      <c r="E139" s="73">
        <f>$J$6*(1+Underlying_Assets!I161)</f>
        <v>89.939103671493243</v>
      </c>
      <c r="F139" s="77">
        <f t="shared" si="18"/>
        <v>0.32177582721766529</v>
      </c>
      <c r="G139" s="77">
        <f t="shared" si="19"/>
        <v>0.80406410567729258</v>
      </c>
      <c r="H139" s="77">
        <f t="shared" si="20"/>
        <v>0.42771839570220832</v>
      </c>
      <c r="I139" s="77">
        <f t="shared" si="21"/>
        <v>0.18796401906905683</v>
      </c>
      <c r="J139" s="77">
        <f t="shared" si="22"/>
        <v>0.62799593706070245</v>
      </c>
      <c r="K139" s="77">
        <f t="shared" si="23"/>
        <v>0.13192387242633702</v>
      </c>
      <c r="L139" s="73">
        <f t="shared" si="24"/>
        <v>1.7753742867143316</v>
      </c>
      <c r="M139" s="73">
        <f t="shared" si="25"/>
        <v>3.592982058454119</v>
      </c>
      <c r="N139" s="73">
        <f t="shared" si="17"/>
        <v>6.9742797566602555</v>
      </c>
      <c r="O139" s="73">
        <f t="shared" si="26"/>
        <v>85426548.511811674</v>
      </c>
      <c r="P139" s="73">
        <f t="shared" si="27"/>
        <v>14479844.960439652</v>
      </c>
      <c r="U139" s="11">
        <v>2694354.575540036</v>
      </c>
      <c r="V139" s="11"/>
      <c r="AB139" s="46"/>
    </row>
    <row r="140" spans="2:28" x14ac:dyDescent="0.35">
      <c r="B140" s="77">
        <v>117</v>
      </c>
      <c r="C140" s="78">
        <f>$J$4*(1+Underlying_Assets!G162)</f>
        <v>102.65197011620857</v>
      </c>
      <c r="D140" s="73">
        <f>$J$5*(1+Underlying_Assets!H162)</f>
        <v>25.307852707795536</v>
      </c>
      <c r="E140" s="73">
        <f>$J$6*(1+Underlying_Assets!I162)</f>
        <v>89.498868171209963</v>
      </c>
      <c r="F140" s="77">
        <f t="shared" si="18"/>
        <v>0.30973777043701317</v>
      </c>
      <c r="G140" s="77">
        <f t="shared" si="19"/>
        <v>0.78042792420828833</v>
      </c>
      <c r="H140" s="77">
        <f t="shared" si="20"/>
        <v>0.41112973030058153</v>
      </c>
      <c r="I140" s="77">
        <f t="shared" si="21"/>
        <v>0.17592596228840471</v>
      </c>
      <c r="J140" s="77">
        <f t="shared" si="22"/>
        <v>0.60435975559169819</v>
      </c>
      <c r="K140" s="77">
        <f t="shared" si="23"/>
        <v>0.11533520702471023</v>
      </c>
      <c r="L140" s="73">
        <f t="shared" si="24"/>
        <v>2.2219913714173032</v>
      </c>
      <c r="M140" s="73">
        <f t="shared" si="25"/>
        <v>3.5100393288036003</v>
      </c>
      <c r="N140" s="73">
        <f t="shared" si="17"/>
        <v>7.122838282510088</v>
      </c>
      <c r="O140" s="73">
        <f t="shared" si="26"/>
        <v>79151081.53161481</v>
      </c>
      <c r="P140" s="73">
        <f t="shared" si="27"/>
        <v>8204377.9802427888</v>
      </c>
      <c r="U140" s="11">
        <v>2732711.9491569549</v>
      </c>
      <c r="V140" s="11"/>
      <c r="AB140" s="46"/>
    </row>
    <row r="141" spans="2:28" x14ac:dyDescent="0.35">
      <c r="B141" s="77">
        <v>118</v>
      </c>
      <c r="C141" s="78">
        <f>$J$4*(1+Underlying_Assets!G163)</f>
        <v>101.93375753925363</v>
      </c>
      <c r="D141" s="73">
        <f>$J$5*(1+Underlying_Assets!H163)</f>
        <v>24.940907196721312</v>
      </c>
      <c r="E141" s="73">
        <f>$J$6*(1+Underlying_Assets!I163)</f>
        <v>88.315206518848072</v>
      </c>
      <c r="F141" s="77">
        <f t="shared" si="18"/>
        <v>0.30271660101674558</v>
      </c>
      <c r="G141" s="77">
        <f t="shared" si="19"/>
        <v>0.69747473262959703</v>
      </c>
      <c r="H141" s="77">
        <f t="shared" si="20"/>
        <v>0.3661198637133426</v>
      </c>
      <c r="I141" s="77">
        <f t="shared" si="21"/>
        <v>0.16890479286813712</v>
      </c>
      <c r="J141" s="77">
        <f t="shared" si="22"/>
        <v>0.521406564013007</v>
      </c>
      <c r="K141" s="77">
        <f t="shared" si="23"/>
        <v>7.0325340437471295E-2</v>
      </c>
      <c r="L141" s="73">
        <f t="shared" si="24"/>
        <v>2.4847415996878155</v>
      </c>
      <c r="M141" s="73">
        <f t="shared" si="25"/>
        <v>3.2274919970528462</v>
      </c>
      <c r="N141" s="73">
        <f t="shared" si="17"/>
        <v>7.5356645755191742</v>
      </c>
      <c r="O141" s="73">
        <f t="shared" si="26"/>
        <v>72411263.622399017</v>
      </c>
      <c r="P141" s="73">
        <f t="shared" si="27"/>
        <v>1464560.0710269958</v>
      </c>
      <c r="U141" s="11">
        <v>2803818.3600743562</v>
      </c>
      <c r="V141" s="11"/>
      <c r="AB141" s="46"/>
    </row>
    <row r="142" spans="2:28" x14ac:dyDescent="0.35">
      <c r="B142" s="77">
        <v>119</v>
      </c>
      <c r="C142" s="78">
        <f>$J$4*(1+Underlying_Assets!G164)</f>
        <v>102.54043298501263</v>
      </c>
      <c r="D142" s="73">
        <f>$J$5*(1+Underlying_Assets!H164)</f>
        <v>24.430300230359052</v>
      </c>
      <c r="E142" s="73">
        <f>$J$6*(1+Underlying_Assets!I164)</f>
        <v>87.411881647323199</v>
      </c>
      <c r="F142" s="77">
        <f t="shared" si="18"/>
        <v>0.30865062353980283</v>
      </c>
      <c r="G142" s="77">
        <f t="shared" si="19"/>
        <v>0.57999103120301898</v>
      </c>
      <c r="H142" s="77">
        <f t="shared" si="20"/>
        <v>0.33136233040237278</v>
      </c>
      <c r="I142" s="77">
        <f t="shared" si="21"/>
        <v>0.17483881539119436</v>
      </c>
      <c r="J142" s="77">
        <f t="shared" si="22"/>
        <v>0.4039228625864289</v>
      </c>
      <c r="K142" s="77">
        <f t="shared" si="23"/>
        <v>3.5567807126501483E-2</v>
      </c>
      <c r="L142" s="73">
        <f t="shared" si="24"/>
        <v>2.2625667733865527</v>
      </c>
      <c r="M142" s="73">
        <f t="shared" si="25"/>
        <v>2.8504352743045676</v>
      </c>
      <c r="N142" s="73">
        <f t="shared" si="17"/>
        <v>7.8641471521541817</v>
      </c>
      <c r="O142" s="73">
        <f t="shared" si="26"/>
        <v>69178639.966223627</v>
      </c>
      <c r="P142" s="73">
        <f t="shared" si="27"/>
        <v>-1768063.5851483941</v>
      </c>
      <c r="U142" s="11">
        <v>2808243.8275279254</v>
      </c>
      <c r="V142" s="11"/>
      <c r="AB142" s="46"/>
    </row>
    <row r="143" spans="2:28" x14ac:dyDescent="0.35">
      <c r="B143" s="77">
        <v>120</v>
      </c>
      <c r="C143" s="78">
        <f>$J$4*(1+Underlying_Assets!G165)</f>
        <v>101.12264831776788</v>
      </c>
      <c r="D143" s="73">
        <f>$J$5*(1+Underlying_Assets!H165)</f>
        <v>25.528916242691373</v>
      </c>
      <c r="E143" s="73">
        <f>$J$6*(1+Underlying_Assets!I165)</f>
        <v>88.614810273666976</v>
      </c>
      <c r="F143" s="77">
        <f t="shared" si="18"/>
        <v>0.29472755450392313</v>
      </c>
      <c r="G143" s="77">
        <f t="shared" si="19"/>
        <v>0.82982384167540035</v>
      </c>
      <c r="H143" s="77">
        <f t="shared" si="20"/>
        <v>0.37756935036986827</v>
      </c>
      <c r="I143" s="77">
        <f t="shared" si="21"/>
        <v>0.16091574635531466</v>
      </c>
      <c r="J143" s="77">
        <f t="shared" si="22"/>
        <v>0.65375567305881033</v>
      </c>
      <c r="K143" s="77">
        <f t="shared" si="23"/>
        <v>8.1774827093996971E-2</v>
      </c>
      <c r="L143" s="73">
        <f t="shared" si="24"/>
        <v>2.7857157749221955</v>
      </c>
      <c r="M143" s="73">
        <f t="shared" si="25"/>
        <v>3.6845940127647445</v>
      </c>
      <c r="N143" s="73">
        <f t="shared" si="17"/>
        <v>7.4293040956930483</v>
      </c>
      <c r="O143" s="73">
        <f t="shared" si="26"/>
        <v>77409811.434693784</v>
      </c>
      <c r="P143" s="73">
        <f t="shared" si="27"/>
        <v>6463107.8833217621</v>
      </c>
      <c r="U143" s="11">
        <v>3051736.7652859539</v>
      </c>
      <c r="V143" s="11"/>
      <c r="AB143" s="46"/>
    </row>
    <row r="144" spans="2:28" x14ac:dyDescent="0.35">
      <c r="B144" s="77">
        <v>121</v>
      </c>
      <c r="C144" s="78">
        <f>$J$4*(1+Underlying_Assets!G166)</f>
        <v>103.12678249903425</v>
      </c>
      <c r="D144" s="73">
        <f>$J$5*(1+Underlying_Assets!H166)</f>
        <v>25.174060544064385</v>
      </c>
      <c r="E144" s="73">
        <f>$J$6*(1+Underlying_Assets!I166)</f>
        <v>89.123593943617081</v>
      </c>
      <c r="F144" s="77">
        <f t="shared" si="18"/>
        <v>0.31435256394156408</v>
      </c>
      <c r="G144" s="77">
        <f t="shared" si="19"/>
        <v>0.75032248020119752</v>
      </c>
      <c r="H144" s="77">
        <f t="shared" si="20"/>
        <v>0.39692433987865694</v>
      </c>
      <c r="I144" s="77">
        <f t="shared" si="21"/>
        <v>0.18054075579295562</v>
      </c>
      <c r="J144" s="77">
        <f t="shared" si="22"/>
        <v>0.57425431158460749</v>
      </c>
      <c r="K144" s="77">
        <f t="shared" si="23"/>
        <v>0.10112981660278564</v>
      </c>
      <c r="L144" s="73">
        <f t="shared" si="24"/>
        <v>2.0501986846475617</v>
      </c>
      <c r="M144" s="73">
        <f t="shared" si="25"/>
        <v>3.4059528682365823</v>
      </c>
      <c r="N144" s="73">
        <f t="shared" si="17"/>
        <v>7.251593308702315</v>
      </c>
      <c r="O144" s="73">
        <f t="shared" si="26"/>
        <v>79774639.692472488</v>
      </c>
      <c r="P144" s="73">
        <f t="shared" si="27"/>
        <v>8827936.1411004663</v>
      </c>
      <c r="U144" s="11">
        <v>3084048.8338623643</v>
      </c>
      <c r="V144" s="11"/>
      <c r="AB144" s="46"/>
    </row>
    <row r="145" spans="2:28" x14ac:dyDescent="0.35">
      <c r="B145" s="77">
        <v>122</v>
      </c>
      <c r="C145" s="78">
        <f>$J$4*(1+Underlying_Assets!G167)</f>
        <v>101.66395321109839</v>
      </c>
      <c r="D145" s="73">
        <f>$J$5*(1+Underlying_Assets!H167)</f>
        <v>24.451681627694981</v>
      </c>
      <c r="E145" s="73">
        <f>$J$6*(1+Underlying_Assets!I167)</f>
        <v>88.70590404974952</v>
      </c>
      <c r="F145" s="77">
        <f t="shared" si="18"/>
        <v>0.30006623245320391</v>
      </c>
      <c r="G145" s="77">
        <f t="shared" si="19"/>
        <v>0.5849596588905871</v>
      </c>
      <c r="H145" s="77">
        <f t="shared" si="20"/>
        <v>0.38104286504617652</v>
      </c>
      <c r="I145" s="77">
        <f t="shared" si="21"/>
        <v>0.16625442430459544</v>
      </c>
      <c r="J145" s="77">
        <f t="shared" si="22"/>
        <v>0.40889149027399702</v>
      </c>
      <c r="K145" s="77">
        <f t="shared" si="23"/>
        <v>8.5248341770305214E-2</v>
      </c>
      <c r="L145" s="73">
        <f t="shared" si="24"/>
        <v>2.5843544687373097</v>
      </c>
      <c r="M145" s="73">
        <f t="shared" si="25"/>
        <v>2.8658272429551932</v>
      </c>
      <c r="N145" s="73">
        <f t="shared" si="17"/>
        <v>7.3972181128342598</v>
      </c>
      <c r="O145" s="73">
        <f t="shared" si="26"/>
        <v>63290381.798427448</v>
      </c>
      <c r="P145" s="73">
        <f t="shared" si="27"/>
        <v>-7656321.7529445738</v>
      </c>
      <c r="U145" s="11">
        <v>3146028.2005216479</v>
      </c>
      <c r="V145" s="11"/>
      <c r="AB145" s="46"/>
    </row>
    <row r="146" spans="2:28" x14ac:dyDescent="0.35">
      <c r="B146" s="77">
        <v>123</v>
      </c>
      <c r="C146" s="78">
        <f>$J$4*(1+Underlying_Assets!G168)</f>
        <v>101.87070464716638</v>
      </c>
      <c r="D146" s="73">
        <f>$J$5*(1+Underlying_Assets!H168)</f>
        <v>24.69863933161642</v>
      </c>
      <c r="E146" s="73">
        <f>$J$6*(1+Underlying_Assets!I168)</f>
        <v>86.490705944373701</v>
      </c>
      <c r="F146" s="77">
        <f t="shared" si="18"/>
        <v>0.30209784229652387</v>
      </c>
      <c r="G146" s="77">
        <f t="shared" si="19"/>
        <v>0.64203506679703959</v>
      </c>
      <c r="H146" s="77">
        <f t="shared" si="20"/>
        <v>0.29554606007189266</v>
      </c>
      <c r="I146" s="77">
        <f t="shared" si="21"/>
        <v>0.1682860341479154</v>
      </c>
      <c r="J146" s="77">
        <f t="shared" si="22"/>
        <v>0.46596689818044951</v>
      </c>
      <c r="K146" s="77">
        <f t="shared" si="23"/>
        <v>-2.4846320397864385E-4</v>
      </c>
      <c r="L146" s="73">
        <f t="shared" si="24"/>
        <v>2.5079763766950691</v>
      </c>
      <c r="M146" s="73">
        <f t="shared" si="25"/>
        <v>3.0461593427435645</v>
      </c>
      <c r="N146" s="73">
        <f t="shared" si="17"/>
        <v>8.2113955360296487</v>
      </c>
      <c r="O146" s="73">
        <f t="shared" si="26"/>
        <v>71884448.014678702</v>
      </c>
      <c r="P146" s="73">
        <f t="shared" si="27"/>
        <v>937744.46330668032</v>
      </c>
      <c r="U146" s="11">
        <v>3254436.264066577</v>
      </c>
      <c r="V146" s="11"/>
      <c r="AB146" s="46"/>
    </row>
    <row r="147" spans="2:28" x14ac:dyDescent="0.35">
      <c r="B147" s="77">
        <v>124</v>
      </c>
      <c r="C147" s="78">
        <f>$J$4*(1+Underlying_Assets!G169)</f>
        <v>99.282528713943378</v>
      </c>
      <c r="D147" s="73">
        <f>$J$5*(1+Underlying_Assets!H169)</f>
        <v>24.358972077097906</v>
      </c>
      <c r="E147" s="73">
        <f>$J$6*(1+Underlying_Assets!I169)</f>
        <v>88.992472880328506</v>
      </c>
      <c r="F147" s="77">
        <f t="shared" si="18"/>
        <v>0.27636304569619347</v>
      </c>
      <c r="G147" s="77">
        <f t="shared" si="19"/>
        <v>0.56338422576973501</v>
      </c>
      <c r="H147" s="77">
        <f t="shared" si="20"/>
        <v>0.39194686231141151</v>
      </c>
      <c r="I147" s="77">
        <f t="shared" si="21"/>
        <v>0.142551237547585</v>
      </c>
      <c r="J147" s="77">
        <f t="shared" si="22"/>
        <v>0.38731605715314493</v>
      </c>
      <c r="K147" s="77">
        <f t="shared" si="23"/>
        <v>9.6152339035540213E-2</v>
      </c>
      <c r="L147" s="73">
        <f t="shared" si="24"/>
        <v>3.4855354198292119</v>
      </c>
      <c r="M147" s="73">
        <f t="shared" si="25"/>
        <v>2.7993477444276085</v>
      </c>
      <c r="N147" s="73">
        <f t="shared" si="17"/>
        <v>7.2970437578763772</v>
      </c>
      <c r="O147" s="73">
        <f t="shared" si="26"/>
        <v>50645748.63998352</v>
      </c>
      <c r="P147" s="73">
        <f t="shared" si="27"/>
        <v>-20300954.911388502</v>
      </c>
      <c r="U147" s="11">
        <v>3276435.8663830608</v>
      </c>
      <c r="V147" s="11"/>
      <c r="AB147" s="46"/>
    </row>
    <row r="148" spans="2:28" x14ac:dyDescent="0.35">
      <c r="B148" s="77">
        <v>125</v>
      </c>
      <c r="C148" s="78">
        <f>$J$4*(1+Underlying_Assets!G170)</f>
        <v>101.44642068647222</v>
      </c>
      <c r="D148" s="73">
        <f>$J$5*(1+Underlying_Assets!H170)</f>
        <v>25.205585859268687</v>
      </c>
      <c r="E148" s="73">
        <f>$J$6*(1+Underlying_Assets!I170)</f>
        <v>88.625352547931726</v>
      </c>
      <c r="F148" s="77">
        <f t="shared" si="18"/>
        <v>0.29792421869363278</v>
      </c>
      <c r="G148" s="77">
        <f t="shared" si="19"/>
        <v>0.75743058018361764</v>
      </c>
      <c r="H148" s="77">
        <f t="shared" si="20"/>
        <v>0.37797152256140082</v>
      </c>
      <c r="I148" s="77">
        <f t="shared" si="21"/>
        <v>0.16411241054502432</v>
      </c>
      <c r="J148" s="77">
        <f t="shared" si="22"/>
        <v>0.5813624115670275</v>
      </c>
      <c r="K148" s="77">
        <f t="shared" si="23"/>
        <v>8.2176999285529517E-2</v>
      </c>
      <c r="L148" s="73">
        <f t="shared" si="24"/>
        <v>2.6650320828745748</v>
      </c>
      <c r="M148" s="73">
        <f t="shared" si="25"/>
        <v>3.4303704248340452</v>
      </c>
      <c r="N148" s="73">
        <f t="shared" si="17"/>
        <v>7.4255847753427879</v>
      </c>
      <c r="O148" s="73">
        <f t="shared" si="26"/>
        <v>73754947.378899947</v>
      </c>
      <c r="P148" s="73">
        <f t="shared" si="27"/>
        <v>2808243.8275279254</v>
      </c>
      <c r="U148" s="11">
        <v>3340298.5694111288</v>
      </c>
      <c r="V148" s="11"/>
      <c r="AB148" s="46"/>
    </row>
    <row r="149" spans="2:28" x14ac:dyDescent="0.35">
      <c r="B149" s="77">
        <v>126</v>
      </c>
      <c r="C149" s="78">
        <f>$J$4*(1+Underlying_Assets!G171)</f>
        <v>103.1081911061946</v>
      </c>
      <c r="D149" s="73">
        <f>$J$5*(1+Underlying_Assets!H171)</f>
        <v>25.004139157657409</v>
      </c>
      <c r="E149" s="73">
        <f>$J$6*(1+Underlying_Assets!I171)</f>
        <v>89.582058819828518</v>
      </c>
      <c r="F149" s="77">
        <f t="shared" si="18"/>
        <v>0.31417227063277164</v>
      </c>
      <c r="G149" s="77">
        <f t="shared" si="19"/>
        <v>0.71185588244341813</v>
      </c>
      <c r="H149" s="77">
        <f t="shared" si="20"/>
        <v>0.41427070960492002</v>
      </c>
      <c r="I149" s="77">
        <f t="shared" si="21"/>
        <v>0.18036046248416318</v>
      </c>
      <c r="J149" s="77">
        <f t="shared" si="22"/>
        <v>0.5357877138268281</v>
      </c>
      <c r="K149" s="77">
        <f t="shared" si="23"/>
        <v>0.11847618632904872</v>
      </c>
      <c r="L149" s="73">
        <f t="shared" si="24"/>
        <v>2.0568968397269884</v>
      </c>
      <c r="M149" s="73">
        <f t="shared" si="25"/>
        <v>3.2755160252518483</v>
      </c>
      <c r="N149" s="73">
        <f t="shared" si="17"/>
        <v>7.0945606908400443</v>
      </c>
      <c r="O149" s="73">
        <f t="shared" si="26"/>
        <v>76300361.882513329</v>
      </c>
      <c r="P149" s="73">
        <f t="shared" si="27"/>
        <v>5353658.331141308</v>
      </c>
      <c r="U149" s="11">
        <v>3392425.7373591512</v>
      </c>
      <c r="V149" s="11"/>
      <c r="AB149" s="46"/>
    </row>
    <row r="150" spans="2:28" x14ac:dyDescent="0.35">
      <c r="B150" s="77">
        <v>127</v>
      </c>
      <c r="C150" s="78">
        <f>$J$4*(1+Underlying_Assets!G172)</f>
        <v>102.88219311821037</v>
      </c>
      <c r="D150" s="73">
        <f>$J$5*(1+Underlying_Assets!H172)</f>
        <v>25.334913824587129</v>
      </c>
      <c r="E150" s="73">
        <f>$J$6*(1+Underlying_Assets!I172)</f>
        <v>89.681947324825501</v>
      </c>
      <c r="F150" s="77">
        <f t="shared" si="18"/>
        <v>0.31197801210451537</v>
      </c>
      <c r="G150" s="77">
        <f t="shared" si="19"/>
        <v>0.78649776756202783</v>
      </c>
      <c r="H150" s="77">
        <f t="shared" si="20"/>
        <v>0.41803828825755823</v>
      </c>
      <c r="I150" s="77">
        <f t="shared" si="21"/>
        <v>0.1781662039559069</v>
      </c>
      <c r="J150" s="77">
        <f t="shared" si="22"/>
        <v>0.6104295989454378</v>
      </c>
      <c r="K150" s="77">
        <f t="shared" si="23"/>
        <v>0.12224376498168693</v>
      </c>
      <c r="L150" s="73">
        <f t="shared" si="24"/>
        <v>2.1385049938965892</v>
      </c>
      <c r="M150" s="73">
        <f t="shared" si="25"/>
        <v>3.5312369002835773</v>
      </c>
      <c r="N150" s="73">
        <f t="shared" si="17"/>
        <v>7.0607336046149882</v>
      </c>
      <c r="O150" s="73">
        <f t="shared" si="26"/>
        <v>80266346.101987407</v>
      </c>
      <c r="P150" s="73">
        <f t="shared" si="27"/>
        <v>9319642.5506153852</v>
      </c>
      <c r="U150" s="11">
        <v>3407660.0133923888</v>
      </c>
      <c r="V150" s="11"/>
      <c r="AB150" s="46"/>
    </row>
    <row r="151" spans="2:28" x14ac:dyDescent="0.35">
      <c r="B151" s="77">
        <v>128</v>
      </c>
      <c r="C151" s="78">
        <f>$J$4*(1+Underlying_Assets!G173)</f>
        <v>101.74573177078329</v>
      </c>
      <c r="D151" s="73">
        <f>$J$5*(1+Underlying_Assets!H173)</f>
        <v>24.981207141663642</v>
      </c>
      <c r="E151" s="73">
        <f>$J$6*(1+Underlying_Assets!I173)</f>
        <v>88.18346365550444</v>
      </c>
      <c r="F151" s="77">
        <f t="shared" si="18"/>
        <v>0.30087030984114432</v>
      </c>
      <c r="G151" s="77">
        <f t="shared" si="19"/>
        <v>0.70664455082531274</v>
      </c>
      <c r="H151" s="77">
        <f t="shared" si="20"/>
        <v>0.36107295315238513</v>
      </c>
      <c r="I151" s="77">
        <f t="shared" si="21"/>
        <v>0.16705850169253586</v>
      </c>
      <c r="J151" s="77">
        <f t="shared" si="22"/>
        <v>0.53057638220872261</v>
      </c>
      <c r="K151" s="77">
        <f t="shared" si="23"/>
        <v>6.5278429876513833E-2</v>
      </c>
      <c r="L151" s="73">
        <f t="shared" si="24"/>
        <v>2.5541088291547638</v>
      </c>
      <c r="M151" s="73">
        <f t="shared" si="25"/>
        <v>3.2580667041874882</v>
      </c>
      <c r="N151" s="73">
        <f t="shared" si="17"/>
        <v>7.5828390092001676</v>
      </c>
      <c r="O151" s="73">
        <f t="shared" si="26"/>
        <v>72426223.179893434</v>
      </c>
      <c r="P151" s="73">
        <f t="shared" si="27"/>
        <v>1479519.6285214126</v>
      </c>
      <c r="U151" s="11">
        <v>3510533.7852996439</v>
      </c>
      <c r="V151" s="11"/>
      <c r="AB151" s="46"/>
    </row>
    <row r="152" spans="2:28" x14ac:dyDescent="0.35">
      <c r="B152" s="77">
        <v>129</v>
      </c>
      <c r="C152" s="78">
        <f>$J$4*(1+Underlying_Assets!G174)</f>
        <v>101.64124292874507</v>
      </c>
      <c r="D152" s="73">
        <f>$J$5*(1+Underlying_Assets!H174)</f>
        <v>24.852123022539487</v>
      </c>
      <c r="E152" s="73">
        <f>$J$6*(1+Underlying_Assets!I174)</f>
        <v>87.54982553995815</v>
      </c>
      <c r="F152" s="77">
        <f t="shared" si="18"/>
        <v>0.29984282171035059</v>
      </c>
      <c r="G152" s="77">
        <f t="shared" si="19"/>
        <v>0.67722046184567464</v>
      </c>
      <c r="H152" s="77">
        <f t="shared" si="20"/>
        <v>0.33669321678517172</v>
      </c>
      <c r="I152" s="77">
        <f t="shared" si="21"/>
        <v>0.16603101356174213</v>
      </c>
      <c r="J152" s="77">
        <f t="shared" si="22"/>
        <v>0.50115229322908461</v>
      </c>
      <c r="K152" s="77">
        <f t="shared" si="23"/>
        <v>4.0898693509300421E-2</v>
      </c>
      <c r="L152" s="73">
        <f t="shared" si="24"/>
        <v>2.5927619629985585</v>
      </c>
      <c r="M152" s="73">
        <f t="shared" si="25"/>
        <v>3.1605428398331412</v>
      </c>
      <c r="N152" s="73">
        <f t="shared" ref="N152:N215" si="28">_xlfn.NORM.DIST(-K152,0,1,TRUE)*$F$6*EXP(-$I$6*($G$6-1/250))-_xlfn.NORM.DIST(-H152,0,1,TRUE)*E152</f>
        <v>7.8132211382459928</v>
      </c>
      <c r="O152" s="73">
        <f t="shared" si="26"/>
        <v>71163818.931910083</v>
      </c>
      <c r="P152" s="73">
        <f t="shared" si="27"/>
        <v>217115.38053806126</v>
      </c>
      <c r="U152" s="11">
        <v>3513968.0143941343</v>
      </c>
      <c r="V152" s="11"/>
      <c r="AB152" s="46"/>
    </row>
    <row r="153" spans="2:28" x14ac:dyDescent="0.35">
      <c r="B153" s="77">
        <v>130</v>
      </c>
      <c r="C153" s="78">
        <f>$J$4*(1+Underlying_Assets!G175)</f>
        <v>102.68672323549757</v>
      </c>
      <c r="D153" s="73">
        <f>$J$5*(1+Underlying_Assets!H175)</f>
        <v>25.110372162014951</v>
      </c>
      <c r="E153" s="73">
        <f>$J$6*(1+Underlying_Assets!I175)</f>
        <v>89.863805406331139</v>
      </c>
      <c r="F153" s="77">
        <f t="shared" ref="F153:F216" si="29">(LN(C153/$F$4)+($I$4+0.5*$H$4^2)*($G$4-1/250)/(SQRT($G$4-1/250)*$H$4))</f>
        <v>0.31007626601282084</v>
      </c>
      <c r="G153" s="77">
        <f t="shared" ref="G153:G216" si="30">(LN(D153/$F$5)+($I$5+0.5*$H$5^2)*($G$5-1/250))/(SQRT($G$5-1/250)*$H$5)</f>
        <v>0.73593528810819964</v>
      </c>
      <c r="H153" s="77">
        <f t="shared" ref="H153:H216" si="31">(LN(E153/$F$6)+($I$6+0.5*$H$6^2)*($G$6-1/250))/(SQRT($G$6-1/250)*$H$6)</f>
        <v>0.42488682018402513</v>
      </c>
      <c r="I153" s="77">
        <f t="shared" ref="I153:I216" si="32">F153-$H$4*SQRT($G$4-1/250)</f>
        <v>0.17626445786421238</v>
      </c>
      <c r="J153" s="77">
        <f t="shared" ref="J153:J216" si="33">G153-$H$5*SQRT($G$5-1/250)</f>
        <v>0.55986711949160961</v>
      </c>
      <c r="K153" s="77">
        <f t="shared" ref="K153:K216" si="34">H153-$H$6*SQRT($G$6-1/250)</f>
        <v>0.12909229690815383</v>
      </c>
      <c r="L153" s="73">
        <f t="shared" ref="L153:L216" si="35">_xlfn.NORM.DIST(-I153,0,1,TRUE)*$F$4*EXP(-$I$4*($G$4-1/250))-_xlfn.NORM.DIST(-F153,0,1,TRUE)*C153</f>
        <v>2.2093658943963348</v>
      </c>
      <c r="M153" s="73">
        <f t="shared" ref="M153:M216" si="36">_xlfn.NORM.DIST(G153,0,1,TRUE)*D153-_xlfn.NORM.DIST(J153,0,1,TRUE)*$F$5*EXP(-$I$5*($G$5-1/250))</f>
        <v>3.3568302005207258</v>
      </c>
      <c r="N153" s="73">
        <f t="shared" si="28"/>
        <v>6.9995004330937256</v>
      </c>
      <c r="O153" s="73">
        <f t="shared" ref="O153:O216" si="37">(L153*(-$B$4)+M153*$B$5+N153*$B$6)*1000</f>
        <v>75621715.44312714</v>
      </c>
      <c r="P153" s="73">
        <f t="shared" ref="P153:P216" si="38">O153-($Q$4*(-$B$4)+$P$5*$B$5+$Q$6*$B$6)*1000</f>
        <v>4675011.891755119</v>
      </c>
      <c r="U153" s="11">
        <v>3524898.6668268889</v>
      </c>
      <c r="V153" s="11"/>
      <c r="AB153" s="46"/>
    </row>
    <row r="154" spans="2:28" x14ac:dyDescent="0.35">
      <c r="B154" s="77">
        <v>131</v>
      </c>
      <c r="C154" s="78">
        <f>$J$4*(1+Underlying_Assets!G176)</f>
        <v>102.82513752603752</v>
      </c>
      <c r="D154" s="73">
        <f>$J$5*(1+Underlying_Assets!H176)</f>
        <v>25.004178690776197</v>
      </c>
      <c r="E154" s="73">
        <f>$J$6*(1+Underlying_Assets!I176)</f>
        <v>88.845417874399203</v>
      </c>
      <c r="F154" s="77">
        <f t="shared" si="29"/>
        <v>0.31142328618923321</v>
      </c>
      <c r="G154" s="77">
        <f t="shared" si="30"/>
        <v>0.71186486227062484</v>
      </c>
      <c r="H154" s="77">
        <f t="shared" si="31"/>
        <v>0.38635578522316205</v>
      </c>
      <c r="I154" s="77">
        <f t="shared" si="32"/>
        <v>0.17761147804062474</v>
      </c>
      <c r="J154" s="77">
        <f t="shared" si="33"/>
        <v>0.53579669365403482</v>
      </c>
      <c r="K154" s="77">
        <f t="shared" si="34"/>
        <v>9.056126194729075E-2</v>
      </c>
      <c r="L154" s="73">
        <f t="shared" si="35"/>
        <v>2.159161992534969</v>
      </c>
      <c r="M154" s="73">
        <f t="shared" si="36"/>
        <v>3.2755461385921851</v>
      </c>
      <c r="N154" s="73">
        <f t="shared" si="28"/>
        <v>7.3483044869734009</v>
      </c>
      <c r="O154" s="73">
        <f t="shared" si="37"/>
        <v>76342501.296291068</v>
      </c>
      <c r="P154" s="73">
        <f t="shared" si="38"/>
        <v>5395797.7449190468</v>
      </c>
      <c r="U154" s="11">
        <v>3553424.4102430195</v>
      </c>
      <c r="V154" s="11"/>
      <c r="AB154" s="46"/>
    </row>
    <row r="155" spans="2:28" x14ac:dyDescent="0.35">
      <c r="B155" s="77">
        <v>132</v>
      </c>
      <c r="C155" s="78">
        <f>$J$4*(1+Underlying_Assets!G177)</f>
        <v>103.73039163981424</v>
      </c>
      <c r="D155" s="73">
        <f>$J$5*(1+Underlying_Assets!H177)</f>
        <v>25.665203317829725</v>
      </c>
      <c r="E155" s="73">
        <f>$J$6*(1+Underlying_Assets!I177)</f>
        <v>89.644876056246105</v>
      </c>
      <c r="F155" s="77">
        <f t="shared" si="29"/>
        <v>0.32018857960299313</v>
      </c>
      <c r="G155" s="77">
        <f t="shared" si="30"/>
        <v>0.86006404922513446</v>
      </c>
      <c r="H155" s="77">
        <f t="shared" si="31"/>
        <v>0.41664053000313261</v>
      </c>
      <c r="I155" s="77">
        <f t="shared" si="32"/>
        <v>0.18637677145438467</v>
      </c>
      <c r="J155" s="77">
        <f t="shared" si="33"/>
        <v>0.68399588060854444</v>
      </c>
      <c r="K155" s="77">
        <f t="shared" si="34"/>
        <v>0.12084600672726131</v>
      </c>
      <c r="L155" s="73">
        <f t="shared" si="35"/>
        <v>1.8339794178451569</v>
      </c>
      <c r="M155" s="73">
        <f t="shared" si="36"/>
        <v>3.7937495598251871</v>
      </c>
      <c r="N155" s="73">
        <f t="shared" si="28"/>
        <v>7.0732716666174298</v>
      </c>
      <c r="O155" s="73">
        <f t="shared" si="37"/>
        <v>89233596.515449017</v>
      </c>
      <c r="P155" s="73">
        <f t="shared" si="38"/>
        <v>18286892.964076996</v>
      </c>
      <c r="U155" s="11">
        <v>3587569.7321721315</v>
      </c>
      <c r="V155" s="11"/>
      <c r="AB155" s="46"/>
    </row>
    <row r="156" spans="2:28" x14ac:dyDescent="0.35">
      <c r="B156" s="77">
        <v>133</v>
      </c>
      <c r="C156" s="78">
        <f>$J$4*(1+Underlying_Assets!G178)</f>
        <v>101.29510521991209</v>
      </c>
      <c r="D156" s="73">
        <f>$J$5*(1+Underlying_Assets!H178)</f>
        <v>25.281779883822313</v>
      </c>
      <c r="E156" s="73">
        <f>$J$6*(1+Underlying_Assets!I178)</f>
        <v>88.365926261075188</v>
      </c>
      <c r="F156" s="77">
        <f t="shared" si="29"/>
        <v>0.29643152503869852</v>
      </c>
      <c r="G156" s="77">
        <f t="shared" si="30"/>
        <v>0.77457361395524438</v>
      </c>
      <c r="H156" s="77">
        <f t="shared" si="31"/>
        <v>0.36806086910415392</v>
      </c>
      <c r="I156" s="77">
        <f t="shared" si="32"/>
        <v>0.16261971689009005</v>
      </c>
      <c r="J156" s="77">
        <f t="shared" si="33"/>
        <v>0.59850544533865424</v>
      </c>
      <c r="K156" s="77">
        <f t="shared" si="34"/>
        <v>7.2266345828282619E-2</v>
      </c>
      <c r="L156" s="73">
        <f t="shared" si="35"/>
        <v>2.7213436008897176</v>
      </c>
      <c r="M156" s="73">
        <f t="shared" si="36"/>
        <v>3.4896616405156102</v>
      </c>
      <c r="N156" s="73">
        <f t="shared" si="28"/>
        <v>7.5175689992488124</v>
      </c>
      <c r="O156" s="73">
        <f t="shared" si="37"/>
        <v>74724954.595879644</v>
      </c>
      <c r="P156" s="73">
        <f t="shared" si="38"/>
        <v>3778251.0445076227</v>
      </c>
      <c r="U156" s="11">
        <v>3593234.2848478258</v>
      </c>
      <c r="V156" s="11"/>
      <c r="AB156" s="46"/>
    </row>
    <row r="157" spans="2:28" x14ac:dyDescent="0.35">
      <c r="B157" s="77">
        <v>134</v>
      </c>
      <c r="C157" s="78">
        <f>$J$4*(1+Underlying_Assets!G179)</f>
        <v>100.69352982014213</v>
      </c>
      <c r="D157" s="73">
        <f>$J$5*(1+Underlying_Assets!H179)</f>
        <v>25.096985685935227</v>
      </c>
      <c r="E157" s="73">
        <f>$J$6*(1+Underlying_Assets!I179)</f>
        <v>87.553260863500626</v>
      </c>
      <c r="F157" s="77">
        <f t="shared" si="29"/>
        <v>0.29047498022290813</v>
      </c>
      <c r="G157" s="77">
        <f t="shared" si="30"/>
        <v>0.73290664528993676</v>
      </c>
      <c r="H157" s="77">
        <f t="shared" si="31"/>
        <v>0.33682586875748682</v>
      </c>
      <c r="I157" s="77">
        <f t="shared" si="32"/>
        <v>0.15666317207429967</v>
      </c>
      <c r="J157" s="77">
        <f t="shared" si="33"/>
        <v>0.55683847667334674</v>
      </c>
      <c r="K157" s="77">
        <f t="shared" si="34"/>
        <v>4.1031345481615522E-2</v>
      </c>
      <c r="L157" s="73">
        <f t="shared" si="35"/>
        <v>2.9467869348483191</v>
      </c>
      <c r="M157" s="73">
        <f t="shared" si="36"/>
        <v>3.3465406341517845</v>
      </c>
      <c r="N157" s="73">
        <f t="shared" si="28"/>
        <v>7.8119564270212152</v>
      </c>
      <c r="O157" s="73">
        <f t="shared" si="37"/>
        <v>70629151.599961951</v>
      </c>
      <c r="P157" s="73">
        <f t="shared" si="38"/>
        <v>-317551.95141007006</v>
      </c>
      <c r="U157" s="11">
        <v>3602135.8674547076</v>
      </c>
      <c r="V157" s="11"/>
      <c r="AB157" s="46"/>
    </row>
    <row r="158" spans="2:28" x14ac:dyDescent="0.35">
      <c r="B158" s="77">
        <v>135</v>
      </c>
      <c r="C158" s="78">
        <f>$J$4*(1+Underlying_Assets!G180)</f>
        <v>101.68582052742332</v>
      </c>
      <c r="D158" s="73">
        <f>$J$5*(1+Underlying_Assets!H180)</f>
        <v>24.937340784336154</v>
      </c>
      <c r="E158" s="73">
        <f>$J$6*(1+Underlying_Assets!I180)</f>
        <v>89.900479343225882</v>
      </c>
      <c r="F158" s="77">
        <f t="shared" si="29"/>
        <v>0.30028130342188214</v>
      </c>
      <c r="G158" s="77">
        <f t="shared" si="30"/>
        <v>0.69666252041068477</v>
      </c>
      <c r="H158" s="77">
        <f t="shared" si="31"/>
        <v>0.42626623216986398</v>
      </c>
      <c r="I158" s="77">
        <f t="shared" si="32"/>
        <v>0.16646949527327368</v>
      </c>
      <c r="J158" s="77">
        <f t="shared" si="33"/>
        <v>0.52059435179409475</v>
      </c>
      <c r="K158" s="77">
        <f t="shared" si="34"/>
        <v>0.13047170889399268</v>
      </c>
      <c r="L158" s="73">
        <f t="shared" si="35"/>
        <v>2.5762623914257006</v>
      </c>
      <c r="M158" s="73">
        <f t="shared" si="36"/>
        <v>3.22479179464578</v>
      </c>
      <c r="N158" s="73">
        <f t="shared" si="28"/>
        <v>6.987207028015316</v>
      </c>
      <c r="O158" s="73">
        <f t="shared" si="37"/>
        <v>68516722.335883766</v>
      </c>
      <c r="P158" s="73">
        <f t="shared" si="38"/>
        <v>-2429981.215488255</v>
      </c>
      <c r="U158" s="11">
        <v>3756551.0479541719</v>
      </c>
      <c r="V158" s="11"/>
      <c r="AB158" s="46"/>
    </row>
    <row r="159" spans="2:28" x14ac:dyDescent="0.35">
      <c r="B159" s="77">
        <v>136</v>
      </c>
      <c r="C159" s="78">
        <f>$J$4*(1+Underlying_Assets!G181)</f>
        <v>101.58278325108719</v>
      </c>
      <c r="D159" s="73">
        <f>$J$5*(1+Underlying_Assets!H181)</f>
        <v>25.509295504523784</v>
      </c>
      <c r="E159" s="73">
        <f>$J$6*(1+Underlying_Assets!I181)</f>
        <v>88.876657273661039</v>
      </c>
      <c r="F159" s="77">
        <f t="shared" si="29"/>
        <v>0.29926749919195272</v>
      </c>
      <c r="G159" s="77">
        <f t="shared" si="30"/>
        <v>0.82545698374428245</v>
      </c>
      <c r="H159" s="77">
        <f t="shared" si="31"/>
        <v>0.38754429065150969</v>
      </c>
      <c r="I159" s="77">
        <f t="shared" si="32"/>
        <v>0.16545569104334426</v>
      </c>
      <c r="J159" s="77">
        <f t="shared" si="33"/>
        <v>0.64938881512769231</v>
      </c>
      <c r="K159" s="77">
        <f t="shared" si="34"/>
        <v>9.1749767375638391E-2</v>
      </c>
      <c r="L159" s="73">
        <f t="shared" si="35"/>
        <v>2.6144204113516096</v>
      </c>
      <c r="M159" s="73">
        <f t="shared" si="36"/>
        <v>3.6689746728860975</v>
      </c>
      <c r="N159" s="73">
        <f t="shared" si="28"/>
        <v>7.3373895472853121</v>
      </c>
      <c r="O159" s="73">
        <f t="shared" si="37"/>
        <v>78693396.257929191</v>
      </c>
      <c r="P159" s="73">
        <f t="shared" si="38"/>
        <v>7746692.7065571696</v>
      </c>
      <c r="U159" s="11">
        <v>3778251.0445076227</v>
      </c>
      <c r="V159" s="11"/>
      <c r="AB159" s="46"/>
    </row>
    <row r="160" spans="2:28" x14ac:dyDescent="0.35">
      <c r="B160" s="77">
        <v>137</v>
      </c>
      <c r="C160" s="78">
        <f>$J$4*(1+Underlying_Assets!G182)</f>
        <v>101.70573667527627</v>
      </c>
      <c r="D160" s="73">
        <f>$J$5*(1+Underlying_Assets!H182)</f>
        <v>25.130019902563166</v>
      </c>
      <c r="E160" s="73">
        <f>$J$6*(1+Underlying_Assets!I182)</f>
        <v>89.679580492359932</v>
      </c>
      <c r="F160" s="77">
        <f t="shared" si="29"/>
        <v>0.30047714388045899</v>
      </c>
      <c r="G160" s="77">
        <f t="shared" si="30"/>
        <v>0.74037759712327278</v>
      </c>
      <c r="H160" s="77">
        <f t="shared" si="31"/>
        <v>0.41794906499694634</v>
      </c>
      <c r="I160" s="77">
        <f t="shared" si="32"/>
        <v>0.16666533573185052</v>
      </c>
      <c r="J160" s="77">
        <f t="shared" si="33"/>
        <v>0.56430942850668275</v>
      </c>
      <c r="K160" s="77">
        <f t="shared" si="34"/>
        <v>0.12215454172107504</v>
      </c>
      <c r="L160" s="73">
        <f t="shared" si="35"/>
        <v>2.56889520570477</v>
      </c>
      <c r="M160" s="73">
        <f t="shared" si="36"/>
        <v>3.3719548388330924</v>
      </c>
      <c r="N160" s="73">
        <f t="shared" si="28"/>
        <v>7.0615335368772172</v>
      </c>
      <c r="O160" s="73">
        <f t="shared" si="37"/>
        <v>71920021.992590696</v>
      </c>
      <c r="P160" s="73">
        <f t="shared" si="38"/>
        <v>973318.44121867418</v>
      </c>
      <c r="U160" s="11">
        <v>3817763.3020867854</v>
      </c>
      <c r="V160" s="11"/>
      <c r="AB160" s="46"/>
    </row>
    <row r="161" spans="2:28" x14ac:dyDescent="0.35">
      <c r="B161" s="77">
        <v>138</v>
      </c>
      <c r="C161" s="78">
        <f>$J$4*(1+Underlying_Assets!G183)</f>
        <v>101.49914583179407</v>
      </c>
      <c r="D161" s="73">
        <f>$J$5*(1+Underlying_Assets!H183)</f>
        <v>24.984062796328104</v>
      </c>
      <c r="E161" s="73">
        <f>$J$6*(1+Underlying_Assets!I183)</f>
        <v>88.332265642779248</v>
      </c>
      <c r="F161" s="77">
        <f t="shared" si="29"/>
        <v>0.29844381759310745</v>
      </c>
      <c r="G161" s="77">
        <f t="shared" si="30"/>
        <v>0.70729376291402257</v>
      </c>
      <c r="H161" s="77">
        <f t="shared" si="31"/>
        <v>0.36677282760468266</v>
      </c>
      <c r="I161" s="77">
        <f t="shared" si="32"/>
        <v>0.16463200944449899</v>
      </c>
      <c r="J161" s="77">
        <f t="shared" si="33"/>
        <v>0.53122559429743244</v>
      </c>
      <c r="K161" s="77">
        <f t="shared" si="34"/>
        <v>7.0978304328811359E-2</v>
      </c>
      <c r="L161" s="73">
        <f t="shared" si="35"/>
        <v>2.6454476955461814</v>
      </c>
      <c r="M161" s="73">
        <f t="shared" si="36"/>
        <v>3.2602375933541268</v>
      </c>
      <c r="N161" s="73">
        <f t="shared" si="28"/>
        <v>7.5295741949949999</v>
      </c>
      <c r="O161" s="73">
        <f t="shared" si="37"/>
        <v>71107250.495503366</v>
      </c>
      <c r="P161" s="73">
        <f t="shared" si="38"/>
        <v>160546.94413134456</v>
      </c>
      <c r="U161" s="11">
        <v>3997375.4327747077</v>
      </c>
      <c r="V161" s="11"/>
      <c r="AB161" s="46"/>
    </row>
    <row r="162" spans="2:28" x14ac:dyDescent="0.35">
      <c r="B162" s="77">
        <v>139</v>
      </c>
      <c r="C162" s="78">
        <f>$J$4*(1+Underlying_Assets!G184)</f>
        <v>101.4358075719867</v>
      </c>
      <c r="D162" s="73">
        <f>$J$5*(1+Underlying_Assets!H184)</f>
        <v>24.747867183740933</v>
      </c>
      <c r="E162" s="73">
        <f>$J$6*(1+Underlying_Assets!I184)</f>
        <v>88.47578094378072</v>
      </c>
      <c r="F162" s="77">
        <f t="shared" si="29"/>
        <v>0.29781959529131391</v>
      </c>
      <c r="G162" s="77">
        <f t="shared" si="30"/>
        <v>0.65334407622831581</v>
      </c>
      <c r="H162" s="77">
        <f t="shared" si="31"/>
        <v>0.37226110612093088</v>
      </c>
      <c r="I162" s="77">
        <f t="shared" si="32"/>
        <v>0.16400778714270545</v>
      </c>
      <c r="J162" s="77">
        <f t="shared" si="33"/>
        <v>0.47727590761172572</v>
      </c>
      <c r="K162" s="77">
        <f t="shared" si="34"/>
        <v>7.6466582845059583E-2</v>
      </c>
      <c r="L162" s="73">
        <f t="shared" si="35"/>
        <v>2.6689765657662647</v>
      </c>
      <c r="M162" s="73">
        <f t="shared" si="36"/>
        <v>3.0826571979650783</v>
      </c>
      <c r="N162" s="73">
        <f t="shared" si="28"/>
        <v>7.4785012454387072</v>
      </c>
      <c r="O162" s="73">
        <f t="shared" si="37"/>
        <v>67017931.397299923</v>
      </c>
      <c r="P162" s="73">
        <f t="shared" si="38"/>
        <v>-3928772.1540720984</v>
      </c>
      <c r="U162" s="11">
        <v>4006585.2851139754</v>
      </c>
      <c r="V162" s="11"/>
      <c r="AB162" s="46"/>
    </row>
    <row r="163" spans="2:28" x14ac:dyDescent="0.35">
      <c r="B163" s="77">
        <v>140</v>
      </c>
      <c r="C163" s="78">
        <f>$J$4*(1+Underlying_Assets!G185)</f>
        <v>103.13923210209032</v>
      </c>
      <c r="D163" s="73">
        <f>$J$5*(1+Underlying_Assets!H185)</f>
        <v>24.880665407536995</v>
      </c>
      <c r="E163" s="73">
        <f>$J$6*(1+Underlying_Assets!I185)</f>
        <v>89.746043201297852</v>
      </c>
      <c r="F163" s="77">
        <f t="shared" si="29"/>
        <v>0.31447327799225511</v>
      </c>
      <c r="G163" s="77">
        <f t="shared" si="30"/>
        <v>0.68373969699357384</v>
      </c>
      <c r="H163" s="77">
        <f t="shared" si="31"/>
        <v>0.42045363665035723</v>
      </c>
      <c r="I163" s="77">
        <f t="shared" si="32"/>
        <v>0.18066146984364664</v>
      </c>
      <c r="J163" s="77">
        <f t="shared" si="33"/>
        <v>0.50767152837698371</v>
      </c>
      <c r="K163" s="77">
        <f t="shared" si="34"/>
        <v>0.12465911337448593</v>
      </c>
      <c r="L163" s="73">
        <f t="shared" si="35"/>
        <v>2.0457146009212082</v>
      </c>
      <c r="M163" s="73">
        <f t="shared" si="36"/>
        <v>3.1820038462816012</v>
      </c>
      <c r="N163" s="73">
        <f t="shared" si="28"/>
        <v>7.0391000812411235</v>
      </c>
      <c r="O163" s="73">
        <f t="shared" si="37"/>
        <v>74287002.12078315</v>
      </c>
      <c r="P163" s="73">
        <f t="shared" si="38"/>
        <v>3340298.5694111288</v>
      </c>
      <c r="U163" s="11">
        <v>4029662.0009413958</v>
      </c>
      <c r="V163" s="11"/>
      <c r="AB163" s="46"/>
    </row>
    <row r="164" spans="2:28" x14ac:dyDescent="0.35">
      <c r="B164" s="77">
        <v>141</v>
      </c>
      <c r="C164" s="78">
        <f>$J$4*(1+Underlying_Assets!G186)</f>
        <v>101.74732939564211</v>
      </c>
      <c r="D164" s="73">
        <f>$J$5*(1+Underlying_Assets!H186)</f>
        <v>25.303318968648757</v>
      </c>
      <c r="E164" s="73">
        <f>$J$6*(1+Underlying_Assets!I186)</f>
        <v>88.876933012957977</v>
      </c>
      <c r="F164" s="77">
        <f t="shared" si="29"/>
        <v>0.30088601184935715</v>
      </c>
      <c r="G164" s="77">
        <f t="shared" si="30"/>
        <v>0.77941036594065916</v>
      </c>
      <c r="H164" s="77">
        <f t="shared" si="31"/>
        <v>0.38755477931493848</v>
      </c>
      <c r="I164" s="77">
        <f t="shared" si="32"/>
        <v>0.16707420370074869</v>
      </c>
      <c r="J164" s="77">
        <f t="shared" si="33"/>
        <v>0.60334219732406913</v>
      </c>
      <c r="K164" s="77">
        <f t="shared" si="34"/>
        <v>9.1760256039067178E-2</v>
      </c>
      <c r="L164" s="73">
        <f t="shared" si="35"/>
        <v>2.553518407429415</v>
      </c>
      <c r="M164" s="73">
        <f t="shared" si="36"/>
        <v>3.5064926718972131</v>
      </c>
      <c r="N164" s="73">
        <f t="shared" si="28"/>
        <v>7.3372932660961645</v>
      </c>
      <c r="O164" s="73">
        <f t="shared" si="37"/>
        <v>76174098.879272088</v>
      </c>
      <c r="P164" s="73">
        <f t="shared" si="38"/>
        <v>5227395.327900067</v>
      </c>
      <c r="U164" s="11">
        <v>4077001.072365582</v>
      </c>
      <c r="V164" s="11"/>
      <c r="AB164" s="46"/>
    </row>
    <row r="165" spans="2:28" x14ac:dyDescent="0.35">
      <c r="B165" s="77">
        <v>142</v>
      </c>
      <c r="C165" s="78">
        <f>$J$4*(1+Underlying_Assets!G187)</f>
        <v>101.89110863658348</v>
      </c>
      <c r="D165" s="73">
        <f>$J$5*(1+Underlying_Assets!H187)</f>
        <v>25.618342453283386</v>
      </c>
      <c r="E165" s="73">
        <f>$J$6*(1+Underlying_Assets!I187)</f>
        <v>87.951317169546186</v>
      </c>
      <c r="F165" s="77">
        <f t="shared" si="29"/>
        <v>0.30229811524420214</v>
      </c>
      <c r="G165" s="77">
        <f t="shared" si="30"/>
        <v>0.84968442761766905</v>
      </c>
      <c r="H165" s="77">
        <f t="shared" si="31"/>
        <v>0.35216132392347965</v>
      </c>
      <c r="I165" s="77">
        <f t="shared" si="32"/>
        <v>0.16848630709559367</v>
      </c>
      <c r="J165" s="77">
        <f t="shared" si="33"/>
        <v>0.67361625900107902</v>
      </c>
      <c r="K165" s="77">
        <f t="shared" si="34"/>
        <v>5.6366800647608351E-2</v>
      </c>
      <c r="L165" s="73">
        <f t="shared" si="35"/>
        <v>2.5004546019936598</v>
      </c>
      <c r="M165" s="73">
        <f t="shared" si="36"/>
        <v>3.7560879990032312</v>
      </c>
      <c r="N165" s="73">
        <f t="shared" si="28"/>
        <v>7.6665716771919321</v>
      </c>
      <c r="O165" s="73">
        <f t="shared" si="37"/>
        <v>83449163.142100379</v>
      </c>
      <c r="P165" s="73">
        <f t="shared" si="38"/>
        <v>12502459.590728357</v>
      </c>
      <c r="U165" s="11">
        <v>4202483.581310764</v>
      </c>
      <c r="V165" s="11"/>
      <c r="AB165" s="46"/>
    </row>
    <row r="166" spans="2:28" x14ac:dyDescent="0.35">
      <c r="B166" s="77">
        <v>143</v>
      </c>
      <c r="C166" s="78">
        <f>$J$4*(1+Underlying_Assets!G188)</f>
        <v>101.76780990115931</v>
      </c>
      <c r="D166" s="73">
        <f>$J$5*(1+Underlying_Assets!H188)</f>
        <v>24.918240732439859</v>
      </c>
      <c r="E166" s="73">
        <f>$J$6*(1+Underlying_Assets!I188)</f>
        <v>88.525194656298538</v>
      </c>
      <c r="F166" s="77">
        <f t="shared" si="29"/>
        <v>0.3010872794863213</v>
      </c>
      <c r="G166" s="77">
        <f t="shared" si="30"/>
        <v>0.69231071035855896</v>
      </c>
      <c r="H166" s="77">
        <f t="shared" si="31"/>
        <v>0.37414871365640762</v>
      </c>
      <c r="I166" s="77">
        <f t="shared" si="32"/>
        <v>0.16727547133771284</v>
      </c>
      <c r="J166" s="77">
        <f t="shared" si="33"/>
        <v>0.51624254174196893</v>
      </c>
      <c r="K166" s="77">
        <f t="shared" si="34"/>
        <v>7.8354190380536315E-2</v>
      </c>
      <c r="L166" s="73">
        <f t="shared" si="35"/>
        <v>2.5459511364567788</v>
      </c>
      <c r="M166" s="73">
        <f t="shared" si="36"/>
        <v>3.2103462082397964</v>
      </c>
      <c r="N166" s="73">
        <f t="shared" si="28"/>
        <v>7.4609841852031487</v>
      </c>
      <c r="O166" s="73">
        <f t="shared" si="37"/>
        <v>70960431.453330323</v>
      </c>
      <c r="P166" s="73">
        <f t="shared" si="38"/>
        <v>13727.901958301663</v>
      </c>
      <c r="U166" s="11">
        <v>4223845.4351721853</v>
      </c>
      <c r="V166" s="11"/>
      <c r="AB166" s="46"/>
    </row>
    <row r="167" spans="2:28" x14ac:dyDescent="0.35">
      <c r="B167" s="77">
        <v>144</v>
      </c>
      <c r="C167" s="78">
        <f>$J$4*(1+Underlying_Assets!G189)</f>
        <v>102.7959156729726</v>
      </c>
      <c r="D167" s="73">
        <f>$J$5*(1+Underlying_Assets!H189)</f>
        <v>25.798281404902536</v>
      </c>
      <c r="E167" s="73">
        <f>$J$6*(1+Underlying_Assets!I189)</f>
        <v>89.869679163829829</v>
      </c>
      <c r="F167" s="77">
        <f t="shared" si="29"/>
        <v>0.31113905602109598</v>
      </c>
      <c r="G167" s="77">
        <f t="shared" si="30"/>
        <v>0.88943766949532643</v>
      </c>
      <c r="H167" s="77">
        <f t="shared" si="31"/>
        <v>0.42510778691230794</v>
      </c>
      <c r="I167" s="77">
        <f t="shared" si="32"/>
        <v>0.17732724787248752</v>
      </c>
      <c r="J167" s="77">
        <f t="shared" si="33"/>
        <v>0.71336950087873641</v>
      </c>
      <c r="K167" s="77">
        <f t="shared" si="34"/>
        <v>0.12931326363643664</v>
      </c>
      <c r="L167" s="73">
        <f t="shared" si="35"/>
        <v>2.169750245513022</v>
      </c>
      <c r="M167" s="73">
        <f t="shared" si="36"/>
        <v>3.9014283828209706</v>
      </c>
      <c r="N167" s="73">
        <f t="shared" si="28"/>
        <v>6.9975302613471939</v>
      </c>
      <c r="O167" s="73">
        <f t="shared" si="37"/>
        <v>86979216.016999125</v>
      </c>
      <c r="P167" s="73">
        <f t="shared" si="38"/>
        <v>16032512.465627104</v>
      </c>
      <c r="U167" s="11">
        <v>4362940.2106993943</v>
      </c>
      <c r="V167" s="11"/>
      <c r="AB167" s="46"/>
    </row>
    <row r="168" spans="2:28" x14ac:dyDescent="0.35">
      <c r="B168" s="77">
        <v>145</v>
      </c>
      <c r="C168" s="78">
        <f>$J$4*(1+Underlying_Assets!G190)</f>
        <v>102.83813110584093</v>
      </c>
      <c r="D168" s="73">
        <f>$J$5*(1+Underlying_Assets!H190)</f>
        <v>25.192054395203154</v>
      </c>
      <c r="E168" s="73">
        <f>$J$6*(1+Underlying_Assets!I190)</f>
        <v>89.130361303617804</v>
      </c>
      <c r="F168" s="77">
        <f t="shared" si="29"/>
        <v>0.31154964399641127</v>
      </c>
      <c r="G168" s="77">
        <f t="shared" si="30"/>
        <v>0.75438069320613932</v>
      </c>
      <c r="H168" s="77">
        <f t="shared" si="31"/>
        <v>0.39718103639343816</v>
      </c>
      <c r="I168" s="77">
        <f t="shared" si="32"/>
        <v>0.17773783584780281</v>
      </c>
      <c r="J168" s="77">
        <f t="shared" si="33"/>
        <v>0.57831252458954929</v>
      </c>
      <c r="K168" s="77">
        <f t="shared" si="34"/>
        <v>0.10138651311756686</v>
      </c>
      <c r="L168" s="73">
        <f t="shared" si="35"/>
        <v>2.1544557391413477</v>
      </c>
      <c r="M168" s="73">
        <f t="shared" si="36"/>
        <v>3.4198815501650408</v>
      </c>
      <c r="N168" s="73">
        <f t="shared" si="28"/>
        <v>7.2492540739202447</v>
      </c>
      <c r="O168" s="73">
        <f t="shared" si="37"/>
        <v>78790432.503205866</v>
      </c>
      <c r="P168" s="73">
        <f t="shared" si="38"/>
        <v>7843728.9518338442</v>
      </c>
      <c r="U168" s="11">
        <v>4369189.3272832036</v>
      </c>
      <c r="V168" s="11"/>
      <c r="AB168" s="46"/>
    </row>
    <row r="169" spans="2:28" x14ac:dyDescent="0.35">
      <c r="B169" s="77">
        <v>146</v>
      </c>
      <c r="C169" s="78">
        <f>$J$4*(1+Underlying_Assets!G191)</f>
        <v>102.45535672884908</v>
      </c>
      <c r="D169" s="73">
        <f>$J$5*(1+Underlying_Assets!H191)</f>
        <v>24.717582992791836</v>
      </c>
      <c r="E169" s="73">
        <f>$J$6*(1+Underlying_Assets!I191)</f>
        <v>89.773688665214991</v>
      </c>
      <c r="F169" s="77">
        <f t="shared" si="29"/>
        <v>0.3078205941897687</v>
      </c>
      <c r="G169" s="77">
        <f t="shared" si="30"/>
        <v>0.64638961943967665</v>
      </c>
      <c r="H169" s="77">
        <f t="shared" si="31"/>
        <v>0.4214948783724114</v>
      </c>
      <c r="I169" s="77">
        <f t="shared" si="32"/>
        <v>0.17400878604116024</v>
      </c>
      <c r="J169" s="77">
        <f t="shared" si="33"/>
        <v>0.47032145082308657</v>
      </c>
      <c r="K169" s="77">
        <f t="shared" si="34"/>
        <v>0.1257003550965401</v>
      </c>
      <c r="L169" s="73">
        <f t="shared" si="35"/>
        <v>2.2935726258263571</v>
      </c>
      <c r="M169" s="73">
        <f t="shared" si="36"/>
        <v>3.0601829761519195</v>
      </c>
      <c r="N169" s="73">
        <f t="shared" si="28"/>
        <v>7.0297866855805466</v>
      </c>
      <c r="O169" s="73">
        <f t="shared" si="37"/>
        <v>68829721.441024825</v>
      </c>
      <c r="P169" s="73">
        <f t="shared" si="38"/>
        <v>-2116982.1103471965</v>
      </c>
      <c r="U169" s="11">
        <v>4503365.1376847625</v>
      </c>
      <c r="V169" s="11"/>
      <c r="AB169" s="46"/>
    </row>
    <row r="170" spans="2:28" x14ac:dyDescent="0.35">
      <c r="B170" s="77">
        <v>147</v>
      </c>
      <c r="C170" s="78">
        <f>$J$4*(1+Underlying_Assets!G192)</f>
        <v>102.15087613071675</v>
      </c>
      <c r="D170" s="73">
        <f>$J$5*(1+Underlying_Assets!H192)</f>
        <v>25.236799517703684</v>
      </c>
      <c r="E170" s="73">
        <f>$J$6*(1+Underlying_Assets!I192)</f>
        <v>89.9123052592672</v>
      </c>
      <c r="F170" s="77">
        <f t="shared" si="29"/>
        <v>0.30484433272756706</v>
      </c>
      <c r="G170" s="77">
        <f t="shared" si="30"/>
        <v>0.76445965655603187</v>
      </c>
      <c r="H170" s="77">
        <f t="shared" si="31"/>
        <v>0.42671091882065443</v>
      </c>
      <c r="I170" s="77">
        <f t="shared" si="32"/>
        <v>0.17103252457895859</v>
      </c>
      <c r="J170" s="77">
        <f t="shared" si="33"/>
        <v>0.58839148793944185</v>
      </c>
      <c r="K170" s="77">
        <f t="shared" si="34"/>
        <v>0.13091639554478313</v>
      </c>
      <c r="L170" s="73">
        <f t="shared" si="35"/>
        <v>2.404941683243635</v>
      </c>
      <c r="M170" s="73">
        <f t="shared" si="36"/>
        <v>3.4546126632493888</v>
      </c>
      <c r="N170" s="73">
        <f t="shared" si="28"/>
        <v>6.9832468133237278</v>
      </c>
      <c r="O170" s="73">
        <f t="shared" si="37"/>
        <v>75149187.132682785</v>
      </c>
      <c r="P170" s="73">
        <f t="shared" si="38"/>
        <v>4202483.581310764</v>
      </c>
      <c r="U170" s="11">
        <v>4510603.9395110905</v>
      </c>
      <c r="V170" s="11"/>
      <c r="AB170" s="46"/>
    </row>
    <row r="171" spans="2:28" x14ac:dyDescent="0.35">
      <c r="B171" s="77">
        <v>148</v>
      </c>
      <c r="C171" s="78">
        <f>$J$4*(1+Underlying_Assets!G193)</f>
        <v>102.00000676893907</v>
      </c>
      <c r="D171" s="73">
        <f>$J$5*(1+Underlying_Assets!H193)</f>
        <v>25.159621421207483</v>
      </c>
      <c r="E171" s="73">
        <f>$J$6*(1+Underlying_Assets!I193)</f>
        <v>89.198552781663921</v>
      </c>
      <c r="F171" s="77">
        <f t="shared" si="29"/>
        <v>0.30336631424339694</v>
      </c>
      <c r="G171" s="77">
        <f t="shared" si="30"/>
        <v>0.74706387856210366</v>
      </c>
      <c r="H171" s="77">
        <f t="shared" si="31"/>
        <v>0.39976655833122954</v>
      </c>
      <c r="I171" s="77">
        <f t="shared" si="32"/>
        <v>0.16955450609478848</v>
      </c>
      <c r="J171" s="77">
        <f t="shared" si="33"/>
        <v>0.57099570994551363</v>
      </c>
      <c r="K171" s="77">
        <f t="shared" si="34"/>
        <v>0.10397203505535824</v>
      </c>
      <c r="L171" s="73">
        <f t="shared" si="35"/>
        <v>2.4603582369478829</v>
      </c>
      <c r="M171" s="73">
        <f t="shared" si="36"/>
        <v>3.3947917313765892</v>
      </c>
      <c r="N171" s="73">
        <f t="shared" si="28"/>
        <v>7.2257184354915687</v>
      </c>
      <c r="O171" s="73">
        <f t="shared" si="37"/>
        <v>74500127.961615041</v>
      </c>
      <c r="P171" s="73">
        <f t="shared" si="38"/>
        <v>3553424.4102430195</v>
      </c>
      <c r="U171" s="11">
        <v>4675011.891755119</v>
      </c>
      <c r="V171" s="11"/>
      <c r="AB171" s="46"/>
    </row>
    <row r="172" spans="2:28" x14ac:dyDescent="0.35">
      <c r="B172" s="77">
        <v>149</v>
      </c>
      <c r="C172" s="78">
        <f>$J$4*(1+Underlying_Assets!G194)</f>
        <v>102.49903736370617</v>
      </c>
      <c r="D172" s="73">
        <f>$J$5*(1+Underlying_Assets!H194)</f>
        <v>25.137587371318169</v>
      </c>
      <c r="E172" s="73">
        <f>$J$6*(1+Underlying_Assets!I194)</f>
        <v>89.496845376508432</v>
      </c>
      <c r="F172" s="77">
        <f t="shared" si="29"/>
        <v>0.30824684155774362</v>
      </c>
      <c r="G172" s="77">
        <f t="shared" si="30"/>
        <v>0.74208765801546928</v>
      </c>
      <c r="H172" s="77">
        <f t="shared" si="31"/>
        <v>0.41105332050400656</v>
      </c>
      <c r="I172" s="77">
        <f t="shared" si="32"/>
        <v>0.17443503340913516</v>
      </c>
      <c r="J172" s="77">
        <f t="shared" si="33"/>
        <v>0.56601948939887925</v>
      </c>
      <c r="K172" s="77">
        <f t="shared" si="34"/>
        <v>0.11525879722813526</v>
      </c>
      <c r="L172" s="73">
        <f t="shared" si="35"/>
        <v>2.2776472035540607</v>
      </c>
      <c r="M172" s="73">
        <f t="shared" si="36"/>
        <v>3.3777872669862035</v>
      </c>
      <c r="N172" s="73">
        <f t="shared" si="28"/>
        <v>7.1235270495915906</v>
      </c>
      <c r="O172" s="73">
        <f t="shared" si="37"/>
        <v>75841614.1450333</v>
      </c>
      <c r="P172" s="73">
        <f t="shared" si="38"/>
        <v>4894910.5936612785</v>
      </c>
      <c r="U172" s="11">
        <v>4678217.1762369424</v>
      </c>
      <c r="V172" s="11"/>
      <c r="AB172" s="46"/>
    </row>
    <row r="173" spans="2:28" x14ac:dyDescent="0.35">
      <c r="B173" s="77">
        <v>150</v>
      </c>
      <c r="C173" s="78">
        <f>$J$4*(1+Underlying_Assets!G195)</f>
        <v>102.24688578897454</v>
      </c>
      <c r="D173" s="73">
        <f>$J$5*(1+Underlying_Assets!H195)</f>
        <v>24.728905869867148</v>
      </c>
      <c r="E173" s="73">
        <f>$J$6*(1+Underlying_Assets!I195)</f>
        <v>88.099688940278611</v>
      </c>
      <c r="F173" s="77">
        <f t="shared" si="29"/>
        <v>0.30578377222452779</v>
      </c>
      <c r="G173" s="77">
        <f t="shared" si="30"/>
        <v>0.64899079994530151</v>
      </c>
      <c r="H173" s="77">
        <f t="shared" si="31"/>
        <v>0.35785972139018957</v>
      </c>
      <c r="I173" s="77">
        <f t="shared" si="32"/>
        <v>0.17197196407591933</v>
      </c>
      <c r="J173" s="77">
        <f t="shared" si="33"/>
        <v>0.47292263132871143</v>
      </c>
      <c r="K173" s="77">
        <f t="shared" si="34"/>
        <v>6.2065198114318265E-2</v>
      </c>
      <c r="L173" s="73">
        <f t="shared" si="35"/>
        <v>2.3697565671100449</v>
      </c>
      <c r="M173" s="73">
        <f t="shared" si="36"/>
        <v>3.0685778399200352</v>
      </c>
      <c r="N173" s="73">
        <f t="shared" si="28"/>
        <v>7.6129663312163665</v>
      </c>
      <c r="O173" s="73">
        <f t="shared" si="37"/>
        <v>70999309.649161994</v>
      </c>
      <c r="P173" s="73">
        <f t="shared" si="38"/>
        <v>52606.097789973021</v>
      </c>
      <c r="U173" s="11">
        <v>4725127.5776667893</v>
      </c>
      <c r="V173" s="11"/>
      <c r="AB173" s="46"/>
    </row>
    <row r="174" spans="2:28" x14ac:dyDescent="0.35">
      <c r="B174" s="77">
        <v>151</v>
      </c>
      <c r="C174" s="78">
        <f>$J$4*(1+Underlying_Assets!G196)</f>
        <v>102.09708433160651</v>
      </c>
      <c r="D174" s="73">
        <f>$J$5*(1+Underlying_Assets!H196)</f>
        <v>25.258171599089298</v>
      </c>
      <c r="E174" s="73">
        <f>$J$6*(1+Underlying_Assets!I196)</f>
        <v>88.226157641563375</v>
      </c>
      <c r="F174" s="77">
        <f t="shared" si="29"/>
        <v>0.30431760237263805</v>
      </c>
      <c r="G174" s="77">
        <f t="shared" si="30"/>
        <v>0.76926747286004149</v>
      </c>
      <c r="H174" s="77">
        <f t="shared" si="31"/>
        <v>0.36270933371348046</v>
      </c>
      <c r="I174" s="77">
        <f t="shared" si="32"/>
        <v>0.17050579422402959</v>
      </c>
      <c r="J174" s="77">
        <f t="shared" si="33"/>
        <v>0.59319930424345135</v>
      </c>
      <c r="K174" s="77">
        <f t="shared" si="34"/>
        <v>6.6914810437609162E-2</v>
      </c>
      <c r="L174" s="73">
        <f t="shared" si="35"/>
        <v>2.4246824233625048</v>
      </c>
      <c r="M174" s="73">
        <f t="shared" si="36"/>
        <v>3.4712490881077684</v>
      </c>
      <c r="N174" s="73">
        <f t="shared" si="28"/>
        <v>7.5675239642782017</v>
      </c>
      <c r="O174" s="73">
        <f t="shared" si="37"/>
        <v>78166412.503196314</v>
      </c>
      <c r="P174" s="73">
        <f t="shared" si="38"/>
        <v>7219708.9518242925</v>
      </c>
      <c r="U174" s="11">
        <v>4727908.8492166251</v>
      </c>
      <c r="V174" s="11"/>
      <c r="AB174" s="46"/>
    </row>
    <row r="175" spans="2:28" x14ac:dyDescent="0.35">
      <c r="B175" s="77">
        <v>152</v>
      </c>
      <c r="C175" s="78">
        <f>$J$4*(1+Underlying_Assets!G197)</f>
        <v>101.30771288211518</v>
      </c>
      <c r="D175" s="73">
        <f>$J$5*(1+Underlying_Assets!H197)</f>
        <v>25.807172368679492</v>
      </c>
      <c r="E175" s="73">
        <f>$J$6*(1+Underlying_Assets!I197)</f>
        <v>88.481115544617197</v>
      </c>
      <c r="F175" s="77">
        <f t="shared" si="29"/>
        <v>0.29655598196716065</v>
      </c>
      <c r="G175" s="77">
        <f t="shared" si="30"/>
        <v>0.89139472161896505</v>
      </c>
      <c r="H175" s="77">
        <f t="shared" si="31"/>
        <v>0.37246493903011618</v>
      </c>
      <c r="I175" s="77">
        <f t="shared" si="32"/>
        <v>0.16274417381855219</v>
      </c>
      <c r="J175" s="77">
        <f t="shared" si="33"/>
        <v>0.71532655300237491</v>
      </c>
      <c r="K175" s="77">
        <f t="shared" si="34"/>
        <v>7.6670415754244881E-2</v>
      </c>
      <c r="L175" s="73">
        <f t="shared" si="35"/>
        <v>2.7166456676393125</v>
      </c>
      <c r="M175" s="73">
        <f t="shared" si="36"/>
        <v>3.908660103844749</v>
      </c>
      <c r="N175" s="73">
        <f t="shared" si="28"/>
        <v>7.4766084688314791</v>
      </c>
      <c r="O175" s="73">
        <f t="shared" si="37"/>
        <v>82956496.40938063</v>
      </c>
      <c r="P175" s="73">
        <f t="shared" si="38"/>
        <v>12009792.858008608</v>
      </c>
      <c r="U175" s="11">
        <v>4757672.6862635761</v>
      </c>
      <c r="V175" s="11"/>
      <c r="AB175" s="46"/>
    </row>
    <row r="176" spans="2:28" x14ac:dyDescent="0.35">
      <c r="B176" s="77">
        <v>153</v>
      </c>
      <c r="C176" s="78">
        <f>$J$4*(1+Underlying_Assets!G198)</f>
        <v>102.34562094895419</v>
      </c>
      <c r="D176" s="73">
        <f>$J$5*(1+Underlying_Assets!H198)</f>
        <v>25.816480191571063</v>
      </c>
      <c r="E176" s="73">
        <f>$J$6*(1+Underlying_Assets!I198)</f>
        <v>89.23354008365844</v>
      </c>
      <c r="F176" s="77">
        <f t="shared" si="29"/>
        <v>0.30674896072745933</v>
      </c>
      <c r="G176" s="77">
        <f t="shared" si="30"/>
        <v>0.89344280925223019</v>
      </c>
      <c r="H176" s="77">
        <f t="shared" si="31"/>
        <v>0.40109235632288159</v>
      </c>
      <c r="I176" s="77">
        <f t="shared" si="32"/>
        <v>0.17293715257885087</v>
      </c>
      <c r="J176" s="77">
        <f t="shared" si="33"/>
        <v>0.71737464063564005</v>
      </c>
      <c r="K176" s="77">
        <f t="shared" si="34"/>
        <v>0.10529783304701029</v>
      </c>
      <c r="L176" s="73">
        <f t="shared" si="35"/>
        <v>2.3336379151964834</v>
      </c>
      <c r="M176" s="73">
        <f t="shared" si="36"/>
        <v>3.9162358871819407</v>
      </c>
      <c r="N176" s="73">
        <f t="shared" si="28"/>
        <v>7.2136681050720703</v>
      </c>
      <c r="O176" s="73">
        <f t="shared" si="37"/>
        <v>86389403.286641359</v>
      </c>
      <c r="P176" s="73">
        <f t="shared" si="38"/>
        <v>15442699.735269338</v>
      </c>
      <c r="U176" s="11">
        <v>4894910.5936612785</v>
      </c>
      <c r="V176" s="11"/>
      <c r="AB176" s="46"/>
    </row>
    <row r="177" spans="2:28" x14ac:dyDescent="0.35">
      <c r="B177" s="77">
        <v>154</v>
      </c>
      <c r="C177" s="78">
        <f>$J$4*(1+Underlying_Assets!G199)</f>
        <v>97.006570808947501</v>
      </c>
      <c r="D177" s="73">
        <f>$J$5*(1+Underlying_Assets!H199)</f>
        <v>25.24456593396939</v>
      </c>
      <c r="E177" s="73">
        <f>$J$6*(1+Underlying_Assets!I199)</f>
        <v>89.211664128774373</v>
      </c>
      <c r="F177" s="77">
        <f t="shared" si="29"/>
        <v>0.25317215110452046</v>
      </c>
      <c r="G177" s="77">
        <f t="shared" si="30"/>
        <v>0.76620724322415334</v>
      </c>
      <c r="H177" s="77">
        <f t="shared" si="31"/>
        <v>0.40026345657484086</v>
      </c>
      <c r="I177" s="77">
        <f t="shared" si="32"/>
        <v>0.119360342955912</v>
      </c>
      <c r="J177" s="77">
        <f t="shared" si="33"/>
        <v>0.59013907460756321</v>
      </c>
      <c r="K177" s="77">
        <f t="shared" si="34"/>
        <v>0.10446893329896956</v>
      </c>
      <c r="L177" s="73">
        <f t="shared" si="35"/>
        <v>4.3847793842630338</v>
      </c>
      <c r="M177" s="73">
        <f t="shared" si="36"/>
        <v>3.4606546514677383</v>
      </c>
      <c r="N177" s="73">
        <f t="shared" si="28"/>
        <v>7.2212006228121588</v>
      </c>
      <c r="O177" s="73">
        <f t="shared" si="37"/>
        <v>52701743.532259166</v>
      </c>
      <c r="P177" s="73">
        <f t="shared" si="38"/>
        <v>-18244960.019112855</v>
      </c>
      <c r="U177" s="11">
        <v>4908194.2647186518</v>
      </c>
      <c r="V177" s="11"/>
      <c r="AB177" s="46"/>
    </row>
    <row r="178" spans="2:28" x14ac:dyDescent="0.35">
      <c r="B178" s="77">
        <v>155</v>
      </c>
      <c r="C178" s="78">
        <f>$J$4*(1+Underlying_Assets!G200)</f>
        <v>103.15497672914613</v>
      </c>
      <c r="D178" s="73">
        <f>$J$5*(1+Underlying_Assets!H200)</f>
        <v>25.021034732099178</v>
      </c>
      <c r="E178" s="73">
        <f>$J$6*(1+Underlying_Assets!I200)</f>
        <v>89.731693472352688</v>
      </c>
      <c r="F178" s="77">
        <f t="shared" si="29"/>
        <v>0.31462592044572563</v>
      </c>
      <c r="G178" s="77">
        <f t="shared" si="30"/>
        <v>0.7156923675845287</v>
      </c>
      <c r="H178" s="77">
        <f t="shared" si="31"/>
        <v>0.4199130404592552</v>
      </c>
      <c r="I178" s="77">
        <f t="shared" si="32"/>
        <v>0.18081411229711716</v>
      </c>
      <c r="J178" s="77">
        <f t="shared" si="33"/>
        <v>0.53962419896793867</v>
      </c>
      <c r="K178" s="77">
        <f t="shared" si="34"/>
        <v>0.1241185171833839</v>
      </c>
      <c r="L178" s="73">
        <f t="shared" si="35"/>
        <v>2.0400452022865991</v>
      </c>
      <c r="M178" s="73">
        <f t="shared" si="36"/>
        <v>3.2883958004320899</v>
      </c>
      <c r="N178" s="73">
        <f t="shared" si="28"/>
        <v>7.0439384620317504</v>
      </c>
      <c r="O178" s="73">
        <f t="shared" si="37"/>
        <v>76507065.891361356</v>
      </c>
      <c r="P178" s="73">
        <f t="shared" si="38"/>
        <v>5560362.3399893343</v>
      </c>
      <c r="U178" s="11">
        <v>5092213.7949250191</v>
      </c>
      <c r="V178" s="11"/>
      <c r="AB178" s="46"/>
    </row>
    <row r="179" spans="2:28" x14ac:dyDescent="0.35">
      <c r="B179" s="77">
        <v>156</v>
      </c>
      <c r="C179" s="78">
        <f>$J$4*(1+Underlying_Assets!G201)</f>
        <v>101.29779490537416</v>
      </c>
      <c r="D179" s="73">
        <f>$J$5*(1+Underlying_Assets!H201)</f>
        <v>24.596571702523867</v>
      </c>
      <c r="E179" s="73">
        <f>$J$6*(1+Underlying_Assets!I201)</f>
        <v>87.824894091535654</v>
      </c>
      <c r="F179" s="77">
        <f t="shared" si="29"/>
        <v>0.29645807765194965</v>
      </c>
      <c r="G179" s="77">
        <f t="shared" si="30"/>
        <v>0.61851529704127561</v>
      </c>
      <c r="H179" s="77">
        <f t="shared" si="31"/>
        <v>0.34729830228011899</v>
      </c>
      <c r="I179" s="77">
        <f t="shared" si="32"/>
        <v>0.16264626950334118</v>
      </c>
      <c r="J179" s="77">
        <f t="shared" si="33"/>
        <v>0.44244712842468553</v>
      </c>
      <c r="K179" s="77">
        <f t="shared" si="34"/>
        <v>5.1503779004247685E-2</v>
      </c>
      <c r="L179" s="73">
        <f t="shared" si="35"/>
        <v>2.7203412640185221</v>
      </c>
      <c r="M179" s="73">
        <f t="shared" si="36"/>
        <v>2.9710640415860787</v>
      </c>
      <c r="N179" s="73">
        <f t="shared" si="28"/>
        <v>7.7124974708154461</v>
      </c>
      <c r="O179" s="73">
        <f t="shared" si="37"/>
        <v>65339673.017576538</v>
      </c>
      <c r="P179" s="73">
        <f t="shared" si="38"/>
        <v>-5607030.5337954834</v>
      </c>
      <c r="U179" s="11">
        <v>5227395.327900067</v>
      </c>
      <c r="V179" s="11"/>
      <c r="AB179" s="46"/>
    </row>
    <row r="180" spans="2:28" x14ac:dyDescent="0.35">
      <c r="B180" s="77">
        <v>157</v>
      </c>
      <c r="C180" s="78">
        <f>$J$4*(1+Underlying_Assets!G202)</f>
        <v>101.54155689338751</v>
      </c>
      <c r="D180" s="73">
        <f>$J$5*(1+Underlying_Assets!H202)</f>
        <v>25.442419738054241</v>
      </c>
      <c r="E180" s="73">
        <f>$J$6*(1+Underlying_Assets!I202)</f>
        <v>88.762254210246539</v>
      </c>
      <c r="F180" s="77">
        <f t="shared" si="29"/>
        <v>0.29886157680730446</v>
      </c>
      <c r="G180" s="77">
        <f t="shared" si="30"/>
        <v>0.81054761136242492</v>
      </c>
      <c r="H180" s="77">
        <f t="shared" si="31"/>
        <v>0.38318977879232019</v>
      </c>
      <c r="I180" s="77">
        <f t="shared" si="32"/>
        <v>0.165049768658696</v>
      </c>
      <c r="J180" s="77">
        <f t="shared" si="33"/>
        <v>0.6344794427458349</v>
      </c>
      <c r="K180" s="77">
        <f t="shared" si="34"/>
        <v>8.7395255516448889E-2</v>
      </c>
      <c r="L180" s="73">
        <f t="shared" si="35"/>
        <v>2.6297082924274378</v>
      </c>
      <c r="M180" s="73">
        <f t="shared" si="36"/>
        <v>3.615920734295333</v>
      </c>
      <c r="N180" s="73">
        <f t="shared" si="28"/>
        <v>7.3774286392719546</v>
      </c>
      <c r="O180" s="73">
        <f t="shared" si="37"/>
        <v>77649058.373137176</v>
      </c>
      <c r="P180" s="73">
        <f t="shared" si="38"/>
        <v>6702354.8217651546</v>
      </c>
      <c r="U180" s="11">
        <v>5233873.0963713378</v>
      </c>
      <c r="V180" s="11"/>
      <c r="AB180" s="46"/>
    </row>
    <row r="181" spans="2:28" x14ac:dyDescent="0.35">
      <c r="B181" s="77">
        <v>158</v>
      </c>
      <c r="C181" s="78">
        <f>$J$4*(1+Underlying_Assets!G203)</f>
        <v>101.74686318446184</v>
      </c>
      <c r="D181" s="73">
        <f>$J$5*(1+Underlying_Assets!H203)</f>
        <v>24.899304317645985</v>
      </c>
      <c r="E181" s="73">
        <f>$J$6*(1+Underlying_Assets!I203)</f>
        <v>88.269468891273036</v>
      </c>
      <c r="F181" s="77">
        <f t="shared" si="29"/>
        <v>0.30088142979053423</v>
      </c>
      <c r="G181" s="77">
        <f t="shared" si="30"/>
        <v>0.68799288964395899</v>
      </c>
      <c r="H181" s="77">
        <f t="shared" si="31"/>
        <v>0.36436856390880412</v>
      </c>
      <c r="I181" s="77">
        <f t="shared" si="32"/>
        <v>0.16706962164192576</v>
      </c>
      <c r="J181" s="77">
        <f t="shared" si="33"/>
        <v>0.51192472102736897</v>
      </c>
      <c r="K181" s="77">
        <f t="shared" si="34"/>
        <v>6.857404063293282E-2</v>
      </c>
      <c r="L181" s="73">
        <f t="shared" si="35"/>
        <v>2.553690699641912</v>
      </c>
      <c r="M181" s="73">
        <f t="shared" si="36"/>
        <v>3.1960501514382873</v>
      </c>
      <c r="N181" s="73">
        <f t="shared" si="28"/>
        <v>7.5520141558692373</v>
      </c>
      <c r="O181" s="73">
        <f t="shared" si="37"/>
        <v>71036785.412408993</v>
      </c>
      <c r="P181" s="73">
        <f t="shared" si="38"/>
        <v>90081.861036971211</v>
      </c>
      <c r="U181" s="11">
        <v>5287634.4085646272</v>
      </c>
      <c r="V181" s="11"/>
      <c r="AB181" s="46"/>
    </row>
    <row r="182" spans="2:28" x14ac:dyDescent="0.35">
      <c r="B182" s="77">
        <v>159</v>
      </c>
      <c r="C182" s="78">
        <f>$J$4*(1+Underlying_Assets!G204)</f>
        <v>102.07711047887707</v>
      </c>
      <c r="D182" s="73">
        <f>$J$5*(1+Underlying_Assets!H204)</f>
        <v>25.499935356408123</v>
      </c>
      <c r="E182" s="73">
        <f>$J$6*(1+Underlying_Assets!I204)</f>
        <v>89.436162224775487</v>
      </c>
      <c r="F182" s="77">
        <f t="shared" si="29"/>
        <v>0.30412194735549258</v>
      </c>
      <c r="G182" s="77">
        <f t="shared" si="30"/>
        <v>0.82337257397666219</v>
      </c>
      <c r="H182" s="77">
        <f t="shared" si="31"/>
        <v>0.40876024924646504</v>
      </c>
      <c r="I182" s="77">
        <f t="shared" si="32"/>
        <v>0.17031013920688412</v>
      </c>
      <c r="J182" s="77">
        <f t="shared" si="33"/>
        <v>0.64730440536007205</v>
      </c>
      <c r="K182" s="77">
        <f t="shared" si="34"/>
        <v>0.11296572597059373</v>
      </c>
      <c r="L182" s="73">
        <f t="shared" si="35"/>
        <v>2.4320175274307019</v>
      </c>
      <c r="M182" s="73">
        <f t="shared" si="36"/>
        <v>3.6615319696865534</v>
      </c>
      <c r="N182" s="73">
        <f t="shared" si="28"/>
        <v>7.1442161903614831</v>
      </c>
      <c r="O182" s="73">
        <f t="shared" si="37"/>
        <v>79767510.016370073</v>
      </c>
      <c r="P182" s="73">
        <f t="shared" si="38"/>
        <v>8820806.4649980515</v>
      </c>
      <c r="U182" s="11">
        <v>5353658.331141308</v>
      </c>
      <c r="V182" s="11"/>
      <c r="AB182" s="46"/>
    </row>
    <row r="183" spans="2:28" x14ac:dyDescent="0.35">
      <c r="B183" s="77">
        <v>160</v>
      </c>
      <c r="C183" s="78">
        <f>$J$4*(1+Underlying_Assets!G205)</f>
        <v>102.07660517384032</v>
      </c>
      <c r="D183" s="73">
        <f>$J$5*(1+Underlying_Assets!H205)</f>
        <v>25.081365230132953</v>
      </c>
      <c r="E183" s="73">
        <f>$J$6*(1+Underlying_Assets!I205)</f>
        <v>89.842841019565867</v>
      </c>
      <c r="F183" s="77">
        <f t="shared" si="29"/>
        <v>0.3041169971145905</v>
      </c>
      <c r="G183" s="77">
        <f t="shared" si="30"/>
        <v>0.72937052947351477</v>
      </c>
      <c r="H183" s="77">
        <f t="shared" si="31"/>
        <v>0.42409803654745126</v>
      </c>
      <c r="I183" s="77">
        <f t="shared" si="32"/>
        <v>0.17030518896598204</v>
      </c>
      <c r="J183" s="77">
        <f t="shared" si="33"/>
        <v>0.55330236085692475</v>
      </c>
      <c r="K183" s="77">
        <f t="shared" si="34"/>
        <v>0.12830351327157996</v>
      </c>
      <c r="L183" s="73">
        <f t="shared" si="35"/>
        <v>2.4322031285282648</v>
      </c>
      <c r="M183" s="73">
        <f t="shared" si="36"/>
        <v>3.3345495492945574</v>
      </c>
      <c r="N183" s="73">
        <f t="shared" si="28"/>
        <v>7.0065361517633704</v>
      </c>
      <c r="O183" s="73">
        <f t="shared" si="37"/>
        <v>72537234.202368826</v>
      </c>
      <c r="P183" s="73">
        <f t="shared" si="38"/>
        <v>1590530.6509968042</v>
      </c>
      <c r="U183" s="11">
        <v>5391613.7607221156</v>
      </c>
      <c r="V183" s="11"/>
      <c r="AB183" s="46"/>
    </row>
    <row r="184" spans="2:28" x14ac:dyDescent="0.35">
      <c r="B184" s="77">
        <v>161</v>
      </c>
      <c r="C184" s="78">
        <f>$J$4*(1+Underlying_Assets!G206)</f>
        <v>102.71331259049339</v>
      </c>
      <c r="D184" s="73">
        <f>$J$5*(1+Underlying_Assets!H206)</f>
        <v>25.011296374175156</v>
      </c>
      <c r="E184" s="73">
        <f>$J$6*(1+Underlying_Assets!I206)</f>
        <v>89.303745643861376</v>
      </c>
      <c r="F184" s="77">
        <f t="shared" si="29"/>
        <v>0.31033516913362519</v>
      </c>
      <c r="G184" s="77">
        <f t="shared" si="30"/>
        <v>0.71348139097135355</v>
      </c>
      <c r="H184" s="77">
        <f t="shared" si="31"/>
        <v>0.40375113673499291</v>
      </c>
      <c r="I184" s="77">
        <f t="shared" si="32"/>
        <v>0.17652336098501673</v>
      </c>
      <c r="J184" s="77">
        <f t="shared" si="33"/>
        <v>0.53741322235476341</v>
      </c>
      <c r="K184" s="77">
        <f t="shared" si="34"/>
        <v>0.10795661345912161</v>
      </c>
      <c r="L184" s="73">
        <f t="shared" si="35"/>
        <v>2.1997117297908062</v>
      </c>
      <c r="M184" s="73">
        <f t="shared" si="36"/>
        <v>3.280969642255485</v>
      </c>
      <c r="N184" s="73">
        <f t="shared" si="28"/>
        <v>7.1895393797848364</v>
      </c>
      <c r="O184" s="73">
        <f t="shared" si="37"/>
        <v>75170548.986544207</v>
      </c>
      <c r="P184" s="73">
        <f t="shared" si="38"/>
        <v>4223845.4351721853</v>
      </c>
      <c r="U184" s="11">
        <v>5395797.7449190468</v>
      </c>
      <c r="V184" s="11"/>
      <c r="AB184" s="46"/>
    </row>
    <row r="185" spans="2:28" x14ac:dyDescent="0.35">
      <c r="B185" s="77">
        <v>162</v>
      </c>
      <c r="C185" s="78">
        <f>$J$4*(1+Underlying_Assets!G207)</f>
        <v>102.36974103154374</v>
      </c>
      <c r="D185" s="73">
        <f>$J$5*(1+Underlying_Assets!H207)</f>
        <v>25.061335406427201</v>
      </c>
      <c r="E185" s="73">
        <f>$J$6*(1+Underlying_Assets!I207)</f>
        <v>89.747323269348669</v>
      </c>
      <c r="F185" s="77">
        <f t="shared" si="29"/>
        <v>0.30698460579549736</v>
      </c>
      <c r="G185" s="77">
        <f t="shared" si="30"/>
        <v>0.72483300920746319</v>
      </c>
      <c r="H185" s="77">
        <f t="shared" si="31"/>
        <v>0.4205018563523687</v>
      </c>
      <c r="I185" s="77">
        <f t="shared" si="32"/>
        <v>0.17317279764688889</v>
      </c>
      <c r="J185" s="77">
        <f t="shared" si="33"/>
        <v>0.54876484059087316</v>
      </c>
      <c r="K185" s="77">
        <f t="shared" si="34"/>
        <v>0.1247073330764974</v>
      </c>
      <c r="L185" s="73">
        <f t="shared" si="35"/>
        <v>2.3248245128314764</v>
      </c>
      <c r="M185" s="73">
        <f t="shared" si="36"/>
        <v>3.3191983299867438</v>
      </c>
      <c r="N185" s="73">
        <f t="shared" si="28"/>
        <v>7.0386686109543639</v>
      </c>
      <c r="O185" s="73">
        <f t="shared" si="37"/>
        <v>73679415.500528976</v>
      </c>
      <c r="P185" s="73">
        <f t="shared" si="38"/>
        <v>2732711.9491569549</v>
      </c>
      <c r="U185" s="11">
        <v>5415091.4415231943</v>
      </c>
      <c r="V185" s="11"/>
      <c r="AB185" s="46"/>
    </row>
    <row r="186" spans="2:28" x14ac:dyDescent="0.35">
      <c r="B186" s="77">
        <v>163</v>
      </c>
      <c r="C186" s="78">
        <f>$J$4*(1+Underlying_Assets!G208)</f>
        <v>96.831011819414485</v>
      </c>
      <c r="D186" s="73">
        <f>$J$5*(1+Underlying_Assets!H208)</f>
        <v>25.992866895892611</v>
      </c>
      <c r="E186" s="73">
        <f>$J$6*(1+Underlying_Assets!I208)</f>
        <v>87.780939630164326</v>
      </c>
      <c r="F186" s="77">
        <f t="shared" si="29"/>
        <v>0.2513607476072634</v>
      </c>
      <c r="G186" s="77">
        <f t="shared" si="30"/>
        <v>0.93211587070488078</v>
      </c>
      <c r="H186" s="77">
        <f t="shared" si="31"/>
        <v>0.34560589884073745</v>
      </c>
      <c r="I186" s="77">
        <f t="shared" si="32"/>
        <v>0.11754893945865494</v>
      </c>
      <c r="J186" s="77">
        <f t="shared" si="33"/>
        <v>0.75604770208829075</v>
      </c>
      <c r="K186" s="77">
        <f t="shared" si="34"/>
        <v>4.9811375564866145E-2</v>
      </c>
      <c r="L186" s="73">
        <f t="shared" si="35"/>
        <v>4.4557313855747509</v>
      </c>
      <c r="M186" s="73">
        <f t="shared" si="36"/>
        <v>4.0607515439092978</v>
      </c>
      <c r="N186" s="73">
        <f t="shared" si="28"/>
        <v>7.7285189369054308</v>
      </c>
      <c r="O186" s="73">
        <f t="shared" si="37"/>
        <v>66388848.935816087</v>
      </c>
      <c r="P186" s="73">
        <f t="shared" si="38"/>
        <v>-4557854.6155559346</v>
      </c>
      <c r="U186" s="11">
        <v>5460587.4378776401</v>
      </c>
      <c r="V186" s="11"/>
      <c r="AB186" s="46"/>
    </row>
    <row r="187" spans="2:28" x14ac:dyDescent="0.35">
      <c r="B187" s="77">
        <v>164</v>
      </c>
      <c r="C187" s="78">
        <f>$J$4*(1+Underlying_Assets!G209)</f>
        <v>101.9993046883867</v>
      </c>
      <c r="D187" s="73">
        <f>$J$5*(1+Underlying_Assets!H209)</f>
        <v>24.761704886925724</v>
      </c>
      <c r="E187" s="73">
        <f>$J$6*(1+Underlying_Assets!I209)</f>
        <v>88.118988088381144</v>
      </c>
      <c r="F187" s="77">
        <f t="shared" si="29"/>
        <v>0.30335943107749441</v>
      </c>
      <c r="G187" s="77">
        <f t="shared" si="30"/>
        <v>0.65651893198187872</v>
      </c>
      <c r="H187" s="77">
        <f t="shared" si="31"/>
        <v>0.35860022310957662</v>
      </c>
      <c r="I187" s="77">
        <f t="shared" si="32"/>
        <v>0.16954762292888595</v>
      </c>
      <c r="J187" s="77">
        <f t="shared" si="33"/>
        <v>0.48045076336528864</v>
      </c>
      <c r="K187" s="77">
        <f t="shared" si="34"/>
        <v>6.280569983370532E-2</v>
      </c>
      <c r="L187" s="73">
        <f t="shared" si="35"/>
        <v>2.4606164841966134</v>
      </c>
      <c r="M187" s="73">
        <f t="shared" si="36"/>
        <v>3.0929489071158169</v>
      </c>
      <c r="N187" s="73">
        <f t="shared" si="28"/>
        <v>7.6060169857476936</v>
      </c>
      <c r="O187" s="73">
        <f t="shared" si="37"/>
        <v>70361665.260695443</v>
      </c>
      <c r="P187" s="73">
        <f t="shared" si="38"/>
        <v>-585038.29067657888</v>
      </c>
      <c r="U187" s="11">
        <v>5462587.7969241291</v>
      </c>
      <c r="V187" s="11"/>
      <c r="AB187" s="46"/>
    </row>
    <row r="188" spans="2:28" x14ac:dyDescent="0.35">
      <c r="B188" s="77">
        <v>165</v>
      </c>
      <c r="C188" s="78">
        <f>$J$4*(1+Underlying_Assets!G210)</f>
        <v>102.2120756770414</v>
      </c>
      <c r="D188" s="73">
        <f>$J$5*(1+Underlying_Assets!H210)</f>
        <v>24.758316634964611</v>
      </c>
      <c r="E188" s="73">
        <f>$J$6*(1+Underlying_Assets!I210)</f>
        <v>89.433003426552744</v>
      </c>
      <c r="F188" s="77">
        <f t="shared" si="29"/>
        <v>0.3054432626961619</v>
      </c>
      <c r="G188" s="77">
        <f t="shared" si="30"/>
        <v>0.65574171188278152</v>
      </c>
      <c r="H188" s="77">
        <f t="shared" si="31"/>
        <v>0.40864084321325916</v>
      </c>
      <c r="I188" s="77">
        <f t="shared" si="32"/>
        <v>0.17163145454755344</v>
      </c>
      <c r="J188" s="77">
        <f t="shared" si="33"/>
        <v>0.47967354326619144</v>
      </c>
      <c r="K188" s="77">
        <f t="shared" si="34"/>
        <v>0.11284631993738786</v>
      </c>
      <c r="L188" s="73">
        <f t="shared" si="35"/>
        <v>2.38250635460615</v>
      </c>
      <c r="M188" s="73">
        <f t="shared" si="36"/>
        <v>3.0904276076602759</v>
      </c>
      <c r="N188" s="73">
        <f t="shared" si="28"/>
        <v>7.1452945400029151</v>
      </c>
      <c r="O188" s="73">
        <f t="shared" si="37"/>
        <v>68944948.597946286</v>
      </c>
      <c r="P188" s="73">
        <f t="shared" si="38"/>
        <v>-2001754.9534257352</v>
      </c>
      <c r="U188" s="11">
        <v>5560362.3399893343</v>
      </c>
      <c r="V188" s="11"/>
      <c r="AB188" s="46"/>
    </row>
    <row r="189" spans="2:28" x14ac:dyDescent="0.35">
      <c r="B189" s="77">
        <v>166</v>
      </c>
      <c r="C189" s="78">
        <f>$J$4*(1+Underlying_Assets!G211)</f>
        <v>101.82876996381168</v>
      </c>
      <c r="D189" s="73">
        <f>$J$5*(1+Underlying_Assets!H211)</f>
        <v>25.89130111612339</v>
      </c>
      <c r="E189" s="73">
        <f>$J$6*(1+Underlying_Assets!I211)</f>
        <v>88.272378771415106</v>
      </c>
      <c r="F189" s="77">
        <f t="shared" si="29"/>
        <v>0.30168611139709783</v>
      </c>
      <c r="G189" s="77">
        <f t="shared" si="30"/>
        <v>0.90987958458199381</v>
      </c>
      <c r="H189" s="77">
        <f t="shared" si="31"/>
        <v>0.36448001063112612</v>
      </c>
      <c r="I189" s="77">
        <f t="shared" si="32"/>
        <v>0.16787430324848937</v>
      </c>
      <c r="J189" s="77">
        <f t="shared" si="33"/>
        <v>0.73381141596540367</v>
      </c>
      <c r="K189" s="77">
        <f t="shared" si="34"/>
        <v>6.8685487355254815E-2</v>
      </c>
      <c r="L189" s="73">
        <f t="shared" si="35"/>
        <v>2.5234442161524697</v>
      </c>
      <c r="M189" s="73">
        <f t="shared" si="36"/>
        <v>3.9773181876318588</v>
      </c>
      <c r="N189" s="73">
        <f t="shared" si="28"/>
        <v>7.5509730863021893</v>
      </c>
      <c r="O189" s="73">
        <f t="shared" si="37"/>
        <v>87019898.590318486</v>
      </c>
      <c r="P189" s="73">
        <f t="shared" si="38"/>
        <v>16073195.038946465</v>
      </c>
      <c r="U189" s="11">
        <v>5604352.6047424078</v>
      </c>
      <c r="V189" s="11"/>
      <c r="AB189" s="46"/>
    </row>
    <row r="190" spans="2:28" x14ac:dyDescent="0.35">
      <c r="B190" s="77">
        <v>167</v>
      </c>
      <c r="C190" s="78">
        <f>$J$4*(1+Underlying_Assets!G212)</f>
        <v>102.3806916940367</v>
      </c>
      <c r="D190" s="73">
        <f>$J$5*(1+Underlying_Assets!H212)</f>
        <v>25.261668026246198</v>
      </c>
      <c r="E190" s="73">
        <f>$J$6*(1+Underlying_Assets!I212)</f>
        <v>88.918975732597218</v>
      </c>
      <c r="F190" s="77">
        <f t="shared" si="29"/>
        <v>0.30709157174773144</v>
      </c>
      <c r="G190" s="77">
        <f t="shared" si="30"/>
        <v>0.77005363417774941</v>
      </c>
      <c r="H190" s="77">
        <f t="shared" si="31"/>
        <v>0.38915363370450107</v>
      </c>
      <c r="I190" s="77">
        <f t="shared" si="32"/>
        <v>0.17327976359912298</v>
      </c>
      <c r="J190" s="77">
        <f t="shared" si="33"/>
        <v>0.59398546556115939</v>
      </c>
      <c r="K190" s="77">
        <f t="shared" si="34"/>
        <v>9.3359110428629766E-2</v>
      </c>
      <c r="L190" s="73">
        <f t="shared" si="35"/>
        <v>2.3208244764731987</v>
      </c>
      <c r="M190" s="73">
        <f t="shared" si="36"/>
        <v>3.4739736767294964</v>
      </c>
      <c r="N190" s="73">
        <f t="shared" si="28"/>
        <v>7.3226255300497378</v>
      </c>
      <c r="O190" s="73">
        <f t="shared" si="37"/>
        <v>78242707.467160225</v>
      </c>
      <c r="P190" s="73">
        <f t="shared" si="38"/>
        <v>7296003.9157882035</v>
      </c>
      <c r="U190" s="11">
        <v>6091610.5793041587</v>
      </c>
      <c r="V190" s="11"/>
      <c r="AB190" s="46"/>
    </row>
    <row r="191" spans="2:28" x14ac:dyDescent="0.35">
      <c r="B191" s="77">
        <v>168</v>
      </c>
      <c r="C191" s="78">
        <f>$J$4*(1+Underlying_Assets!G213)</f>
        <v>100.66740611538678</v>
      </c>
      <c r="D191" s="73">
        <f>$J$5*(1+Underlying_Assets!H213)</f>
        <v>24.956495638895589</v>
      </c>
      <c r="E191" s="73">
        <f>$J$6*(1+Underlying_Assets!I213)</f>
        <v>88.614106146855974</v>
      </c>
      <c r="F191" s="77">
        <f t="shared" si="29"/>
        <v>0.29021550879384928</v>
      </c>
      <c r="G191" s="77">
        <f t="shared" si="30"/>
        <v>0.70102347063809145</v>
      </c>
      <c r="H191" s="77">
        <f t="shared" si="31"/>
        <v>0.37754248726756218</v>
      </c>
      <c r="I191" s="77">
        <f t="shared" si="32"/>
        <v>0.15640370064524081</v>
      </c>
      <c r="J191" s="77">
        <f t="shared" si="33"/>
        <v>0.52495530202150142</v>
      </c>
      <c r="K191" s="77">
        <f t="shared" si="34"/>
        <v>8.1747963991690875E-2</v>
      </c>
      <c r="L191" s="73">
        <f t="shared" si="35"/>
        <v>2.9566340019774557</v>
      </c>
      <c r="M191" s="73">
        <f t="shared" si="36"/>
        <v>3.2393049459415675</v>
      </c>
      <c r="N191" s="73">
        <f t="shared" si="28"/>
        <v>7.429552568143972</v>
      </c>
      <c r="O191" s="73">
        <f t="shared" si="37"/>
        <v>66454253.735821739</v>
      </c>
      <c r="P191" s="73">
        <f t="shared" si="38"/>
        <v>-4492449.8155502826</v>
      </c>
      <c r="U191" s="11">
        <v>6197501.513976261</v>
      </c>
      <c r="V191" s="11"/>
      <c r="AB191" s="46"/>
    </row>
    <row r="192" spans="2:28" x14ac:dyDescent="0.35">
      <c r="B192" s="77">
        <v>169</v>
      </c>
      <c r="C192" s="78">
        <f>$J$4*(1+Underlying_Assets!G214)</f>
        <v>102.23458557095518</v>
      </c>
      <c r="D192" s="73">
        <f>$J$5*(1+Underlying_Assets!H214)</f>
        <v>25.070351706574925</v>
      </c>
      <c r="E192" s="73">
        <f>$J$6*(1+Underlying_Assets!I214)</f>
        <v>89.520334834684874</v>
      </c>
      <c r="F192" s="77">
        <f t="shared" si="29"/>
        <v>0.30566346579331538</v>
      </c>
      <c r="G192" s="77">
        <f t="shared" si="30"/>
        <v>0.72687599428143312</v>
      </c>
      <c r="H192" s="77">
        <f t="shared" si="31"/>
        <v>0.41194051360629952</v>
      </c>
      <c r="I192" s="77">
        <f t="shared" si="32"/>
        <v>0.17185165764470692</v>
      </c>
      <c r="J192" s="77">
        <f t="shared" si="33"/>
        <v>0.55080782566484299</v>
      </c>
      <c r="K192" s="77">
        <f t="shared" si="34"/>
        <v>0.11614599033042822</v>
      </c>
      <c r="L192" s="73">
        <f t="shared" si="35"/>
        <v>2.3742607878614592</v>
      </c>
      <c r="M192" s="73">
        <f t="shared" si="36"/>
        <v>3.3261051404372033</v>
      </c>
      <c r="N192" s="73">
        <f t="shared" si="28"/>
        <v>7.1155323162288759</v>
      </c>
      <c r="O192" s="73">
        <f t="shared" si="37"/>
        <v>73608634.935550928</v>
      </c>
      <c r="P192" s="73">
        <f t="shared" si="38"/>
        <v>2661931.3841789067</v>
      </c>
      <c r="U192" s="11">
        <v>6231078.6861227453</v>
      </c>
      <c r="V192" s="11"/>
      <c r="AB192" s="46"/>
    </row>
    <row r="193" spans="2:28" x14ac:dyDescent="0.35">
      <c r="B193" s="77">
        <v>170</v>
      </c>
      <c r="C193" s="78">
        <f>$J$4*(1+Underlying_Assets!G215)</f>
        <v>101.23272919613652</v>
      </c>
      <c r="D193" s="73">
        <f>$J$5*(1+Underlying_Assets!H215)</f>
        <v>25.079847887927357</v>
      </c>
      <c r="E193" s="73">
        <f>$J$6*(1+Underlying_Assets!I215)</f>
        <v>88.269073658795804</v>
      </c>
      <c r="F193" s="77">
        <f t="shared" si="29"/>
        <v>0.29581555019328848</v>
      </c>
      <c r="G193" s="77">
        <f t="shared" si="30"/>
        <v>0.72902692037438654</v>
      </c>
      <c r="H193" s="77">
        <f t="shared" si="31"/>
        <v>0.36435342645068486</v>
      </c>
      <c r="I193" s="77">
        <f t="shared" si="32"/>
        <v>0.16200374204468002</v>
      </c>
      <c r="J193" s="77">
        <f t="shared" si="33"/>
        <v>0.55295875175779652</v>
      </c>
      <c r="K193" s="77">
        <f t="shared" si="34"/>
        <v>6.8558903174813557E-2</v>
      </c>
      <c r="L193" s="73">
        <f t="shared" si="35"/>
        <v>2.7446026471062979</v>
      </c>
      <c r="M193" s="73">
        <f t="shared" si="36"/>
        <v>3.3333856568674598</v>
      </c>
      <c r="N193" s="73">
        <f t="shared" si="28"/>
        <v>7.5521555677686791</v>
      </c>
      <c r="O193" s="73">
        <f t="shared" si="37"/>
        <v>71493259.210917026</v>
      </c>
      <c r="P193" s="73">
        <f t="shared" si="38"/>
        <v>546555.65954500437</v>
      </c>
      <c r="U193" s="11">
        <v>6238457.1862901151</v>
      </c>
      <c r="V193" s="11"/>
      <c r="AB193" s="46"/>
    </row>
    <row r="194" spans="2:28" x14ac:dyDescent="0.35">
      <c r="B194" s="77">
        <v>171</v>
      </c>
      <c r="C194" s="78">
        <f>$J$4*(1+Underlying_Assets!G216)</f>
        <v>100.8434883525577</v>
      </c>
      <c r="D194" s="73">
        <f>$J$5*(1+Underlying_Assets!H216)</f>
        <v>24.642818983926517</v>
      </c>
      <c r="E194" s="73">
        <f>$J$6*(1+Underlying_Assets!I216)</f>
        <v>88.770998828455419</v>
      </c>
      <c r="F194" s="77">
        <f t="shared" si="29"/>
        <v>0.29196312926321755</v>
      </c>
      <c r="G194" s="77">
        <f t="shared" si="30"/>
        <v>0.62918427491935691</v>
      </c>
      <c r="H194" s="77">
        <f t="shared" si="31"/>
        <v>0.38352282232861268</v>
      </c>
      <c r="I194" s="77">
        <f t="shared" si="32"/>
        <v>0.15815132111460908</v>
      </c>
      <c r="J194" s="77">
        <f t="shared" si="33"/>
        <v>0.45311610630276683</v>
      </c>
      <c r="K194" s="77">
        <f t="shared" si="34"/>
        <v>8.7728299052741376E-2</v>
      </c>
      <c r="L194" s="73">
        <f t="shared" si="35"/>
        <v>2.89035374559122</v>
      </c>
      <c r="M194" s="73">
        <f t="shared" si="36"/>
        <v>3.0049927332502939</v>
      </c>
      <c r="N194" s="73">
        <f t="shared" si="28"/>
        <v>7.3743616585689722</v>
      </c>
      <c r="O194" s="73">
        <f t="shared" si="37"/>
        <v>62287418.010756105</v>
      </c>
      <c r="P194" s="73">
        <f t="shared" si="38"/>
        <v>-8659285.5406159163</v>
      </c>
      <c r="U194" s="11">
        <v>6279163.1444520801</v>
      </c>
      <c r="V194" s="11"/>
      <c r="AB194" s="46"/>
    </row>
    <row r="195" spans="2:28" x14ac:dyDescent="0.35">
      <c r="B195" s="77">
        <v>172</v>
      </c>
      <c r="C195" s="78">
        <f>$J$4*(1+Underlying_Assets!G217)</f>
        <v>102.26094696211655</v>
      </c>
      <c r="D195" s="73">
        <f>$J$5*(1+Underlying_Assets!H217)</f>
        <v>25.205831669108445</v>
      </c>
      <c r="E195" s="73">
        <f>$J$6*(1+Underlying_Assets!I217)</f>
        <v>89.818402345948044</v>
      </c>
      <c r="F195" s="77">
        <f t="shared" si="29"/>
        <v>0.30592128454349388</v>
      </c>
      <c r="G195" s="77">
        <f t="shared" si="30"/>
        <v>0.75748596867071483</v>
      </c>
      <c r="H195" s="77">
        <f t="shared" si="31"/>
        <v>0.42317830072896967</v>
      </c>
      <c r="I195" s="77">
        <f t="shared" si="32"/>
        <v>0.17210947639488541</v>
      </c>
      <c r="J195" s="77">
        <f t="shared" si="33"/>
        <v>0.5814178000541248</v>
      </c>
      <c r="K195" s="77">
        <f t="shared" si="34"/>
        <v>0.12738377745309837</v>
      </c>
      <c r="L195" s="73">
        <f t="shared" si="35"/>
        <v>2.3646087603156403</v>
      </c>
      <c r="M195" s="73">
        <f t="shared" si="36"/>
        <v>3.4305610779747653</v>
      </c>
      <c r="N195" s="73">
        <f t="shared" si="28"/>
        <v>7.0147454652727568</v>
      </c>
      <c r="O195" s="73">
        <f t="shared" si="37"/>
        <v>75309643.762071416</v>
      </c>
      <c r="P195" s="73">
        <f t="shared" si="38"/>
        <v>4362940.2106993943</v>
      </c>
      <c r="U195" s="11">
        <v>6307139.5851560682</v>
      </c>
      <c r="V195" s="11"/>
      <c r="AB195" s="46"/>
    </row>
    <row r="196" spans="2:28" x14ac:dyDescent="0.35">
      <c r="B196" s="77">
        <v>173</v>
      </c>
      <c r="C196" s="78">
        <f>$J$4*(1+Underlying_Assets!G218)</f>
        <v>102.4531708571667</v>
      </c>
      <c r="D196" s="73">
        <f>$J$5*(1+Underlying_Assets!H218)</f>
        <v>23.94752271719733</v>
      </c>
      <c r="E196" s="73">
        <f>$J$6*(1+Underlying_Assets!I218)</f>
        <v>92.880309746128489</v>
      </c>
      <c r="F196" s="77">
        <f t="shared" si="29"/>
        <v>0.30779925909251116</v>
      </c>
      <c r="G196" s="77">
        <f t="shared" si="30"/>
        <v>0.4666298719175439</v>
      </c>
      <c r="H196" s="77">
        <f t="shared" si="31"/>
        <v>0.5365062680771463</v>
      </c>
      <c r="I196" s="77">
        <f t="shared" si="32"/>
        <v>0.17398745094390269</v>
      </c>
      <c r="J196" s="77">
        <f t="shared" si="33"/>
        <v>0.29056170330095382</v>
      </c>
      <c r="K196" s="77">
        <f t="shared" si="34"/>
        <v>0.240711744801275</v>
      </c>
      <c r="L196" s="73">
        <f t="shared" si="35"/>
        <v>2.2943699068299352</v>
      </c>
      <c r="M196" s="73">
        <f t="shared" si="36"/>
        <v>2.5126894244589408</v>
      </c>
      <c r="N196" s="73">
        <f t="shared" si="28"/>
        <v>6.0482589807607745</v>
      </c>
      <c r="O196" s="73">
        <f t="shared" si="37"/>
        <v>52962644.511023462</v>
      </c>
      <c r="P196" s="73">
        <f t="shared" si="38"/>
        <v>-17984059.04034856</v>
      </c>
      <c r="U196" s="11">
        <v>6357551.111016795</v>
      </c>
      <c r="V196" s="11"/>
      <c r="AB196" s="46"/>
    </row>
    <row r="197" spans="2:28" x14ac:dyDescent="0.35">
      <c r="B197" s="77">
        <v>174</v>
      </c>
      <c r="C197" s="78">
        <f>$J$4*(1+Underlying_Assets!G219)</f>
        <v>102.7280141598448</v>
      </c>
      <c r="D197" s="73">
        <f>$J$5*(1+Underlying_Assets!H219)</f>
        <v>25.483060079424643</v>
      </c>
      <c r="E197" s="73">
        <f>$J$6*(1+Underlying_Assets!I219)</f>
        <v>90.154230320946311</v>
      </c>
      <c r="F197" s="77">
        <f t="shared" si="29"/>
        <v>0.3104782909641649</v>
      </c>
      <c r="G197" s="77">
        <f t="shared" si="30"/>
        <v>0.8196126875529417</v>
      </c>
      <c r="H197" s="77">
        <f t="shared" si="31"/>
        <v>0.4357951458586265</v>
      </c>
      <c r="I197" s="77">
        <f t="shared" si="32"/>
        <v>0.17666648281555644</v>
      </c>
      <c r="J197" s="77">
        <f t="shared" si="33"/>
        <v>0.64354451893635156</v>
      </c>
      <c r="K197" s="77">
        <f t="shared" si="34"/>
        <v>0.1400006225827552</v>
      </c>
      <c r="L197" s="73">
        <f t="shared" si="35"/>
        <v>2.1943758718567281</v>
      </c>
      <c r="M197" s="73">
        <f t="shared" si="36"/>
        <v>3.6481276492639765</v>
      </c>
      <c r="N197" s="73">
        <f t="shared" si="28"/>
        <v>6.9026514148717588</v>
      </c>
      <c r="O197" s="73">
        <f t="shared" si="37"/>
        <v>81143299.597357571</v>
      </c>
      <c r="P197" s="73">
        <f t="shared" si="38"/>
        <v>10196596.04598555</v>
      </c>
      <c r="U197" s="11">
        <v>6364153.7151657641</v>
      </c>
      <c r="V197" s="11"/>
      <c r="AB197" s="46"/>
    </row>
    <row r="198" spans="2:28" x14ac:dyDescent="0.35">
      <c r="B198" s="77">
        <v>175</v>
      </c>
      <c r="C198" s="78">
        <f>$J$4*(1+Underlying_Assets!G220)</f>
        <v>101.9349194802323</v>
      </c>
      <c r="D198" s="73">
        <f>$J$5*(1+Underlying_Assets!H220)</f>
        <v>25.179631929972214</v>
      </c>
      <c r="E198" s="73">
        <f>$J$6*(1+Underlying_Assets!I220)</f>
        <v>89.50430290562602</v>
      </c>
      <c r="F198" s="77">
        <f t="shared" si="29"/>
        <v>0.30272799993290739</v>
      </c>
      <c r="G198" s="77">
        <f t="shared" si="30"/>
        <v>0.75157932331118482</v>
      </c>
      <c r="H198" s="77">
        <f t="shared" si="31"/>
        <v>0.41133501541940615</v>
      </c>
      <c r="I198" s="77">
        <f t="shared" si="32"/>
        <v>0.16891619178429892</v>
      </c>
      <c r="J198" s="77">
        <f t="shared" si="33"/>
        <v>0.5755111546945948</v>
      </c>
      <c r="K198" s="77">
        <f t="shared" si="34"/>
        <v>0.11554049214353485</v>
      </c>
      <c r="L198" s="73">
        <f t="shared" si="35"/>
        <v>2.4843136832860324</v>
      </c>
      <c r="M198" s="73">
        <f t="shared" si="36"/>
        <v>3.4102632204721672</v>
      </c>
      <c r="N198" s="73">
        <f t="shared" si="28"/>
        <v>7.1209880213294028</v>
      </c>
      <c r="O198" s="73">
        <f t="shared" si="37"/>
        <v>73998440.316657975</v>
      </c>
      <c r="P198" s="73">
        <f t="shared" si="38"/>
        <v>3051736.7652859539</v>
      </c>
      <c r="U198" s="11">
        <v>6389194.7915805131</v>
      </c>
      <c r="V198" s="11"/>
      <c r="AB198" s="46"/>
    </row>
    <row r="199" spans="2:28" x14ac:dyDescent="0.35">
      <c r="B199" s="77">
        <v>176</v>
      </c>
      <c r="C199" s="78">
        <f>$J$4*(1+Underlying_Assets!G221)</f>
        <v>102.7410037327042</v>
      </c>
      <c r="D199" s="73">
        <f>$J$5*(1+Underlying_Assets!H221)</f>
        <v>25.139696701626146</v>
      </c>
      <c r="E199" s="73">
        <f>$J$6*(1+Underlying_Assets!I221)</f>
        <v>89.323656323681064</v>
      </c>
      <c r="F199" s="77">
        <f t="shared" si="29"/>
        <v>0.31060472922731469</v>
      </c>
      <c r="G199" s="77">
        <f t="shared" si="30"/>
        <v>0.74256422278365264</v>
      </c>
      <c r="H199" s="77">
        <f t="shared" si="31"/>
        <v>0.40450480091674323</v>
      </c>
      <c r="I199" s="77">
        <f t="shared" si="32"/>
        <v>0.17679292107870623</v>
      </c>
      <c r="J199" s="77">
        <f t="shared" si="33"/>
        <v>0.5664960541670625</v>
      </c>
      <c r="K199" s="77">
        <f t="shared" si="34"/>
        <v>0.10871027764087193</v>
      </c>
      <c r="L199" s="73">
        <f t="shared" si="35"/>
        <v>2.1896625848970359</v>
      </c>
      <c r="M199" s="73">
        <f t="shared" si="36"/>
        <v>3.3794136767923852</v>
      </c>
      <c r="N199" s="73">
        <f t="shared" si="28"/>
        <v>7.1827088357481657</v>
      </c>
      <c r="O199" s="73">
        <f t="shared" si="37"/>
        <v>77225866.695824102</v>
      </c>
      <c r="P199" s="73">
        <f t="shared" si="38"/>
        <v>6279163.1444520801</v>
      </c>
      <c r="U199" s="11">
        <v>6463107.8833217621</v>
      </c>
      <c r="V199" s="11"/>
      <c r="AB199" s="46"/>
    </row>
    <row r="200" spans="2:28" x14ac:dyDescent="0.35">
      <c r="B200" s="77">
        <v>177</v>
      </c>
      <c r="C200" s="78">
        <f>$J$4*(1+Underlying_Assets!G222)</f>
        <v>101.57660359951736</v>
      </c>
      <c r="D200" s="73">
        <f>$J$5*(1+Underlying_Assets!H222)</f>
        <v>24.845815364225636</v>
      </c>
      <c r="E200" s="73">
        <f>$J$6*(1+Underlying_Assets!I222)</f>
        <v>89.273033740917569</v>
      </c>
      <c r="F200" s="77">
        <f t="shared" si="29"/>
        <v>0.29920666369064952</v>
      </c>
      <c r="G200" s="77">
        <f t="shared" si="30"/>
        <v>0.67577874843813013</v>
      </c>
      <c r="H200" s="77">
        <f t="shared" si="31"/>
        <v>0.40258829231903104</v>
      </c>
      <c r="I200" s="77">
        <f t="shared" si="32"/>
        <v>0.16539485554204106</v>
      </c>
      <c r="J200" s="77">
        <f t="shared" si="33"/>
        <v>0.49971057982154005</v>
      </c>
      <c r="K200" s="77">
        <f t="shared" si="34"/>
        <v>0.10679376904315974</v>
      </c>
      <c r="L200" s="73">
        <f t="shared" si="35"/>
        <v>2.6167112535894219</v>
      </c>
      <c r="M200" s="73">
        <f t="shared" si="36"/>
        <v>3.1558080702805089</v>
      </c>
      <c r="N200" s="73">
        <f t="shared" si="28"/>
        <v>7.2000862061218847</v>
      </c>
      <c r="O200" s="73">
        <f t="shared" si="37"/>
        <v>67716057.39314653</v>
      </c>
      <c r="P200" s="73">
        <f t="shared" si="38"/>
        <v>-3230646.1582254916</v>
      </c>
      <c r="U200" s="11">
        <v>6464908.4735949188</v>
      </c>
      <c r="V200" s="11"/>
      <c r="AB200" s="46"/>
    </row>
    <row r="201" spans="2:28" x14ac:dyDescent="0.35">
      <c r="B201" s="77">
        <v>178</v>
      </c>
      <c r="C201" s="78">
        <f>$J$4*(1+Underlying_Assets!G223)</f>
        <v>101.99760451493155</v>
      </c>
      <c r="D201" s="73">
        <f>$J$5*(1+Underlying_Assets!H223)</f>
        <v>25.120380425836522</v>
      </c>
      <c r="E201" s="73">
        <f>$J$6*(1+Underlying_Assets!I223)</f>
        <v>89.340112591659221</v>
      </c>
      <c r="F201" s="77">
        <f t="shared" si="29"/>
        <v>0.30334276245774094</v>
      </c>
      <c r="G201" s="77">
        <f t="shared" si="30"/>
        <v>0.73819856773675252</v>
      </c>
      <c r="H201" s="77">
        <f t="shared" si="31"/>
        <v>0.40512758101827312</v>
      </c>
      <c r="I201" s="77">
        <f t="shared" si="32"/>
        <v>0.16953095430913248</v>
      </c>
      <c r="J201" s="77">
        <f t="shared" si="33"/>
        <v>0.56213039912016249</v>
      </c>
      <c r="K201" s="77">
        <f t="shared" si="34"/>
        <v>0.10933305774240182</v>
      </c>
      <c r="L201" s="73">
        <f t="shared" si="35"/>
        <v>2.4612418752529237</v>
      </c>
      <c r="M201" s="73">
        <f t="shared" si="36"/>
        <v>3.3645311506947095</v>
      </c>
      <c r="N201" s="73">
        <f t="shared" si="28"/>
        <v>7.1770675232105923</v>
      </c>
      <c r="O201" s="73">
        <f t="shared" si="37"/>
        <v>73641058.126912057</v>
      </c>
      <c r="P201" s="73">
        <f t="shared" si="38"/>
        <v>2694354.575540036</v>
      </c>
      <c r="U201" s="11">
        <v>6486517.8297359645</v>
      </c>
      <c r="V201" s="11"/>
      <c r="AB201" s="46"/>
    </row>
    <row r="202" spans="2:28" x14ac:dyDescent="0.35">
      <c r="B202" s="77">
        <v>179</v>
      </c>
      <c r="C202" s="78">
        <f>$J$4*(1+Underlying_Assets!G224)</f>
        <v>102.10267925907137</v>
      </c>
      <c r="D202" s="73">
        <f>$J$5*(1+Underlying_Assets!H224)</f>
        <v>24.618377980560975</v>
      </c>
      <c r="E202" s="73">
        <f>$J$6*(1+Underlying_Assets!I224)</f>
        <v>88.716551855442376</v>
      </c>
      <c r="F202" s="77">
        <f t="shared" si="29"/>
        <v>0.30437240094211593</v>
      </c>
      <c r="G202" s="77">
        <f t="shared" si="30"/>
        <v>0.62354837522678819</v>
      </c>
      <c r="H202" s="77">
        <f t="shared" si="31"/>
        <v>0.38144864575675325</v>
      </c>
      <c r="I202" s="77">
        <f t="shared" si="32"/>
        <v>0.17056059279350747</v>
      </c>
      <c r="J202" s="77">
        <f t="shared" si="33"/>
        <v>0.44748020661019811</v>
      </c>
      <c r="K202" s="77">
        <f t="shared" si="34"/>
        <v>8.5654122480881945E-2</v>
      </c>
      <c r="L202" s="73">
        <f t="shared" si="35"/>
        <v>2.4226282555627137</v>
      </c>
      <c r="M202" s="73">
        <f t="shared" si="36"/>
        <v>2.9870417319609608</v>
      </c>
      <c r="N202" s="73">
        <f t="shared" si="28"/>
        <v>7.393475297867564</v>
      </c>
      <c r="O202" s="73">
        <f t="shared" si="37"/>
        <v>67636672.061804473</v>
      </c>
      <c r="P202" s="73">
        <f t="shared" si="38"/>
        <v>-3310031.489567548</v>
      </c>
      <c r="U202" s="11">
        <v>6527037.5235391259</v>
      </c>
      <c r="V202" s="11"/>
      <c r="AB202" s="46"/>
    </row>
    <row r="203" spans="2:28" x14ac:dyDescent="0.35">
      <c r="B203" s="77">
        <v>180</v>
      </c>
      <c r="C203" s="78">
        <f>$J$4*(1+Underlying_Assets!G225)</f>
        <v>102.71117563819415</v>
      </c>
      <c r="D203" s="73">
        <f>$J$5*(1+Underlying_Assets!H225)</f>
        <v>25.341677603425648</v>
      </c>
      <c r="E203" s="73">
        <f>$J$6*(1+Underlying_Assets!I225)</f>
        <v>89.047139593853629</v>
      </c>
      <c r="F203" s="77">
        <f t="shared" si="29"/>
        <v>0.31031436389937356</v>
      </c>
      <c r="G203" s="77">
        <f t="shared" si="30"/>
        <v>0.78801387910391696</v>
      </c>
      <c r="H203" s="77">
        <f t="shared" si="31"/>
        <v>0.39402295245186719</v>
      </c>
      <c r="I203" s="77">
        <f t="shared" si="32"/>
        <v>0.17650255575076509</v>
      </c>
      <c r="J203" s="77">
        <f t="shared" si="33"/>
        <v>0.61194571048732693</v>
      </c>
      <c r="K203" s="77">
        <f t="shared" si="34"/>
        <v>9.8228429175995891E-2</v>
      </c>
      <c r="L203" s="73">
        <f t="shared" si="35"/>
        <v>2.2004874466294666</v>
      </c>
      <c r="M203" s="73">
        <f t="shared" si="36"/>
        <v>3.5365426378689691</v>
      </c>
      <c r="N203" s="73">
        <f t="shared" si="28"/>
        <v>7.2780653718127333</v>
      </c>
      <c r="O203" s="73">
        <f t="shared" si="37"/>
        <v>80715330.256889462</v>
      </c>
      <c r="P203" s="73">
        <f t="shared" si="38"/>
        <v>9768626.705517441</v>
      </c>
      <c r="U203" s="11">
        <v>6554407.4106119871</v>
      </c>
      <c r="V203" s="11"/>
      <c r="AB203" s="46"/>
    </row>
    <row r="204" spans="2:28" x14ac:dyDescent="0.35">
      <c r="B204" s="77">
        <v>181</v>
      </c>
      <c r="C204" s="78">
        <f>$J$4*(1+Underlying_Assets!G226)</f>
        <v>102.49566853701515</v>
      </c>
      <c r="D204" s="73">
        <f>$J$5*(1+Underlying_Assets!H226)</f>
        <v>25.04141630592925</v>
      </c>
      <c r="E204" s="73">
        <f>$J$6*(1+Underlying_Assets!I226)</f>
        <v>89.494475335721845</v>
      </c>
      <c r="F204" s="77">
        <f t="shared" si="29"/>
        <v>0.30821397410707935</v>
      </c>
      <c r="G204" s="77">
        <f t="shared" si="30"/>
        <v>0.72031697403383887</v>
      </c>
      <c r="H204" s="77">
        <f t="shared" si="31"/>
        <v>0.4109637915079643</v>
      </c>
      <c r="I204" s="77">
        <f t="shared" si="32"/>
        <v>0.17440216595847088</v>
      </c>
      <c r="J204" s="77">
        <f t="shared" si="33"/>
        <v>0.54424880541724874</v>
      </c>
      <c r="K204" s="77">
        <f t="shared" si="34"/>
        <v>0.115169268232093</v>
      </c>
      <c r="L204" s="73">
        <f t="shared" si="35"/>
        <v>2.2788749771698278</v>
      </c>
      <c r="M204" s="73">
        <f t="shared" si="36"/>
        <v>3.3039596327901375</v>
      </c>
      <c r="N204" s="73">
        <f t="shared" si="28"/>
        <v>7.1243341269999192</v>
      </c>
      <c r="O204" s="73">
        <f t="shared" si="37"/>
        <v>74354363.56476441</v>
      </c>
      <c r="P204" s="73">
        <f t="shared" si="38"/>
        <v>3407660.0133923888</v>
      </c>
      <c r="U204" s="11">
        <v>6560035.4309172928</v>
      </c>
      <c r="V204" s="11"/>
      <c r="AB204" s="46"/>
    </row>
    <row r="205" spans="2:28" x14ac:dyDescent="0.35">
      <c r="B205" s="77">
        <v>182</v>
      </c>
      <c r="C205" s="78">
        <f>$J$4*(1+Underlying_Assets!G227)</f>
        <v>101.91209443569211</v>
      </c>
      <c r="D205" s="73">
        <f>$J$5*(1+Underlying_Assets!H227)</f>
        <v>25.100824979039757</v>
      </c>
      <c r="E205" s="73">
        <f>$J$6*(1+Underlying_Assets!I227)</f>
        <v>89.713396226341885</v>
      </c>
      <c r="F205" s="77">
        <f t="shared" si="29"/>
        <v>0.30250405704360911</v>
      </c>
      <c r="G205" s="77">
        <f t="shared" si="30"/>
        <v>0.73377543694806968</v>
      </c>
      <c r="H205" s="77">
        <f t="shared" si="31"/>
        <v>0.41922360436414607</v>
      </c>
      <c r="I205" s="77">
        <f t="shared" si="32"/>
        <v>0.16869224889500065</v>
      </c>
      <c r="J205" s="77">
        <f t="shared" si="33"/>
        <v>0.55770726833147966</v>
      </c>
      <c r="K205" s="77">
        <f t="shared" si="34"/>
        <v>0.12342908108827477</v>
      </c>
      <c r="L205" s="73">
        <f t="shared" si="35"/>
        <v>2.4927213162497637</v>
      </c>
      <c r="M205" s="73">
        <f t="shared" si="36"/>
        <v>3.3494904581497185</v>
      </c>
      <c r="N205" s="73">
        <f t="shared" si="28"/>
        <v>7.0501119604401907</v>
      </c>
      <c r="O205" s="73">
        <f t="shared" si="37"/>
        <v>72327713.170198157</v>
      </c>
      <c r="P205" s="73">
        <f t="shared" si="38"/>
        <v>1381009.618826136</v>
      </c>
      <c r="U205" s="11">
        <v>6612584.2960845828</v>
      </c>
      <c r="V205" s="11"/>
      <c r="AB205" s="46"/>
    </row>
    <row r="206" spans="2:28" x14ac:dyDescent="0.35">
      <c r="B206" s="77">
        <v>183</v>
      </c>
      <c r="C206" s="78">
        <f>$J$4*(1+Underlying_Assets!G228)</f>
        <v>101.02261883085235</v>
      </c>
      <c r="D206" s="73">
        <f>$J$5*(1+Underlying_Assets!H228)</f>
        <v>24.992023668294536</v>
      </c>
      <c r="E206" s="73">
        <f>$J$6*(1+Underlying_Assets!I228)</f>
        <v>89.754649261572865</v>
      </c>
      <c r="F206" s="77">
        <f t="shared" si="29"/>
        <v>0.29373787518576633</v>
      </c>
      <c r="G206" s="77">
        <f t="shared" si="30"/>
        <v>0.70910321691587019</v>
      </c>
      <c r="H206" s="77">
        <f t="shared" si="31"/>
        <v>0.42077781060757952</v>
      </c>
      <c r="I206" s="77">
        <f t="shared" si="32"/>
        <v>0.15992606703715787</v>
      </c>
      <c r="J206" s="77">
        <f t="shared" si="33"/>
        <v>0.53303504829928006</v>
      </c>
      <c r="K206" s="77">
        <f t="shared" si="34"/>
        <v>0.12498328733170821</v>
      </c>
      <c r="L206" s="73">
        <f t="shared" si="35"/>
        <v>2.823147738221536</v>
      </c>
      <c r="M206" s="73">
        <f t="shared" si="36"/>
        <v>3.2662925448670279</v>
      </c>
      <c r="N206" s="73">
        <f t="shared" si="28"/>
        <v>7.0361996852688797</v>
      </c>
      <c r="O206" s="73">
        <f t="shared" si="37"/>
        <v>66629076.46502652</v>
      </c>
      <c r="P206" s="73">
        <f t="shared" si="38"/>
        <v>-4317627.0863455012</v>
      </c>
      <c r="U206" s="11">
        <v>6666166.8116898388</v>
      </c>
      <c r="V206" s="11"/>
      <c r="AB206" s="46"/>
    </row>
    <row r="207" spans="2:28" x14ac:dyDescent="0.35">
      <c r="B207" s="77">
        <v>184</v>
      </c>
      <c r="C207" s="78">
        <f>$J$4*(1+Underlying_Assets!G229)</f>
        <v>101.09925799569304</v>
      </c>
      <c r="D207" s="73">
        <f>$J$5*(1+Underlying_Assets!H229)</f>
        <v>25.239520563455454</v>
      </c>
      <c r="E207" s="73">
        <f>$J$6*(1+Underlying_Assets!I229)</f>
        <v>88.436654568402588</v>
      </c>
      <c r="F207" s="77">
        <f t="shared" si="29"/>
        <v>0.2944962212858207</v>
      </c>
      <c r="G207" s="77">
        <f t="shared" si="30"/>
        <v>0.7650720031515269</v>
      </c>
      <c r="H207" s="77">
        <f t="shared" si="31"/>
        <v>0.37076572762874155</v>
      </c>
      <c r="I207" s="77">
        <f t="shared" si="32"/>
        <v>0.16068441313721224</v>
      </c>
      <c r="J207" s="77">
        <f t="shared" si="33"/>
        <v>0.58900383453493688</v>
      </c>
      <c r="K207" s="77">
        <f t="shared" si="34"/>
        <v>7.4971204352870247E-2</v>
      </c>
      <c r="L207" s="73">
        <f t="shared" si="35"/>
        <v>2.7944624329713363</v>
      </c>
      <c r="M207" s="73">
        <f t="shared" si="36"/>
        <v>3.4567290776662247</v>
      </c>
      <c r="N207" s="73">
        <f t="shared" si="28"/>
        <v>7.492396100233421</v>
      </c>
      <c r="O207" s="73">
        <f t="shared" si="37"/>
        <v>73063012.858835563</v>
      </c>
      <c r="P207" s="73">
        <f t="shared" si="38"/>
        <v>2116309.3074635416</v>
      </c>
      <c r="U207" s="11">
        <v>6702354.8217651546</v>
      </c>
      <c r="V207" s="11"/>
      <c r="AB207" s="46"/>
    </row>
    <row r="208" spans="2:28" x14ac:dyDescent="0.35">
      <c r="B208" s="77">
        <v>185</v>
      </c>
      <c r="C208" s="78">
        <f>$J$4*(1+Underlying_Assets!G230)</f>
        <v>102.69034880588902</v>
      </c>
      <c r="D208" s="73">
        <f>$J$5*(1+Underlying_Assets!H230)</f>
        <v>24.559725961097648</v>
      </c>
      <c r="E208" s="73">
        <f>$J$6*(1+Underlying_Assets!I230)</f>
        <v>89.589478050721496</v>
      </c>
      <c r="F208" s="77">
        <f t="shared" si="29"/>
        <v>0.31011157248939858</v>
      </c>
      <c r="G208" s="77">
        <f t="shared" si="30"/>
        <v>0.61000083203942768</v>
      </c>
      <c r="H208" s="77">
        <f t="shared" si="31"/>
        <v>0.41455069136235229</v>
      </c>
      <c r="I208" s="77">
        <f t="shared" si="32"/>
        <v>0.17629976434079012</v>
      </c>
      <c r="J208" s="77">
        <f t="shared" si="33"/>
        <v>0.43393266342283759</v>
      </c>
      <c r="K208" s="77">
        <f t="shared" si="34"/>
        <v>0.11875616808648098</v>
      </c>
      <c r="L208" s="73">
        <f t="shared" si="35"/>
        <v>2.2080492280382558</v>
      </c>
      <c r="M208" s="73">
        <f t="shared" si="36"/>
        <v>2.9441490626252236</v>
      </c>
      <c r="N208" s="73">
        <f t="shared" si="28"/>
        <v>7.0920434446471852</v>
      </c>
      <c r="O208" s="73">
        <f t="shared" si="37"/>
        <v>67846607.739281312</v>
      </c>
      <c r="P208" s="73">
        <f t="shared" si="38"/>
        <v>-3100095.8120907098</v>
      </c>
      <c r="U208" s="11">
        <v>6738250.0856787562</v>
      </c>
      <c r="V208" s="11"/>
      <c r="AB208" s="46"/>
    </row>
    <row r="209" spans="2:28" x14ac:dyDescent="0.35">
      <c r="B209" s="77">
        <v>186</v>
      </c>
      <c r="C209" s="78">
        <f>$J$4*(1+Underlying_Assets!G231)</f>
        <v>103.51693583616282</v>
      </c>
      <c r="D209" s="73">
        <f>$J$5*(1+Underlying_Assets!H231)</f>
        <v>25.432401525977927</v>
      </c>
      <c r="E209" s="73">
        <f>$J$6*(1+Underlying_Assets!I231)</f>
        <v>89.508913514510155</v>
      </c>
      <c r="F209" s="77">
        <f t="shared" si="29"/>
        <v>0.31812866518354194</v>
      </c>
      <c r="G209" s="77">
        <f t="shared" si="30"/>
        <v>0.80831076333469198</v>
      </c>
      <c r="H209" s="77">
        <f t="shared" si="31"/>
        <v>0.41150916123919334</v>
      </c>
      <c r="I209" s="77">
        <f t="shared" si="32"/>
        <v>0.18431685703493347</v>
      </c>
      <c r="J209" s="77">
        <f t="shared" si="33"/>
        <v>0.63224259471810185</v>
      </c>
      <c r="K209" s="77">
        <f t="shared" si="34"/>
        <v>0.11571463796332204</v>
      </c>
      <c r="L209" s="73">
        <f t="shared" si="35"/>
        <v>1.9101649473850841</v>
      </c>
      <c r="M209" s="73">
        <f t="shared" si="36"/>
        <v>3.6079976728568042</v>
      </c>
      <c r="N209" s="73">
        <f t="shared" si="28"/>
        <v>7.1194186552233063</v>
      </c>
      <c r="O209" s="73">
        <f t="shared" si="37"/>
        <v>84835067.364631593</v>
      </c>
      <c r="P209" s="73">
        <f t="shared" si="38"/>
        <v>13888363.813259572</v>
      </c>
      <c r="U209" s="11">
        <v>6792394.2540007383</v>
      </c>
      <c r="V209" s="11"/>
      <c r="AB209" s="46"/>
    </row>
    <row r="210" spans="2:28" x14ac:dyDescent="0.35">
      <c r="B210" s="77">
        <v>187</v>
      </c>
      <c r="C210" s="78">
        <f>$J$4*(1+Underlying_Assets!G232)</f>
        <v>100.72243572285686</v>
      </c>
      <c r="D210" s="73">
        <f>$J$5*(1+Underlying_Assets!H232)</f>
        <v>24.814236087963614</v>
      </c>
      <c r="E210" s="73">
        <f>$J$6*(1+Underlying_Assets!I232)</f>
        <v>88.092055240983782</v>
      </c>
      <c r="F210" s="77">
        <f t="shared" si="29"/>
        <v>0.29076200715084061</v>
      </c>
      <c r="G210" s="77">
        <f t="shared" si="30"/>
        <v>0.66855530602793778</v>
      </c>
      <c r="H210" s="77">
        <f t="shared" si="31"/>
        <v>0.35756677418382948</v>
      </c>
      <c r="I210" s="77">
        <f t="shared" si="32"/>
        <v>0.15695019900223214</v>
      </c>
      <c r="J210" s="77">
        <f t="shared" si="33"/>
        <v>0.4924871374113477</v>
      </c>
      <c r="K210" s="77">
        <f t="shared" si="34"/>
        <v>6.1772250907958182E-2</v>
      </c>
      <c r="L210" s="73">
        <f t="shared" si="35"/>
        <v>2.9358967026555263</v>
      </c>
      <c r="M210" s="73">
        <f t="shared" si="36"/>
        <v>3.1321469472071843</v>
      </c>
      <c r="N210" s="73">
        <f t="shared" si="28"/>
        <v>7.6157165924491252</v>
      </c>
      <c r="O210" s="73">
        <f t="shared" si="37"/>
        <v>65490761.474523</v>
      </c>
      <c r="P210" s="73">
        <f t="shared" si="38"/>
        <v>-5455942.076849021</v>
      </c>
      <c r="U210" s="11">
        <v>7024061.2786704153</v>
      </c>
      <c r="V210" s="11"/>
      <c r="AB210" s="46"/>
    </row>
    <row r="211" spans="2:28" x14ac:dyDescent="0.35">
      <c r="B211" s="77">
        <v>188</v>
      </c>
      <c r="C211" s="78">
        <f>$J$4*(1+Underlying_Assets!G233)</f>
        <v>102.3682695665953</v>
      </c>
      <c r="D211" s="73">
        <f>$J$5*(1+Underlying_Assets!H233)</f>
        <v>25.500085383422135</v>
      </c>
      <c r="E211" s="73">
        <f>$J$6*(1+Underlying_Assets!I233)</f>
        <v>88.968542053633001</v>
      </c>
      <c r="F211" s="77">
        <f t="shared" si="29"/>
        <v>0.30697023166981191</v>
      </c>
      <c r="G211" s="77">
        <f t="shared" si="30"/>
        <v>0.82340598949956989</v>
      </c>
      <c r="H211" s="77">
        <f t="shared" si="31"/>
        <v>0.39103763452940371</v>
      </c>
      <c r="I211" s="77">
        <f t="shared" si="32"/>
        <v>0.17315842352120345</v>
      </c>
      <c r="J211" s="77">
        <f t="shared" si="33"/>
        <v>0.64733782088297986</v>
      </c>
      <c r="K211" s="77">
        <f t="shared" si="34"/>
        <v>9.5243111253532409E-2</v>
      </c>
      <c r="L211" s="73">
        <f t="shared" si="35"/>
        <v>2.32536206856701</v>
      </c>
      <c r="M211" s="73">
        <f t="shared" si="36"/>
        <v>3.6616512196595963</v>
      </c>
      <c r="N211" s="73">
        <f t="shared" si="28"/>
        <v>7.3053649061087995</v>
      </c>
      <c r="O211" s="73">
        <f t="shared" si="37"/>
        <v>81855504.100931808</v>
      </c>
      <c r="P211" s="73">
        <f t="shared" si="38"/>
        <v>10908800.549559787</v>
      </c>
      <c r="U211" s="11">
        <v>7174127.4383101463</v>
      </c>
      <c r="V211" s="11"/>
      <c r="AB211" s="46"/>
    </row>
    <row r="212" spans="2:28" x14ac:dyDescent="0.35">
      <c r="B212" s="77">
        <v>189</v>
      </c>
      <c r="C212" s="78">
        <f>$J$4*(1+Underlying_Assets!G234)</f>
        <v>101.93249352126143</v>
      </c>
      <c r="D212" s="73">
        <f>$J$5*(1+Underlying_Assets!H234)</f>
        <v>25.18847448239249</v>
      </c>
      <c r="E212" s="73">
        <f>$J$6*(1+Underlying_Assets!I234)</f>
        <v>88.198281524918215</v>
      </c>
      <c r="F212" s="77">
        <f t="shared" si="29"/>
        <v>0.3027042005533474</v>
      </c>
      <c r="G212" s="77">
        <f t="shared" si="30"/>
        <v>0.7535735346093132</v>
      </c>
      <c r="H212" s="77">
        <f t="shared" si="31"/>
        <v>0.3616409840975508</v>
      </c>
      <c r="I212" s="77">
        <f t="shared" si="32"/>
        <v>0.16889239240473894</v>
      </c>
      <c r="J212" s="77">
        <f t="shared" si="33"/>
        <v>0.57750536599272317</v>
      </c>
      <c r="K212" s="77">
        <f t="shared" si="34"/>
        <v>6.5846460821679498E-2</v>
      </c>
      <c r="L212" s="73">
        <f t="shared" si="35"/>
        <v>2.4852071192013838</v>
      </c>
      <c r="M212" s="73">
        <f t="shared" si="36"/>
        <v>3.4171086624167657</v>
      </c>
      <c r="N212" s="73">
        <f t="shared" si="28"/>
        <v>7.5775206342661932</v>
      </c>
      <c r="O212" s="73">
        <f t="shared" si="37"/>
        <v>76407290.989249662</v>
      </c>
      <c r="P212" s="73">
        <f t="shared" si="38"/>
        <v>5460587.4378776401</v>
      </c>
      <c r="U212" s="11">
        <v>7200408.5664989203</v>
      </c>
      <c r="V212" s="11"/>
      <c r="AB212" s="46"/>
    </row>
    <row r="213" spans="2:28" x14ac:dyDescent="0.35">
      <c r="B213" s="77">
        <v>190</v>
      </c>
      <c r="C213" s="78">
        <f>$J$4*(1+Underlying_Assets!G235)</f>
        <v>102.28279077502067</v>
      </c>
      <c r="D213" s="73">
        <f>$J$5*(1+Underlying_Assets!H235)</f>
        <v>25.139009174928415</v>
      </c>
      <c r="E213" s="73">
        <f>$J$6*(1+Underlying_Assets!I235)</f>
        <v>88.661910135079211</v>
      </c>
      <c r="F213" s="77">
        <f t="shared" si="29"/>
        <v>0.30613487028538777</v>
      </c>
      <c r="G213" s="77">
        <f t="shared" si="30"/>
        <v>0.74240889304015434</v>
      </c>
      <c r="H213" s="77">
        <f t="shared" si="31"/>
        <v>0.37936577002332039</v>
      </c>
      <c r="I213" s="77">
        <f t="shared" si="32"/>
        <v>0.17232306213677931</v>
      </c>
      <c r="J213" s="77">
        <f t="shared" si="33"/>
        <v>0.56634072442356431</v>
      </c>
      <c r="K213" s="77">
        <f t="shared" si="34"/>
        <v>8.3571246747449091E-2</v>
      </c>
      <c r="L213" s="73">
        <f t="shared" si="35"/>
        <v>2.3566143852836774</v>
      </c>
      <c r="M213" s="73">
        <f t="shared" si="36"/>
        <v>3.3788835224096303</v>
      </c>
      <c r="N213" s="73">
        <f t="shared" si="28"/>
        <v>7.4126994336213485</v>
      </c>
      <c r="O213" s="73">
        <f t="shared" si="37"/>
        <v>76361794.992895216</v>
      </c>
      <c r="P213" s="73">
        <f t="shared" si="38"/>
        <v>5415091.4415231943</v>
      </c>
      <c r="U213" s="11">
        <v>7219708.9518242925</v>
      </c>
      <c r="V213" s="11"/>
      <c r="AB213" s="46"/>
    </row>
    <row r="214" spans="2:28" x14ac:dyDescent="0.35">
      <c r="B214" s="77">
        <v>191</v>
      </c>
      <c r="C214" s="78">
        <f>$J$4*(1+Underlying_Assets!G236)</f>
        <v>101.87051580226702</v>
      </c>
      <c r="D214" s="73">
        <f>$J$5*(1+Underlying_Assets!H236)</f>
        <v>24.92508595212416</v>
      </c>
      <c r="E214" s="73">
        <f>$J$6*(1+Underlying_Assets!I236)</f>
        <v>89.372878206519104</v>
      </c>
      <c r="F214" s="77">
        <f t="shared" si="29"/>
        <v>0.30209598852438169</v>
      </c>
      <c r="G214" s="77">
        <f t="shared" si="30"/>
        <v>0.69387072804227645</v>
      </c>
      <c r="H214" s="77">
        <f t="shared" si="31"/>
        <v>0.40636723954251297</v>
      </c>
      <c r="I214" s="77">
        <f t="shared" si="32"/>
        <v>0.16828418037577322</v>
      </c>
      <c r="J214" s="77">
        <f t="shared" si="33"/>
        <v>0.51780255942568632</v>
      </c>
      <c r="K214" s="77">
        <f t="shared" si="34"/>
        <v>0.11057271626664167</v>
      </c>
      <c r="L214" s="73">
        <f t="shared" si="35"/>
        <v>2.50804600621791</v>
      </c>
      <c r="M214" s="73">
        <f t="shared" si="36"/>
        <v>3.2155203296218833</v>
      </c>
      <c r="N214" s="73">
        <f t="shared" si="28"/>
        <v>7.1658464764987428</v>
      </c>
      <c r="O214" s="73">
        <f t="shared" si="37"/>
        <v>70043086.900316462</v>
      </c>
      <c r="P214" s="73">
        <f t="shared" si="38"/>
        <v>-903616.65105555952</v>
      </c>
      <c r="U214" s="11">
        <v>7296003.9157882035</v>
      </c>
      <c r="V214" s="11"/>
      <c r="AB214" s="46"/>
    </row>
    <row r="215" spans="2:28" x14ac:dyDescent="0.35">
      <c r="B215" s="77">
        <v>192</v>
      </c>
      <c r="C215" s="78">
        <f>$J$4*(1+Underlying_Assets!G237)</f>
        <v>101.66533992474344</v>
      </c>
      <c r="D215" s="73">
        <f>$J$5*(1+Underlying_Assets!H237)</f>
        <v>25.373361707030703</v>
      </c>
      <c r="E215" s="73">
        <f>$J$6*(1+Underlying_Assets!I237)</f>
        <v>88.633667759424441</v>
      </c>
      <c r="F215" s="77">
        <f t="shared" si="29"/>
        <v>0.30007987253057483</v>
      </c>
      <c r="G215" s="77">
        <f t="shared" si="30"/>
        <v>0.79511053689455613</v>
      </c>
      <c r="H215" s="77">
        <f t="shared" si="31"/>
        <v>0.37828870185124036</v>
      </c>
      <c r="I215" s="77">
        <f t="shared" si="32"/>
        <v>0.16626806438196637</v>
      </c>
      <c r="J215" s="77">
        <f t="shared" si="33"/>
        <v>0.61904236827796599</v>
      </c>
      <c r="K215" s="77">
        <f t="shared" si="34"/>
        <v>8.2494178575369059E-2</v>
      </c>
      <c r="L215" s="73">
        <f t="shared" si="35"/>
        <v>2.5838412130202855</v>
      </c>
      <c r="M215" s="73">
        <f t="shared" si="36"/>
        <v>3.5614365762337279</v>
      </c>
      <c r="N215" s="73">
        <f t="shared" si="28"/>
        <v>7.42265227490428</v>
      </c>
      <c r="O215" s="73">
        <f t="shared" si="37"/>
        <v>77335898.342952535</v>
      </c>
      <c r="P215" s="73">
        <f t="shared" si="38"/>
        <v>6389194.7915805131</v>
      </c>
      <c r="U215" s="11">
        <v>7370388.174561739</v>
      </c>
      <c r="V215" s="11"/>
      <c r="AB215" s="46"/>
    </row>
    <row r="216" spans="2:28" x14ac:dyDescent="0.35">
      <c r="B216" s="77">
        <v>193</v>
      </c>
      <c r="C216" s="78">
        <f>$J$4*(1+Underlying_Assets!G238)</f>
        <v>101.849998</v>
      </c>
      <c r="D216" s="73">
        <f>$J$5*(1+Underlying_Assets!H238)</f>
        <v>25.041681975517804</v>
      </c>
      <c r="E216" s="73">
        <f>$J$6*(1+Underlying_Assets!I238)</f>
        <v>85.875756049201939</v>
      </c>
      <c r="F216" s="77">
        <f t="shared" si="29"/>
        <v>0.30189455763307421</v>
      </c>
      <c r="G216" s="77">
        <f t="shared" si="30"/>
        <v>0.72037722996527986</v>
      </c>
      <c r="H216" s="77">
        <f t="shared" si="31"/>
        <v>0.27142320686229054</v>
      </c>
      <c r="I216" s="77">
        <f t="shared" si="32"/>
        <v>0.16808274948446575</v>
      </c>
      <c r="J216" s="77">
        <f t="shared" si="33"/>
        <v>0.54430906134868984</v>
      </c>
      <c r="K216" s="77">
        <f t="shared" si="34"/>
        <v>-2.4371316413580757E-2</v>
      </c>
      <c r="L216" s="73">
        <f t="shared" si="35"/>
        <v>2.515612634366569</v>
      </c>
      <c r="M216" s="73">
        <f t="shared" si="36"/>
        <v>3.3041626958376895</v>
      </c>
      <c r="N216" s="73">
        <f t="shared" ref="N216:N273" si="39">_xlfn.NORM.DIST(-K216,0,1,TRUE)*$F$6*EXP(-$I$6*($G$6-1/250))-_xlfn.NORM.DIST(-H216,0,1,TRUE)*E216</f>
        <v>8.4502419627031955</v>
      </c>
      <c r="O216" s="73">
        <f t="shared" si="37"/>
        <v>78147112.117870942</v>
      </c>
      <c r="P216" s="73">
        <f t="shared" si="38"/>
        <v>7200408.5664989203</v>
      </c>
      <c r="U216" s="11">
        <v>7378627.4666537642</v>
      </c>
      <c r="V216" s="11"/>
      <c r="AB216" s="46"/>
    </row>
    <row r="217" spans="2:28" x14ac:dyDescent="0.35">
      <c r="B217" s="77">
        <v>194</v>
      </c>
      <c r="C217" s="78">
        <f>$J$4*(1+Underlying_Assets!G239)</f>
        <v>100.47281471607242</v>
      </c>
      <c r="D217" s="73">
        <f>$J$5*(1+Underlying_Assets!H239)</f>
        <v>24.212736046400973</v>
      </c>
      <c r="E217" s="73">
        <f>$J$6*(1+Underlying_Assets!I239)</f>
        <v>90.074135682828668</v>
      </c>
      <c r="F217" s="77">
        <f t="shared" ref="F217:F273" si="40">(LN(C217/$F$4)+($I$4+0.5*$H$4^2)*($G$4-1/250)/(SQRT($G$4-1/250)*$H$4))</f>
        <v>0.28828062516670755</v>
      </c>
      <c r="G217" s="77">
        <f t="shared" ref="G217:G273" si="41">(LN(D217/$F$5)+($I$5+0.5*$H$5^2)*($G$5-1/250))/(SQRT($G$5-1/250)*$H$5)</f>
        <v>0.52918459047095656</v>
      </c>
      <c r="H217" s="77">
        <f t="shared" ref="H217:H273" si="42">(LN(E217/$F$6)+($I$6+0.5*$H$6^2)*($G$6-1/250))/(SQRT($G$6-1/250)*$H$6)</f>
        <v>0.43279031387121364</v>
      </c>
      <c r="I217" s="77">
        <f t="shared" ref="I217:I273" si="43">F217-$H$4*SQRT($G$4-1/250)</f>
        <v>0.15446881701809909</v>
      </c>
      <c r="J217" s="77">
        <f t="shared" ref="J217:J273" si="44">G217-$H$5*SQRT($G$5-1/250)</f>
        <v>0.35311642185436648</v>
      </c>
      <c r="K217" s="77">
        <f t="shared" ref="K217:K273" si="45">H217-$H$6*SQRT($G$6-1/250)</f>
        <v>0.13699579059534234</v>
      </c>
      <c r="L217" s="73">
        <f t="shared" ref="L217:L273" si="46">_xlfn.NORM.DIST(-I217,0,1,TRUE)*$F$4*EXP(-$I$4*($G$4-1/250))-_xlfn.NORM.DIST(-F217,0,1,TRUE)*C217</f>
        <v>3.0301335219214849</v>
      </c>
      <c r="M217" s="73">
        <f t="shared" ref="M217:M273" si="47">_xlfn.NORM.DIST(G217,0,1,TRUE)*D217-_xlfn.NORM.DIST(J217,0,1,TRUE)*$F$5*EXP(-$I$5*($G$5-1/250))</f>
        <v>2.6958767558789152</v>
      </c>
      <c r="N217" s="73">
        <f t="shared" si="39"/>
        <v>6.9292458718981713</v>
      </c>
      <c r="O217" s="73">
        <f t="shared" ref="O217:O273" si="48">(L217*(-$B$4)+M217*$B$5+N217*$B$6)*1000</f>
        <v>52202162.214011349</v>
      </c>
      <c r="P217" s="73">
        <f t="shared" ref="P217:P273" si="49">O217-($Q$4*(-$B$4)+$P$5*$B$5+$Q$6*$B$6)*1000</f>
        <v>-18744541.337360673</v>
      </c>
      <c r="U217" s="11">
        <v>7605880.6731893122</v>
      </c>
      <c r="V217" s="11"/>
      <c r="AB217" s="46"/>
    </row>
    <row r="218" spans="2:28" x14ac:dyDescent="0.35">
      <c r="B218" s="77">
        <v>195</v>
      </c>
      <c r="C218" s="78">
        <f>$J$4*(1+Underlying_Assets!G240)</f>
        <v>102.60012252885726</v>
      </c>
      <c r="D218" s="73">
        <f>$J$5*(1+Underlying_Assets!H240)</f>
        <v>25.70951074165184</v>
      </c>
      <c r="E218" s="73">
        <f>$J$6*(1+Underlying_Assets!I240)</f>
        <v>88.213081619526008</v>
      </c>
      <c r="F218" s="77">
        <f t="shared" si="40"/>
        <v>0.30923256157131118</v>
      </c>
      <c r="G218" s="77">
        <f t="shared" si="41"/>
        <v>0.86986067093083641</v>
      </c>
      <c r="H218" s="77">
        <f t="shared" si="42"/>
        <v>0.36220823840685928</v>
      </c>
      <c r="I218" s="77">
        <f t="shared" si="43"/>
        <v>0.17542075342270272</v>
      </c>
      <c r="J218" s="77">
        <f t="shared" si="44"/>
        <v>0.69379250231424638</v>
      </c>
      <c r="K218" s="77">
        <f t="shared" si="45"/>
        <v>6.6413715130987983E-2</v>
      </c>
      <c r="L218" s="73">
        <f t="shared" si="46"/>
        <v>2.2408422420582497</v>
      </c>
      <c r="M218" s="73">
        <f t="shared" si="47"/>
        <v>3.8294821551999014</v>
      </c>
      <c r="N218" s="73">
        <f t="shared" si="39"/>
        <v>7.5722117784250962</v>
      </c>
      <c r="O218" s="73">
        <f t="shared" si="48"/>
        <v>87560595.09142451</v>
      </c>
      <c r="P218" s="73">
        <f t="shared" si="49"/>
        <v>16613891.540052488</v>
      </c>
      <c r="U218" s="11">
        <v>7726760.1316251904</v>
      </c>
      <c r="V218" s="11"/>
      <c r="AB218" s="46"/>
    </row>
    <row r="219" spans="2:28" x14ac:dyDescent="0.35">
      <c r="B219" s="77">
        <v>196</v>
      </c>
      <c r="C219" s="78">
        <f>$J$4*(1+Underlying_Assets!G241)</f>
        <v>103.47372483029849</v>
      </c>
      <c r="D219" s="73">
        <f>$J$5*(1+Underlying_Assets!H241)</f>
        <v>24.973577168763406</v>
      </c>
      <c r="E219" s="73">
        <f>$J$6*(1+Underlying_Assets!I241)</f>
        <v>89.49463622186785</v>
      </c>
      <c r="F219" s="77">
        <f t="shared" si="40"/>
        <v>0.31771114869895373</v>
      </c>
      <c r="G219" s="77">
        <f t="shared" si="41"/>
        <v>0.70490956848190311</v>
      </c>
      <c r="H219" s="77">
        <f t="shared" si="42"/>
        <v>0.41096986910502015</v>
      </c>
      <c r="I219" s="77">
        <f t="shared" si="43"/>
        <v>0.18389934055034526</v>
      </c>
      <c r="J219" s="77">
        <f t="shared" si="44"/>
        <v>0.52884139986531298</v>
      </c>
      <c r="K219" s="77">
        <f t="shared" si="45"/>
        <v>0.11517534582914885</v>
      </c>
      <c r="L219" s="73">
        <f t="shared" si="46"/>
        <v>1.925624355975593</v>
      </c>
      <c r="M219" s="73">
        <f t="shared" si="47"/>
        <v>3.2522691715892549</v>
      </c>
      <c r="N219" s="73">
        <f t="shared" si="39"/>
        <v>7.1242793374757269</v>
      </c>
      <c r="O219" s="73">
        <f t="shared" si="48"/>
        <v>77559287.847456604</v>
      </c>
      <c r="P219" s="73">
        <f t="shared" si="49"/>
        <v>6612584.2960845828</v>
      </c>
      <c r="U219" s="11">
        <v>7733324.6595668942</v>
      </c>
      <c r="V219" s="11"/>
      <c r="AB219" s="46"/>
    </row>
    <row r="220" spans="2:28" x14ac:dyDescent="0.35">
      <c r="B220" s="77">
        <v>197</v>
      </c>
      <c r="C220" s="78">
        <f>$J$4*(1+Underlying_Assets!G242)</f>
        <v>104.03867495654404</v>
      </c>
      <c r="D220" s="73">
        <f>$J$5*(1+Underlying_Assets!H242)</f>
        <v>23.940086609666054</v>
      </c>
      <c r="E220" s="73">
        <f>$J$6*(1+Underlying_Assets!I242)</f>
        <v>88.674245260960902</v>
      </c>
      <c r="F220" s="77">
        <f t="shared" si="40"/>
        <v>0.32315613919229225</v>
      </c>
      <c r="G220" s="77">
        <f t="shared" si="41"/>
        <v>0.46486598127174433</v>
      </c>
      <c r="H220" s="77">
        <f t="shared" si="42"/>
        <v>0.37983608213688863</v>
      </c>
      <c r="I220" s="77">
        <f t="shared" si="43"/>
        <v>0.18934433104368378</v>
      </c>
      <c r="J220" s="77">
        <f t="shared" si="44"/>
        <v>0.28879781265515425</v>
      </c>
      <c r="K220" s="77">
        <f t="shared" si="45"/>
        <v>8.4041558861017329E-2</v>
      </c>
      <c r="L220" s="73">
        <f t="shared" si="46"/>
        <v>1.7244798655942901</v>
      </c>
      <c r="M220" s="73">
        <f t="shared" si="47"/>
        <v>2.5076380615665581</v>
      </c>
      <c r="N220" s="73">
        <f t="shared" si="39"/>
        <v>7.4083559787848081</v>
      </c>
      <c r="O220" s="73">
        <f t="shared" si="48"/>
        <v>66500782.738123715</v>
      </c>
      <c r="P220" s="73">
        <f t="shared" si="49"/>
        <v>-4445920.8132483065</v>
      </c>
      <c r="U220" s="11">
        <v>7746692.7065571696</v>
      </c>
      <c r="V220" s="11"/>
      <c r="AB220" s="46"/>
    </row>
    <row r="221" spans="2:28" x14ac:dyDescent="0.35">
      <c r="B221" s="77">
        <v>198</v>
      </c>
      <c r="C221" s="78">
        <f>$J$4*(1+Underlying_Assets!G243)</f>
        <v>102.09913936919557</v>
      </c>
      <c r="D221" s="73">
        <f>$J$5*(1+Underlying_Assets!H243)</f>
        <v>24.378113593734156</v>
      </c>
      <c r="E221" s="73">
        <f>$J$6*(1+Underlying_Assets!I243)</f>
        <v>89.571839082384855</v>
      </c>
      <c r="F221" s="77">
        <f t="shared" si="40"/>
        <v>0.30433773043918</v>
      </c>
      <c r="G221" s="77">
        <f t="shared" si="41"/>
        <v>0.56784557232271349</v>
      </c>
      <c r="H221" s="77">
        <f t="shared" si="42"/>
        <v>0.41388500631412267</v>
      </c>
      <c r="I221" s="77">
        <f t="shared" si="43"/>
        <v>0.17052592229057154</v>
      </c>
      <c r="J221" s="77">
        <f t="shared" si="44"/>
        <v>0.39177740370612341</v>
      </c>
      <c r="K221" s="77">
        <f t="shared" si="45"/>
        <v>0.11809048303825137</v>
      </c>
      <c r="L221" s="73">
        <f t="shared" si="46"/>
        <v>2.4239278951495749</v>
      </c>
      <c r="M221" s="73">
        <f t="shared" si="47"/>
        <v>2.8130180823483695</v>
      </c>
      <c r="N221" s="73">
        <f t="shared" si="39"/>
        <v>7.098029357042023</v>
      </c>
      <c r="O221" s="73">
        <f t="shared" si="48"/>
        <v>62663373.6903826</v>
      </c>
      <c r="P221" s="73">
        <f t="shared" si="49"/>
        <v>-8283329.8609894216</v>
      </c>
      <c r="U221" s="11">
        <v>7746943.080703631</v>
      </c>
      <c r="V221" s="11"/>
      <c r="AB221" s="46"/>
    </row>
    <row r="222" spans="2:28" x14ac:dyDescent="0.35">
      <c r="B222" s="77">
        <v>199</v>
      </c>
      <c r="C222" s="78">
        <f>$J$4*(1+Underlying_Assets!G244)</f>
        <v>99.613172838414826</v>
      </c>
      <c r="D222" s="73">
        <f>$J$5*(1+Underlying_Assets!H244)</f>
        <v>25.302874401189456</v>
      </c>
      <c r="E222" s="73">
        <f>$J$6*(1+Underlying_Assets!I244)</f>
        <v>86.234450713829062</v>
      </c>
      <c r="F222" s="77">
        <f t="shared" si="40"/>
        <v>0.27968784785609557</v>
      </c>
      <c r="G222" s="77">
        <f t="shared" si="41"/>
        <v>0.7793105768307399</v>
      </c>
      <c r="H222" s="77">
        <f t="shared" si="42"/>
        <v>0.28551475752279815</v>
      </c>
      <c r="I222" s="77">
        <f t="shared" si="43"/>
        <v>0.14587603970748711</v>
      </c>
      <c r="J222" s="77">
        <f t="shared" si="44"/>
        <v>0.60324240821414987</v>
      </c>
      <c r="K222" s="77">
        <f t="shared" si="45"/>
        <v>-1.0279765753073156E-2</v>
      </c>
      <c r="L222" s="73">
        <f t="shared" si="46"/>
        <v>3.3580220137660888</v>
      </c>
      <c r="M222" s="73">
        <f t="shared" si="47"/>
        <v>3.5061449684413262</v>
      </c>
      <c r="N222" s="73">
        <f t="shared" si="39"/>
        <v>8.3102343988807021</v>
      </c>
      <c r="O222" s="73">
        <f t="shared" si="48"/>
        <v>71377807.198036954</v>
      </c>
      <c r="P222" s="73">
        <f t="shared" si="49"/>
        <v>431103.64666493237</v>
      </c>
      <c r="U222" s="11">
        <v>7843728.9518338442</v>
      </c>
      <c r="V222" s="11"/>
      <c r="AB222" s="46"/>
    </row>
    <row r="223" spans="2:28" x14ac:dyDescent="0.35">
      <c r="B223" s="77">
        <v>200</v>
      </c>
      <c r="C223" s="78">
        <f>$J$4*(1+Underlying_Assets!G245)</f>
        <v>101.42308812173545</v>
      </c>
      <c r="D223" s="73">
        <f>$J$5*(1+Underlying_Assets!H245)</f>
        <v>25.196601655427298</v>
      </c>
      <c r="E223" s="73">
        <f>$J$6*(1+Underlying_Assets!I245)</f>
        <v>89.283747386317458</v>
      </c>
      <c r="F223" s="77">
        <f t="shared" si="40"/>
        <v>0.29769419334406944</v>
      </c>
      <c r="G223" s="77">
        <f t="shared" si="41"/>
        <v>0.75540579308660527</v>
      </c>
      <c r="H223" s="77">
        <f t="shared" si="42"/>
        <v>0.40299398837653544</v>
      </c>
      <c r="I223" s="77">
        <f t="shared" si="43"/>
        <v>0.16388238519546097</v>
      </c>
      <c r="J223" s="77">
        <f t="shared" si="44"/>
        <v>0.57933762447001524</v>
      </c>
      <c r="K223" s="77">
        <f t="shared" si="45"/>
        <v>0.10719946510066414</v>
      </c>
      <c r="L223" s="73">
        <f t="shared" si="46"/>
        <v>2.673704914717689</v>
      </c>
      <c r="M223" s="73">
        <f t="shared" si="47"/>
        <v>3.4234049650768199</v>
      </c>
      <c r="N223" s="73">
        <f t="shared" si="39"/>
        <v>7.1964055231826585</v>
      </c>
      <c r="O223" s="73">
        <f t="shared" si="48"/>
        <v>72365667.940837413</v>
      </c>
      <c r="P223" s="73">
        <f t="shared" si="49"/>
        <v>1418964.3894653916</v>
      </c>
      <c r="U223" s="11">
        <v>8172421.6098978072</v>
      </c>
      <c r="V223" s="11"/>
      <c r="AB223" s="46"/>
    </row>
    <row r="224" spans="2:28" x14ac:dyDescent="0.35">
      <c r="B224" s="77">
        <v>201</v>
      </c>
      <c r="C224" s="78">
        <f>$J$4*(1+Underlying_Assets!G246)</f>
        <v>102.53389633501533</v>
      </c>
      <c r="D224" s="73">
        <f>$J$5*(1+Underlying_Assets!H246)</f>
        <v>25.278304332630494</v>
      </c>
      <c r="E224" s="73">
        <f>$J$6*(1+Underlying_Assets!I246)</f>
        <v>88.305506421967777</v>
      </c>
      <c r="F224" s="77">
        <f t="shared" si="40"/>
        <v>0.3085868744589581</v>
      </c>
      <c r="G224" s="77">
        <f t="shared" si="41"/>
        <v>0.77379276856559542</v>
      </c>
      <c r="H224" s="77">
        <f t="shared" si="42"/>
        <v>0.36574852151355236</v>
      </c>
      <c r="I224" s="77">
        <f t="shared" si="43"/>
        <v>0.17477506631034964</v>
      </c>
      <c r="J224" s="77">
        <f t="shared" si="44"/>
        <v>0.59772459994900529</v>
      </c>
      <c r="K224" s="77">
        <f t="shared" si="45"/>
        <v>6.9953998237681059E-2</v>
      </c>
      <c r="L224" s="73">
        <f t="shared" si="46"/>
        <v>2.2649473059777492</v>
      </c>
      <c r="M224" s="73">
        <f t="shared" si="47"/>
        <v>3.4869486643086347</v>
      </c>
      <c r="N224" s="73">
        <f t="shared" si="39"/>
        <v>7.5391295188998981</v>
      </c>
      <c r="O224" s="73">
        <f t="shared" si="48"/>
        <v>80255253.208939195</v>
      </c>
      <c r="P224" s="73">
        <f t="shared" si="49"/>
        <v>9308549.6575671732</v>
      </c>
      <c r="U224" s="11">
        <v>8204377.9802427888</v>
      </c>
      <c r="V224" s="11"/>
      <c r="AB224" s="46"/>
    </row>
    <row r="225" spans="2:28" x14ac:dyDescent="0.35">
      <c r="B225" s="77">
        <v>202</v>
      </c>
      <c r="C225" s="78">
        <f>$J$4*(1+Underlying_Assets!G247)</f>
        <v>103.37089752364089</v>
      </c>
      <c r="D225" s="73">
        <f>$J$5*(1+Underlying_Assets!H247)</f>
        <v>24.662764417723267</v>
      </c>
      <c r="E225" s="73">
        <f>$J$6*(1+Underlying_Assets!I247)</f>
        <v>89.284884336484964</v>
      </c>
      <c r="F225" s="77">
        <f t="shared" si="40"/>
        <v>0.31671690177139972</v>
      </c>
      <c r="G225" s="77">
        <f t="shared" si="41"/>
        <v>0.63377939173998166</v>
      </c>
      <c r="H225" s="77">
        <f t="shared" si="42"/>
        <v>0.40303703867097684</v>
      </c>
      <c r="I225" s="77">
        <f t="shared" si="43"/>
        <v>0.18290509362279125</v>
      </c>
      <c r="J225" s="77">
        <f t="shared" si="44"/>
        <v>0.45771122312339158</v>
      </c>
      <c r="K225" s="77">
        <f t="shared" si="45"/>
        <v>0.10724251539510554</v>
      </c>
      <c r="L225" s="73">
        <f t="shared" si="46"/>
        <v>1.9624623061658468</v>
      </c>
      <c r="M225" s="73">
        <f t="shared" si="47"/>
        <v>3.0196753081951115</v>
      </c>
      <c r="N225" s="73">
        <f t="shared" si="39"/>
        <v>7.1960150167209562</v>
      </c>
      <c r="O225" s="73">
        <f t="shared" si="48"/>
        <v>72824033.573516846</v>
      </c>
      <c r="P225" s="73">
        <f t="shared" si="49"/>
        <v>1877330.0221448243</v>
      </c>
      <c r="U225" s="11">
        <v>8820806.4649980515</v>
      </c>
      <c r="V225" s="11"/>
      <c r="AB225" s="46"/>
    </row>
    <row r="226" spans="2:28" x14ac:dyDescent="0.35">
      <c r="B226" s="77">
        <v>203</v>
      </c>
      <c r="C226" s="78">
        <f>$J$4*(1+Underlying_Assets!G248)</f>
        <v>102.39946505847928</v>
      </c>
      <c r="D226" s="73">
        <f>$J$5*(1+Underlying_Assets!H248)</f>
        <v>25.186333981341246</v>
      </c>
      <c r="E226" s="73">
        <f>$J$6*(1+Underlying_Assets!I248)</f>
        <v>88.717709035805939</v>
      </c>
      <c r="F226" s="77">
        <f t="shared" si="40"/>
        <v>0.30727492315045402</v>
      </c>
      <c r="G226" s="77">
        <f t="shared" si="41"/>
        <v>0.75309086363106892</v>
      </c>
      <c r="H226" s="77">
        <f t="shared" si="42"/>
        <v>0.38149274218774609</v>
      </c>
      <c r="I226" s="77">
        <f t="shared" si="43"/>
        <v>0.17346311500184555</v>
      </c>
      <c r="J226" s="77">
        <f t="shared" si="44"/>
        <v>0.57702269501447878</v>
      </c>
      <c r="K226" s="77">
        <f t="shared" si="45"/>
        <v>8.5698218911874791E-2</v>
      </c>
      <c r="L226" s="73">
        <f t="shared" si="46"/>
        <v>2.3139688691646896</v>
      </c>
      <c r="M226" s="73">
        <f t="shared" si="47"/>
        <v>3.4154511122541713</v>
      </c>
      <c r="N226" s="73">
        <f t="shared" si="39"/>
        <v>7.3930686334364317</v>
      </c>
      <c r="O226" s="73">
        <f t="shared" si="48"/>
        <v>77506738.982289314</v>
      </c>
      <c r="P226" s="73">
        <f t="shared" si="49"/>
        <v>6560035.4309172928</v>
      </c>
      <c r="U226" s="11">
        <v>8824133.3215459287</v>
      </c>
      <c r="V226" s="11"/>
      <c r="AB226" s="46"/>
    </row>
    <row r="227" spans="2:28" x14ac:dyDescent="0.35">
      <c r="B227" s="77">
        <v>204</v>
      </c>
      <c r="C227" s="78">
        <f>$J$4*(1+Underlying_Assets!G249)</f>
        <v>102.94301729338288</v>
      </c>
      <c r="D227" s="73">
        <f>$J$5*(1+Underlying_Assets!H249)</f>
        <v>25.226931435288957</v>
      </c>
      <c r="E227" s="73">
        <f>$J$6*(1+Underlying_Assets!I249)</f>
        <v>89.102075643622086</v>
      </c>
      <c r="F227" s="77">
        <f t="shared" si="40"/>
        <v>0.31256903957701437</v>
      </c>
      <c r="G227" s="77">
        <f t="shared" si="41"/>
        <v>0.76223838034265323</v>
      </c>
      <c r="H227" s="77">
        <f t="shared" si="42"/>
        <v>0.39610798767014377</v>
      </c>
      <c r="I227" s="77">
        <f t="shared" si="43"/>
        <v>0.17875723142840591</v>
      </c>
      <c r="J227" s="77">
        <f t="shared" si="44"/>
        <v>0.58617021172606321</v>
      </c>
      <c r="K227" s="77">
        <f t="shared" si="45"/>
        <v>0.10031346439427247</v>
      </c>
      <c r="L227" s="73">
        <f t="shared" si="46"/>
        <v>2.1165076446853845</v>
      </c>
      <c r="M227" s="73">
        <f t="shared" si="47"/>
        <v>3.4469414889613006</v>
      </c>
      <c r="N227" s="73">
        <f t="shared" si="39"/>
        <v>7.2590356740095281</v>
      </c>
      <c r="O227" s="73">
        <f t="shared" si="48"/>
        <v>79835916.413049042</v>
      </c>
      <c r="P227" s="73">
        <f t="shared" si="49"/>
        <v>8889212.8616770208</v>
      </c>
      <c r="U227" s="11">
        <v>8827936.1411004663</v>
      </c>
      <c r="V227" s="11"/>
      <c r="AB227" s="46"/>
    </row>
    <row r="228" spans="2:28" x14ac:dyDescent="0.35">
      <c r="B228" s="77">
        <v>205</v>
      </c>
      <c r="C228" s="78">
        <f>$J$4*(1+Underlying_Assets!G250)</f>
        <v>99.244761368132444</v>
      </c>
      <c r="D228" s="73">
        <f>$J$5*(1+Underlying_Assets!H250)</f>
        <v>25.112866466610129</v>
      </c>
      <c r="E228" s="73">
        <f>$J$6*(1+Underlying_Assets!I250)</f>
        <v>89.425353199820222</v>
      </c>
      <c r="F228" s="77">
        <f t="shared" si="40"/>
        <v>0.27598257058618791</v>
      </c>
      <c r="G228" s="77">
        <f t="shared" si="41"/>
        <v>0.73649943723633049</v>
      </c>
      <c r="H228" s="77">
        <f t="shared" si="42"/>
        <v>0.40835163878542718</v>
      </c>
      <c r="I228" s="77">
        <f t="shared" si="43"/>
        <v>0.14217076243757945</v>
      </c>
      <c r="J228" s="77">
        <f t="shared" si="44"/>
        <v>0.56043126861974035</v>
      </c>
      <c r="K228" s="77">
        <f t="shared" si="45"/>
        <v>0.11255711550955588</v>
      </c>
      <c r="L228" s="73">
        <f t="shared" si="46"/>
        <v>3.5001502351468758</v>
      </c>
      <c r="M228" s="73">
        <f t="shared" si="47"/>
        <v>3.3587488215726928</v>
      </c>
      <c r="N228" s="73">
        <f t="shared" si="39"/>
        <v>7.1479067458356305</v>
      </c>
      <c r="O228" s="73">
        <f t="shared" si="48"/>
        <v>60912707.338869505</v>
      </c>
      <c r="P228" s="73">
        <f t="shared" si="49"/>
        <v>-10033996.212502517</v>
      </c>
      <c r="U228" s="11">
        <v>8889212.8616770208</v>
      </c>
      <c r="V228" s="11"/>
      <c r="AB228" s="46"/>
    </row>
    <row r="229" spans="2:28" x14ac:dyDescent="0.35">
      <c r="B229" s="77">
        <v>206</v>
      </c>
      <c r="C229" s="78">
        <f>$J$4*(1+Underlying_Assets!G251)</f>
        <v>101.04287133911254</v>
      </c>
      <c r="D229" s="73">
        <f>$J$5*(1+Underlying_Assets!H251)</f>
        <v>25.071782569924025</v>
      </c>
      <c r="E229" s="73">
        <f>$J$6*(1+Underlying_Assets!I251)</f>
        <v>90.066329452738529</v>
      </c>
      <c r="F229" s="77">
        <f t="shared" si="40"/>
        <v>0.29393833008096848</v>
      </c>
      <c r="G229" s="77">
        <f t="shared" si="41"/>
        <v>0.7272001431371844</v>
      </c>
      <c r="H229" s="77">
        <f t="shared" si="42"/>
        <v>0.43249731230924432</v>
      </c>
      <c r="I229" s="77">
        <f t="shared" si="43"/>
        <v>0.16012652193236002</v>
      </c>
      <c r="J229" s="77">
        <f t="shared" si="44"/>
        <v>0.55113197452059426</v>
      </c>
      <c r="K229" s="77">
        <f t="shared" si="45"/>
        <v>0.13670278903337302</v>
      </c>
      <c r="L229" s="73">
        <f t="shared" si="46"/>
        <v>2.8155634554815805</v>
      </c>
      <c r="M229" s="73">
        <f t="shared" si="47"/>
        <v>3.327201752221729</v>
      </c>
      <c r="N229" s="73">
        <f t="shared" si="39"/>
        <v>6.9318425111167343</v>
      </c>
      <c r="O229" s="73">
        <f t="shared" si="48"/>
        <v>67416486.134239286</v>
      </c>
      <c r="P229" s="73">
        <f t="shared" si="49"/>
        <v>-3530217.4171327353</v>
      </c>
      <c r="U229" s="11">
        <v>8962127.9027367979</v>
      </c>
      <c r="V229" s="11"/>
      <c r="AB229" s="46"/>
    </row>
    <row r="230" spans="2:28" x14ac:dyDescent="0.35">
      <c r="B230" s="77">
        <v>207</v>
      </c>
      <c r="C230" s="78">
        <f>$J$4*(1+Underlying_Assets!G252)</f>
        <v>104.49412883605463</v>
      </c>
      <c r="D230" s="73">
        <f>$J$5*(1+Underlying_Assets!H252)</f>
        <v>24.949063850292404</v>
      </c>
      <c r="E230" s="73">
        <f>$J$6*(1+Underlying_Assets!I252)</f>
        <v>90.141628906137839</v>
      </c>
      <c r="F230" s="77">
        <f t="shared" si="40"/>
        <v>0.32752432103646323</v>
      </c>
      <c r="G230" s="77">
        <f t="shared" si="41"/>
        <v>0.69933188662973333</v>
      </c>
      <c r="H230" s="77">
        <f t="shared" si="42"/>
        <v>0.43532256794253726</v>
      </c>
      <c r="I230" s="77">
        <f t="shared" si="43"/>
        <v>0.19371251288785477</v>
      </c>
      <c r="J230" s="77">
        <f t="shared" si="44"/>
        <v>0.5232637180131432</v>
      </c>
      <c r="K230" s="77">
        <f t="shared" si="45"/>
        <v>0.13952804466666596</v>
      </c>
      <c r="L230" s="73">
        <f t="shared" si="46"/>
        <v>1.5638488732916827</v>
      </c>
      <c r="M230" s="73">
        <f t="shared" si="47"/>
        <v>3.2336709678513191</v>
      </c>
      <c r="N230" s="73">
        <f t="shared" si="39"/>
        <v>6.9068297719965486</v>
      </c>
      <c r="O230" s="73">
        <f t="shared" si="48"/>
        <v>80441381.737508923</v>
      </c>
      <c r="P230" s="73">
        <f t="shared" si="49"/>
        <v>9494678.1861369014</v>
      </c>
      <c r="U230" s="11">
        <v>9121248.5437402427</v>
      </c>
      <c r="V230" s="11"/>
      <c r="AB230" s="46"/>
    </row>
    <row r="231" spans="2:28" x14ac:dyDescent="0.35">
      <c r="B231" s="77">
        <v>208</v>
      </c>
      <c r="C231" s="78">
        <f>$J$4*(1+Underlying_Assets!G253)</f>
        <v>101.00744480711592</v>
      </c>
      <c r="D231" s="73">
        <f>$J$5*(1+Underlying_Assets!H253)</f>
        <v>25.153985215436041</v>
      </c>
      <c r="E231" s="73">
        <f>$J$6*(1+Underlying_Assets!I253)</f>
        <v>88.224719294710127</v>
      </c>
      <c r="F231" s="77">
        <f t="shared" si="40"/>
        <v>0.29358765968326406</v>
      </c>
      <c r="G231" s="77">
        <f t="shared" si="41"/>
        <v>0.74579139980515352</v>
      </c>
      <c r="H231" s="77">
        <f t="shared" si="42"/>
        <v>0.36265421746194121</v>
      </c>
      <c r="I231" s="77">
        <f t="shared" si="43"/>
        <v>0.15977585153465559</v>
      </c>
      <c r="J231" s="77">
        <f t="shared" si="44"/>
        <v>0.56972323118856338</v>
      </c>
      <c r="K231" s="77">
        <f t="shared" si="45"/>
        <v>6.6859694186069907E-2</v>
      </c>
      <c r="L231" s="73">
        <f t="shared" si="46"/>
        <v>2.8288320656298325</v>
      </c>
      <c r="M231" s="73">
        <f t="shared" si="47"/>
        <v>3.3904389154286498</v>
      </c>
      <c r="N231" s="73">
        <f t="shared" si="39"/>
        <v>7.5680394984380257</v>
      </c>
      <c r="O231" s="73">
        <f t="shared" si="48"/>
        <v>71702991.013205126</v>
      </c>
      <c r="P231" s="73">
        <f t="shared" si="49"/>
        <v>756287.46183310449</v>
      </c>
      <c r="U231" s="11">
        <v>9203948.6572180986</v>
      </c>
      <c r="V231" s="11"/>
      <c r="AB231" s="46"/>
    </row>
    <row r="232" spans="2:28" x14ac:dyDescent="0.35">
      <c r="B232" s="77">
        <v>209</v>
      </c>
      <c r="C232" s="78">
        <f>$J$4*(1+Underlying_Assets!G254)</f>
        <v>103.89899125746084</v>
      </c>
      <c r="D232" s="73">
        <f>$J$5*(1+Underlying_Assets!H254)</f>
        <v>25.184239811681142</v>
      </c>
      <c r="E232" s="73">
        <f>$J$6*(1+Underlying_Assets!I254)</f>
        <v>89.463530321509936</v>
      </c>
      <c r="F232" s="77">
        <f t="shared" si="40"/>
        <v>0.32181262387217141</v>
      </c>
      <c r="G232" s="77">
        <f t="shared" si="41"/>
        <v>0.75261860042161943</v>
      </c>
      <c r="H232" s="77">
        <f t="shared" si="42"/>
        <v>0.40979461676064527</v>
      </c>
      <c r="I232" s="77">
        <f t="shared" si="43"/>
        <v>0.18800081572356295</v>
      </c>
      <c r="J232" s="77">
        <f t="shared" si="44"/>
        <v>0.57655043180502941</v>
      </c>
      <c r="K232" s="77">
        <f t="shared" si="45"/>
        <v>0.11400009348477397</v>
      </c>
      <c r="L232" s="73">
        <f t="shared" si="46"/>
        <v>1.7740166852692454</v>
      </c>
      <c r="M232" s="73">
        <f t="shared" si="47"/>
        <v>3.4138297403623596</v>
      </c>
      <c r="N232" s="73">
        <f t="shared" si="39"/>
        <v>7.1348790705946143</v>
      </c>
      <c r="O232" s="73">
        <f t="shared" si="48"/>
        <v>82662789.936989307</v>
      </c>
      <c r="P232" s="73">
        <f t="shared" si="49"/>
        <v>11716086.385617286</v>
      </c>
      <c r="U232" s="11">
        <v>9308549.6575671732</v>
      </c>
      <c r="V232" s="11"/>
      <c r="AB232" s="46"/>
    </row>
    <row r="233" spans="2:28" x14ac:dyDescent="0.35">
      <c r="B233" s="77">
        <v>210</v>
      </c>
      <c r="C233" s="78">
        <f>$J$4*(1+Underlying_Assets!G255)</f>
        <v>104.34848555109239</v>
      </c>
      <c r="D233" s="73">
        <f>$J$5*(1+Underlying_Assets!H255)</f>
        <v>25.142854475549711</v>
      </c>
      <c r="E233" s="73">
        <f>$J$6*(1+Underlying_Assets!I255)</f>
        <v>89.980922240650088</v>
      </c>
      <c r="F233" s="77">
        <f t="shared" si="40"/>
        <v>0.32612955484853284</v>
      </c>
      <c r="G233" s="77">
        <f t="shared" si="41"/>
        <v>0.74327758956005363</v>
      </c>
      <c r="H233" s="77">
        <f t="shared" si="42"/>
        <v>0.42928995053682645</v>
      </c>
      <c r="I233" s="77">
        <f t="shared" si="43"/>
        <v>0.19231774669992438</v>
      </c>
      <c r="J233" s="77">
        <f t="shared" si="44"/>
        <v>0.56720942094346349</v>
      </c>
      <c r="K233" s="77">
        <f t="shared" si="45"/>
        <v>0.13349542726095515</v>
      </c>
      <c r="L233" s="73">
        <f t="shared" si="46"/>
        <v>1.6150672156377439</v>
      </c>
      <c r="M233" s="73">
        <f t="shared" si="47"/>
        <v>3.3818490632390557</v>
      </c>
      <c r="N233" s="73">
        <f t="shared" si="39"/>
        <v>6.9603064145740596</v>
      </c>
      <c r="O233" s="73">
        <f t="shared" si="48"/>
        <v>83057706.749998495</v>
      </c>
      <c r="P233" s="73">
        <f t="shared" si="49"/>
        <v>12111003.198626474</v>
      </c>
      <c r="U233" s="11">
        <v>9319642.5506153852</v>
      </c>
      <c r="V233" s="11"/>
      <c r="AB233" s="46"/>
    </row>
    <row r="234" spans="2:28" x14ac:dyDescent="0.35">
      <c r="B234" s="77">
        <v>211</v>
      </c>
      <c r="C234" s="78">
        <f>$J$4*(1+Underlying_Assets!G256)</f>
        <v>101.22837464281058</v>
      </c>
      <c r="D234" s="73">
        <f>$J$5*(1+Underlying_Assets!H256)</f>
        <v>25.324933602751795</v>
      </c>
      <c r="E234" s="73">
        <f>$J$6*(1+Underlying_Assets!I256)</f>
        <v>88.67792867504528</v>
      </c>
      <c r="F234" s="77">
        <f t="shared" si="40"/>
        <v>0.29577253399665576</v>
      </c>
      <c r="G234" s="77">
        <f t="shared" si="41"/>
        <v>0.78425994590997949</v>
      </c>
      <c r="H234" s="77">
        <f t="shared" si="42"/>
        <v>0.37997651019656969</v>
      </c>
      <c r="I234" s="77">
        <f t="shared" si="43"/>
        <v>0.1619607258480473</v>
      </c>
      <c r="J234" s="77">
        <f t="shared" si="44"/>
        <v>0.60819177729338936</v>
      </c>
      <c r="K234" s="77">
        <f t="shared" si="45"/>
        <v>8.4181986920698393E-2</v>
      </c>
      <c r="L234" s="73">
        <f t="shared" si="46"/>
        <v>2.7462273968815722</v>
      </c>
      <c r="M234" s="73">
        <f t="shared" si="47"/>
        <v>3.5234135617076312</v>
      </c>
      <c r="N234" s="73">
        <f t="shared" si="39"/>
        <v>7.4070593894505947</v>
      </c>
      <c r="O234" s="73">
        <f t="shared" si="48"/>
        <v>74548839.418826729</v>
      </c>
      <c r="P234" s="73">
        <f t="shared" si="49"/>
        <v>3602135.8674547076</v>
      </c>
      <c r="U234" s="11">
        <v>9375491.2119798213</v>
      </c>
      <c r="V234" s="11"/>
      <c r="AB234" s="46"/>
    </row>
    <row r="235" spans="2:28" x14ac:dyDescent="0.35">
      <c r="B235" s="77">
        <v>212</v>
      </c>
      <c r="C235" s="78">
        <f>$J$4*(1+Underlying_Assets!G257)</f>
        <v>101.03212145737749</v>
      </c>
      <c r="D235" s="73">
        <f>$J$5*(1+Underlying_Assets!H257)</f>
        <v>25.201683310801865</v>
      </c>
      <c r="E235" s="73">
        <f>$J$6*(1+Underlying_Assets!I257)</f>
        <v>88.24881364602895</v>
      </c>
      <c r="F235" s="77">
        <f t="shared" si="40"/>
        <v>0.29383193510753391</v>
      </c>
      <c r="G235" s="77">
        <f t="shared" si="41"/>
        <v>0.75655114409180879</v>
      </c>
      <c r="H235" s="77">
        <f t="shared" si="42"/>
        <v>0.36357737437870702</v>
      </c>
      <c r="I235" s="77">
        <f t="shared" si="43"/>
        <v>0.16002012695892545</v>
      </c>
      <c r="J235" s="77">
        <f t="shared" si="44"/>
        <v>0.58048297547521877</v>
      </c>
      <c r="K235" s="77">
        <f t="shared" si="45"/>
        <v>6.7782851102835717E-2</v>
      </c>
      <c r="L235" s="73">
        <f t="shared" si="46"/>
        <v>2.8195887820823913</v>
      </c>
      <c r="M235" s="73">
        <f t="shared" si="47"/>
        <v>3.4273441064909917</v>
      </c>
      <c r="N235" s="73">
        <f t="shared" si="39"/>
        <v>7.5594074756593805</v>
      </c>
      <c r="O235" s="73">
        <f t="shared" si="48"/>
        <v>72508854.123128042</v>
      </c>
      <c r="P235" s="73">
        <f t="shared" si="49"/>
        <v>1562150.5717560202</v>
      </c>
      <c r="U235" s="11">
        <v>9494678.1861369014</v>
      </c>
      <c r="V235" s="11"/>
      <c r="AB235" s="46"/>
    </row>
    <row r="236" spans="2:28" x14ac:dyDescent="0.35">
      <c r="B236" s="77">
        <v>213</v>
      </c>
      <c r="C236" s="78">
        <f>$J$4*(1+Underlying_Assets!G258)</f>
        <v>102.6260008784309</v>
      </c>
      <c r="D236" s="73">
        <f>$J$5*(1+Underlying_Assets!H258)</f>
        <v>25.081208814686924</v>
      </c>
      <c r="E236" s="73">
        <f>$J$6*(1+Underlying_Assets!I258)</f>
        <v>88.302257446696132</v>
      </c>
      <c r="F236" s="77">
        <f t="shared" si="40"/>
        <v>0.30948475509600626</v>
      </c>
      <c r="G236" s="77">
        <f t="shared" si="41"/>
        <v>0.72933510943962543</v>
      </c>
      <c r="H236" s="77">
        <f t="shared" si="42"/>
        <v>0.36562413408744876</v>
      </c>
      <c r="I236" s="77">
        <f t="shared" si="43"/>
        <v>0.1756729469473978</v>
      </c>
      <c r="J236" s="77">
        <f t="shared" si="44"/>
        <v>0.55326694082303529</v>
      </c>
      <c r="K236" s="77">
        <f t="shared" si="45"/>
        <v>6.9829610811577458E-2</v>
      </c>
      <c r="L236" s="73">
        <f t="shared" si="46"/>
        <v>2.2314310630723071</v>
      </c>
      <c r="M236" s="73">
        <f t="shared" si="47"/>
        <v>3.3344295619008584</v>
      </c>
      <c r="N236" s="73">
        <f t="shared" si="39"/>
        <v>7.540290376382476</v>
      </c>
      <c r="O236" s="73">
        <f t="shared" si="48"/>
        <v>77612870.36306186</v>
      </c>
      <c r="P236" s="73">
        <f t="shared" si="49"/>
        <v>6666166.8116898388</v>
      </c>
      <c r="U236" s="11">
        <v>9547696.5119448751</v>
      </c>
      <c r="V236" s="11"/>
      <c r="AB236" s="46"/>
    </row>
    <row r="237" spans="2:28" x14ac:dyDescent="0.35">
      <c r="B237" s="77">
        <v>214</v>
      </c>
      <c r="C237" s="78">
        <f>$J$4*(1+Underlying_Assets!G259)</f>
        <v>102.62012596593917</v>
      </c>
      <c r="D237" s="73">
        <f>$J$5*(1+Underlying_Assets!H259)</f>
        <v>25.091124889254139</v>
      </c>
      <c r="E237" s="73">
        <f>$J$6*(1+Underlying_Assets!I259)</f>
        <v>88.436010359859949</v>
      </c>
      <c r="F237" s="77">
        <f t="shared" si="40"/>
        <v>0.30942750760896559</v>
      </c>
      <c r="G237" s="77">
        <f t="shared" si="41"/>
        <v>0.73158015229782325</v>
      </c>
      <c r="H237" s="77">
        <f t="shared" si="42"/>
        <v>0.37074110096234825</v>
      </c>
      <c r="I237" s="77">
        <f t="shared" si="43"/>
        <v>0.17561569946035713</v>
      </c>
      <c r="J237" s="77">
        <f t="shared" si="44"/>
        <v>0.55551198368123322</v>
      </c>
      <c r="K237" s="77">
        <f t="shared" si="45"/>
        <v>7.4946577686476945E-2</v>
      </c>
      <c r="L237" s="73">
        <f t="shared" si="46"/>
        <v>2.2335671960194645</v>
      </c>
      <c r="M237" s="73">
        <f t="shared" si="47"/>
        <v>3.3420396010161788</v>
      </c>
      <c r="N237" s="73">
        <f t="shared" si="39"/>
        <v>7.4926250587788026</v>
      </c>
      <c r="O237" s="73">
        <f t="shared" si="48"/>
        <v>77501110.961984009</v>
      </c>
      <c r="P237" s="73">
        <f t="shared" si="49"/>
        <v>6554407.4106119871</v>
      </c>
      <c r="U237" s="11">
        <v>9767631.496029526</v>
      </c>
      <c r="V237" s="11"/>
      <c r="AB237" s="46"/>
    </row>
    <row r="238" spans="2:28" x14ac:dyDescent="0.35">
      <c r="B238" s="77">
        <v>215</v>
      </c>
      <c r="C238" s="78">
        <f>$J$4*(1+Underlying_Assets!G260)</f>
        <v>101.56337346027114</v>
      </c>
      <c r="D238" s="73">
        <f>$J$5*(1+Underlying_Assets!H260)</f>
        <v>25.33949128845121</v>
      </c>
      <c r="E238" s="73">
        <f>$J$6*(1+Underlying_Assets!I260)</f>
        <v>89.586004997938488</v>
      </c>
      <c r="F238" s="77">
        <f t="shared" si="40"/>
        <v>0.29907640730826335</v>
      </c>
      <c r="G238" s="77">
        <f t="shared" si="41"/>
        <v>0.78752385746824982</v>
      </c>
      <c r="H238" s="77">
        <f t="shared" si="42"/>
        <v>0.41441963060694614</v>
      </c>
      <c r="I238" s="77">
        <f t="shared" si="43"/>
        <v>0.16526459915965488</v>
      </c>
      <c r="J238" s="77">
        <f t="shared" si="44"/>
        <v>0.6114556888516598</v>
      </c>
      <c r="K238" s="77">
        <f t="shared" si="45"/>
        <v>0.11862510733107484</v>
      </c>
      <c r="L238" s="73">
        <f t="shared" si="46"/>
        <v>2.6216166461502795</v>
      </c>
      <c r="M238" s="73">
        <f t="shared" si="47"/>
        <v>3.5348272900298809</v>
      </c>
      <c r="N238" s="73">
        <f t="shared" si="39"/>
        <v>7.0932217105063842</v>
      </c>
      <c r="O238" s="73">
        <f t="shared" si="48"/>
        <v>74703254.599326193</v>
      </c>
      <c r="P238" s="73">
        <f t="shared" si="49"/>
        <v>3756551.0479541719</v>
      </c>
      <c r="U238" s="11">
        <v>9768626.705517441</v>
      </c>
      <c r="V238" s="11"/>
      <c r="AB238" s="46"/>
    </row>
    <row r="239" spans="2:28" x14ac:dyDescent="0.35">
      <c r="B239" s="77">
        <v>216</v>
      </c>
      <c r="C239" s="78">
        <f>$J$4*(1+Underlying_Assets!G261)</f>
        <v>102.18534109329876</v>
      </c>
      <c r="D239" s="73">
        <f>$J$5*(1+Underlying_Assets!H261)</f>
        <v>25.051314999999999</v>
      </c>
      <c r="E239" s="73">
        <f>$J$6*(1+Underlying_Assets!I261)</f>
        <v>88.979470105353229</v>
      </c>
      <c r="F239" s="77">
        <f t="shared" si="40"/>
        <v>0.30518166854964568</v>
      </c>
      <c r="G239" s="77">
        <f t="shared" si="41"/>
        <v>0.72256164321744432</v>
      </c>
      <c r="H239" s="77">
        <f t="shared" si="42"/>
        <v>0.39145286524176504</v>
      </c>
      <c r="I239" s="77">
        <f t="shared" si="43"/>
        <v>0.17136986040103722</v>
      </c>
      <c r="J239" s="77">
        <f t="shared" si="44"/>
        <v>0.54649347460085429</v>
      </c>
      <c r="K239" s="77">
        <f t="shared" si="45"/>
        <v>9.5658341965893734E-2</v>
      </c>
      <c r="L239" s="73">
        <f t="shared" si="46"/>
        <v>2.3923039348622623</v>
      </c>
      <c r="M239" s="73">
        <f t="shared" si="47"/>
        <v>3.3115289695544377</v>
      </c>
      <c r="N239" s="73">
        <f t="shared" si="39"/>
        <v>7.3015640424985548</v>
      </c>
      <c r="O239" s="73">
        <f t="shared" si="48"/>
        <v>74030752.385234386</v>
      </c>
      <c r="P239" s="73">
        <f t="shared" si="49"/>
        <v>3084048.8338623643</v>
      </c>
      <c r="U239" s="11">
        <v>9980633.0012085289</v>
      </c>
      <c r="V239" s="11"/>
      <c r="AB239" s="46"/>
    </row>
    <row r="240" spans="2:28" x14ac:dyDescent="0.35">
      <c r="B240" s="77">
        <v>217</v>
      </c>
      <c r="C240" s="78">
        <f>$J$4*(1+Underlying_Assets!G262)</f>
        <v>102.47074604188565</v>
      </c>
      <c r="D240" s="73">
        <f>$J$5*(1+Underlying_Assets!H262)</f>
        <v>25.169205170006911</v>
      </c>
      <c r="E240" s="73">
        <f>$J$6*(1+Underlying_Assets!I262)</f>
        <v>89.295052271763836</v>
      </c>
      <c r="F240" s="77">
        <f t="shared" si="40"/>
        <v>0.30797078797042837</v>
      </c>
      <c r="G240" s="77">
        <f t="shared" si="41"/>
        <v>0.74922693460038114</v>
      </c>
      <c r="H240" s="77">
        <f t="shared" si="42"/>
        <v>0.40342202027370827</v>
      </c>
      <c r="I240" s="77">
        <f t="shared" si="43"/>
        <v>0.17415897982181991</v>
      </c>
      <c r="J240" s="77">
        <f t="shared" si="44"/>
        <v>0.57315876598379112</v>
      </c>
      <c r="K240" s="77">
        <f t="shared" si="45"/>
        <v>0.10762749699783697</v>
      </c>
      <c r="L240" s="73">
        <f t="shared" si="46"/>
        <v>2.2879603992563418</v>
      </c>
      <c r="M240" s="73">
        <f t="shared" si="47"/>
        <v>3.4021981842116311</v>
      </c>
      <c r="N240" s="73">
        <f t="shared" si="39"/>
        <v>7.1925234525915798</v>
      </c>
      <c r="O240" s="73">
        <f t="shared" si="48"/>
        <v>76551056.156114429</v>
      </c>
      <c r="P240" s="73">
        <f t="shared" si="49"/>
        <v>5604352.6047424078</v>
      </c>
      <c r="U240" s="11">
        <v>10019852.584207192</v>
      </c>
      <c r="V240" s="11"/>
      <c r="AB240" s="46"/>
    </row>
    <row r="241" spans="2:28" x14ac:dyDescent="0.35">
      <c r="B241" s="77">
        <v>218</v>
      </c>
      <c r="C241" s="78">
        <f>$J$4*(1+Underlying_Assets!G263)</f>
        <v>102.60935995643187</v>
      </c>
      <c r="D241" s="73">
        <f>$J$5*(1+Underlying_Assets!H263)</f>
        <v>25.276210035859147</v>
      </c>
      <c r="E241" s="73">
        <f>$J$6*(1+Underlying_Assets!I263)</f>
        <v>89.45081039260171</v>
      </c>
      <c r="F241" s="77">
        <f t="shared" si="40"/>
        <v>0.30932259081819563</v>
      </c>
      <c r="G241" s="77">
        <f t="shared" si="41"/>
        <v>0.77332219510593447</v>
      </c>
      <c r="H241" s="77">
        <f t="shared" si="42"/>
        <v>0.40931391091949254</v>
      </c>
      <c r="I241" s="77">
        <f t="shared" si="43"/>
        <v>0.17551078266958717</v>
      </c>
      <c r="J241" s="77">
        <f t="shared" si="44"/>
        <v>0.59725402648934445</v>
      </c>
      <c r="K241" s="77">
        <f t="shared" si="45"/>
        <v>0.11351938764362124</v>
      </c>
      <c r="L241" s="73">
        <f t="shared" si="46"/>
        <v>2.2374823483904862</v>
      </c>
      <c r="M241" s="73">
        <f t="shared" si="47"/>
        <v>3.4853142672820567</v>
      </c>
      <c r="N241" s="73">
        <f t="shared" si="39"/>
        <v>7.1392174119212051</v>
      </c>
      <c r="O241" s="73">
        <f t="shared" si="48"/>
        <v>78552584.224561334</v>
      </c>
      <c r="P241" s="73">
        <f t="shared" si="49"/>
        <v>7605880.6731893122</v>
      </c>
      <c r="U241" s="11">
        <v>10063433.346665576</v>
      </c>
      <c r="V241" s="11"/>
      <c r="AB241" s="46"/>
    </row>
    <row r="242" spans="2:28" x14ac:dyDescent="0.35">
      <c r="B242" s="77">
        <v>219</v>
      </c>
      <c r="C242" s="78">
        <f>$J$4*(1+Underlying_Assets!G264)</f>
        <v>102.69796410921805</v>
      </c>
      <c r="D242" s="73">
        <f>$J$5*(1+Underlying_Assets!H264)</f>
        <v>25.351735354691566</v>
      </c>
      <c r="E242" s="73">
        <f>$J$6*(1+Underlying_Assets!I264)</f>
        <v>88.960274970617292</v>
      </c>
      <c r="F242" s="77">
        <f t="shared" si="40"/>
        <v>0.31018572766623848</v>
      </c>
      <c r="G242" s="77">
        <f t="shared" si="41"/>
        <v>0.79026759160777449</v>
      </c>
      <c r="H242" s="77">
        <f t="shared" si="42"/>
        <v>0.39072347815607289</v>
      </c>
      <c r="I242" s="77">
        <f t="shared" si="43"/>
        <v>0.17637391951763001</v>
      </c>
      <c r="J242" s="77">
        <f t="shared" si="44"/>
        <v>0.61419942299118446</v>
      </c>
      <c r="K242" s="77">
        <f t="shared" si="45"/>
        <v>9.4928954880201588E-2</v>
      </c>
      <c r="L242" s="73">
        <f t="shared" si="46"/>
        <v>2.2052839339637771</v>
      </c>
      <c r="M242" s="73">
        <f t="shared" si="47"/>
        <v>3.5444378227033368</v>
      </c>
      <c r="N242" s="73">
        <f t="shared" si="39"/>
        <v>7.3082413778155626</v>
      </c>
      <c r="O242" s="73">
        <f t="shared" si="48"/>
        <v>80966556.135579214</v>
      </c>
      <c r="P242" s="73">
        <f t="shared" si="49"/>
        <v>10019852.584207192</v>
      </c>
      <c r="U242" s="11">
        <v>10114066.793403342</v>
      </c>
      <c r="V242" s="11"/>
      <c r="AB242" s="46"/>
    </row>
    <row r="243" spans="2:28" x14ac:dyDescent="0.35">
      <c r="B243" s="77">
        <v>220</v>
      </c>
      <c r="C243" s="78">
        <f>$J$4*(1+Underlying_Assets!G265)</f>
        <v>101.849998</v>
      </c>
      <c r="D243" s="73">
        <f>$J$5*(1+Underlying_Assets!H265)</f>
        <v>26.085544084425752</v>
      </c>
      <c r="E243" s="73">
        <f>$J$6*(1+Underlying_Assets!I265)</f>
        <v>89.274364940013299</v>
      </c>
      <c r="F243" s="77">
        <f t="shared" si="40"/>
        <v>0.30189455763307421</v>
      </c>
      <c r="G243" s="77">
        <f t="shared" si="41"/>
        <v>0.95233045120623261</v>
      </c>
      <c r="H243" s="77">
        <f t="shared" si="42"/>
        <v>0.402638703788115</v>
      </c>
      <c r="I243" s="77">
        <f t="shared" si="43"/>
        <v>0.16808274948446575</v>
      </c>
      <c r="J243" s="77">
        <f t="shared" si="44"/>
        <v>0.77626228258964258</v>
      </c>
      <c r="K243" s="77">
        <f t="shared" si="45"/>
        <v>0.1068441805122437</v>
      </c>
      <c r="L243" s="73">
        <f t="shared" si="46"/>
        <v>2.515612634366569</v>
      </c>
      <c r="M243" s="73">
        <f t="shared" si="47"/>
        <v>4.1373917076516555</v>
      </c>
      <c r="N243" s="73">
        <f t="shared" si="39"/>
        <v>7.1996287844285618</v>
      </c>
      <c r="O243" s="73">
        <f t="shared" si="48"/>
        <v>88558626.462777093</v>
      </c>
      <c r="P243" s="73">
        <f t="shared" si="49"/>
        <v>17611922.911405072</v>
      </c>
      <c r="U243" s="11">
        <v>10196596.04598555</v>
      </c>
      <c r="V243" s="11"/>
      <c r="AB243" s="46"/>
    </row>
    <row r="244" spans="2:28" x14ac:dyDescent="0.35">
      <c r="B244" s="77">
        <v>221</v>
      </c>
      <c r="C244" s="78">
        <f>$J$4*(1+Underlying_Assets!G266)</f>
        <v>102.64423963111859</v>
      </c>
      <c r="D244" s="73">
        <f>$J$5*(1+Underlying_Assets!H266)</f>
        <v>24.93175980077563</v>
      </c>
      <c r="E244" s="73">
        <f>$J$6*(1+Underlying_Assets!I266)</f>
        <v>89.636503856355731</v>
      </c>
      <c r="F244" s="77">
        <f t="shared" si="40"/>
        <v>0.30966245988838542</v>
      </c>
      <c r="G244" s="77">
        <f t="shared" si="41"/>
        <v>0.69539127804377632</v>
      </c>
      <c r="H244" s="77">
        <f t="shared" si="42"/>
        <v>0.41632477934106793</v>
      </c>
      <c r="I244" s="77">
        <f t="shared" si="43"/>
        <v>0.17585065173977696</v>
      </c>
      <c r="J244" s="77">
        <f t="shared" si="44"/>
        <v>0.51932310942718618</v>
      </c>
      <c r="K244" s="77">
        <f t="shared" si="45"/>
        <v>0.12053025606519663</v>
      </c>
      <c r="L244" s="73">
        <f t="shared" si="46"/>
        <v>2.2248008898056852</v>
      </c>
      <c r="M244" s="73">
        <f t="shared" si="47"/>
        <v>3.2205681397693429</v>
      </c>
      <c r="N244" s="73">
        <f t="shared" si="39"/>
        <v>7.0761058942879629</v>
      </c>
      <c r="O244" s="73">
        <f t="shared" si="48"/>
        <v>73094281.589158431</v>
      </c>
      <c r="P244" s="73">
        <f t="shared" si="49"/>
        <v>2147578.0377864093</v>
      </c>
      <c r="U244" s="11">
        <v>10316942.24179098</v>
      </c>
      <c r="V244" s="11"/>
      <c r="AB244" s="46"/>
    </row>
    <row r="245" spans="2:28" x14ac:dyDescent="0.35">
      <c r="B245" s="77">
        <v>222</v>
      </c>
      <c r="C245" s="78">
        <f>$J$4*(1+Underlying_Assets!G267)</f>
        <v>102.4526632695997</v>
      </c>
      <c r="D245" s="73">
        <f>$J$5*(1+Underlying_Assets!H267)</f>
        <v>25.596512562046403</v>
      </c>
      <c r="E245" s="73">
        <f>$J$6*(1+Underlying_Assets!I267)</f>
        <v>87.728087344996965</v>
      </c>
      <c r="F245" s="77">
        <f t="shared" si="40"/>
        <v>0.30779430474292746</v>
      </c>
      <c r="G245" s="77">
        <f t="shared" si="41"/>
        <v>0.84484265043582529</v>
      </c>
      <c r="H245" s="77">
        <f t="shared" si="42"/>
        <v>0.34356977498970809</v>
      </c>
      <c r="I245" s="77">
        <f t="shared" si="43"/>
        <v>0.173982496594319</v>
      </c>
      <c r="J245" s="77">
        <f t="shared" si="44"/>
        <v>0.66877448181923516</v>
      </c>
      <c r="K245" s="77">
        <f t="shared" si="45"/>
        <v>4.7775251713836786E-2</v>
      </c>
      <c r="L245" s="73">
        <f t="shared" si="46"/>
        <v>2.2945550503760046</v>
      </c>
      <c r="M245" s="73">
        <f t="shared" si="47"/>
        <v>3.7385896877172939</v>
      </c>
      <c r="N245" s="73">
        <f t="shared" si="39"/>
        <v>7.7478207029410342</v>
      </c>
      <c r="O245" s="73">
        <f t="shared" si="48"/>
        <v>85976236.664538994</v>
      </c>
      <c r="P245" s="73">
        <f t="shared" si="49"/>
        <v>15029533.113166973</v>
      </c>
      <c r="U245" s="11">
        <v>10464984.306076512</v>
      </c>
      <c r="V245" s="11"/>
      <c r="AB245" s="46"/>
    </row>
    <row r="246" spans="2:28" x14ac:dyDescent="0.35">
      <c r="B246" s="77">
        <v>223</v>
      </c>
      <c r="C246" s="78">
        <f>$J$4*(1+Underlying_Assets!G268)</f>
        <v>103.04823242548652</v>
      </c>
      <c r="D246" s="73">
        <f>$J$5*(1+Underlying_Assets!H268)</f>
        <v>25.168882942476593</v>
      </c>
      <c r="E246" s="73">
        <f>$J$6*(1+Underlying_Assets!I268)</f>
        <v>88.472913133139031</v>
      </c>
      <c r="F246" s="77">
        <f t="shared" si="40"/>
        <v>0.3135905891952348</v>
      </c>
      <c r="G246" s="77">
        <f t="shared" si="41"/>
        <v>0.74915422109614282</v>
      </c>
      <c r="H246" s="77">
        <f t="shared" si="42"/>
        <v>0.372151523173538</v>
      </c>
      <c r="I246" s="77">
        <f t="shared" si="43"/>
        <v>0.17977878104662634</v>
      </c>
      <c r="J246" s="77">
        <f t="shared" si="44"/>
        <v>0.57308605247955269</v>
      </c>
      <c r="K246" s="77">
        <f t="shared" si="45"/>
        <v>7.63569998976667E-2</v>
      </c>
      <c r="L246" s="73">
        <f t="shared" si="46"/>
        <v>2.0785146562217207</v>
      </c>
      <c r="M246" s="73">
        <f t="shared" si="47"/>
        <v>3.4019490608193053</v>
      </c>
      <c r="N246" s="73">
        <f t="shared" si="39"/>
        <v>7.4795189443182863</v>
      </c>
      <c r="O246" s="73">
        <f t="shared" si="48"/>
        <v>80494400.063316897</v>
      </c>
      <c r="P246" s="73">
        <f t="shared" si="49"/>
        <v>9547696.5119448751</v>
      </c>
      <c r="U246" s="11">
        <v>10753573.51385577</v>
      </c>
      <c r="V246" s="11"/>
      <c r="AB246" s="46"/>
    </row>
    <row r="247" spans="2:28" x14ac:dyDescent="0.35">
      <c r="B247" s="77">
        <v>224</v>
      </c>
      <c r="C247" s="78">
        <f>$J$4*(1+Underlying_Assets!G269)</f>
        <v>103.07985125428094</v>
      </c>
      <c r="D247" s="73">
        <f>$J$5*(1+Underlying_Assets!H269)</f>
        <v>25.033311187326838</v>
      </c>
      <c r="E247" s="73">
        <f>$J$6*(1+Underlying_Assets!I269)</f>
        <v>88.603152831739536</v>
      </c>
      <c r="F247" s="77">
        <f t="shared" si="40"/>
        <v>0.31389737736769496</v>
      </c>
      <c r="G247" s="77">
        <f t="shared" si="41"/>
        <v>0.71847836270278909</v>
      </c>
      <c r="H247" s="77">
        <f t="shared" si="42"/>
        <v>0.37712458047066844</v>
      </c>
      <c r="I247" s="77">
        <f t="shared" si="43"/>
        <v>0.1800855692190865</v>
      </c>
      <c r="J247" s="77">
        <f t="shared" si="44"/>
        <v>0.54241019408619895</v>
      </c>
      <c r="K247" s="77">
        <f t="shared" si="45"/>
        <v>8.1330057194797134E-2</v>
      </c>
      <c r="L247" s="73">
        <f t="shared" si="46"/>
        <v>2.0671116411866208</v>
      </c>
      <c r="M247" s="73">
        <f t="shared" si="47"/>
        <v>3.29776690056962</v>
      </c>
      <c r="N247" s="73">
        <f t="shared" si="39"/>
        <v>7.4334186817561623</v>
      </c>
      <c r="O247" s="73">
        <f t="shared" si="48"/>
        <v>78317091.72593376</v>
      </c>
      <c r="P247" s="73">
        <f t="shared" si="49"/>
        <v>7370388.174561739</v>
      </c>
      <c r="U247" s="11">
        <v>10908800.549559787</v>
      </c>
      <c r="V247" s="11"/>
      <c r="AB247" s="46"/>
    </row>
    <row r="248" spans="2:28" x14ac:dyDescent="0.35">
      <c r="B248" s="77">
        <v>225</v>
      </c>
      <c r="C248" s="78">
        <f>$J$4*(1+Underlying_Assets!G270)</f>
        <v>102.3900783315615</v>
      </c>
      <c r="D248" s="73">
        <f>$J$5*(1+Underlying_Assets!H270)</f>
        <v>25.384612567147169</v>
      </c>
      <c r="E248" s="73">
        <f>$J$6*(1+Underlying_Assets!I270)</f>
        <v>87.751398837394035</v>
      </c>
      <c r="F248" s="77">
        <f t="shared" si="40"/>
        <v>0.30718325121477841</v>
      </c>
      <c r="G248" s="77">
        <f t="shared" si="41"/>
        <v>0.79762839121976614</v>
      </c>
      <c r="H248" s="77">
        <f t="shared" si="42"/>
        <v>0.34446799679402568</v>
      </c>
      <c r="I248" s="77">
        <f t="shared" si="43"/>
        <v>0.17337144306616994</v>
      </c>
      <c r="J248" s="77">
        <f t="shared" si="44"/>
        <v>0.621560222603176</v>
      </c>
      <c r="K248" s="77">
        <f t="shared" si="45"/>
        <v>4.8673473518154375E-2</v>
      </c>
      <c r="L248" s="73">
        <f t="shared" si="46"/>
        <v>2.3173963907267421</v>
      </c>
      <c r="M248" s="73">
        <f t="shared" si="47"/>
        <v>3.5702920304076464</v>
      </c>
      <c r="N248" s="73">
        <f t="shared" si="39"/>
        <v>7.7393023097396139</v>
      </c>
      <c r="O248" s="73">
        <f t="shared" si="48"/>
        <v>82293595.468130097</v>
      </c>
      <c r="P248" s="73">
        <f t="shared" si="49"/>
        <v>11346891.916758075</v>
      </c>
      <c r="U248" s="11">
        <v>10931720.714726806</v>
      </c>
      <c r="V248" s="11"/>
      <c r="AB248" s="46"/>
    </row>
    <row r="249" spans="2:28" x14ac:dyDescent="0.35">
      <c r="B249" s="77">
        <v>226</v>
      </c>
      <c r="C249" s="78">
        <f>$J$4*(1+Underlying_Assets!G271)</f>
        <v>102.6110725269765</v>
      </c>
      <c r="D249" s="73">
        <f>$J$5*(1+Underlying_Assets!H271)</f>
        <v>24.944638357146669</v>
      </c>
      <c r="E249" s="73">
        <f>$J$6*(1+Underlying_Assets!I271)</f>
        <v>88.82576332258013</v>
      </c>
      <c r="F249" s="77">
        <f t="shared" si="40"/>
        <v>0.30933928087701629</v>
      </c>
      <c r="G249" s="77">
        <f t="shared" si="41"/>
        <v>0.69832434014595468</v>
      </c>
      <c r="H249" s="77">
        <f t="shared" si="42"/>
        <v>0.38560781204564892</v>
      </c>
      <c r="I249" s="77">
        <f t="shared" si="43"/>
        <v>0.17552747272840782</v>
      </c>
      <c r="J249" s="77">
        <f t="shared" si="44"/>
        <v>0.52225617152936454</v>
      </c>
      <c r="K249" s="77">
        <f t="shared" si="45"/>
        <v>8.9813288769777622E-2</v>
      </c>
      <c r="L249" s="73">
        <f t="shared" si="46"/>
        <v>2.2368595050174136</v>
      </c>
      <c r="M249" s="73">
        <f t="shared" si="47"/>
        <v>3.2303179032782303</v>
      </c>
      <c r="N249" s="73">
        <f t="shared" si="39"/>
        <v>7.3551787661728412</v>
      </c>
      <c r="O249" s="73">
        <f t="shared" si="48"/>
        <v>74539937.836219847</v>
      </c>
      <c r="P249" s="73">
        <f t="shared" si="49"/>
        <v>3593234.2848478258</v>
      </c>
      <c r="U249" s="11">
        <v>11346891.916758075</v>
      </c>
      <c r="V249" s="11"/>
      <c r="AB249" s="46"/>
    </row>
    <row r="250" spans="2:28" x14ac:dyDescent="0.35">
      <c r="B250" s="77">
        <v>227</v>
      </c>
      <c r="C250" s="78">
        <f>$J$4*(1+Underlying_Assets!G272)</f>
        <v>103.09423561907661</v>
      </c>
      <c r="D250" s="73">
        <f>$J$5*(1+Underlying_Assets!H272)</f>
        <v>24.720987872640666</v>
      </c>
      <c r="E250" s="73">
        <f>$J$6*(1+Underlying_Assets!I272)</f>
        <v>88.929601229388467</v>
      </c>
      <c r="F250" s="77">
        <f t="shared" si="40"/>
        <v>0.31403691347562346</v>
      </c>
      <c r="G250" s="77">
        <f t="shared" si="41"/>
        <v>0.64717194051956894</v>
      </c>
      <c r="H250" s="77">
        <f t="shared" si="42"/>
        <v>0.38955759403369783</v>
      </c>
      <c r="I250" s="77">
        <f t="shared" si="43"/>
        <v>0.18022510532701499</v>
      </c>
      <c r="J250" s="77">
        <f t="shared" si="44"/>
        <v>0.47110377190297886</v>
      </c>
      <c r="K250" s="77">
        <f t="shared" si="45"/>
        <v>9.3763070757826528E-2</v>
      </c>
      <c r="L250" s="73">
        <f t="shared" si="46"/>
        <v>2.061926277013967</v>
      </c>
      <c r="M250" s="73">
        <f t="shared" si="47"/>
        <v>3.0627063771468261</v>
      </c>
      <c r="N250" s="73">
        <f t="shared" si="39"/>
        <v>7.318922474818109</v>
      </c>
      <c r="O250" s="73">
        <f t="shared" si="48"/>
        <v>73105624.592859462</v>
      </c>
      <c r="P250" s="73">
        <f t="shared" si="49"/>
        <v>2158921.0414874405</v>
      </c>
      <c r="U250" s="11">
        <v>11716086.385617286</v>
      </c>
      <c r="V250" s="11"/>
      <c r="AB250" s="46"/>
    </row>
    <row r="251" spans="2:28" x14ac:dyDescent="0.35">
      <c r="B251" s="77">
        <v>228</v>
      </c>
      <c r="C251" s="78">
        <f>$J$4*(1+Underlying_Assets!G273)</f>
        <v>101.93780485611076</v>
      </c>
      <c r="D251" s="73">
        <f>$J$5*(1+Underlying_Assets!H273)</f>
        <v>24.816092328745285</v>
      </c>
      <c r="E251" s="73">
        <f>$J$6*(1+Underlying_Assets!I273)</f>
        <v>88.513609970776798</v>
      </c>
      <c r="F251" s="77">
        <f t="shared" si="40"/>
        <v>0.30275630559162714</v>
      </c>
      <c r="G251" s="77">
        <f t="shared" si="41"/>
        <v>0.66898015670021305</v>
      </c>
      <c r="H251" s="77">
        <f t="shared" si="42"/>
        <v>0.37370627236834741</v>
      </c>
      <c r="I251" s="77">
        <f t="shared" si="43"/>
        <v>0.16894449744301868</v>
      </c>
      <c r="J251" s="77">
        <f t="shared" si="44"/>
        <v>0.49291198808362297</v>
      </c>
      <c r="K251" s="77">
        <f t="shared" si="45"/>
        <v>7.7911749092476112E-2</v>
      </c>
      <c r="L251" s="73">
        <f t="shared" si="46"/>
        <v>2.4832511049386383</v>
      </c>
      <c r="M251" s="73">
        <f t="shared" si="47"/>
        <v>3.1335357460425293</v>
      </c>
      <c r="N251" s="73">
        <f t="shared" si="39"/>
        <v>7.4650878182766895</v>
      </c>
      <c r="O251" s="73">
        <f t="shared" si="48"/>
        <v>70197140.752970383</v>
      </c>
      <c r="P251" s="73">
        <f t="shared" si="49"/>
        <v>-749562.79840163887</v>
      </c>
      <c r="U251" s="11">
        <v>12009792.858008608</v>
      </c>
      <c r="V251" s="11"/>
      <c r="AB251" s="46"/>
    </row>
    <row r="252" spans="2:28" x14ac:dyDescent="0.35">
      <c r="B252" s="77">
        <v>229</v>
      </c>
      <c r="C252" s="78">
        <f>$J$4*(1+Underlying_Assets!G274)</f>
        <v>102.2009004078876</v>
      </c>
      <c r="D252" s="73">
        <f>$J$5*(1+Underlying_Assets!H274)</f>
        <v>25.608415763986052</v>
      </c>
      <c r="E252" s="73">
        <f>$J$6*(1+Underlying_Assets!I274)</f>
        <v>90.622452963900244</v>
      </c>
      <c r="F252" s="77">
        <f t="shared" si="40"/>
        <v>0.30533392258107761</v>
      </c>
      <c r="G252" s="77">
        <f t="shared" si="41"/>
        <v>0.84748324178116907</v>
      </c>
      <c r="H252" s="77">
        <f t="shared" si="42"/>
        <v>0.45330775424323949</v>
      </c>
      <c r="I252" s="77">
        <f t="shared" si="43"/>
        <v>0.17152211443246915</v>
      </c>
      <c r="J252" s="77">
        <f t="shared" si="44"/>
        <v>0.67141507316457893</v>
      </c>
      <c r="K252" s="77">
        <f t="shared" si="45"/>
        <v>0.15751323096736819</v>
      </c>
      <c r="L252" s="73">
        <f t="shared" si="46"/>
        <v>2.3866012303160176</v>
      </c>
      <c r="M252" s="73">
        <f t="shared" si="47"/>
        <v>3.748127354850844</v>
      </c>
      <c r="N252" s="73">
        <f t="shared" si="39"/>
        <v>6.7489239523775204</v>
      </c>
      <c r="O252" s="73">
        <f t="shared" si="48"/>
        <v>80067952.095112264</v>
      </c>
      <c r="P252" s="73">
        <f t="shared" si="49"/>
        <v>9121248.5437402427</v>
      </c>
      <c r="U252" s="11">
        <v>12111003.198626474</v>
      </c>
      <c r="V252" s="11"/>
      <c r="AB252" s="46"/>
    </row>
    <row r="253" spans="2:28" x14ac:dyDescent="0.35">
      <c r="B253" s="77">
        <v>230</v>
      </c>
      <c r="C253" s="78">
        <f>$J$4*(1+Underlying_Assets!G275)</f>
        <v>101.06317280101744</v>
      </c>
      <c r="D253" s="73">
        <f>$J$5*(1+Underlying_Assets!H275)</f>
        <v>24.988774961421427</v>
      </c>
      <c r="E253" s="73">
        <f>$J$6*(1+Underlying_Assets!I275)</f>
        <v>88.724627100730842</v>
      </c>
      <c r="F253" s="77">
        <f t="shared" si="40"/>
        <v>0.29413922918875685</v>
      </c>
      <c r="G253" s="77">
        <f t="shared" si="41"/>
        <v>0.70836487676614646</v>
      </c>
      <c r="H253" s="77">
        <f t="shared" si="42"/>
        <v>0.38175635544909703</v>
      </c>
      <c r="I253" s="77">
        <f t="shared" si="43"/>
        <v>0.16032742104014838</v>
      </c>
      <c r="J253" s="77">
        <f t="shared" si="44"/>
        <v>0.53229670814955643</v>
      </c>
      <c r="K253" s="77">
        <f t="shared" si="45"/>
        <v>8.5961832173225727E-2</v>
      </c>
      <c r="L253" s="73">
        <f t="shared" si="46"/>
        <v>2.8079636979660094</v>
      </c>
      <c r="M253" s="73">
        <f t="shared" si="47"/>
        <v>3.2638210741185212</v>
      </c>
      <c r="N253" s="73">
        <f t="shared" si="39"/>
        <v>7.3906378334058829</v>
      </c>
      <c r="O253" s="73">
        <f t="shared" si="48"/>
        <v>68534046.273807734</v>
      </c>
      <c r="P253" s="73">
        <f t="shared" si="49"/>
        <v>-2412657.2775642872</v>
      </c>
      <c r="U253" s="11">
        <v>12470021.511881262</v>
      </c>
      <c r="V253" s="11"/>
      <c r="AB253" s="46"/>
    </row>
    <row r="254" spans="2:28" x14ac:dyDescent="0.35">
      <c r="B254" s="77">
        <v>231</v>
      </c>
      <c r="C254" s="78">
        <f>$J$4*(1+Underlying_Assets!G276)</f>
        <v>101.67379168103818</v>
      </c>
      <c r="D254" s="73">
        <f>$J$5*(1+Underlying_Assets!H276)</f>
        <v>25.391663274372597</v>
      </c>
      <c r="E254" s="73">
        <f>$J$6*(1+Underlying_Assets!I276)</f>
        <v>88.837195132419581</v>
      </c>
      <c r="F254" s="77">
        <f t="shared" si="40"/>
        <v>0.30016300218921826</v>
      </c>
      <c r="G254" s="77">
        <f t="shared" si="41"/>
        <v>0.79920571549881736</v>
      </c>
      <c r="H254" s="77">
        <f t="shared" si="42"/>
        <v>0.38604288087529498</v>
      </c>
      <c r="I254" s="77">
        <f t="shared" si="43"/>
        <v>0.1663511940406098</v>
      </c>
      <c r="J254" s="77">
        <f t="shared" si="44"/>
        <v>0.62313754688222733</v>
      </c>
      <c r="K254" s="77">
        <f t="shared" si="45"/>
        <v>9.0248357599423679E-2</v>
      </c>
      <c r="L254" s="73">
        <f t="shared" si="46"/>
        <v>2.5807133022592126</v>
      </c>
      <c r="M254" s="73">
        <f t="shared" si="47"/>
        <v>3.5758457718856889</v>
      </c>
      <c r="N254" s="73">
        <f t="shared" si="39"/>
        <v>7.3511797703571169</v>
      </c>
      <c r="O254" s="73">
        <f t="shared" si="48"/>
        <v>77304254.662388816</v>
      </c>
      <c r="P254" s="73">
        <f t="shared" si="49"/>
        <v>6357551.111016795</v>
      </c>
      <c r="U254" s="11">
        <v>12502459.590728357</v>
      </c>
      <c r="V254" s="11"/>
      <c r="AB254" s="46"/>
    </row>
    <row r="255" spans="2:28" x14ac:dyDescent="0.35">
      <c r="B255" s="77">
        <v>232</v>
      </c>
      <c r="C255" s="78">
        <f>$J$4*(1+Underlying_Assets!G277)</f>
        <v>102.4678040058315</v>
      </c>
      <c r="D255" s="73">
        <f>$J$5*(1+Underlying_Assets!H277)</f>
        <v>24.962949810085604</v>
      </c>
      <c r="E255" s="73">
        <f>$J$6*(1+Underlying_Assets!I277)</f>
        <v>88.672387402967885</v>
      </c>
      <c r="F255" s="77">
        <f t="shared" si="40"/>
        <v>0.30794207657324441</v>
      </c>
      <c r="G255" s="77">
        <f t="shared" si="41"/>
        <v>0.70249212594669175</v>
      </c>
      <c r="H255" s="77">
        <f t="shared" si="42"/>
        <v>0.37976525014816576</v>
      </c>
      <c r="I255" s="77">
        <f t="shared" si="43"/>
        <v>0.17413026842463594</v>
      </c>
      <c r="J255" s="77">
        <f t="shared" si="44"/>
        <v>0.52642395733010172</v>
      </c>
      <c r="K255" s="77">
        <f t="shared" si="45"/>
        <v>8.3970726872294454E-2</v>
      </c>
      <c r="L255" s="73">
        <f t="shared" si="46"/>
        <v>2.2890331870257583</v>
      </c>
      <c r="M255" s="73">
        <f t="shared" si="47"/>
        <v>3.244200982616519</v>
      </c>
      <c r="N255" s="73">
        <f t="shared" si="39"/>
        <v>7.4090100315489735</v>
      </c>
      <c r="O255" s="73">
        <f t="shared" si="48"/>
        <v>74460671.565766156</v>
      </c>
      <c r="P255" s="73">
        <f t="shared" si="49"/>
        <v>3513968.0143941343</v>
      </c>
      <c r="U255" s="11">
        <v>12777980.312325403</v>
      </c>
      <c r="V255" s="11"/>
      <c r="AB255" s="46"/>
    </row>
    <row r="256" spans="2:28" x14ac:dyDescent="0.35">
      <c r="B256" s="77">
        <v>233</v>
      </c>
      <c r="C256" s="78">
        <f>$J$4*(1+Underlying_Assets!G278)</f>
        <v>102.4202134762584</v>
      </c>
      <c r="D256" s="73">
        <f>$J$5*(1+Underlying_Assets!H278)</f>
        <v>25.051314999999999</v>
      </c>
      <c r="E256" s="73">
        <f>$J$6*(1+Underlying_Assets!I278)</f>
        <v>89.466520605304325</v>
      </c>
      <c r="F256" s="77">
        <f t="shared" si="40"/>
        <v>0.30747752495120401</v>
      </c>
      <c r="G256" s="77">
        <f t="shared" si="41"/>
        <v>0.72256164321744432</v>
      </c>
      <c r="H256" s="77">
        <f t="shared" si="42"/>
        <v>0.40990761430062211</v>
      </c>
      <c r="I256" s="77">
        <f t="shared" si="43"/>
        <v>0.17366571680259554</v>
      </c>
      <c r="J256" s="77">
        <f t="shared" si="44"/>
        <v>0.54649347460085429</v>
      </c>
      <c r="K256" s="77">
        <f t="shared" si="45"/>
        <v>0.11411309102475081</v>
      </c>
      <c r="L256" s="73">
        <f t="shared" si="46"/>
        <v>2.3063947938853531</v>
      </c>
      <c r="M256" s="73">
        <f t="shared" si="47"/>
        <v>3.3115289695544377</v>
      </c>
      <c r="N256" s="73">
        <f t="shared" si="39"/>
        <v>7.1338595106581124</v>
      </c>
      <c r="O256" s="73">
        <f t="shared" si="48"/>
        <v>74223139.417755082</v>
      </c>
      <c r="P256" s="73">
        <f t="shared" si="49"/>
        <v>3276435.8663830608</v>
      </c>
      <c r="U256" s="11">
        <v>13888363.813259572</v>
      </c>
      <c r="V256" s="11"/>
      <c r="AB256" s="46"/>
    </row>
    <row r="257" spans="2:28" x14ac:dyDescent="0.35">
      <c r="B257" s="77">
        <v>234</v>
      </c>
      <c r="C257" s="78">
        <f>$J$4*(1+Underlying_Assets!G279)</f>
        <v>101.15209296968227</v>
      </c>
      <c r="D257" s="73">
        <f>$J$5*(1+Underlying_Assets!H279)</f>
        <v>24.599061083527793</v>
      </c>
      <c r="E257" s="73">
        <f>$J$6*(1+Underlying_Assets!I279)</f>
        <v>89.668680854895939</v>
      </c>
      <c r="F257" s="77">
        <f t="shared" si="40"/>
        <v>0.29501868973845558</v>
      </c>
      <c r="G257" s="77">
        <f t="shared" si="41"/>
        <v>0.61909009334829157</v>
      </c>
      <c r="H257" s="77">
        <f t="shared" si="42"/>
        <v>0.41753814739054235</v>
      </c>
      <c r="I257" s="77">
        <f t="shared" si="43"/>
        <v>0.16120688158984711</v>
      </c>
      <c r="J257" s="77">
        <f t="shared" si="44"/>
        <v>0.44302192473170149</v>
      </c>
      <c r="K257" s="77">
        <f t="shared" si="45"/>
        <v>0.12174362411467105</v>
      </c>
      <c r="L257" s="73">
        <f t="shared" si="46"/>
        <v>2.7747105316091591</v>
      </c>
      <c r="M257" s="73">
        <f t="shared" si="47"/>
        <v>2.9728862107909215</v>
      </c>
      <c r="N257" s="73">
        <f t="shared" si="39"/>
        <v>7.0652183478070114</v>
      </c>
      <c r="O257" s="73">
        <f t="shared" si="48"/>
        <v>61487289.575543582</v>
      </c>
      <c r="P257" s="73">
        <f t="shared" si="49"/>
        <v>-9459413.975828439</v>
      </c>
      <c r="U257" s="11">
        <v>14466035.661104605</v>
      </c>
      <c r="V257" s="11"/>
      <c r="AB257" s="46"/>
    </row>
    <row r="258" spans="2:28" x14ac:dyDescent="0.35">
      <c r="B258" s="77">
        <v>235</v>
      </c>
      <c r="C258" s="78">
        <f>$J$4*(1+Underlying_Assets!G280)</f>
        <v>101.32296717624892</v>
      </c>
      <c r="D258" s="73">
        <f>$J$5*(1+Underlying_Assets!H280)</f>
        <v>25.042284352272414</v>
      </c>
      <c r="E258" s="73">
        <f>$J$6*(1+Underlying_Assets!I280)</f>
        <v>87.239986755866255</v>
      </c>
      <c r="F258" s="77">
        <f t="shared" si="40"/>
        <v>0.29670654449952888</v>
      </c>
      <c r="G258" s="77">
        <f t="shared" si="41"/>
        <v>0.72051385133597301</v>
      </c>
      <c r="H258" s="77">
        <f t="shared" si="42"/>
        <v>0.32470761110371865</v>
      </c>
      <c r="I258" s="77">
        <f t="shared" si="43"/>
        <v>0.16289473635092042</v>
      </c>
      <c r="J258" s="77">
        <f t="shared" si="44"/>
        <v>0.54444568271938287</v>
      </c>
      <c r="K258" s="77">
        <f t="shared" si="45"/>
        <v>2.891308782784735E-2</v>
      </c>
      <c r="L258" s="73">
        <f t="shared" si="46"/>
        <v>2.7109630006066823</v>
      </c>
      <c r="M258" s="73">
        <f t="shared" si="47"/>
        <v>3.3046231373528734</v>
      </c>
      <c r="N258" s="73">
        <f t="shared" si="39"/>
        <v>7.9279962078031758</v>
      </c>
      <c r="O258" s="73">
        <f t="shared" si="48"/>
        <v>73200887.778793156</v>
      </c>
      <c r="P258" s="73">
        <f t="shared" si="49"/>
        <v>2254184.2274211347</v>
      </c>
      <c r="U258" s="11">
        <v>14479844.960439652</v>
      </c>
      <c r="V258" s="11"/>
      <c r="AB258" s="46"/>
    </row>
    <row r="259" spans="2:28" x14ac:dyDescent="0.35">
      <c r="B259" s="77">
        <v>236</v>
      </c>
      <c r="C259" s="78">
        <f>$J$4*(1+Underlying_Assets!G281)</f>
        <v>98.229843542644758</v>
      </c>
      <c r="D259" s="73">
        <f>$J$5*(1+Underlying_Assets!H281)</f>
        <v>25.32233677629408</v>
      </c>
      <c r="E259" s="73">
        <f>$J$6*(1+Underlying_Assets!I281)</f>
        <v>89.04378886290985</v>
      </c>
      <c r="F259" s="77">
        <f t="shared" si="40"/>
        <v>0.26570350951698823</v>
      </c>
      <c r="G259" s="77">
        <f t="shared" si="41"/>
        <v>0.78367752624218645</v>
      </c>
      <c r="H259" s="77">
        <f t="shared" si="42"/>
        <v>0.393895737656005</v>
      </c>
      <c r="I259" s="77">
        <f t="shared" si="43"/>
        <v>0.13189170136837977</v>
      </c>
      <c r="J259" s="77">
        <f t="shared" si="44"/>
        <v>0.60760935762559631</v>
      </c>
      <c r="K259" s="77">
        <f t="shared" si="45"/>
        <v>9.8101214380133694E-2</v>
      </c>
      <c r="L259" s="73">
        <f t="shared" si="46"/>
        <v>3.896747399498004</v>
      </c>
      <c r="M259" s="73">
        <f t="shared" si="47"/>
        <v>3.5213790240818206</v>
      </c>
      <c r="N259" s="73">
        <f t="shared" si="39"/>
        <v>7.279227423824846</v>
      </c>
      <c r="O259" s="73">
        <f t="shared" si="48"/>
        <v>60062748.806784593</v>
      </c>
      <c r="P259" s="73">
        <f t="shared" si="49"/>
        <v>-10883954.744587429</v>
      </c>
      <c r="U259" s="11">
        <v>15029533.113166973</v>
      </c>
      <c r="V259" s="11"/>
      <c r="AB259" s="46"/>
    </row>
    <row r="260" spans="2:28" x14ac:dyDescent="0.35">
      <c r="B260" s="77">
        <v>237</v>
      </c>
      <c r="C260" s="78">
        <f>$J$4*(1+Underlying_Assets!G282)</f>
        <v>101.11758983359736</v>
      </c>
      <c r="D260" s="73">
        <f>$J$5*(1+Underlying_Assets!H282)</f>
        <v>25.524991103492404</v>
      </c>
      <c r="E260" s="73">
        <f>$J$6*(1+Underlying_Assets!I282)</f>
        <v>91.469292822751953</v>
      </c>
      <c r="F260" s="77">
        <f t="shared" si="40"/>
        <v>0.29467752999626023</v>
      </c>
      <c r="G260" s="77">
        <f t="shared" si="41"/>
        <v>0.82895051801443254</v>
      </c>
      <c r="H260" s="77">
        <f t="shared" si="42"/>
        <v>0.48475293021707588</v>
      </c>
      <c r="I260" s="77">
        <f t="shared" si="43"/>
        <v>0.16086572184765177</v>
      </c>
      <c r="J260" s="77">
        <f t="shared" si="44"/>
        <v>0.6528823493978424</v>
      </c>
      <c r="K260" s="77">
        <f t="shared" si="45"/>
        <v>0.18895840694120458</v>
      </c>
      <c r="L260" s="73">
        <f t="shared" si="46"/>
        <v>2.7876070405554003</v>
      </c>
      <c r="M260" s="73">
        <f t="shared" si="47"/>
        <v>3.6814674144079049</v>
      </c>
      <c r="N260" s="73">
        <f t="shared" si="39"/>
        <v>6.4783398435881097</v>
      </c>
      <c r="O260" s="73">
        <f t="shared" si="48"/>
        <v>72569763.019433856</v>
      </c>
      <c r="P260" s="73">
        <f t="shared" si="49"/>
        <v>1623059.4680618346</v>
      </c>
      <c r="U260" s="11">
        <v>15370994.307457924</v>
      </c>
      <c r="V260" s="11"/>
      <c r="AB260" s="46"/>
    </row>
    <row r="261" spans="2:28" x14ac:dyDescent="0.35">
      <c r="B261" s="77">
        <v>238</v>
      </c>
      <c r="C261" s="78">
        <f>$J$4*(1+Underlying_Assets!G283)</f>
        <v>100.144048770731</v>
      </c>
      <c r="D261" s="73">
        <f>$J$5*(1+Underlying_Assets!H283)</f>
        <v>24.709229074489368</v>
      </c>
      <c r="E261" s="73">
        <f>$J$6*(1+Underlying_Assets!I283)</f>
        <v>86.742708156452991</v>
      </c>
      <c r="F261" s="77">
        <f t="shared" si="40"/>
        <v>0.28500307178522877</v>
      </c>
      <c r="G261" s="77">
        <f t="shared" si="41"/>
        <v>0.64446972753932863</v>
      </c>
      <c r="H261" s="77">
        <f t="shared" si="42"/>
        <v>0.30538193192347096</v>
      </c>
      <c r="I261" s="77">
        <f t="shared" si="43"/>
        <v>0.1511912636366203</v>
      </c>
      <c r="J261" s="77">
        <f t="shared" si="44"/>
        <v>0.46840155892273855</v>
      </c>
      <c r="K261" s="77">
        <f t="shared" si="45"/>
        <v>9.58740864759966E-3</v>
      </c>
      <c r="L261" s="73">
        <f t="shared" si="46"/>
        <v>3.1549163435158718</v>
      </c>
      <c r="M261" s="73">
        <f t="shared" si="47"/>
        <v>3.0539954327349363</v>
      </c>
      <c r="N261" s="73">
        <f t="shared" si="39"/>
        <v>8.1151530737998101</v>
      </c>
      <c r="O261" s="73">
        <f t="shared" si="48"/>
        <v>63796677.901507311</v>
      </c>
      <c r="P261" s="73">
        <f t="shared" si="49"/>
        <v>-7150025.6498647109</v>
      </c>
      <c r="U261" s="11">
        <v>15442699.735269338</v>
      </c>
      <c r="V261" s="11"/>
      <c r="AB261" s="46"/>
    </row>
    <row r="262" spans="2:28" x14ac:dyDescent="0.35">
      <c r="B262" s="77">
        <v>239</v>
      </c>
      <c r="C262" s="78">
        <f>$J$4*(1+Underlying_Assets!G284)</f>
        <v>101.99067500025656</v>
      </c>
      <c r="D262" s="73">
        <f>$J$5*(1+Underlying_Assets!H284)</f>
        <v>25.069100598764244</v>
      </c>
      <c r="E262" s="73">
        <f>$J$6*(1+Underlying_Assets!I284)</f>
        <v>89.239706870780978</v>
      </c>
      <c r="F262" s="77">
        <f t="shared" si="40"/>
        <v>0.30327482213593304</v>
      </c>
      <c r="G262" s="77">
        <f t="shared" si="41"/>
        <v>0.72659255221955532</v>
      </c>
      <c r="H262" s="77">
        <f t="shared" si="42"/>
        <v>0.40132598475757386</v>
      </c>
      <c r="I262" s="77">
        <f t="shared" si="43"/>
        <v>0.16946301398732458</v>
      </c>
      <c r="J262" s="77">
        <f t="shared" si="44"/>
        <v>0.55052438360296518</v>
      </c>
      <c r="K262" s="77">
        <f t="shared" si="45"/>
        <v>0.10553146148170256</v>
      </c>
      <c r="L262" s="73">
        <f t="shared" si="46"/>
        <v>2.4637910288757681</v>
      </c>
      <c r="M262" s="73">
        <f t="shared" si="47"/>
        <v>3.3251464094871235</v>
      </c>
      <c r="N262" s="73">
        <f t="shared" si="39"/>
        <v>7.2115459097208188</v>
      </c>
      <c r="O262" s="73">
        <f t="shared" si="48"/>
        <v>72995165.391837344</v>
      </c>
      <c r="P262" s="73">
        <f t="shared" si="49"/>
        <v>2048461.8404653221</v>
      </c>
      <c r="U262" s="11">
        <v>15845815.856987447</v>
      </c>
      <c r="V262" s="11"/>
      <c r="AB262" s="46"/>
    </row>
    <row r="263" spans="2:28" x14ac:dyDescent="0.35">
      <c r="B263" s="77">
        <v>240</v>
      </c>
      <c r="C263" s="78">
        <f>$J$4*(1+Underlying_Assets!G285)</f>
        <v>99.368127992403615</v>
      </c>
      <c r="D263" s="73">
        <f>$J$5*(1+Underlying_Assets!H285)</f>
        <v>24.731396779503523</v>
      </c>
      <c r="E263" s="73">
        <f>$J$6*(1+Underlying_Assets!I285)</f>
        <v>88.960607035103891</v>
      </c>
      <c r="F263" s="77">
        <f t="shared" si="40"/>
        <v>0.27722485290264776</v>
      </c>
      <c r="G263" s="77">
        <f t="shared" si="41"/>
        <v>0.64956287149821723</v>
      </c>
      <c r="H263" s="77">
        <f t="shared" si="42"/>
        <v>0.39073609745928817</v>
      </c>
      <c r="I263" s="77">
        <f t="shared" si="43"/>
        <v>0.14341304475403929</v>
      </c>
      <c r="J263" s="77">
        <f t="shared" si="44"/>
        <v>0.47349470288162715</v>
      </c>
      <c r="K263" s="77">
        <f t="shared" si="45"/>
        <v>9.4941574183416866E-2</v>
      </c>
      <c r="L263" s="73">
        <f t="shared" si="46"/>
        <v>3.452448938158156</v>
      </c>
      <c r="M263" s="73">
        <f t="shared" si="47"/>
        <v>3.0704258962723134</v>
      </c>
      <c r="N263" s="73">
        <f t="shared" si="39"/>
        <v>7.30812581987594</v>
      </c>
      <c r="O263" s="73">
        <f t="shared" si="48"/>
        <v>56519759.766928099</v>
      </c>
      <c r="P263" s="73">
        <f t="shared" si="49"/>
        <v>-14426943.784443922</v>
      </c>
      <c r="U263" s="11">
        <v>16032512.465627104</v>
      </c>
      <c r="V263" s="11"/>
      <c r="AB263" s="46"/>
    </row>
    <row r="264" spans="2:28" x14ac:dyDescent="0.35">
      <c r="B264" s="77">
        <v>241</v>
      </c>
      <c r="C264" s="78">
        <f>$J$4*(1+Underlying_Assets!G286)</f>
        <v>102.28198141329375</v>
      </c>
      <c r="D264" s="73">
        <f>$J$5*(1+Underlying_Assets!H286)</f>
        <v>24.3671969718153</v>
      </c>
      <c r="E264" s="73">
        <f>$J$6*(1+Underlying_Assets!I286)</f>
        <v>88.692854455961935</v>
      </c>
      <c r="F264" s="77">
        <f t="shared" si="40"/>
        <v>0.30612695727359923</v>
      </c>
      <c r="G264" s="77">
        <f t="shared" si="41"/>
        <v>0.56530164568011487</v>
      </c>
      <c r="H264" s="77">
        <f t="shared" si="42"/>
        <v>0.38054548737489086</v>
      </c>
      <c r="I264" s="77">
        <f t="shared" si="43"/>
        <v>0.17231514912499077</v>
      </c>
      <c r="J264" s="77">
        <f t="shared" si="44"/>
        <v>0.38923347706352479</v>
      </c>
      <c r="K264" s="77">
        <f t="shared" si="45"/>
        <v>8.4750964099019555E-2</v>
      </c>
      <c r="L264" s="73">
        <f t="shared" si="46"/>
        <v>2.3569105368335102</v>
      </c>
      <c r="M264" s="73">
        <f t="shared" si="47"/>
        <v>2.8052181775404801</v>
      </c>
      <c r="N264" s="73">
        <f t="shared" si="39"/>
        <v>7.4018073677437783</v>
      </c>
      <c r="O264" s="73">
        <f t="shared" si="48"/>
        <v>64830473.94752638</v>
      </c>
      <c r="P264" s="73">
        <f t="shared" si="49"/>
        <v>-6116229.603845641</v>
      </c>
      <c r="U264" s="11">
        <v>16073195.038946465</v>
      </c>
      <c r="V264" s="11"/>
      <c r="AB264" s="46"/>
    </row>
    <row r="265" spans="2:28" x14ac:dyDescent="0.35">
      <c r="B265" s="77">
        <v>242</v>
      </c>
      <c r="C265" s="78">
        <f>$J$4*(1+Underlying_Assets!G287)</f>
        <v>100.75072648920843</v>
      </c>
      <c r="D265" s="73">
        <f>$J$5*(1+Underlying_Assets!H287)</f>
        <v>24.422024355694418</v>
      </c>
      <c r="E265" s="73">
        <f>$J$6*(1+Underlying_Assets!I287)</f>
        <v>88.423689419610625</v>
      </c>
      <c r="F265" s="77">
        <f t="shared" si="40"/>
        <v>0.29104284620877657</v>
      </c>
      <c r="G265" s="77">
        <f t="shared" si="41"/>
        <v>0.57806670885425993</v>
      </c>
      <c r="H265" s="77">
        <f t="shared" si="42"/>
        <v>0.37027006416475838</v>
      </c>
      <c r="I265" s="77">
        <f t="shared" si="43"/>
        <v>0.15723103806016811</v>
      </c>
      <c r="J265" s="77">
        <f t="shared" si="44"/>
        <v>0.40199854023766984</v>
      </c>
      <c r="K265" s="77">
        <f t="shared" si="45"/>
        <v>7.4475540888887082E-2</v>
      </c>
      <c r="L265" s="73">
        <f t="shared" si="46"/>
        <v>2.9252438711263693</v>
      </c>
      <c r="M265" s="73">
        <f t="shared" si="47"/>
        <v>2.8444872778734602</v>
      </c>
      <c r="N265" s="73">
        <f t="shared" si="39"/>
        <v>7.4970051888683074</v>
      </c>
      <c r="O265" s="73">
        <f t="shared" si="48"/>
        <v>59271845.048294306</v>
      </c>
      <c r="P265" s="73">
        <f t="shared" si="49"/>
        <v>-11674858.503077716</v>
      </c>
      <c r="U265" s="11">
        <v>16093882.46894604</v>
      </c>
      <c r="V265" s="11"/>
      <c r="AB265" s="46"/>
    </row>
    <row r="266" spans="2:28" x14ac:dyDescent="0.35">
      <c r="B266" s="77">
        <v>243</v>
      </c>
      <c r="C266" s="78">
        <f>$J$4*(1+Underlying_Assets!G288)</f>
        <v>102.42978185058021</v>
      </c>
      <c r="D266" s="73">
        <f>$J$5*(1+Underlying_Assets!H288)</f>
        <v>25.01334550713818</v>
      </c>
      <c r="E266" s="73">
        <f>$J$6*(1+Underlying_Assets!I288)</f>
        <v>89.428170764971483</v>
      </c>
      <c r="F266" s="77">
        <f t="shared" si="40"/>
        <v>0.30757094330167573</v>
      </c>
      <c r="G266" s="77">
        <f t="shared" si="41"/>
        <v>0.7139466933795976</v>
      </c>
      <c r="H266" s="77">
        <f t="shared" si="42"/>
        <v>0.40845815514932043</v>
      </c>
      <c r="I266" s="77">
        <f t="shared" si="43"/>
        <v>0.17375913515306726</v>
      </c>
      <c r="J266" s="77">
        <f t="shared" si="44"/>
        <v>0.53787852476300757</v>
      </c>
      <c r="K266" s="77">
        <f t="shared" si="45"/>
        <v>0.11266363187344913</v>
      </c>
      <c r="L266" s="73">
        <f t="shared" si="46"/>
        <v>2.302902902917964</v>
      </c>
      <c r="M266" s="73">
        <f t="shared" si="47"/>
        <v>3.2825316921908172</v>
      </c>
      <c r="N266" s="73">
        <f t="shared" si="39"/>
        <v>7.1469445805291194</v>
      </c>
      <c r="O266" s="73">
        <f t="shared" si="48"/>
        <v>73750521.911446378</v>
      </c>
      <c r="P266" s="73">
        <f t="shared" si="49"/>
        <v>2803818.3600743562</v>
      </c>
      <c r="U266" s="11">
        <v>16613891.540052488</v>
      </c>
      <c r="V266" s="11"/>
      <c r="AB266" s="46"/>
    </row>
    <row r="267" spans="2:28" x14ac:dyDescent="0.35">
      <c r="B267" s="77">
        <v>244</v>
      </c>
      <c r="C267" s="78">
        <f>$J$4*(1+Underlying_Assets!G289)</f>
        <v>103.19519041731216</v>
      </c>
      <c r="D267" s="73">
        <f>$J$5*(1+Underlying_Assets!H289)</f>
        <v>24.95624277557695</v>
      </c>
      <c r="E267" s="73">
        <f>$J$6*(1+Underlying_Assets!I289)</f>
        <v>89.353198045370448</v>
      </c>
      <c r="F267" s="77">
        <f t="shared" si="40"/>
        <v>0.31501568207501057</v>
      </c>
      <c r="G267" s="77">
        <f t="shared" si="41"/>
        <v>0.70096592351932752</v>
      </c>
      <c r="H267" s="77">
        <f t="shared" si="42"/>
        <v>0.40562271229192559</v>
      </c>
      <c r="I267" s="77">
        <f t="shared" si="43"/>
        <v>0.18120387392640211</v>
      </c>
      <c r="J267" s="77">
        <f t="shared" si="44"/>
        <v>0.52489775490273738</v>
      </c>
      <c r="K267" s="77">
        <f t="shared" si="45"/>
        <v>0.10982818901605429</v>
      </c>
      <c r="L267" s="73">
        <f t="shared" si="46"/>
        <v>2.0255723850451801</v>
      </c>
      <c r="M267" s="73">
        <f t="shared" si="47"/>
        <v>3.2391131878435129</v>
      </c>
      <c r="N267" s="73">
        <f t="shared" si="39"/>
        <v>7.1725844351532082</v>
      </c>
      <c r="O267" s="73">
        <f t="shared" si="48"/>
        <v>76338317.312094137</v>
      </c>
      <c r="P267" s="73">
        <f t="shared" si="49"/>
        <v>5391613.7607221156</v>
      </c>
      <c r="U267" s="11">
        <v>17159202.514355421</v>
      </c>
      <c r="V267" s="11"/>
      <c r="AB267" s="46"/>
    </row>
    <row r="268" spans="2:28" x14ac:dyDescent="0.35">
      <c r="B268" s="77">
        <v>245</v>
      </c>
      <c r="C268" s="78">
        <f>$J$4*(1+Underlying_Assets!G290)</f>
        <v>99.055701739874863</v>
      </c>
      <c r="D268" s="73">
        <f>$J$5*(1+Underlying_Assets!H290)</f>
        <v>24.364192567528502</v>
      </c>
      <c r="E268" s="73">
        <f>$J$6*(1+Underlying_Assets!I290)</f>
        <v>87.397689826589598</v>
      </c>
      <c r="F268" s="77">
        <f t="shared" si="40"/>
        <v>0.274075770343993</v>
      </c>
      <c r="G268" s="77">
        <f t="shared" si="41"/>
        <v>0.56460132213595138</v>
      </c>
      <c r="H268" s="77">
        <f t="shared" si="42"/>
        <v>0.33081340569826767</v>
      </c>
      <c r="I268" s="77">
        <f t="shared" si="43"/>
        <v>0.14026396219538453</v>
      </c>
      <c r="J268" s="77">
        <f t="shared" si="44"/>
        <v>0.3885331535193613</v>
      </c>
      <c r="K268" s="77">
        <f t="shared" si="45"/>
        <v>3.5018882422396369E-2</v>
      </c>
      <c r="L268" s="73">
        <f t="shared" si="46"/>
        <v>3.5734645177275297</v>
      </c>
      <c r="M268" s="73">
        <f t="shared" si="47"/>
        <v>2.8030731932654209</v>
      </c>
      <c r="N268" s="73">
        <f t="shared" si="39"/>
        <v>7.8694022280620004</v>
      </c>
      <c r="O268" s="73">
        <f t="shared" si="48"/>
        <v>52526900.792888068</v>
      </c>
      <c r="P268" s="73">
        <f t="shared" si="49"/>
        <v>-18419802.758483954</v>
      </c>
      <c r="U268" s="11">
        <v>17611922.911405072</v>
      </c>
      <c r="V268" s="11"/>
      <c r="AB268" s="46"/>
    </row>
    <row r="269" spans="2:28" x14ac:dyDescent="0.35">
      <c r="B269" s="77">
        <v>246</v>
      </c>
      <c r="C269" s="78">
        <f>$J$4*(1+Underlying_Assets!G291)</f>
        <v>102.0582002657686</v>
      </c>
      <c r="D269" s="73">
        <f>$J$5*(1+Underlying_Assets!H291)</f>
        <v>25.169065630913245</v>
      </c>
      <c r="E269" s="73">
        <f>$J$6*(1+Underlying_Assets!I291)</f>
        <v>88.783046962588188</v>
      </c>
      <c r="F269" s="77">
        <f t="shared" si="40"/>
        <v>0.30393667599706276</v>
      </c>
      <c r="G269" s="77">
        <f t="shared" si="41"/>
        <v>0.74919544647878888</v>
      </c>
      <c r="H269" s="77">
        <f t="shared" si="42"/>
        <v>0.38398162832881494</v>
      </c>
      <c r="I269" s="77">
        <f t="shared" si="43"/>
        <v>0.17012486784845429</v>
      </c>
      <c r="J269" s="77">
        <f t="shared" si="44"/>
        <v>0.57312727786219875</v>
      </c>
      <c r="K269" s="77">
        <f t="shared" si="45"/>
        <v>8.8187105052943637E-2</v>
      </c>
      <c r="L269" s="73">
        <f t="shared" si="46"/>
        <v>2.4389645300561043</v>
      </c>
      <c r="M269" s="73">
        <f t="shared" si="47"/>
        <v>3.4020903016492419</v>
      </c>
      <c r="N269" s="73">
        <f t="shared" si="39"/>
        <v>7.3701378110594753</v>
      </c>
      <c r="O269" s="73">
        <f t="shared" si="48"/>
        <v>75624920.727608964</v>
      </c>
      <c r="P269" s="73">
        <f t="shared" si="49"/>
        <v>4678217.1762369424</v>
      </c>
      <c r="U269" s="11">
        <v>18286892.964076996</v>
      </c>
      <c r="V269" s="11"/>
      <c r="AB269" s="46"/>
    </row>
    <row r="270" spans="2:28" x14ac:dyDescent="0.35">
      <c r="B270" s="77">
        <v>247</v>
      </c>
      <c r="C270" s="78">
        <f>$J$4*(1+Underlying_Assets!G292)</f>
        <v>101.80844249481393</v>
      </c>
      <c r="D270" s="73">
        <f>$J$5*(1+Underlying_Assets!H292)</f>
        <v>25.207579656050079</v>
      </c>
      <c r="E270" s="73">
        <f>$J$6*(1+Underlying_Assets!I292)</f>
        <v>88.594094041345699</v>
      </c>
      <c r="F270" s="77">
        <f t="shared" si="40"/>
        <v>0.30148646744381602</v>
      </c>
      <c r="G270" s="77">
        <f t="shared" si="41"/>
        <v>0.75787982809974741</v>
      </c>
      <c r="H270" s="77">
        <f t="shared" si="42"/>
        <v>0.37677891730074964</v>
      </c>
      <c r="I270" s="77">
        <f t="shared" si="43"/>
        <v>0.16767465929520756</v>
      </c>
      <c r="J270" s="77">
        <f t="shared" si="44"/>
        <v>0.58181165948315727</v>
      </c>
      <c r="K270" s="77">
        <f t="shared" si="45"/>
        <v>8.0984394024878337E-2</v>
      </c>
      <c r="L270" s="73">
        <f t="shared" si="46"/>
        <v>2.530946445289274</v>
      </c>
      <c r="M270" s="73">
        <f t="shared" si="47"/>
        <v>3.4319169557507045</v>
      </c>
      <c r="N270" s="73">
        <f t="shared" si="39"/>
        <v>7.4366173835027958</v>
      </c>
      <c r="O270" s="73">
        <f t="shared" si="48"/>
        <v>75450068.689056784</v>
      </c>
      <c r="P270" s="73">
        <f t="shared" si="49"/>
        <v>4503365.1376847625</v>
      </c>
      <c r="U270" s="11">
        <v>20928339.400694415</v>
      </c>
      <c r="V270" s="11"/>
      <c r="AB270" s="46"/>
    </row>
    <row r="271" spans="2:28" x14ac:dyDescent="0.35">
      <c r="B271" s="77">
        <v>248</v>
      </c>
      <c r="C271" s="78">
        <f>$J$4*(1+Underlying_Assets!G293)</f>
        <v>101.9747154011224</v>
      </c>
      <c r="D271" s="73">
        <f>$J$5*(1+Underlying_Assets!H293)</f>
        <v>24.944550716745411</v>
      </c>
      <c r="E271" s="73">
        <f>$J$6*(1+Underlying_Assets!I293)</f>
        <v>90.002822434080286</v>
      </c>
      <c r="F271" s="77">
        <f t="shared" si="40"/>
        <v>0.30311832892759683</v>
      </c>
      <c r="G271" s="77">
        <f t="shared" si="41"/>
        <v>0.69830438536056849</v>
      </c>
      <c r="H271" s="77">
        <f t="shared" si="42"/>
        <v>0.4301126752378584</v>
      </c>
      <c r="I271" s="77">
        <f t="shared" si="43"/>
        <v>0.16930652077898836</v>
      </c>
      <c r="J271" s="77">
        <f t="shared" si="44"/>
        <v>0.52223621674397847</v>
      </c>
      <c r="K271" s="77">
        <f t="shared" si="45"/>
        <v>0.1343181519619871</v>
      </c>
      <c r="L271" s="73">
        <f t="shared" si="46"/>
        <v>2.4696633169432189</v>
      </c>
      <c r="M271" s="73">
        <f t="shared" si="47"/>
        <v>3.2302515148249977</v>
      </c>
      <c r="N271" s="73">
        <f t="shared" si="39"/>
        <v>6.9529981784969515</v>
      </c>
      <c r="O271" s="73">
        <f t="shared" si="48"/>
        <v>69734061.385666072</v>
      </c>
      <c r="P271" s="73">
        <f t="shared" si="49"/>
        <v>-1212642.1657059491</v>
      </c>
      <c r="U271" s="11">
        <v>25232700.626343235</v>
      </c>
      <c r="V271" s="11"/>
      <c r="AB271" s="46"/>
    </row>
    <row r="272" spans="2:28" x14ac:dyDescent="0.35">
      <c r="B272" s="77">
        <v>249</v>
      </c>
      <c r="C272" s="78">
        <f>$J$4*(1+Underlying_Assets!G294)</f>
        <v>103.07485525606837</v>
      </c>
      <c r="D272" s="73">
        <f>$J$5*(1+Underlying_Assets!H294)</f>
        <v>24.74913820787804</v>
      </c>
      <c r="E272" s="73">
        <f>$J$6*(1+Underlying_Assets!I294)</f>
        <v>90.842964509563501</v>
      </c>
      <c r="F272" s="77">
        <f t="shared" si="40"/>
        <v>0.31384890893058676</v>
      </c>
      <c r="G272" s="77">
        <f t="shared" si="41"/>
        <v>0.65363576789520772</v>
      </c>
      <c r="H272" s="77">
        <f t="shared" si="42"/>
        <v>0.46152407796468015</v>
      </c>
      <c r="I272" s="77">
        <f t="shared" si="43"/>
        <v>0.18003710078197829</v>
      </c>
      <c r="J272" s="77">
        <f t="shared" si="44"/>
        <v>0.47756759927861764</v>
      </c>
      <c r="K272" s="77">
        <f t="shared" si="45"/>
        <v>0.16572955468880884</v>
      </c>
      <c r="L272" s="73">
        <f t="shared" si="46"/>
        <v>2.0689129531264498</v>
      </c>
      <c r="M272" s="73">
        <f t="shared" si="47"/>
        <v>3.0836019244774278</v>
      </c>
      <c r="N272" s="73">
        <f t="shared" si="39"/>
        <v>6.6775474681640077</v>
      </c>
      <c r="O272" s="73">
        <f t="shared" si="48"/>
        <v>70232820.392851189</v>
      </c>
      <c r="P272" s="73">
        <f t="shared" si="49"/>
        <v>-713883.15852083266</v>
      </c>
      <c r="U272" s="11">
        <v>28207288.04478617</v>
      </c>
      <c r="V272" s="11"/>
      <c r="AB272" s="46"/>
    </row>
    <row r="273" spans="2:28" x14ac:dyDescent="0.35">
      <c r="B273" s="77">
        <v>250</v>
      </c>
      <c r="C273" s="78">
        <f>$J$4*(1+Underlying_Assets!G295)</f>
        <v>104.46547612491013</v>
      </c>
      <c r="D273" s="73">
        <f>$J$5*(1+Underlying_Assets!H295)</f>
        <v>25.426245657264289</v>
      </c>
      <c r="E273" s="73">
        <f>$J$6*(1+Underlying_Assets!I295)</f>
        <v>90.548579043171102</v>
      </c>
      <c r="F273" s="77">
        <f t="shared" si="40"/>
        <v>0.32725007940656137</v>
      </c>
      <c r="G273" s="77">
        <f t="shared" si="41"/>
        <v>0.80693585515419819</v>
      </c>
      <c r="H273" s="77">
        <f t="shared" si="42"/>
        <v>0.45055071922730866</v>
      </c>
      <c r="I273" s="77">
        <f t="shared" si="43"/>
        <v>0.1934382712579529</v>
      </c>
      <c r="J273" s="77">
        <f t="shared" si="44"/>
        <v>0.63086768653760816</v>
      </c>
      <c r="K273" s="77">
        <f t="shared" si="45"/>
        <v>0.15475619595143736</v>
      </c>
      <c r="L273" s="73">
        <f t="shared" si="46"/>
        <v>1.5739142279007581</v>
      </c>
      <c r="M273" s="73">
        <f t="shared" si="47"/>
        <v>3.6031324050566802</v>
      </c>
      <c r="N273" s="73">
        <f t="shared" si="39"/>
        <v>6.7729817307987119</v>
      </c>
      <c r="O273" s="73">
        <f t="shared" si="48"/>
        <v>87040586.020318061</v>
      </c>
      <c r="P273" s="73">
        <f t="shared" si="49"/>
        <v>16093882.46894604</v>
      </c>
      <c r="U273" s="11">
        <v>28855419.428513691</v>
      </c>
      <c r="V273" s="11"/>
      <c r="AB273" s="46"/>
    </row>
    <row r="274" spans="2:28" x14ac:dyDescent="0.35">
      <c r="E274" s="11"/>
    </row>
    <row r="277" spans="2:28" x14ac:dyDescent="0.35">
      <c r="C27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4D42-DF8B-4FC9-96E2-25CA011DCEE1}">
  <dimension ref="A2:AF284"/>
  <sheetViews>
    <sheetView zoomScale="93" workbookViewId="0">
      <selection activeCell="K37" sqref="K37"/>
    </sheetView>
  </sheetViews>
  <sheetFormatPr defaultRowHeight="14.5" x14ac:dyDescent="0.35"/>
  <cols>
    <col min="2" max="2" width="19.7265625" bestFit="1" customWidth="1"/>
    <col min="3" max="3" width="19.36328125" bestFit="1" customWidth="1"/>
    <col min="4" max="5" width="20" bestFit="1" customWidth="1"/>
    <col min="6" max="6" width="21.08984375" bestFit="1" customWidth="1"/>
    <col min="7" max="7" width="11.54296875" customWidth="1"/>
    <col min="8" max="8" width="26.1796875" customWidth="1"/>
    <col min="9" max="9" width="20.90625" customWidth="1"/>
    <col min="10" max="10" width="18" customWidth="1"/>
    <col min="11" max="11" width="19.08984375" customWidth="1"/>
    <col min="12" max="12" width="19.1796875" customWidth="1"/>
    <col min="13" max="13" width="19.54296875" bestFit="1" customWidth="1"/>
    <col min="14" max="14" width="19.453125" customWidth="1"/>
    <col min="15" max="15" width="11.453125" bestFit="1" customWidth="1"/>
    <col min="16" max="16" width="8.81640625" bestFit="1" customWidth="1"/>
    <col min="17" max="17" width="20.81640625" bestFit="1" customWidth="1"/>
    <col min="18" max="19" width="8.81640625" bestFit="1" customWidth="1"/>
    <col min="20" max="20" width="16.453125" bestFit="1" customWidth="1"/>
    <col min="21" max="21" width="12.08984375" bestFit="1" customWidth="1"/>
    <col min="22" max="22" width="10.90625" bestFit="1" customWidth="1"/>
  </cols>
  <sheetData>
    <row r="2" spans="1:32" ht="15.5" x14ac:dyDescent="0.35">
      <c r="I2" s="42" t="s">
        <v>0</v>
      </c>
      <c r="J2" s="42" t="s">
        <v>22</v>
      </c>
      <c r="K2" s="42" t="s">
        <v>1</v>
      </c>
      <c r="L2" s="42" t="s">
        <v>43</v>
      </c>
      <c r="M2" s="42" t="s">
        <v>44</v>
      </c>
      <c r="O2" s="62" t="s">
        <v>56</v>
      </c>
    </row>
    <row r="3" spans="1:32" ht="15.5" x14ac:dyDescent="0.35">
      <c r="B3" s="47"/>
      <c r="C3" s="47" t="s">
        <v>23</v>
      </c>
      <c r="D3" s="47" t="s">
        <v>24</v>
      </c>
      <c r="E3" s="47" t="s">
        <v>25</v>
      </c>
      <c r="F3" s="48" t="s">
        <v>26</v>
      </c>
      <c r="G3" s="47" t="s">
        <v>27</v>
      </c>
      <c r="I3" s="43">
        <v>2000000</v>
      </c>
      <c r="J3" s="44">
        <v>1</v>
      </c>
      <c r="K3" s="45" t="s">
        <v>4</v>
      </c>
      <c r="L3" s="85">
        <f>100/(1+C4)</f>
        <v>95.111280197831448</v>
      </c>
      <c r="M3" s="85">
        <f>I3*L3</f>
        <v>190222560.3956629</v>
      </c>
      <c r="O3" s="86">
        <v>100</v>
      </c>
    </row>
    <row r="4" spans="1:32" ht="15.5" x14ac:dyDescent="0.35">
      <c r="A4" s="19" t="str">
        <f>"1."</f>
        <v>1.</v>
      </c>
      <c r="B4" s="8">
        <v>45405</v>
      </c>
      <c r="C4" s="20">
        <v>5.1400000000000001E-2</v>
      </c>
      <c r="D4" s="20">
        <v>4.8599999999999997E-2</v>
      </c>
      <c r="E4" s="20">
        <v>4.7600000000000003E-2</v>
      </c>
      <c r="F4" s="20">
        <v>4.6462000000000003E-2</v>
      </c>
      <c r="G4" s="20">
        <v>4.6300000000000001E-2</v>
      </c>
      <c r="I4" s="43">
        <v>-3000000</v>
      </c>
      <c r="J4" s="44">
        <v>3</v>
      </c>
      <c r="K4" s="84">
        <v>5</v>
      </c>
      <c r="L4" s="85">
        <f>K4/(1+C4)+K4/(1+D4)^2+105/(1+E4)^3</f>
        <v>100.63059440430762</v>
      </c>
      <c r="M4" s="85">
        <f t="shared" ref="M4:M5" si="0">I4*L4</f>
        <v>-301891783.21292287</v>
      </c>
    </row>
    <row r="5" spans="1:32" ht="15.5" x14ac:dyDescent="0.35">
      <c r="I5" s="43">
        <v>6000000</v>
      </c>
      <c r="J5" s="44">
        <v>5</v>
      </c>
      <c r="K5" s="44" t="s">
        <v>4</v>
      </c>
      <c r="L5" s="85">
        <f>100/(1+G4)^5</f>
        <v>79.747829816608856</v>
      </c>
      <c r="M5" s="85">
        <f t="shared" si="0"/>
        <v>478486978.89965314</v>
      </c>
    </row>
    <row r="7" spans="1:32" ht="15" thickBot="1" x14ac:dyDescent="0.4"/>
    <row r="8" spans="1:32" ht="16" thickBot="1" x14ac:dyDescent="0.4">
      <c r="A8" s="19" t="str">
        <f>"2."</f>
        <v>2.</v>
      </c>
      <c r="B8" s="52" t="s">
        <v>59</v>
      </c>
      <c r="C8" s="9"/>
      <c r="I8" s="52" t="s">
        <v>58</v>
      </c>
      <c r="J8" s="49"/>
      <c r="K8" s="49"/>
      <c r="L8" s="49"/>
      <c r="M8" s="49"/>
      <c r="N8" s="49"/>
      <c r="Q8" s="54">
        <v>45405</v>
      </c>
      <c r="R8" s="26">
        <v>1</v>
      </c>
      <c r="S8" s="26">
        <v>2</v>
      </c>
      <c r="T8" s="26">
        <v>3</v>
      </c>
      <c r="U8" s="26">
        <v>4</v>
      </c>
      <c r="V8" s="26">
        <v>5</v>
      </c>
      <c r="AA8" s="68"/>
      <c r="AB8" s="68"/>
      <c r="AC8" s="68"/>
      <c r="AD8" s="68"/>
      <c r="AE8" s="68"/>
      <c r="AF8" s="68"/>
    </row>
    <row r="9" spans="1:32" ht="15.5" x14ac:dyDescent="0.35">
      <c r="B9" s="26"/>
      <c r="C9" s="47" t="s">
        <v>23</v>
      </c>
      <c r="D9" s="47" t="s">
        <v>24</v>
      </c>
      <c r="E9" s="47" t="s">
        <v>25</v>
      </c>
      <c r="F9" s="48" t="s">
        <v>26</v>
      </c>
      <c r="G9" s="47" t="s">
        <v>27</v>
      </c>
      <c r="I9" s="51"/>
      <c r="J9" s="26" t="s">
        <v>23</v>
      </c>
      <c r="K9" s="26" t="s">
        <v>24</v>
      </c>
      <c r="L9" s="26" t="s">
        <v>25</v>
      </c>
      <c r="M9" s="26" t="s">
        <v>26</v>
      </c>
      <c r="N9" s="26" t="s">
        <v>27</v>
      </c>
      <c r="Q9" s="49" t="s">
        <v>47</v>
      </c>
      <c r="R9" s="20">
        <v>5.1399999999999994E-2</v>
      </c>
      <c r="S9" s="20">
        <v>4.8600000000000004E-2</v>
      </c>
      <c r="T9" s="20">
        <v>4.7599999999999996E-2</v>
      </c>
      <c r="U9" s="20">
        <v>4.6462000000000003E-2</v>
      </c>
      <c r="V9" s="20">
        <v>4.6300000000000001E-2</v>
      </c>
    </row>
    <row r="10" spans="1:32" ht="15.5" x14ac:dyDescent="0.35">
      <c r="B10" t="str" cm="1">
        <f t="array" ref="B10:B14">TRANSPOSE(C9:G9)</f>
        <v>1y</v>
      </c>
      <c r="C10">
        <v>1</v>
      </c>
      <c r="I10" s="49"/>
      <c r="J10" s="49">
        <f>_xlfn.STDEV.S(TSIR!H743:H992)</f>
        <v>4.8612160707735416E-4</v>
      </c>
      <c r="K10" s="49">
        <f>_xlfn.STDEV.S(TSIR!I743:I992)</f>
        <v>7.4763606033608312E-4</v>
      </c>
      <c r="L10" s="49">
        <f>_xlfn.STDEV.S(TSIR!J743:J992)</f>
        <v>7.800253316862793E-4</v>
      </c>
      <c r="M10" s="49">
        <f>_xlfn.STDEV.S(TSIR!K743:K992)</f>
        <v>5.7154582210270071E-4</v>
      </c>
      <c r="N10" s="49">
        <f>_xlfn.STDEV.S(TSIR!L743:L992)</f>
        <v>7.7243068079052069E-4</v>
      </c>
      <c r="Q10" s="49" t="s">
        <v>45</v>
      </c>
      <c r="R10" s="49">
        <f>R8/(1+R9)</f>
        <v>0.95111280197831471</v>
      </c>
      <c r="S10" s="49">
        <f t="shared" ref="S10:V10" si="1">S8/(1+S9)</f>
        <v>1.9073049780659928</v>
      </c>
      <c r="T10" s="49">
        <f t="shared" si="1"/>
        <v>2.8636884306987396</v>
      </c>
      <c r="U10" s="49">
        <f t="shared" si="1"/>
        <v>3.822403489089905</v>
      </c>
      <c r="V10" s="49">
        <f t="shared" si="1"/>
        <v>4.778744146038421</v>
      </c>
    </row>
    <row r="11" spans="1:32" ht="15.5" x14ac:dyDescent="0.35">
      <c r="B11" t="str">
        <v>2y</v>
      </c>
      <c r="C11">
        <v>0.91315134450679014</v>
      </c>
      <c r="D11">
        <v>1</v>
      </c>
      <c r="Q11" s="49" t="s">
        <v>46</v>
      </c>
      <c r="R11" s="49">
        <f>J10*R10</f>
        <v>4.6235648380954367E-4</v>
      </c>
      <c r="S11" s="49">
        <f t="shared" ref="S11:V11" si="2">K10*S10</f>
        <v>1.4259699796606582E-3</v>
      </c>
      <c r="T11" s="49">
        <f t="shared" si="2"/>
        <v>2.2337495180019449E-3</v>
      </c>
      <c r="U11" s="49">
        <f>M10*U10</f>
        <v>2.1846787445801213E-3</v>
      </c>
      <c r="V11" s="49">
        <f t="shared" si="2"/>
        <v>3.6912485940481729E-3</v>
      </c>
    </row>
    <row r="12" spans="1:32" x14ac:dyDescent="0.35">
      <c r="B12" t="str">
        <v>3y</v>
      </c>
      <c r="C12">
        <v>0.876427231879084</v>
      </c>
      <c r="D12">
        <v>0.95776539878980982</v>
      </c>
      <c r="E12">
        <v>1</v>
      </c>
    </row>
    <row r="13" spans="1:32" x14ac:dyDescent="0.35">
      <c r="B13" t="str">
        <v>4y</v>
      </c>
      <c r="C13">
        <v>0.19221181554459066</v>
      </c>
      <c r="D13">
        <v>0.1194199027228863</v>
      </c>
      <c r="E13">
        <v>0.1116735057186532</v>
      </c>
      <c r="F13">
        <v>1</v>
      </c>
    </row>
    <row r="14" spans="1:32" ht="15" thickBot="1" x14ac:dyDescent="0.4">
      <c r="B14" s="25" t="str">
        <v>5y</v>
      </c>
      <c r="C14" s="25">
        <v>0.82828700596454619</v>
      </c>
      <c r="D14" s="25">
        <v>0.92203134007491738</v>
      </c>
      <c r="E14" s="25">
        <v>0.97096910817445625</v>
      </c>
      <c r="F14" s="25">
        <v>0.12244509410664615</v>
      </c>
      <c r="G14" s="25">
        <v>1</v>
      </c>
      <c r="I14" s="25"/>
      <c r="J14" s="25"/>
      <c r="K14" s="25"/>
      <c r="L14" s="25"/>
      <c r="M14" s="25"/>
      <c r="N14" s="25"/>
      <c r="Q14" s="25"/>
      <c r="R14" s="25"/>
      <c r="S14" s="25"/>
      <c r="T14" s="25"/>
      <c r="U14" s="25"/>
      <c r="V14" s="25"/>
    </row>
    <row r="17" spans="2:25" x14ac:dyDescent="0.35">
      <c r="B17" s="19"/>
      <c r="C17" s="55" cm="1">
        <f t="array" ref="C17:C21">TRANSPOSE(R11:V11)</f>
        <v>4.6235648380954367E-4</v>
      </c>
      <c r="F17" s="35">
        <v>1</v>
      </c>
      <c r="G17" s="36">
        <v>0.91315134450679014</v>
      </c>
      <c r="H17" s="36">
        <v>0.876427231879084</v>
      </c>
      <c r="I17" s="36">
        <v>0.19221181554459066</v>
      </c>
      <c r="J17" s="37">
        <v>0.82828700596454619</v>
      </c>
      <c r="M17" s="35" cm="1">
        <f t="array" ref="M17:Q21">IF(_xlfn.ANCHORARRAY(C17)=TRANSPOSE(_xlfn.ANCHORARRAY(C17)),_xlfn.ANCHORARRAY(C17),0)</f>
        <v>4.6235648380954367E-4</v>
      </c>
      <c r="N17" s="36">
        <v>0</v>
      </c>
      <c r="O17" s="36">
        <v>0</v>
      </c>
      <c r="P17" s="36">
        <v>0</v>
      </c>
      <c r="Q17" s="37">
        <v>0</v>
      </c>
      <c r="U17" s="35" cm="1">
        <f t="array" ref="U17:Y21">MMULT(MMULT(_xlfn.ANCHORARRAY(M17),F17:J21),_xlfn.ANCHORARRAY(M17))</f>
        <v>2.1377351812072482E-7</v>
      </c>
      <c r="V17" s="36">
        <v>6.0204658569995406E-7</v>
      </c>
      <c r="W17" s="36">
        <v>9.0516403002334369E-7</v>
      </c>
      <c r="X17" s="36">
        <v>1.9415322842135364E-7</v>
      </c>
      <c r="Y17" s="37">
        <v>1.4136148380819379E-6</v>
      </c>
    </row>
    <row r="18" spans="2:25" x14ac:dyDescent="0.35">
      <c r="C18" s="56">
        <v>1.4259699796606582E-3</v>
      </c>
      <c r="F18" s="38">
        <v>0.91315134450679014</v>
      </c>
      <c r="G18">
        <v>1</v>
      </c>
      <c r="H18">
        <v>0.95776539878980982</v>
      </c>
      <c r="I18">
        <v>0.1194199027228863</v>
      </c>
      <c r="J18" s="39">
        <v>0.92203134007491738</v>
      </c>
      <c r="M18" s="38">
        <v>0</v>
      </c>
      <c r="N18">
        <v>1.4259699796606582E-3</v>
      </c>
      <c r="O18">
        <v>0</v>
      </c>
      <c r="P18">
        <v>0</v>
      </c>
      <c r="Q18" s="39">
        <v>0</v>
      </c>
      <c r="U18" s="38">
        <v>6.0204658569995396E-7</v>
      </c>
      <c r="V18">
        <v>2.0333903828934181E-6</v>
      </c>
      <c r="W18">
        <v>3.0507315792594095E-6</v>
      </c>
      <c r="X18">
        <v>3.7202718749393349E-7</v>
      </c>
      <c r="Y18" s="39">
        <v>4.8532130892580637E-6</v>
      </c>
    </row>
    <row r="19" spans="2:25" x14ac:dyDescent="0.35">
      <c r="B19" s="40" t="s">
        <v>48</v>
      </c>
      <c r="C19" s="56">
        <v>2.2337495180019449E-3</v>
      </c>
      <c r="E19" s="40" t="s">
        <v>49</v>
      </c>
      <c r="F19" s="38">
        <v>0.876427231879084</v>
      </c>
      <c r="G19">
        <v>0.95776539878980982</v>
      </c>
      <c r="H19">
        <v>1</v>
      </c>
      <c r="I19">
        <v>0.1116735057186532</v>
      </c>
      <c r="J19" s="39">
        <v>0.97096910817445625</v>
      </c>
      <c r="L19" s="40" t="s">
        <v>50</v>
      </c>
      <c r="M19" s="38">
        <v>0</v>
      </c>
      <c r="N19">
        <v>0</v>
      </c>
      <c r="O19">
        <v>2.2337495180019449E-3</v>
      </c>
      <c r="P19">
        <v>0</v>
      </c>
      <c r="Q19" s="39">
        <v>0</v>
      </c>
      <c r="T19" s="41" t="s">
        <v>51</v>
      </c>
      <c r="U19" s="38">
        <v>9.051640300233438E-7</v>
      </c>
      <c r="V19">
        <v>3.0507315792594091E-6</v>
      </c>
      <c r="W19">
        <v>4.9896369091739209E-6</v>
      </c>
      <c r="X19">
        <v>5.4496951009623958E-7</v>
      </c>
      <c r="Y19" s="39">
        <v>8.0059556363805521E-6</v>
      </c>
    </row>
    <row r="20" spans="2:25" x14ac:dyDescent="0.35">
      <c r="C20" s="56">
        <v>2.1846787445801213E-3</v>
      </c>
      <c r="F20" s="38">
        <v>0.19221181554459066</v>
      </c>
      <c r="G20">
        <v>0.1194199027228863</v>
      </c>
      <c r="H20">
        <v>0.1116735057186532</v>
      </c>
      <c r="I20">
        <v>1</v>
      </c>
      <c r="J20" s="39">
        <v>0.12244509410664615</v>
      </c>
      <c r="M20" s="38">
        <v>0</v>
      </c>
      <c r="N20">
        <v>0</v>
      </c>
      <c r="O20">
        <v>0</v>
      </c>
      <c r="P20">
        <v>2.1846787445801213E-3</v>
      </c>
      <c r="Q20" s="39">
        <v>0</v>
      </c>
      <c r="U20" s="38">
        <v>1.9415322842135364E-7</v>
      </c>
      <c r="V20">
        <v>3.7202718749393354E-7</v>
      </c>
      <c r="W20">
        <v>5.4496951009623947E-7</v>
      </c>
      <c r="X20">
        <v>4.7728212170201751E-6</v>
      </c>
      <c r="Y20" s="39">
        <v>9.8742079050149633E-7</v>
      </c>
    </row>
    <row r="21" spans="2:25" x14ac:dyDescent="0.35">
      <c r="C21" s="57">
        <v>3.6912485940481729E-3</v>
      </c>
      <c r="F21" s="58">
        <v>0.82828700596454619</v>
      </c>
      <c r="G21" s="9">
        <v>0.92203134007491738</v>
      </c>
      <c r="H21" s="9">
        <v>0.97096910817445625</v>
      </c>
      <c r="I21" s="9">
        <v>0.12244509410664615</v>
      </c>
      <c r="J21" s="59">
        <v>1</v>
      </c>
      <c r="M21" s="58">
        <v>0</v>
      </c>
      <c r="N21" s="9">
        <v>0</v>
      </c>
      <c r="O21" s="9">
        <v>0</v>
      </c>
      <c r="P21" s="9">
        <v>0</v>
      </c>
      <c r="Q21" s="59">
        <v>3.6912485940481729E-3</v>
      </c>
      <c r="U21" s="58">
        <v>1.4136148380819379E-6</v>
      </c>
      <c r="V21" s="9">
        <v>4.8532130892580646E-6</v>
      </c>
      <c r="W21" s="9">
        <v>8.0059556363805521E-6</v>
      </c>
      <c r="X21" s="9">
        <v>9.8742079050149654E-7</v>
      </c>
      <c r="Y21" s="59">
        <v>1.3625316183062612E-5</v>
      </c>
    </row>
    <row r="24" spans="2:25" ht="15" thickBot="1" x14ac:dyDescent="0.4">
      <c r="B24" s="60" t="s">
        <v>52</v>
      </c>
      <c r="C24" s="60" t="s">
        <v>53</v>
      </c>
      <c r="D24" s="60" t="s">
        <v>54</v>
      </c>
      <c r="E24" s="61" t="s">
        <v>55</v>
      </c>
      <c r="F24" s="61" t="s">
        <v>57</v>
      </c>
      <c r="G24" s="61" t="s">
        <v>63</v>
      </c>
    </row>
    <row r="25" spans="2:25" x14ac:dyDescent="0.35">
      <c r="B25" s="63">
        <v>1</v>
      </c>
      <c r="C25" s="86">
        <f>O3*I3</f>
        <v>200000000</v>
      </c>
      <c r="D25" s="86">
        <f>$K$4*$I$4</f>
        <v>-15000000</v>
      </c>
      <c r="E25" s="87">
        <f>C25+D25</f>
        <v>185000000</v>
      </c>
      <c r="F25" s="87">
        <f>E25/(1+$C4)^B25</f>
        <v>175955868.36598819</v>
      </c>
      <c r="G25" s="38">
        <f>F25/SUM($F$25:$F$29)</f>
        <v>0.47968198226060149</v>
      </c>
      <c r="J25" s="75" t="s">
        <v>67</v>
      </c>
      <c r="K25" s="77" cm="1">
        <f t="array" ref="K25">SQRT(MMULT(TRANSPOSE(G25:G29),MMULT(_xlfn.ANCHORARRAY(U17),G25:G29)))</f>
        <v>3.349128032168362E-3</v>
      </c>
      <c r="M25" s="19"/>
      <c r="O25" s="19" t="s">
        <v>69</v>
      </c>
    </row>
    <row r="26" spans="2:25" x14ac:dyDescent="0.35">
      <c r="B26" s="63">
        <v>2</v>
      </c>
      <c r="C26" s="86">
        <f>0</f>
        <v>0</v>
      </c>
      <c r="D26" s="86">
        <f t="shared" ref="D26" si="3">$K$4*$I$4</f>
        <v>-15000000</v>
      </c>
      <c r="E26" s="87">
        <f t="shared" ref="E26:E29" si="4">C26+D26</f>
        <v>-15000000</v>
      </c>
      <c r="F26" s="87">
        <f>E26/(1+D4)^B26</f>
        <v>-13641796.04758244</v>
      </c>
      <c r="G26" s="38">
        <f t="shared" ref="G26:G29" si="5">F26/SUM($F$25:$F$29)</f>
        <v>-3.7189573899793091E-2</v>
      </c>
      <c r="J26" s="38"/>
      <c r="K26" s="56"/>
      <c r="O26" cm="1">
        <f t="array" ref="O26">SUMPRODUCT(TRANSPOSE(G25:G29),TSIR!B994:F994)</f>
        <v>4.4827232921842361E-2</v>
      </c>
    </row>
    <row r="27" spans="2:25" x14ac:dyDescent="0.35">
      <c r="B27" s="63">
        <v>3</v>
      </c>
      <c r="C27" s="86">
        <f>0</f>
        <v>0</v>
      </c>
      <c r="D27" s="86">
        <f>($K$4+O3)*$I$4</f>
        <v>-315000000</v>
      </c>
      <c r="E27" s="87">
        <f t="shared" si="4"/>
        <v>-315000000</v>
      </c>
      <c r="F27" s="87">
        <f>E27/(1+E4)^B27</f>
        <v>-273983295.13566571</v>
      </c>
      <c r="G27" s="38">
        <f t="shared" si="5"/>
        <v>-0.74691939142151187</v>
      </c>
      <c r="J27" s="75" t="s">
        <v>41</v>
      </c>
      <c r="K27" s="88" cm="1">
        <f t="array" ref="K27">_xlfn.NORM.S.INV(0.99)*SQRT(MMULT(TRANSPOSE(F25:F29),MMULT(_xlfn.ANCHORARRAY(U17),F25:F29)))</f>
        <v>2857964.02852028</v>
      </c>
      <c r="M27" s="46"/>
    </row>
    <row r="28" spans="2:25" x14ac:dyDescent="0.35">
      <c r="B28" s="63">
        <v>4</v>
      </c>
      <c r="C28" s="86">
        <f>0</f>
        <v>0</v>
      </c>
      <c r="D28" s="86">
        <v>0</v>
      </c>
      <c r="E28" s="87">
        <f t="shared" si="4"/>
        <v>0</v>
      </c>
      <c r="F28" s="87">
        <v>0</v>
      </c>
      <c r="G28" s="38">
        <f t="shared" si="5"/>
        <v>0</v>
      </c>
      <c r="J28" s="38"/>
      <c r="K28" s="89"/>
    </row>
    <row r="29" spans="2:25" x14ac:dyDescent="0.35">
      <c r="B29" s="63">
        <v>5</v>
      </c>
      <c r="C29" s="86">
        <f>O3*I5</f>
        <v>600000000</v>
      </c>
      <c r="D29" s="86">
        <v>0</v>
      </c>
      <c r="E29" s="87">
        <f t="shared" si="4"/>
        <v>600000000</v>
      </c>
      <c r="F29" s="87">
        <f>E29/(1+G4)^B29</f>
        <v>478486978.8996532</v>
      </c>
      <c r="G29" s="38">
        <f t="shared" si="5"/>
        <v>1.3044269830607034</v>
      </c>
      <c r="J29" s="75" t="s">
        <v>42</v>
      </c>
      <c r="K29" s="88">
        <f>SUM(F25:F29)*K25*_xlfn.NORM.S.DIST(_xlfn.NORM.S.INV(0.99),FALSE)/0.01</f>
        <v>3274267.9867642685</v>
      </c>
      <c r="M29" s="46"/>
    </row>
    <row r="34" spans="1:20" ht="15" thickBot="1" x14ac:dyDescent="0.4">
      <c r="A34" s="19" t="str">
        <f>"3."</f>
        <v>3.</v>
      </c>
      <c r="B34" s="75" t="s">
        <v>74</v>
      </c>
      <c r="C34" s="75" t="s">
        <v>83</v>
      </c>
      <c r="D34" s="75" t="s">
        <v>84</v>
      </c>
      <c r="E34" s="75" t="s">
        <v>85</v>
      </c>
      <c r="F34" s="75" t="s">
        <v>86</v>
      </c>
      <c r="G34" s="75" t="s">
        <v>87</v>
      </c>
      <c r="H34" s="75" t="s">
        <v>88</v>
      </c>
      <c r="I34" s="75" t="s">
        <v>81</v>
      </c>
      <c r="K34" s="71" t="s">
        <v>41</v>
      </c>
      <c r="L34" s="71" t="s">
        <v>42</v>
      </c>
      <c r="N34" s="19" t="s">
        <v>82</v>
      </c>
    </row>
    <row r="35" spans="1:20" x14ac:dyDescent="0.35">
      <c r="B35" s="77">
        <v>1</v>
      </c>
      <c r="C35" s="80">
        <f>C$4+TSIR!H743</f>
        <v>4.9800000000000004E-2</v>
      </c>
      <c r="D35" s="80">
        <f>D$4+TSIR!I743</f>
        <v>4.5999999999999992E-2</v>
      </c>
      <c r="E35" s="80">
        <f>E$4+TSIR!J743</f>
        <v>4.540000000000001E-2</v>
      </c>
      <c r="F35" s="80">
        <f>F$4+TSIR!K743</f>
        <v>4.4985000000000004E-2</v>
      </c>
      <c r="G35" s="80">
        <f>G$4+TSIR!L743</f>
        <v>4.4600000000000001E-2</v>
      </c>
      <c r="H35" s="90">
        <f>($O$3/(1+C35))*$I$3+($K$4/(1+C35)+$K$4/(1+D35)^2+($O$3+$K$4)/(1+E35)^3)*($I$4)+($O$3/(1+G35)^5)*$I$5</f>
        <v>369190809.90641773</v>
      </c>
      <c r="I35" s="90">
        <f>H35-SUM($M$3:$M$5)</f>
        <v>2373053.8240245581</v>
      </c>
      <c r="K35" s="91">
        <f>-_xlfn.PERCENTILE.INC(I35:I284,0.01)</f>
        <v>2706617.3898265595</v>
      </c>
      <c r="L35" s="91">
        <f>-AVERAGEIF(I35:I284,"&lt;="&amp;-K35)</f>
        <v>3186046.0884773335</v>
      </c>
      <c r="N35" cm="1">
        <f t="array" ref="N35:N284">_xlfn._xlws.SORT(I35:I284)</f>
        <v>-3705727.8395482898</v>
      </c>
      <c r="Q35" s="85"/>
      <c r="S35" s="85"/>
      <c r="T35" s="85"/>
    </row>
    <row r="36" spans="1:20" x14ac:dyDescent="0.35">
      <c r="B36" s="77">
        <v>2</v>
      </c>
      <c r="C36" s="80">
        <f>C$4+TSIR!H744</f>
        <v>5.1799999999999999E-2</v>
      </c>
      <c r="D36" s="80">
        <f>D$4+TSIR!I744</f>
        <v>4.9000000000000002E-2</v>
      </c>
      <c r="E36" s="80">
        <f>E$4+TSIR!J744</f>
        <v>4.7899999999999998E-2</v>
      </c>
      <c r="F36" s="80">
        <f>F$4+TSIR!K744</f>
        <v>4.6419000000000002E-2</v>
      </c>
      <c r="G36" s="80">
        <f>G$4+TSIR!L744</f>
        <v>4.6599999999999996E-2</v>
      </c>
      <c r="H36" s="90">
        <f t="shared" ref="H36:H99" si="6">($O$3/(1+C36))*$I$3+($K$4/(1+C36)+$K$4/(1+D36)^2+($O$3+$K$4)/(1+E36)^3)*($I$4)+($O$3/(1+G36)^5)*$I$5</f>
        <v>366311107.35758483</v>
      </c>
      <c r="I36" s="90">
        <f t="shared" ref="I36:I99" si="7">H36-SUM($M$3:$M$5)</f>
        <v>-506648.7248083353</v>
      </c>
      <c r="K36" s="85" t="s">
        <v>89</v>
      </c>
      <c r="L36" s="85"/>
      <c r="N36">
        <v>-3089219.5121944547</v>
      </c>
    </row>
    <row r="37" spans="1:20" x14ac:dyDescent="0.35">
      <c r="B37" s="77">
        <v>3</v>
      </c>
      <c r="C37" s="80">
        <f>C$4+TSIR!H745</f>
        <v>5.2800000000000007E-2</v>
      </c>
      <c r="D37" s="80">
        <f>D$4+TSIR!I745</f>
        <v>5.0299999999999997E-2</v>
      </c>
      <c r="E37" s="80">
        <f>E$4+TSIR!J745</f>
        <v>4.9300000000000004E-2</v>
      </c>
      <c r="F37" s="80">
        <f>F$4+TSIR!K745</f>
        <v>4.7564000000000002E-2</v>
      </c>
      <c r="G37" s="80">
        <f>G$4+TSIR!L745</f>
        <v>4.7700000000000006E-2</v>
      </c>
      <c r="H37" s="90">
        <f t="shared" si="6"/>
        <v>364769021.22801012</v>
      </c>
      <c r="I37" s="90">
        <f t="shared" si="7"/>
        <v>-2048734.8543830514</v>
      </c>
      <c r="K37" s="85">
        <f>-(N37+N38)/2</f>
        <v>2705462.8281150758</v>
      </c>
      <c r="L37" s="85">
        <f>-AVERAGEIF(I35:I284,"&lt;="&amp;-K37)</f>
        <v>3186046.0884773335</v>
      </c>
      <c r="N37">
        <v>-2763190.9136892557</v>
      </c>
    </row>
    <row r="38" spans="1:20" x14ac:dyDescent="0.35">
      <c r="B38" s="77">
        <v>4</v>
      </c>
      <c r="C38" s="80">
        <f>C$4+TSIR!H746</f>
        <v>5.16E-2</v>
      </c>
      <c r="D38" s="80">
        <f>D$4+TSIR!I746</f>
        <v>4.8299999999999996E-2</v>
      </c>
      <c r="E38" s="80">
        <f>E$4+TSIR!J746</f>
        <v>4.6900000000000004E-2</v>
      </c>
      <c r="F38" s="80">
        <f>F$4+TSIR!K746</f>
        <v>4.6153E-2</v>
      </c>
      <c r="G38" s="80">
        <f>G$4+TSIR!L746</f>
        <v>4.5399999999999996E-2</v>
      </c>
      <c r="H38" s="90">
        <f t="shared" si="6"/>
        <v>368289757.17847246</v>
      </c>
      <c r="I38" s="90">
        <f t="shared" si="7"/>
        <v>1472001.0960792899</v>
      </c>
      <c r="N38">
        <v>-2647734.7425408959</v>
      </c>
    </row>
    <row r="39" spans="1:20" x14ac:dyDescent="0.35">
      <c r="B39" s="77">
        <v>5</v>
      </c>
      <c r="C39" s="80">
        <f>C$4+TSIR!H747</f>
        <v>5.2000000000000005E-2</v>
      </c>
      <c r="D39" s="80">
        <f>D$4+TSIR!I747</f>
        <v>4.9599999999999998E-2</v>
      </c>
      <c r="E39" s="80">
        <f>E$4+TSIR!J747</f>
        <v>4.8600000000000004E-2</v>
      </c>
      <c r="F39" s="80">
        <f>F$4+TSIR!K747</f>
        <v>4.732200000000001E-2</v>
      </c>
      <c r="G39" s="80">
        <f>G$4+TSIR!L747</f>
        <v>4.7600000000000003E-2</v>
      </c>
      <c r="H39" s="90">
        <f t="shared" si="6"/>
        <v>364565001.13278949</v>
      </c>
      <c r="I39" s="90">
        <f t="shared" si="7"/>
        <v>-2252754.9496036768</v>
      </c>
      <c r="N39">
        <v>-2580699.1623260975</v>
      </c>
    </row>
    <row r="40" spans="1:20" x14ac:dyDescent="0.35">
      <c r="B40" s="77">
        <v>6</v>
      </c>
      <c r="C40" s="80">
        <f>C$4+TSIR!H748</f>
        <v>5.0200000000000002E-2</v>
      </c>
      <c r="D40" s="80">
        <f>D$4+TSIR!I748</f>
        <v>4.6899999999999997E-2</v>
      </c>
      <c r="E40" s="80">
        <f>E$4+TSIR!J748</f>
        <v>4.58E-2</v>
      </c>
      <c r="F40" s="80">
        <f>F$4+TSIR!K748</f>
        <v>4.5217E-2</v>
      </c>
      <c r="G40" s="80">
        <f>G$4+TSIR!L748</f>
        <v>4.4499999999999998E-2</v>
      </c>
      <c r="H40" s="90">
        <f t="shared" si="6"/>
        <v>369694465.64422816</v>
      </c>
      <c r="I40" s="90">
        <f t="shared" si="7"/>
        <v>2876709.561834991</v>
      </c>
      <c r="N40">
        <v>-2306668.3398293257</v>
      </c>
    </row>
    <row r="41" spans="1:20" x14ac:dyDescent="0.35">
      <c r="B41" s="77">
        <v>7</v>
      </c>
      <c r="C41" s="80">
        <f>C$4+TSIR!H749</f>
        <v>5.0999999999999997E-2</v>
      </c>
      <c r="D41" s="80">
        <f>D$4+TSIR!I749</f>
        <v>4.7800000000000002E-2</v>
      </c>
      <c r="E41" s="80">
        <f>E$4+TSIR!J749</f>
        <v>4.6700000000000005E-2</v>
      </c>
      <c r="F41" s="80">
        <f>F$4+TSIR!K749</f>
        <v>4.5595000000000004E-2</v>
      </c>
      <c r="G41" s="80">
        <f>G$4+TSIR!L749</f>
        <v>4.5400000000000003E-2</v>
      </c>
      <c r="H41" s="90">
        <f t="shared" si="6"/>
        <v>368219757.7814011</v>
      </c>
      <c r="I41" s="90">
        <f t="shared" si="7"/>
        <v>1402001.6990079284</v>
      </c>
      <c r="K41" s="46"/>
      <c r="N41">
        <v>-2252754.9496036768</v>
      </c>
    </row>
    <row r="42" spans="1:20" x14ac:dyDescent="0.35">
      <c r="B42" s="77">
        <v>8</v>
      </c>
      <c r="C42" s="80">
        <f>C$4+TSIR!H750</f>
        <v>5.0299999999999997E-2</v>
      </c>
      <c r="D42" s="80">
        <f>D$4+TSIR!I750</f>
        <v>4.7199999999999992E-2</v>
      </c>
      <c r="E42" s="80">
        <f>E$4+TSIR!J750</f>
        <v>4.6500000000000007E-2</v>
      </c>
      <c r="F42" s="80">
        <f>F$4+TSIR!K750</f>
        <v>4.5548000000000005E-2</v>
      </c>
      <c r="G42" s="80">
        <f>G$4+TSIR!L750</f>
        <v>4.5499999999999999E-2</v>
      </c>
      <c r="H42" s="90">
        <f t="shared" si="6"/>
        <v>367934116.5764277</v>
      </c>
      <c r="I42" s="90">
        <f t="shared" si="7"/>
        <v>1116360.4940345287</v>
      </c>
      <c r="N42">
        <v>-2245299.3146063089</v>
      </c>
    </row>
    <row r="43" spans="1:20" x14ac:dyDescent="0.35">
      <c r="B43" s="77">
        <v>9</v>
      </c>
      <c r="C43" s="80">
        <f>C$4+TSIR!H751</f>
        <v>5.2800000000000007E-2</v>
      </c>
      <c r="D43" s="80">
        <f>D$4+TSIR!I751</f>
        <v>5.0299999999999997E-2</v>
      </c>
      <c r="E43" s="80">
        <f>E$4+TSIR!J751</f>
        <v>4.9200000000000001E-2</v>
      </c>
      <c r="F43" s="80">
        <f>F$4+TSIR!K751</f>
        <v>4.7190000000000003E-2</v>
      </c>
      <c r="G43" s="80">
        <f>G$4+TSIR!L751</f>
        <v>4.7500000000000001E-2</v>
      </c>
      <c r="H43" s="90">
        <f t="shared" si="6"/>
        <v>365144972.29353565</v>
      </c>
      <c r="I43" s="90">
        <f t="shared" si="7"/>
        <v>-1672783.7888575196</v>
      </c>
      <c r="N43">
        <v>-2236934.1808354855</v>
      </c>
    </row>
    <row r="44" spans="1:20" x14ac:dyDescent="0.35">
      <c r="B44" s="77">
        <v>10</v>
      </c>
      <c r="C44" s="80">
        <f>C$4+TSIR!H752</f>
        <v>5.1999999999999998E-2</v>
      </c>
      <c r="D44" s="80">
        <f>D$4+TSIR!I752</f>
        <v>4.9399999999999999E-2</v>
      </c>
      <c r="E44" s="80">
        <f>E$4+TSIR!J752</f>
        <v>4.830000000000001E-2</v>
      </c>
      <c r="F44" s="80">
        <f>F$4+TSIR!K752</f>
        <v>4.7225000000000003E-2</v>
      </c>
      <c r="G44" s="80">
        <f>G$4+TSIR!L752</f>
        <v>4.7100000000000003E-2</v>
      </c>
      <c r="H44" s="90">
        <f t="shared" si="6"/>
        <v>365461616.26071179</v>
      </c>
      <c r="I44" s="90">
        <f t="shared" si="7"/>
        <v>-1356139.8216813803</v>
      </c>
      <c r="N44">
        <v>-2167242.1696003675</v>
      </c>
    </row>
    <row r="45" spans="1:20" x14ac:dyDescent="0.35">
      <c r="B45" s="77">
        <v>11</v>
      </c>
      <c r="C45" s="80">
        <f>C$4+TSIR!H753</f>
        <v>5.16E-2</v>
      </c>
      <c r="D45" s="80">
        <f>D$4+TSIR!I753</f>
        <v>4.8699999999999993E-2</v>
      </c>
      <c r="E45" s="80">
        <f>E$4+TSIR!J753</f>
        <v>4.7299999999999995E-2</v>
      </c>
      <c r="F45" s="80">
        <f>F$4+TSIR!K753</f>
        <v>4.6706000000000004E-2</v>
      </c>
      <c r="G45" s="80">
        <f>G$4+TSIR!L753</f>
        <v>4.65E-2</v>
      </c>
      <c r="H45" s="90">
        <f t="shared" si="6"/>
        <v>366094326.25232559</v>
      </c>
      <c r="I45" s="90">
        <f t="shared" si="7"/>
        <v>-723429.83006757498</v>
      </c>
      <c r="N45">
        <v>-2154613.40950948</v>
      </c>
    </row>
    <row r="46" spans="1:20" x14ac:dyDescent="0.35">
      <c r="B46" s="77">
        <v>12</v>
      </c>
      <c r="C46" s="80">
        <f>C$4+TSIR!H754</f>
        <v>5.0300000000000004E-2</v>
      </c>
      <c r="D46" s="80">
        <f>D$4+TSIR!I754</f>
        <v>4.7500000000000001E-2</v>
      </c>
      <c r="E46" s="80">
        <f>E$4+TSIR!J754</f>
        <v>4.6400000000000004E-2</v>
      </c>
      <c r="F46" s="80">
        <f>F$4+TSIR!K754</f>
        <v>4.5598000000000007E-2</v>
      </c>
      <c r="G46" s="80">
        <f>G$4+TSIR!L754</f>
        <v>4.4900000000000002E-2</v>
      </c>
      <c r="H46" s="90">
        <f t="shared" si="6"/>
        <v>369243771.49054551</v>
      </c>
      <c r="I46" s="90">
        <f t="shared" si="7"/>
        <v>2426015.4081523418</v>
      </c>
      <c r="N46">
        <v>-2134544.5724314451</v>
      </c>
    </row>
    <row r="47" spans="1:20" x14ac:dyDescent="0.35">
      <c r="B47" s="77">
        <v>13</v>
      </c>
      <c r="C47" s="80">
        <f>C$4+TSIR!H755</f>
        <v>5.1400000000000001E-2</v>
      </c>
      <c r="D47" s="80">
        <f>D$4+TSIR!I755</f>
        <v>4.8500000000000001E-2</v>
      </c>
      <c r="E47" s="80">
        <f>E$4+TSIR!J755</f>
        <v>4.7700000000000006E-2</v>
      </c>
      <c r="F47" s="80">
        <f>F$4+TSIR!K755</f>
        <v>4.6085999999999995E-2</v>
      </c>
      <c r="G47" s="80">
        <f>G$4+TSIR!L755</f>
        <v>4.6199999999999998E-2</v>
      </c>
      <c r="H47" s="90">
        <f t="shared" si="6"/>
        <v>367122321.3672443</v>
      </c>
      <c r="I47" s="90">
        <f t="shared" si="7"/>
        <v>304565.28485113382</v>
      </c>
      <c r="N47">
        <v>-2116665.1329196692</v>
      </c>
    </row>
    <row r="48" spans="1:20" x14ac:dyDescent="0.35">
      <c r="B48" s="77">
        <v>14</v>
      </c>
      <c r="C48" s="80">
        <f>C$4+TSIR!H756</f>
        <v>5.1900000000000002E-2</v>
      </c>
      <c r="D48" s="80">
        <f>D$4+TSIR!I756</f>
        <v>4.9499999999999995E-2</v>
      </c>
      <c r="E48" s="80">
        <f>E$4+TSIR!J756</f>
        <v>4.8500000000000001E-2</v>
      </c>
      <c r="F48" s="80">
        <f>F$4+TSIR!K756</f>
        <v>4.7052000000000004E-2</v>
      </c>
      <c r="G48" s="80">
        <f>G$4+TSIR!L756</f>
        <v>4.7200000000000006E-2</v>
      </c>
      <c r="H48" s="90">
        <f t="shared" si="6"/>
        <v>365409826.58498657</v>
      </c>
      <c r="I48" s="90">
        <f t="shared" si="7"/>
        <v>-1407929.4974066019</v>
      </c>
      <c r="N48">
        <v>-2083449.4839369059</v>
      </c>
    </row>
    <row r="49" spans="2:14" x14ac:dyDescent="0.35">
      <c r="B49" s="77">
        <v>15</v>
      </c>
      <c r="C49" s="80">
        <f>C$4+TSIR!H757</f>
        <v>5.1200000000000002E-2</v>
      </c>
      <c r="D49" s="80">
        <f>D$4+TSIR!I757</f>
        <v>4.87E-2</v>
      </c>
      <c r="E49" s="80">
        <f>E$4+TSIR!J757</f>
        <v>4.7800000000000002E-2</v>
      </c>
      <c r="F49" s="80">
        <f>F$4+TSIR!K757</f>
        <v>4.6762000000000012E-2</v>
      </c>
      <c r="G49" s="80">
        <f>G$4+TSIR!L757</f>
        <v>4.6399999999999997E-2</v>
      </c>
      <c r="H49" s="90">
        <f t="shared" si="6"/>
        <v>366782104.28399658</v>
      </c>
      <c r="I49" s="90">
        <f t="shared" si="7"/>
        <v>-35651.798396587372</v>
      </c>
      <c r="N49">
        <v>-2048734.8543830514</v>
      </c>
    </row>
    <row r="50" spans="2:14" x14ac:dyDescent="0.35">
      <c r="B50" s="77">
        <v>16</v>
      </c>
      <c r="C50" s="80">
        <f>C$4+TSIR!H758</f>
        <v>5.2899999999999996E-2</v>
      </c>
      <c r="D50" s="80">
        <f>D$4+TSIR!I758</f>
        <v>4.929999999999999E-2</v>
      </c>
      <c r="E50" s="80">
        <f>E$4+TSIR!J758</f>
        <v>4.830000000000001E-2</v>
      </c>
      <c r="F50" s="80">
        <f>F$4+TSIR!K758</f>
        <v>4.7012999999999999E-2</v>
      </c>
      <c r="G50" s="80">
        <f>G$4+TSIR!L758</f>
        <v>4.6900000000000004E-2</v>
      </c>
      <c r="H50" s="90">
        <f t="shared" si="6"/>
        <v>365764183.76396233</v>
      </c>
      <c r="I50" s="90">
        <f t="shared" si="7"/>
        <v>-1053572.318430841</v>
      </c>
      <c r="N50">
        <v>-1965993.8329856396</v>
      </c>
    </row>
    <row r="51" spans="2:14" x14ac:dyDescent="0.35">
      <c r="B51" s="77">
        <v>17</v>
      </c>
      <c r="C51" s="80">
        <f>C$4+TSIR!H759</f>
        <v>5.1800000000000006E-2</v>
      </c>
      <c r="D51" s="80">
        <f>D$4+TSIR!I759</f>
        <v>4.9200000000000001E-2</v>
      </c>
      <c r="E51" s="80">
        <f>E$4+TSIR!J759</f>
        <v>4.82E-2</v>
      </c>
      <c r="F51" s="80">
        <f>F$4+TSIR!K759</f>
        <v>4.7042E-2</v>
      </c>
      <c r="G51" s="80">
        <f>G$4+TSIR!L759</f>
        <v>4.6899999999999997E-2</v>
      </c>
      <c r="H51" s="90">
        <f t="shared" si="6"/>
        <v>365867077.93320107</v>
      </c>
      <c r="I51" s="90">
        <f t="shared" si="7"/>
        <v>-950678.1491920948</v>
      </c>
      <c r="N51">
        <v>-1917776.8264399767</v>
      </c>
    </row>
    <row r="52" spans="2:14" x14ac:dyDescent="0.35">
      <c r="B52" s="77">
        <v>18</v>
      </c>
      <c r="C52" s="80">
        <f>C$4+TSIR!H760</f>
        <v>5.2399999999999995E-2</v>
      </c>
      <c r="D52" s="80">
        <f>D$4+TSIR!I760</f>
        <v>4.9799999999999997E-2</v>
      </c>
      <c r="E52" s="80">
        <f>E$4+TSIR!J760</f>
        <v>4.9000000000000002E-2</v>
      </c>
      <c r="F52" s="80">
        <f>F$4+TSIR!K760</f>
        <v>4.7503000000000004E-2</v>
      </c>
      <c r="G52" s="80">
        <f>G$4+TSIR!L760</f>
        <v>4.7400000000000005E-2</v>
      </c>
      <c r="H52" s="90">
        <f t="shared" si="6"/>
        <v>365269935.1183821</v>
      </c>
      <c r="I52" s="90">
        <f t="shared" si="7"/>
        <v>-1547820.9640110731</v>
      </c>
      <c r="N52">
        <v>-1800627.2521692514</v>
      </c>
    </row>
    <row r="53" spans="2:14" x14ac:dyDescent="0.35">
      <c r="B53" s="77">
        <v>19</v>
      </c>
      <c r="C53" s="80">
        <f>C$4+TSIR!H761</f>
        <v>5.1400000000000001E-2</v>
      </c>
      <c r="D53" s="80">
        <f>D$4+TSIR!I761</f>
        <v>4.9000000000000002E-2</v>
      </c>
      <c r="E53" s="80">
        <f>E$4+TSIR!J761</f>
        <v>4.8000000000000008E-2</v>
      </c>
      <c r="F53" s="80">
        <f>F$4+TSIR!K761</f>
        <v>4.7053000000000005E-2</v>
      </c>
      <c r="G53" s="80">
        <f>G$4+TSIR!L761</f>
        <v>4.6999999999999993E-2</v>
      </c>
      <c r="H53" s="90">
        <f t="shared" si="6"/>
        <v>365544370.07214892</v>
      </c>
      <c r="I53" s="90">
        <f t="shared" si="7"/>
        <v>-1273386.0102442503</v>
      </c>
      <c r="N53">
        <v>-1787048.453700304</v>
      </c>
    </row>
    <row r="54" spans="2:14" x14ac:dyDescent="0.35">
      <c r="B54" s="77">
        <v>20</v>
      </c>
      <c r="C54" s="80">
        <f>C$4+TSIR!H762</f>
        <v>5.1900000000000009E-2</v>
      </c>
      <c r="D54" s="80">
        <f>D$4+TSIR!I762</f>
        <v>4.8699999999999993E-2</v>
      </c>
      <c r="E54" s="80">
        <f>E$4+TSIR!J762</f>
        <v>4.7600000000000003E-2</v>
      </c>
      <c r="F54" s="80">
        <f>F$4+TSIR!K762</f>
        <v>4.6773000000000002E-2</v>
      </c>
      <c r="G54" s="80">
        <f>G$4+TSIR!L762</f>
        <v>4.6400000000000004E-2</v>
      </c>
      <c r="H54" s="90">
        <f t="shared" si="6"/>
        <v>366508129.31344318</v>
      </c>
      <c r="I54" s="90">
        <f t="shared" si="7"/>
        <v>-309626.7689499855</v>
      </c>
      <c r="N54">
        <v>-1765136.9450246096</v>
      </c>
    </row>
    <row r="55" spans="2:14" x14ac:dyDescent="0.35">
      <c r="B55" s="77">
        <v>21</v>
      </c>
      <c r="C55" s="80">
        <f>C$4+TSIR!H763</f>
        <v>5.1299999999999998E-2</v>
      </c>
      <c r="D55" s="80">
        <f>D$4+TSIR!I763</f>
        <v>4.8299999999999996E-2</v>
      </c>
      <c r="E55" s="80">
        <f>E$4+TSIR!J763</f>
        <v>4.7700000000000006E-2</v>
      </c>
      <c r="F55" s="80">
        <f>F$4+TSIR!K763</f>
        <v>4.6488000000000002E-2</v>
      </c>
      <c r="G55" s="80">
        <f>G$4+TSIR!L763</f>
        <v>4.6199999999999998E-2</v>
      </c>
      <c r="H55" s="90">
        <f t="shared" si="6"/>
        <v>367133851.55510771</v>
      </c>
      <c r="I55" s="90">
        <f t="shared" si="7"/>
        <v>316095.47271454334</v>
      </c>
      <c r="N55">
        <v>-1741561.9741945267</v>
      </c>
    </row>
    <row r="56" spans="2:14" x14ac:dyDescent="0.35">
      <c r="B56" s="77">
        <v>22</v>
      </c>
      <c r="C56" s="80">
        <f>C$4+TSIR!H764</f>
        <v>5.2000000000000005E-2</v>
      </c>
      <c r="D56" s="80">
        <f>D$4+TSIR!I764</f>
        <v>4.9099999999999998E-2</v>
      </c>
      <c r="E56" s="80">
        <f>E$4+TSIR!J764</f>
        <v>4.8099999999999997E-2</v>
      </c>
      <c r="F56" s="80">
        <f>F$4+TSIR!K764</f>
        <v>4.6817000000000011E-2</v>
      </c>
      <c r="G56" s="80">
        <f>G$4+TSIR!L764</f>
        <v>4.6200000000000005E-2</v>
      </c>
      <c r="H56" s="90">
        <f t="shared" si="6"/>
        <v>367351050.73678648</v>
      </c>
      <c r="I56" s="90">
        <f t="shared" si="7"/>
        <v>533294.65439331532</v>
      </c>
      <c r="N56">
        <v>-1672783.7888575196</v>
      </c>
    </row>
    <row r="57" spans="2:14" x14ac:dyDescent="0.35">
      <c r="B57" s="77">
        <v>23</v>
      </c>
      <c r="C57" s="80">
        <f>C$4+TSIR!H765</f>
        <v>5.2600000000000001E-2</v>
      </c>
      <c r="D57" s="80">
        <f>D$4+TSIR!I765</f>
        <v>5.0499999999999996E-2</v>
      </c>
      <c r="E57" s="80">
        <f>E$4+TSIR!J765</f>
        <v>4.9300000000000004E-2</v>
      </c>
      <c r="F57" s="80">
        <f>F$4+TSIR!K765</f>
        <v>4.7706999999999999E-2</v>
      </c>
      <c r="G57" s="80">
        <f>G$4+TSIR!L765</f>
        <v>4.7800000000000002E-2</v>
      </c>
      <c r="H57" s="90">
        <f t="shared" si="6"/>
        <v>364580821.90155768</v>
      </c>
      <c r="I57" s="90">
        <f t="shared" si="7"/>
        <v>-2236934.1808354855</v>
      </c>
      <c r="N57">
        <v>-1640536.3873646855</v>
      </c>
    </row>
    <row r="58" spans="2:14" x14ac:dyDescent="0.35">
      <c r="B58" s="77">
        <v>24</v>
      </c>
      <c r="C58" s="80">
        <f>C$4+TSIR!H766</f>
        <v>5.1499999999999997E-2</v>
      </c>
      <c r="D58" s="80">
        <f>D$4+TSIR!I766</f>
        <v>4.9000000000000002E-2</v>
      </c>
      <c r="E58" s="80">
        <f>E$4+TSIR!J766</f>
        <v>4.7800000000000009E-2</v>
      </c>
      <c r="F58" s="80">
        <f>F$4+TSIR!K766</f>
        <v>4.6899000000000003E-2</v>
      </c>
      <c r="G58" s="80">
        <f>G$4+TSIR!L766</f>
        <v>4.65E-2</v>
      </c>
      <c r="H58" s="90">
        <f t="shared" si="6"/>
        <v>366511233.38072371</v>
      </c>
      <c r="I58" s="90">
        <f t="shared" si="7"/>
        <v>-306522.70166945457</v>
      </c>
      <c r="N58">
        <v>-1609688.1383174658</v>
      </c>
    </row>
    <row r="59" spans="2:14" x14ac:dyDescent="0.35">
      <c r="B59" s="77">
        <v>25</v>
      </c>
      <c r="C59" s="80">
        <f>C$4+TSIR!H767</f>
        <v>5.11E-2</v>
      </c>
      <c r="D59" s="80">
        <f>D$4+TSIR!I767</f>
        <v>4.7799999999999995E-2</v>
      </c>
      <c r="E59" s="80">
        <f>E$4+TSIR!J767</f>
        <v>4.6299999999999994E-2</v>
      </c>
      <c r="F59" s="80">
        <f>F$4+TSIR!K767</f>
        <v>4.6136000000000003E-2</v>
      </c>
      <c r="G59" s="80">
        <f>G$4+TSIR!L767</f>
        <v>4.5200000000000004E-2</v>
      </c>
      <c r="H59" s="90">
        <f t="shared" si="6"/>
        <v>368347793.12080407</v>
      </c>
      <c r="I59" s="90">
        <f t="shared" si="7"/>
        <v>1530037.038410902</v>
      </c>
      <c r="N59">
        <v>-1607091.0643256903</v>
      </c>
    </row>
    <row r="60" spans="2:14" x14ac:dyDescent="0.35">
      <c r="B60" s="77">
        <v>26</v>
      </c>
      <c r="C60" s="80">
        <f>C$4+TSIR!H768</f>
        <v>5.1000000000000004E-2</v>
      </c>
      <c r="D60" s="80">
        <f>D$4+TSIR!I768</f>
        <v>4.8000000000000001E-2</v>
      </c>
      <c r="E60" s="80">
        <f>E$4+TSIR!J768</f>
        <v>4.7000000000000007E-2</v>
      </c>
      <c r="F60" s="80">
        <f>F$4+TSIR!K768</f>
        <v>4.6136000000000003E-2</v>
      </c>
      <c r="G60" s="80">
        <f>G$4+TSIR!L768</f>
        <v>4.5600000000000002E-2</v>
      </c>
      <c r="H60" s="90">
        <f t="shared" si="6"/>
        <v>368001611.15611857</v>
      </c>
      <c r="I60" s="90">
        <f t="shared" si="7"/>
        <v>1183855.0737254024</v>
      </c>
      <c r="N60">
        <v>-1607091.0643256903</v>
      </c>
    </row>
    <row r="61" spans="2:14" x14ac:dyDescent="0.35">
      <c r="B61" s="77">
        <v>27</v>
      </c>
      <c r="C61" s="80">
        <f>C$4+TSIR!H769</f>
        <v>5.0700000000000009E-2</v>
      </c>
      <c r="D61" s="80">
        <f>D$4+TSIR!I769</f>
        <v>4.7899999999999991E-2</v>
      </c>
      <c r="E61" s="80">
        <f>E$4+TSIR!J769</f>
        <v>4.7000000000000007E-2</v>
      </c>
      <c r="F61" s="80">
        <f>F$4+TSIR!K769</f>
        <v>4.5729000000000006E-2</v>
      </c>
      <c r="G61" s="80">
        <f>G$4+TSIR!L769</f>
        <v>4.5900000000000003E-2</v>
      </c>
      <c r="H61" s="90">
        <f t="shared" si="6"/>
        <v>367361125.46809465</v>
      </c>
      <c r="I61" s="90">
        <f t="shared" si="7"/>
        <v>543369.38570147753</v>
      </c>
      <c r="N61">
        <v>-1547820.9640110731</v>
      </c>
    </row>
    <row r="62" spans="2:14" x14ac:dyDescent="0.35">
      <c r="B62" s="77">
        <v>28</v>
      </c>
      <c r="C62" s="80">
        <f>C$4+TSIR!H770</f>
        <v>5.2499999999999991E-2</v>
      </c>
      <c r="D62" s="80">
        <f>D$4+TSIR!I770</f>
        <v>5.0299999999999997E-2</v>
      </c>
      <c r="E62" s="80">
        <f>E$4+TSIR!J770</f>
        <v>4.9099999999999998E-2</v>
      </c>
      <c r="F62" s="80">
        <f>F$4+TSIR!K770</f>
        <v>4.5926000000000002E-2</v>
      </c>
      <c r="G62" s="80">
        <f>G$4+TSIR!L770</f>
        <v>4.7699999999999992E-2</v>
      </c>
      <c r="H62" s="90">
        <f t="shared" si="6"/>
        <v>364663142.67288369</v>
      </c>
      <c r="I62" s="90">
        <f t="shared" si="7"/>
        <v>-2154613.40950948</v>
      </c>
      <c r="N62">
        <v>-1541107.8635790944</v>
      </c>
    </row>
    <row r="63" spans="2:14" x14ac:dyDescent="0.35">
      <c r="B63" s="77">
        <v>29</v>
      </c>
      <c r="C63" s="80">
        <f>C$4+TSIR!H771</f>
        <v>5.0900000000000001E-2</v>
      </c>
      <c r="D63" s="80">
        <f>D$4+TSIR!I771</f>
        <v>4.82E-2</v>
      </c>
      <c r="E63" s="80">
        <f>E$4+TSIR!J771</f>
        <v>4.7300000000000002E-2</v>
      </c>
      <c r="F63" s="80">
        <f>F$4+TSIR!K771</f>
        <v>4.7373999999999999E-2</v>
      </c>
      <c r="G63" s="80">
        <f>G$4+TSIR!L771</f>
        <v>4.6100000000000002E-2</v>
      </c>
      <c r="H63" s="90">
        <f t="shared" si="6"/>
        <v>367113119.26885664</v>
      </c>
      <c r="I63" s="90">
        <f t="shared" si="7"/>
        <v>295363.18646347523</v>
      </c>
      <c r="N63">
        <v>-1489920.229434967</v>
      </c>
    </row>
    <row r="64" spans="2:14" x14ac:dyDescent="0.35">
      <c r="B64" s="77">
        <v>30</v>
      </c>
      <c r="C64" s="80">
        <f>C$4+TSIR!H772</f>
        <v>5.170000000000001E-2</v>
      </c>
      <c r="D64" s="80">
        <f>D$4+TSIR!I772</f>
        <v>4.9099999999999998E-2</v>
      </c>
      <c r="E64" s="80">
        <f>E$4+TSIR!J772</f>
        <v>4.8100000000000011E-2</v>
      </c>
      <c r="F64" s="80">
        <f>F$4+TSIR!K772</f>
        <v>4.6503000000000003E-2</v>
      </c>
      <c r="G64" s="80">
        <f>G$4+TSIR!L772</f>
        <v>4.6600000000000003E-2</v>
      </c>
      <c r="H64" s="90">
        <f t="shared" si="6"/>
        <v>366487111.29568028</v>
      </c>
      <c r="I64" s="90">
        <f t="shared" si="7"/>
        <v>-330644.7867128849</v>
      </c>
      <c r="N64">
        <v>-1469414.577431798</v>
      </c>
    </row>
    <row r="65" spans="2:14" x14ac:dyDescent="0.35">
      <c r="B65" s="77">
        <v>31</v>
      </c>
      <c r="C65" s="80">
        <f>C$4+TSIR!H773</f>
        <v>5.0999999999999997E-2</v>
      </c>
      <c r="D65" s="80">
        <f>D$4+TSIR!I773</f>
        <v>4.9099999999999991E-2</v>
      </c>
      <c r="E65" s="80">
        <f>E$4+TSIR!J773</f>
        <v>4.82E-2</v>
      </c>
      <c r="F65" s="80">
        <f>F$4+TSIR!K773</f>
        <v>4.6655000000000009E-2</v>
      </c>
      <c r="G65" s="80">
        <f>G$4+TSIR!L773</f>
        <v>4.7100000000000003E-2</v>
      </c>
      <c r="H65" s="90">
        <f t="shared" si="6"/>
        <v>365542881.27149653</v>
      </c>
      <c r="I65" s="90">
        <f t="shared" si="7"/>
        <v>-1274874.8108966351</v>
      </c>
      <c r="N65">
        <v>-1416637.4324541092</v>
      </c>
    </row>
    <row r="66" spans="2:14" x14ac:dyDescent="0.35">
      <c r="B66" s="77">
        <v>32</v>
      </c>
      <c r="C66" s="80">
        <f>C$4+TSIR!H774</f>
        <v>5.1000000000000004E-2</v>
      </c>
      <c r="D66" s="80">
        <f>D$4+TSIR!I774</f>
        <v>4.82E-2</v>
      </c>
      <c r="E66" s="80">
        <f>E$4+TSIR!J774</f>
        <v>4.7200000000000006E-2</v>
      </c>
      <c r="F66" s="80">
        <f>F$4+TSIR!K774</f>
        <v>4.7139E-2</v>
      </c>
      <c r="G66" s="80">
        <f>G$4+TSIR!L774</f>
        <v>4.5699999999999998E-2</v>
      </c>
      <c r="H66" s="90">
        <f t="shared" si="6"/>
        <v>367934532.0780381</v>
      </c>
      <c r="I66" s="90">
        <f t="shared" si="7"/>
        <v>1116775.995644927</v>
      </c>
      <c r="N66">
        <v>-1410525.0868612528</v>
      </c>
    </row>
    <row r="67" spans="2:14" x14ac:dyDescent="0.35">
      <c r="B67" s="77">
        <v>33</v>
      </c>
      <c r="C67" s="80">
        <f>C$4+TSIR!H775</f>
        <v>5.1899999999999995E-2</v>
      </c>
      <c r="D67" s="80">
        <f>D$4+TSIR!I775</f>
        <v>4.9299999999999997E-2</v>
      </c>
      <c r="E67" s="80">
        <f>E$4+TSIR!J775</f>
        <v>4.8200000000000007E-2</v>
      </c>
      <c r="F67" s="80">
        <f>F$4+TSIR!K775</f>
        <v>4.6157000000000004E-2</v>
      </c>
      <c r="G67" s="80">
        <f>G$4+TSIR!L775</f>
        <v>4.6800000000000001E-2</v>
      </c>
      <c r="H67" s="90">
        <f t="shared" si="6"/>
        <v>366080890.77254969</v>
      </c>
      <c r="I67" s="90">
        <f t="shared" si="7"/>
        <v>-736865.30984348059</v>
      </c>
      <c r="N67">
        <v>-1407929.4974066019</v>
      </c>
    </row>
    <row r="68" spans="2:14" x14ac:dyDescent="0.35">
      <c r="B68" s="77">
        <v>34</v>
      </c>
      <c r="C68" s="80">
        <f>C$4+TSIR!H776</f>
        <v>5.1500000000000004E-2</v>
      </c>
      <c r="D68" s="80">
        <f>D$4+TSIR!I776</f>
        <v>4.82E-2</v>
      </c>
      <c r="E68" s="80">
        <f>E$4+TSIR!J776</f>
        <v>4.6899999999999997E-2</v>
      </c>
      <c r="F68" s="80">
        <f>F$4+TSIR!K776</f>
        <v>4.6817999999999999E-2</v>
      </c>
      <c r="G68" s="80">
        <f>G$4+TSIR!L776</f>
        <v>4.6000000000000006E-2</v>
      </c>
      <c r="H68" s="90">
        <f t="shared" si="6"/>
        <v>366927212.45849717</v>
      </c>
      <c r="I68" s="90">
        <f t="shared" si="7"/>
        <v>109456.37610399723</v>
      </c>
      <c r="N68">
        <v>-1364864.7624047995</v>
      </c>
    </row>
    <row r="69" spans="2:14" x14ac:dyDescent="0.35">
      <c r="B69" s="77">
        <v>35</v>
      </c>
      <c r="C69" s="80">
        <f>C$4+TSIR!H777</f>
        <v>5.2200000000000003E-2</v>
      </c>
      <c r="D69" s="80">
        <f>D$4+TSIR!I777</f>
        <v>4.9799999999999997E-2</v>
      </c>
      <c r="E69" s="80">
        <f>E$4+TSIR!J777</f>
        <v>4.9000000000000002E-2</v>
      </c>
      <c r="F69" s="80">
        <f>F$4+TSIR!K777</f>
        <v>4.6415000000000005E-2</v>
      </c>
      <c r="G69" s="80">
        <f>G$4+TSIR!L777</f>
        <v>4.7499999999999994E-2</v>
      </c>
      <c r="H69" s="90">
        <f t="shared" si="6"/>
        <v>365076194.10819864</v>
      </c>
      <c r="I69" s="90">
        <f t="shared" si="7"/>
        <v>-1741561.9741945267</v>
      </c>
      <c r="N69">
        <v>-1356139.8216813803</v>
      </c>
    </row>
    <row r="70" spans="2:14" x14ac:dyDescent="0.35">
      <c r="B70" s="77">
        <v>36</v>
      </c>
      <c r="C70" s="80">
        <f>C$4+TSIR!H778</f>
        <v>5.1499999999999997E-2</v>
      </c>
      <c r="D70" s="80">
        <f>D$4+TSIR!I778</f>
        <v>4.9300000000000004E-2</v>
      </c>
      <c r="E70" s="80">
        <f>E$4+TSIR!J778</f>
        <v>4.830000000000001E-2</v>
      </c>
      <c r="F70" s="80">
        <f>F$4+TSIR!K778</f>
        <v>4.7328000000000002E-2</v>
      </c>
      <c r="G70" s="80">
        <f>G$4+TSIR!L778</f>
        <v>4.6800000000000001E-2</v>
      </c>
      <c r="H70" s="90">
        <f t="shared" si="6"/>
        <v>366226059.9953618</v>
      </c>
      <c r="I70" s="90">
        <f t="shared" si="7"/>
        <v>-591696.08703136444</v>
      </c>
      <c r="N70">
        <v>-1297040.396047771</v>
      </c>
    </row>
    <row r="71" spans="2:14" x14ac:dyDescent="0.35">
      <c r="B71" s="77">
        <v>37</v>
      </c>
      <c r="C71" s="80">
        <f>C$4+TSIR!H779</f>
        <v>5.0800000000000005E-2</v>
      </c>
      <c r="D71" s="80">
        <f>D$4+TSIR!I779</f>
        <v>4.7399999999999991E-2</v>
      </c>
      <c r="E71" s="80">
        <f>E$4+TSIR!J779</f>
        <v>4.6200000000000005E-2</v>
      </c>
      <c r="F71" s="80">
        <f>F$4+TSIR!K779</f>
        <v>4.6954000000000003E-2</v>
      </c>
      <c r="G71" s="80">
        <f>G$4+TSIR!L779</f>
        <v>4.4800000000000006E-2</v>
      </c>
      <c r="H71" s="90">
        <f t="shared" si="6"/>
        <v>369230213.93167388</v>
      </c>
      <c r="I71" s="90">
        <f t="shared" si="7"/>
        <v>2412457.849280715</v>
      </c>
      <c r="N71">
        <v>-1280500.157646656</v>
      </c>
    </row>
    <row r="72" spans="2:14" x14ac:dyDescent="0.35">
      <c r="B72" s="77">
        <v>38</v>
      </c>
      <c r="C72" s="80">
        <f>C$4+TSIR!H780</f>
        <v>5.1700000000000003E-2</v>
      </c>
      <c r="D72" s="80">
        <f>D$4+TSIR!I780</f>
        <v>4.9399999999999999E-2</v>
      </c>
      <c r="E72" s="80">
        <f>E$4+TSIR!J780</f>
        <v>4.8500000000000001E-2</v>
      </c>
      <c r="F72" s="80">
        <f>F$4+TSIR!K780</f>
        <v>4.5645000000000005E-2</v>
      </c>
      <c r="G72" s="80">
        <f>G$4+TSIR!L780</f>
        <v>4.7100000000000003E-2</v>
      </c>
      <c r="H72" s="90">
        <f t="shared" si="6"/>
        <v>365668221.62370276</v>
      </c>
      <c r="I72" s="90">
        <f t="shared" si="7"/>
        <v>-1149534.4586904049</v>
      </c>
      <c r="N72">
        <v>-1274874.8108966351</v>
      </c>
    </row>
    <row r="73" spans="2:14" x14ac:dyDescent="0.35">
      <c r="B73" s="77">
        <v>39</v>
      </c>
      <c r="C73" s="80">
        <f>C$4+TSIR!H781</f>
        <v>5.1400000000000001E-2</v>
      </c>
      <c r="D73" s="80">
        <f>D$4+TSIR!I781</f>
        <v>4.8399999999999992E-2</v>
      </c>
      <c r="E73" s="80">
        <f>E$4+TSIR!J781</f>
        <v>4.7300000000000002E-2</v>
      </c>
      <c r="F73" s="80">
        <f>F$4+TSIR!K781</f>
        <v>4.684300000000001E-2</v>
      </c>
      <c r="G73" s="80">
        <f>G$4+TSIR!L781</f>
        <v>4.5999999999999992E-2</v>
      </c>
      <c r="H73" s="90">
        <f t="shared" si="6"/>
        <v>367263595.56989837</v>
      </c>
      <c r="I73" s="90">
        <f t="shared" si="7"/>
        <v>445839.48750519753</v>
      </c>
      <c r="N73">
        <v>-1273386.0102442503</v>
      </c>
    </row>
    <row r="74" spans="2:14" x14ac:dyDescent="0.35">
      <c r="B74" s="77">
        <v>40</v>
      </c>
      <c r="C74" s="80">
        <f>C$4+TSIR!H782</f>
        <v>5.1499999999999997E-2</v>
      </c>
      <c r="D74" s="80">
        <f>D$4+TSIR!I782</f>
        <v>4.8599999999999997E-2</v>
      </c>
      <c r="E74" s="80">
        <f>E$4+TSIR!J782</f>
        <v>4.7600000000000003E-2</v>
      </c>
      <c r="F74" s="80">
        <f>F$4+TSIR!K782</f>
        <v>4.6431E-2</v>
      </c>
      <c r="G74" s="80">
        <f>G$4+TSIR!L782</f>
        <v>4.6200000000000005E-2</v>
      </c>
      <c r="H74" s="90">
        <f t="shared" si="6"/>
        <v>367029744.54713583</v>
      </c>
      <c r="I74" s="90">
        <f t="shared" si="7"/>
        <v>211988.46474266052</v>
      </c>
      <c r="N74">
        <v>-1268773.848518312</v>
      </c>
    </row>
    <row r="75" spans="2:14" x14ac:dyDescent="0.35">
      <c r="B75" s="77">
        <v>41</v>
      </c>
      <c r="C75" s="80">
        <f>C$4+TSIR!H783</f>
        <v>5.1800000000000006E-2</v>
      </c>
      <c r="D75" s="80">
        <f>D$4+TSIR!I783</f>
        <v>4.9499999999999995E-2</v>
      </c>
      <c r="E75" s="80">
        <f>E$4+TSIR!J783</f>
        <v>4.8400000000000006E-2</v>
      </c>
      <c r="F75" s="80">
        <f>F$4+TSIR!K783</f>
        <v>4.6431000000000007E-2</v>
      </c>
      <c r="G75" s="80">
        <f>G$4+TSIR!L783</f>
        <v>4.7100000000000003E-2</v>
      </c>
      <c r="H75" s="90">
        <f t="shared" si="6"/>
        <v>365575886.81009316</v>
      </c>
      <c r="I75" s="90">
        <f t="shared" si="7"/>
        <v>-1241869.272300005</v>
      </c>
      <c r="N75">
        <v>-1261185.9333652258</v>
      </c>
    </row>
    <row r="76" spans="2:14" x14ac:dyDescent="0.35">
      <c r="B76" s="77">
        <v>42</v>
      </c>
      <c r="C76" s="80">
        <f>C$4+TSIR!H784</f>
        <v>5.0999999999999997E-2</v>
      </c>
      <c r="D76" s="80">
        <f>D$4+TSIR!I784</f>
        <v>4.8000000000000008E-2</v>
      </c>
      <c r="E76" s="80">
        <f>E$4+TSIR!J784</f>
        <v>4.7100000000000003E-2</v>
      </c>
      <c r="F76" s="80">
        <f>F$4+TSIR!K784</f>
        <v>4.6371000000000002E-2</v>
      </c>
      <c r="G76" s="80">
        <f>G$4+TSIR!L784</f>
        <v>4.5900000000000003E-2</v>
      </c>
      <c r="H76" s="90">
        <f t="shared" si="6"/>
        <v>367392098.75228339</v>
      </c>
      <c r="I76" s="90">
        <f t="shared" si="7"/>
        <v>574342.66989022493</v>
      </c>
      <c r="N76">
        <v>-1259377.9312623739</v>
      </c>
    </row>
    <row r="77" spans="2:14" x14ac:dyDescent="0.35">
      <c r="B77" s="77">
        <v>43</v>
      </c>
      <c r="C77" s="80">
        <f>C$4+TSIR!H785</f>
        <v>5.16E-2</v>
      </c>
      <c r="D77" s="80">
        <f>D$4+TSIR!I785</f>
        <v>4.8000000000000001E-2</v>
      </c>
      <c r="E77" s="80">
        <f>E$4+TSIR!J785</f>
        <v>4.7399999999999998E-2</v>
      </c>
      <c r="F77" s="80">
        <f>F$4+TSIR!K785</f>
        <v>4.7058999999999997E-2</v>
      </c>
      <c r="G77" s="80">
        <f>G$4+TSIR!L785</f>
        <v>4.5999999999999992E-2</v>
      </c>
      <c r="H77" s="90">
        <f t="shared" si="6"/>
        <v>367298246.83323479</v>
      </c>
      <c r="I77" s="90">
        <f t="shared" si="7"/>
        <v>480490.75084161758</v>
      </c>
      <c r="N77">
        <v>-1241869.272300005</v>
      </c>
    </row>
    <row r="78" spans="2:14" x14ac:dyDescent="0.35">
      <c r="B78" s="77">
        <v>44</v>
      </c>
      <c r="C78" s="80">
        <f>C$4+TSIR!H786</f>
        <v>5.2000000000000005E-2</v>
      </c>
      <c r="D78" s="80">
        <f>D$4+TSIR!I786</f>
        <v>4.9499999999999995E-2</v>
      </c>
      <c r="E78" s="80">
        <f>E$4+TSIR!J786</f>
        <v>4.8400000000000006E-2</v>
      </c>
      <c r="F78" s="80">
        <f>F$4+TSIR!K786</f>
        <v>4.6313000000000007E-2</v>
      </c>
      <c r="G78" s="80">
        <f>G$4+TSIR!L786</f>
        <v>4.6899999999999997E-2</v>
      </c>
      <c r="H78" s="90">
        <f t="shared" si="6"/>
        <v>365997929.81336963</v>
      </c>
      <c r="I78" s="90">
        <f t="shared" si="7"/>
        <v>-819826.26902353764</v>
      </c>
      <c r="N78">
        <v>-1195985.408690691</v>
      </c>
    </row>
    <row r="79" spans="2:14" x14ac:dyDescent="0.35">
      <c r="B79" s="77">
        <v>45</v>
      </c>
      <c r="C79" s="80">
        <f>C$4+TSIR!H787</f>
        <v>5.1300000000000005E-2</v>
      </c>
      <c r="D79" s="80">
        <f>D$4+TSIR!I787</f>
        <v>4.8299999999999996E-2</v>
      </c>
      <c r="E79" s="80">
        <f>E$4+TSIR!J787</f>
        <v>4.7000000000000007E-2</v>
      </c>
      <c r="F79" s="80">
        <f>F$4+TSIR!K787</f>
        <v>4.6278E-2</v>
      </c>
      <c r="G79" s="80">
        <f>G$4+TSIR!L787</f>
        <v>4.5800000000000007E-2</v>
      </c>
      <c r="H79" s="90">
        <f t="shared" si="6"/>
        <v>367500306.84659719</v>
      </c>
      <c r="I79" s="90">
        <f t="shared" si="7"/>
        <v>682550.76420402527</v>
      </c>
      <c r="N79">
        <v>-1149534.4586904049</v>
      </c>
    </row>
    <row r="80" spans="2:14" x14ac:dyDescent="0.35">
      <c r="B80" s="77">
        <v>46</v>
      </c>
      <c r="C80" s="80">
        <f>C$4+TSIR!H788</f>
        <v>5.2299999999999999E-2</v>
      </c>
      <c r="D80" s="80">
        <f>D$4+TSIR!I788</f>
        <v>5.0199999999999995E-2</v>
      </c>
      <c r="E80" s="80">
        <f>E$4+TSIR!J788</f>
        <v>4.9300000000000004E-2</v>
      </c>
      <c r="F80" s="80">
        <f>F$4+TSIR!K788</f>
        <v>4.6872000000000011E-2</v>
      </c>
      <c r="G80" s="80">
        <f>G$4+TSIR!L788</f>
        <v>4.8000000000000001E-2</v>
      </c>
      <c r="H80" s="90">
        <f t="shared" si="6"/>
        <v>364170021.33985227</v>
      </c>
      <c r="I80" s="90">
        <f t="shared" si="7"/>
        <v>-2647734.7425408959</v>
      </c>
      <c r="N80">
        <v>-1114342.5320649147</v>
      </c>
    </row>
    <row r="81" spans="2:14" x14ac:dyDescent="0.35">
      <c r="B81" s="77">
        <v>47</v>
      </c>
      <c r="C81" s="80">
        <f>C$4+TSIR!H789</f>
        <v>5.1300000000000005E-2</v>
      </c>
      <c r="D81" s="80">
        <f>D$4+TSIR!I789</f>
        <v>4.8599999999999997E-2</v>
      </c>
      <c r="E81" s="80">
        <f>E$4+TSIR!J789</f>
        <v>4.7600000000000003E-2</v>
      </c>
      <c r="F81" s="80">
        <f>F$4+TSIR!K789</f>
        <v>4.6161000000000001E-2</v>
      </c>
      <c r="G81" s="80">
        <f>G$4+TSIR!L789</f>
        <v>4.6199999999999998E-2</v>
      </c>
      <c r="H81" s="90">
        <f t="shared" si="6"/>
        <v>367063215.32323575</v>
      </c>
      <c r="I81" s="90">
        <f t="shared" si="7"/>
        <v>245459.2408425808</v>
      </c>
      <c r="N81">
        <v>-1112397.6547586918</v>
      </c>
    </row>
    <row r="82" spans="2:14" x14ac:dyDescent="0.35">
      <c r="B82" s="77">
        <v>48</v>
      </c>
      <c r="C82" s="80">
        <f>C$4+TSIR!H790</f>
        <v>5.1699999999999989E-2</v>
      </c>
      <c r="D82" s="80">
        <f>D$4+TSIR!I790</f>
        <v>4.9300000000000004E-2</v>
      </c>
      <c r="E82" s="80">
        <f>E$4+TSIR!J790</f>
        <v>4.8299999999999996E-2</v>
      </c>
      <c r="F82" s="80">
        <f>F$4+TSIR!K790</f>
        <v>4.7833000000000001E-2</v>
      </c>
      <c r="G82" s="80">
        <f>G$4+TSIR!L790</f>
        <v>4.6900000000000011E-2</v>
      </c>
      <c r="H82" s="90">
        <f t="shared" si="6"/>
        <v>365964665.11245549</v>
      </c>
      <c r="I82" s="90">
        <f t="shared" si="7"/>
        <v>-853090.96993768215</v>
      </c>
      <c r="N82">
        <v>-1111746.2004832029</v>
      </c>
    </row>
    <row r="83" spans="2:14" x14ac:dyDescent="0.35">
      <c r="B83" s="77">
        <v>49</v>
      </c>
      <c r="C83" s="80">
        <f>C$4+TSIR!H791</f>
        <v>5.1100000000000013E-2</v>
      </c>
      <c r="D83" s="80">
        <f>D$4+TSIR!I791</f>
        <v>4.8599999999999997E-2</v>
      </c>
      <c r="E83" s="80">
        <f>E$4+TSIR!J791</f>
        <v>4.7900000000000005E-2</v>
      </c>
      <c r="F83" s="80">
        <f>F$4+TSIR!K791</f>
        <v>4.6632000000000007E-2</v>
      </c>
      <c r="G83" s="80">
        <f>G$4+TSIR!L791</f>
        <v>4.6899999999999997E-2</v>
      </c>
      <c r="H83" s="90">
        <f t="shared" si="6"/>
        <v>365733639.61647046</v>
      </c>
      <c r="I83" s="90">
        <f t="shared" si="7"/>
        <v>-1084116.4659227133</v>
      </c>
      <c r="N83">
        <v>-1102816.3511309624</v>
      </c>
    </row>
    <row r="84" spans="2:14" x14ac:dyDescent="0.35">
      <c r="B84" s="77">
        <v>50</v>
      </c>
      <c r="C84" s="80">
        <f>C$4+TSIR!H792</f>
        <v>5.1799999999999999E-2</v>
      </c>
      <c r="D84" s="80">
        <f>D$4+TSIR!I792</f>
        <v>4.9099999999999991E-2</v>
      </c>
      <c r="E84" s="80">
        <f>E$4+TSIR!J792</f>
        <v>4.8500000000000001E-2</v>
      </c>
      <c r="F84" s="80">
        <f>F$4+TSIR!K792</f>
        <v>4.7000999999999994E-2</v>
      </c>
      <c r="G84" s="80">
        <f>G$4+TSIR!L792</f>
        <v>4.7500000000000001E-2</v>
      </c>
      <c r="H84" s="90">
        <f t="shared" si="6"/>
        <v>364734306.59845626</v>
      </c>
      <c r="I84" s="90">
        <f t="shared" si="7"/>
        <v>-2083449.4839369059</v>
      </c>
      <c r="N84">
        <v>-1084116.4659227133</v>
      </c>
    </row>
    <row r="85" spans="2:14" x14ac:dyDescent="0.35">
      <c r="B85" s="77">
        <v>51</v>
      </c>
      <c r="C85" s="80">
        <f>C$4+TSIR!H793</f>
        <v>5.11E-2</v>
      </c>
      <c r="D85" s="80">
        <f>D$4+TSIR!I793</f>
        <v>4.8100000000000004E-2</v>
      </c>
      <c r="E85" s="80">
        <f>E$4+TSIR!J793</f>
        <v>4.7200000000000006E-2</v>
      </c>
      <c r="F85" s="80">
        <f>F$4+TSIR!K793</f>
        <v>4.6691000000000003E-2</v>
      </c>
      <c r="G85" s="80">
        <f>G$4+TSIR!L793</f>
        <v>4.6099999999999995E-2</v>
      </c>
      <c r="H85" s="90">
        <f t="shared" si="6"/>
        <v>366998452.53056109</v>
      </c>
      <c r="I85" s="90">
        <f t="shared" si="7"/>
        <v>180696.44816792011</v>
      </c>
      <c r="N85">
        <v>-1067512.9168666601</v>
      </c>
    </row>
    <row r="86" spans="2:14" x14ac:dyDescent="0.35">
      <c r="B86" s="77">
        <v>52</v>
      </c>
      <c r="C86" s="80">
        <f>C$4+TSIR!H794</f>
        <v>5.11E-2</v>
      </c>
      <c r="D86" s="80">
        <f>D$4+TSIR!I794</f>
        <v>4.7699999999999985E-2</v>
      </c>
      <c r="E86" s="80">
        <f>E$4+TSIR!J794</f>
        <v>4.6600000000000009E-2</v>
      </c>
      <c r="F86" s="80">
        <f>F$4+TSIR!K794</f>
        <v>4.669100000000001E-2</v>
      </c>
      <c r="G86" s="80">
        <f>G$4+TSIR!L794</f>
        <v>4.5300000000000007E-2</v>
      </c>
      <c r="H86" s="90">
        <f t="shared" si="6"/>
        <v>368351563.79883516</v>
      </c>
      <c r="I86" s="90">
        <f t="shared" si="7"/>
        <v>1533807.7164419889</v>
      </c>
      <c r="N86">
        <v>-1066766.8508644104</v>
      </c>
    </row>
    <row r="87" spans="2:14" x14ac:dyDescent="0.35">
      <c r="B87" s="77">
        <v>53</v>
      </c>
      <c r="C87" s="80">
        <f>C$4+TSIR!H795</f>
        <v>5.2000000000000005E-2</v>
      </c>
      <c r="D87" s="80">
        <f>D$4+TSIR!I795</f>
        <v>4.8899999999999999E-2</v>
      </c>
      <c r="E87" s="80">
        <f>E$4+TSIR!J795</f>
        <v>4.7399999999999998E-2</v>
      </c>
      <c r="F87" s="80">
        <f>F$4+TSIR!K795</f>
        <v>4.7307000000000002E-2</v>
      </c>
      <c r="G87" s="80">
        <f>G$4+TSIR!L795</f>
        <v>4.6199999999999998E-2</v>
      </c>
      <c r="H87" s="90">
        <f t="shared" si="6"/>
        <v>366796945.16283548</v>
      </c>
      <c r="I87" s="90">
        <f t="shared" si="7"/>
        <v>-20810.91955769062</v>
      </c>
      <c r="N87">
        <v>-1059715.0078207254</v>
      </c>
    </row>
    <row r="88" spans="2:14" x14ac:dyDescent="0.35">
      <c r="B88" s="77">
        <v>54</v>
      </c>
      <c r="C88" s="80">
        <f>C$4+TSIR!H796</f>
        <v>5.0499999999999996E-2</v>
      </c>
      <c r="D88" s="80">
        <f>D$4+TSIR!I796</f>
        <v>4.7E-2</v>
      </c>
      <c r="E88" s="80">
        <f>E$4+TSIR!J796</f>
        <v>4.6000000000000006E-2</v>
      </c>
      <c r="F88" s="80">
        <f>F$4+TSIR!K796</f>
        <v>4.6453000000000008E-2</v>
      </c>
      <c r="G88" s="80">
        <f>G$4+TSIR!L796</f>
        <v>4.4600000000000001E-2</v>
      </c>
      <c r="H88" s="90">
        <f t="shared" si="6"/>
        <v>369573751.72854328</v>
      </c>
      <c r="I88" s="90">
        <f t="shared" si="7"/>
        <v>2755995.6461501122</v>
      </c>
      <c r="N88">
        <v>-1053572.318430841</v>
      </c>
    </row>
    <row r="89" spans="2:14" x14ac:dyDescent="0.35">
      <c r="B89" s="77">
        <v>55</v>
      </c>
      <c r="C89" s="80">
        <f>C$4+TSIR!H797</f>
        <v>5.0599999999999999E-2</v>
      </c>
      <c r="D89" s="80">
        <f>D$4+TSIR!I797</f>
        <v>4.7299999999999995E-2</v>
      </c>
      <c r="E89" s="80">
        <f>E$4+TSIR!J797</f>
        <v>4.6100000000000002E-2</v>
      </c>
      <c r="F89" s="80">
        <f>F$4+TSIR!K797</f>
        <v>4.5717000000000008E-2</v>
      </c>
      <c r="G89" s="80">
        <f>G$4+TSIR!L797</f>
        <v>4.4900000000000002E-2</v>
      </c>
      <c r="H89" s="90">
        <f t="shared" si="6"/>
        <v>368951654.67862153</v>
      </c>
      <c r="I89" s="90">
        <f t="shared" si="7"/>
        <v>2133898.5962283611</v>
      </c>
      <c r="N89">
        <v>-1052634.053763628</v>
      </c>
    </row>
    <row r="90" spans="2:14" x14ac:dyDescent="0.35">
      <c r="B90" s="77">
        <v>56</v>
      </c>
      <c r="C90" s="80">
        <f>C$4+TSIR!H798</f>
        <v>5.21E-2</v>
      </c>
      <c r="D90" s="80">
        <f>D$4+TSIR!I798</f>
        <v>5.0100000000000006E-2</v>
      </c>
      <c r="E90" s="80">
        <f>E$4+TSIR!J798</f>
        <v>4.9000000000000002E-2</v>
      </c>
      <c r="F90" s="80">
        <f>F$4+TSIR!K798</f>
        <v>4.6245999999999995E-2</v>
      </c>
      <c r="G90" s="80">
        <f>G$4+TSIR!L798</f>
        <v>4.7399999999999998E-2</v>
      </c>
      <c r="H90" s="90">
        <f t="shared" si="6"/>
        <v>365327835.8529582</v>
      </c>
      <c r="I90" s="90">
        <f t="shared" si="7"/>
        <v>-1489920.229434967</v>
      </c>
      <c r="N90">
        <v>-985933.78125619888</v>
      </c>
    </row>
    <row r="91" spans="2:14" x14ac:dyDescent="0.35">
      <c r="B91" s="77">
        <v>57</v>
      </c>
      <c r="C91" s="80">
        <f>C$4+TSIR!H799</f>
        <v>5.1300000000000005E-2</v>
      </c>
      <c r="D91" s="80">
        <f>D$4+TSIR!I799</f>
        <v>4.8599999999999997E-2</v>
      </c>
      <c r="E91" s="80">
        <f>E$4+TSIR!J799</f>
        <v>4.7500000000000007E-2</v>
      </c>
      <c r="F91" s="80">
        <f>F$4+TSIR!K799</f>
        <v>4.5165000000000011E-2</v>
      </c>
      <c r="G91" s="80">
        <f>G$4+TSIR!L799</f>
        <v>4.6099999999999995E-2</v>
      </c>
      <c r="H91" s="90">
        <f t="shared" si="6"/>
        <v>367213593.53439844</v>
      </c>
      <c r="I91" s="90">
        <f t="shared" si="7"/>
        <v>395837.45200526714</v>
      </c>
      <c r="N91">
        <v>-977037.05382317305</v>
      </c>
    </row>
    <row r="92" spans="2:14" x14ac:dyDescent="0.35">
      <c r="B92" s="77">
        <v>58</v>
      </c>
      <c r="C92" s="80">
        <f>C$4+TSIR!H800</f>
        <v>5.1300000000000005E-2</v>
      </c>
      <c r="D92" s="80">
        <f>D$4+TSIR!I800</f>
        <v>4.8599999999999997E-2</v>
      </c>
      <c r="E92" s="80">
        <f>E$4+TSIR!J800</f>
        <v>4.7699999999999999E-2</v>
      </c>
      <c r="F92" s="80">
        <f>F$4+TSIR!K800</f>
        <v>4.5124999999999998E-2</v>
      </c>
      <c r="G92" s="80">
        <f>G$4+TSIR!L800</f>
        <v>4.6100000000000009E-2</v>
      </c>
      <c r="H92" s="90">
        <f t="shared" si="6"/>
        <v>367370514.0976615</v>
      </c>
      <c r="I92" s="90">
        <f t="shared" si="7"/>
        <v>552758.01526832581</v>
      </c>
      <c r="N92">
        <v>-950678.1491920948</v>
      </c>
    </row>
    <row r="93" spans="2:14" x14ac:dyDescent="0.35">
      <c r="B93" s="77">
        <v>59</v>
      </c>
      <c r="C93" s="80">
        <f>C$4+TSIR!H801</f>
        <v>5.1400000000000001E-2</v>
      </c>
      <c r="D93" s="80">
        <f>D$4+TSIR!I801</f>
        <v>4.8599999999999997E-2</v>
      </c>
      <c r="E93" s="80">
        <f>E$4+TSIR!J801</f>
        <v>4.7500000000000007E-2</v>
      </c>
      <c r="F93" s="80">
        <f>F$4+TSIR!K801</f>
        <v>4.6898000000000002E-2</v>
      </c>
      <c r="G93" s="80">
        <f>G$4+TSIR!L801</f>
        <v>4.6100000000000002E-2</v>
      </c>
      <c r="H93" s="90">
        <f t="shared" si="6"/>
        <v>367196856.55462426</v>
      </c>
      <c r="I93" s="90">
        <f t="shared" si="7"/>
        <v>379100.47223109007</v>
      </c>
      <c r="N93">
        <v>-950307.51597553492</v>
      </c>
    </row>
    <row r="94" spans="2:14" x14ac:dyDescent="0.35">
      <c r="B94" s="77">
        <v>60</v>
      </c>
      <c r="C94" s="80">
        <f>C$4+TSIR!H802</f>
        <v>5.1699999999999996E-2</v>
      </c>
      <c r="D94" s="80">
        <f>D$4+TSIR!I802</f>
        <v>4.9199999999999994E-2</v>
      </c>
      <c r="E94" s="80">
        <f>E$4+TSIR!J802</f>
        <v>4.8500000000000001E-2</v>
      </c>
      <c r="F94" s="80">
        <f>F$4+TSIR!K802</f>
        <v>4.6396000000000007E-2</v>
      </c>
      <c r="G94" s="80">
        <f>G$4+TSIR!L802</f>
        <v>4.7300000000000002E-2</v>
      </c>
      <c r="H94" s="90">
        <f t="shared" si="6"/>
        <v>365208067.9440757</v>
      </c>
      <c r="I94" s="90">
        <f t="shared" si="7"/>
        <v>-1609688.1383174658</v>
      </c>
      <c r="N94">
        <v>-919824.28229522705</v>
      </c>
    </row>
    <row r="95" spans="2:14" x14ac:dyDescent="0.35">
      <c r="B95" s="77">
        <v>61</v>
      </c>
      <c r="C95" s="80">
        <f>C$4+TSIR!H803</f>
        <v>5.1400000000000001E-2</v>
      </c>
      <c r="D95" s="80">
        <f>D$4+TSIR!I803</f>
        <v>4.8799999999999996E-2</v>
      </c>
      <c r="E95" s="80">
        <f>E$4+TSIR!J803</f>
        <v>4.7700000000000006E-2</v>
      </c>
      <c r="F95" s="80">
        <f>F$4+TSIR!K803</f>
        <v>4.6359000000000004E-2</v>
      </c>
      <c r="G95" s="80">
        <f>G$4+TSIR!L803</f>
        <v>4.6399999999999997E-2</v>
      </c>
      <c r="H95" s="90">
        <f t="shared" si="6"/>
        <v>366672812.57161599</v>
      </c>
      <c r="I95" s="90">
        <f t="shared" si="7"/>
        <v>-144943.51077717543</v>
      </c>
      <c r="N95">
        <v>-905692.22817075253</v>
      </c>
    </row>
    <row r="96" spans="2:14" x14ac:dyDescent="0.35">
      <c r="B96" s="77">
        <v>62</v>
      </c>
      <c r="C96" s="80">
        <f>C$4+TSIR!H804</f>
        <v>5.1700000000000003E-2</v>
      </c>
      <c r="D96" s="80">
        <f>D$4+TSIR!I804</f>
        <v>4.8499999999999995E-2</v>
      </c>
      <c r="E96" s="80">
        <f>E$4+TSIR!J804</f>
        <v>4.8000000000000008E-2</v>
      </c>
      <c r="F96" s="80">
        <f>F$4+TSIR!K804</f>
        <v>4.6252999999999996E-2</v>
      </c>
      <c r="G96" s="80">
        <f>G$4+TSIR!L804</f>
        <v>4.6699999999999998E-2</v>
      </c>
      <c r="H96" s="90">
        <f t="shared" si="6"/>
        <v>366164984.87527072</v>
      </c>
      <c r="I96" s="90">
        <f t="shared" si="7"/>
        <v>-652771.20712244511</v>
      </c>
      <c r="N96">
        <v>-892265.42127883434</v>
      </c>
    </row>
    <row r="97" spans="2:14" x14ac:dyDescent="0.35">
      <c r="B97" s="77">
        <v>63</v>
      </c>
      <c r="C97" s="80">
        <f>C$4+TSIR!H805</f>
        <v>5.1400000000000001E-2</v>
      </c>
      <c r="D97" s="80">
        <f>D$4+TSIR!I805</f>
        <v>4.8999999999999995E-2</v>
      </c>
      <c r="E97" s="80">
        <f>E$4+TSIR!J805</f>
        <v>4.8099999999999997E-2</v>
      </c>
      <c r="F97" s="80">
        <f>F$4+TSIR!K805</f>
        <v>4.7146E-2</v>
      </c>
      <c r="G97" s="80">
        <f>G$4+TSIR!L805</f>
        <v>4.6500000000000007E-2</v>
      </c>
      <c r="H97" s="90">
        <f t="shared" si="6"/>
        <v>366763033.73329538</v>
      </c>
      <c r="I97" s="90">
        <f t="shared" si="7"/>
        <v>-54722.349097788334</v>
      </c>
      <c r="N97">
        <v>-886359.87218379974</v>
      </c>
    </row>
    <row r="98" spans="2:14" x14ac:dyDescent="0.35">
      <c r="B98" s="77">
        <v>64</v>
      </c>
      <c r="C98" s="80">
        <f>C$4+TSIR!H806</f>
        <v>5.1299999999999998E-2</v>
      </c>
      <c r="D98" s="80">
        <f>D$4+TSIR!I806</f>
        <v>4.8300000000000003E-2</v>
      </c>
      <c r="E98" s="80">
        <f>E$4+TSIR!J806</f>
        <v>4.7E-2</v>
      </c>
      <c r="F98" s="80">
        <f>F$4+TSIR!K806</f>
        <v>4.667700000000001E-2</v>
      </c>
      <c r="G98" s="80">
        <f>G$4+TSIR!L806</f>
        <v>4.5699999999999998E-2</v>
      </c>
      <c r="H98" s="90">
        <f t="shared" si="6"/>
        <v>367729686.04048395</v>
      </c>
      <c r="I98" s="90">
        <f t="shared" si="7"/>
        <v>911929.95809078217</v>
      </c>
      <c r="N98">
        <v>-884460.81779122353</v>
      </c>
    </row>
    <row r="99" spans="2:14" x14ac:dyDescent="0.35">
      <c r="B99" s="77">
        <v>65</v>
      </c>
      <c r="C99" s="80">
        <f>C$4+TSIR!H807</f>
        <v>5.170000000000001E-2</v>
      </c>
      <c r="D99" s="80">
        <f>D$4+TSIR!I807</f>
        <v>4.9500000000000002E-2</v>
      </c>
      <c r="E99" s="80">
        <f>E$4+TSIR!J807</f>
        <v>4.8700000000000007E-2</v>
      </c>
      <c r="F99" s="80">
        <f>F$4+TSIR!K807</f>
        <v>4.6886000000000004E-2</v>
      </c>
      <c r="G99" s="80">
        <f>G$4+TSIR!L807</f>
        <v>4.7800000000000002E-2</v>
      </c>
      <c r="H99" s="90">
        <f t="shared" si="6"/>
        <v>364237056.92006707</v>
      </c>
      <c r="I99" s="90">
        <f t="shared" si="7"/>
        <v>-2580699.1623260975</v>
      </c>
      <c r="N99">
        <v>-853090.96993768215</v>
      </c>
    </row>
    <row r="100" spans="2:14" x14ac:dyDescent="0.35">
      <c r="B100" s="77">
        <v>66</v>
      </c>
      <c r="C100" s="80">
        <f>C$4+TSIR!H808</f>
        <v>5.1099999999999993E-2</v>
      </c>
      <c r="D100" s="80">
        <f>D$4+TSIR!I808</f>
        <v>4.8199999999999993E-2</v>
      </c>
      <c r="E100" s="80">
        <f>E$4+TSIR!J808</f>
        <v>4.7E-2</v>
      </c>
      <c r="F100" s="80">
        <f>F$4+TSIR!K808</f>
        <v>4.6940000000000003E-2</v>
      </c>
      <c r="G100" s="80">
        <f>G$4+TSIR!L808</f>
        <v>4.5699999999999998E-2</v>
      </c>
      <c r="H100" s="90">
        <f t="shared" ref="H100:H163" si="8">($O$3/(1+C100))*$I$3+($K$4/(1+C100)+$K$4/(1+D100)^2+($O$3+$K$4)/(1+E100)^3)*($I$4)+($O$3/(1+G100)^5)*$I$5</f>
        <v>367760565.04032826</v>
      </c>
      <c r="I100" s="90">
        <f t="shared" ref="I100:I163" si="9">H100-SUM($M$3:$M$5)</f>
        <v>942808.95793509483</v>
      </c>
      <c r="N100">
        <v>-819826.26902353764</v>
      </c>
    </row>
    <row r="101" spans="2:14" x14ac:dyDescent="0.35">
      <c r="B101" s="77">
        <v>67</v>
      </c>
      <c r="C101" s="80">
        <f>C$4+TSIR!H809</f>
        <v>5.1400000000000001E-2</v>
      </c>
      <c r="D101" s="80">
        <f>D$4+TSIR!I809</f>
        <v>4.8699999999999993E-2</v>
      </c>
      <c r="E101" s="80">
        <f>E$4+TSIR!J809</f>
        <v>4.7500000000000007E-2</v>
      </c>
      <c r="F101" s="80">
        <f>F$4+TSIR!K809</f>
        <v>4.6167E-2</v>
      </c>
      <c r="G101" s="80">
        <f>G$4+TSIR!L809</f>
        <v>4.6300000000000001E-2</v>
      </c>
      <c r="H101" s="90">
        <f t="shared" si="8"/>
        <v>366741882.35610968</v>
      </c>
      <c r="I101" s="90">
        <f t="shared" si="9"/>
        <v>-75873.726283490658</v>
      </c>
      <c r="N101">
        <v>-805159.23985779285</v>
      </c>
    </row>
    <row r="102" spans="2:14" x14ac:dyDescent="0.35">
      <c r="B102" s="77">
        <v>68</v>
      </c>
      <c r="C102" s="80">
        <f>C$4+TSIR!H810</f>
        <v>5.1500000000000004E-2</v>
      </c>
      <c r="D102" s="80">
        <f>D$4+TSIR!I810</f>
        <v>4.9000000000000002E-2</v>
      </c>
      <c r="E102" s="80">
        <f>E$4+TSIR!J810</f>
        <v>4.8200000000000007E-2</v>
      </c>
      <c r="F102" s="80">
        <f>F$4+TSIR!K810</f>
        <v>4.7369000000000001E-2</v>
      </c>
      <c r="G102" s="80">
        <f>G$4+TSIR!L810</f>
        <v>4.6900000000000004E-2</v>
      </c>
      <c r="H102" s="90">
        <f t="shared" si="8"/>
        <v>365912063.85422242</v>
      </c>
      <c r="I102" s="90">
        <f t="shared" si="9"/>
        <v>-905692.22817075253</v>
      </c>
      <c r="N102">
        <v>-801037.03852188587</v>
      </c>
    </row>
    <row r="103" spans="2:14" x14ac:dyDescent="0.35">
      <c r="B103" s="77">
        <v>69</v>
      </c>
      <c r="C103" s="80">
        <f>C$4+TSIR!H811</f>
        <v>5.1200000000000002E-2</v>
      </c>
      <c r="D103" s="80">
        <f>D$4+TSIR!I811</f>
        <v>4.8199999999999993E-2</v>
      </c>
      <c r="E103" s="80">
        <f>E$4+TSIR!J811</f>
        <v>4.7300000000000002E-2</v>
      </c>
      <c r="F103" s="80">
        <f>F$4+TSIR!K811</f>
        <v>4.6188000000000007E-2</v>
      </c>
      <c r="G103" s="80">
        <f>G$4+TSIR!L811</f>
        <v>4.6300000000000001E-2</v>
      </c>
      <c r="H103" s="90">
        <f t="shared" si="8"/>
        <v>366605303.92831588</v>
      </c>
      <c r="I103" s="90">
        <f t="shared" si="9"/>
        <v>-212452.15407729149</v>
      </c>
      <c r="N103">
        <v>-784312.78709352016</v>
      </c>
    </row>
    <row r="104" spans="2:14" x14ac:dyDescent="0.35">
      <c r="B104" s="77">
        <v>70</v>
      </c>
      <c r="C104" s="80">
        <f>C$4+TSIR!H812</f>
        <v>5.1499999999999997E-2</v>
      </c>
      <c r="D104" s="80">
        <f>D$4+TSIR!I812</f>
        <v>4.8800000000000003E-2</v>
      </c>
      <c r="E104" s="80">
        <f>E$4+TSIR!J812</f>
        <v>4.8000000000000001E-2</v>
      </c>
      <c r="F104" s="80">
        <f>F$4+TSIR!K812</f>
        <v>4.6419000000000002E-2</v>
      </c>
      <c r="G104" s="80">
        <f>G$4+TSIR!L812</f>
        <v>4.6899999999999997E-2</v>
      </c>
      <c r="H104" s="90">
        <f t="shared" si="8"/>
        <v>365750243.16552651</v>
      </c>
      <c r="I104" s="90">
        <f t="shared" si="9"/>
        <v>-1067512.9168666601</v>
      </c>
      <c r="N104">
        <v>-758650.42042136192</v>
      </c>
    </row>
    <row r="105" spans="2:14" x14ac:dyDescent="0.35">
      <c r="B105" s="77">
        <v>71</v>
      </c>
      <c r="C105" s="80">
        <f>C$4+TSIR!H813</f>
        <v>5.1000000000000004E-2</v>
      </c>
      <c r="D105" s="80">
        <f>D$4+TSIR!I813</f>
        <v>4.7399999999999998E-2</v>
      </c>
      <c r="E105" s="80">
        <f>E$4+TSIR!J813</f>
        <v>4.6300000000000008E-2</v>
      </c>
      <c r="F105" s="80">
        <f>F$4+TSIR!K813</f>
        <v>4.6947000000000003E-2</v>
      </c>
      <c r="G105" s="80">
        <f>G$4+TSIR!L813</f>
        <v>4.4800000000000006E-2</v>
      </c>
      <c r="H105" s="90">
        <f t="shared" si="8"/>
        <v>369275577.31895655</v>
      </c>
      <c r="I105" s="90">
        <f t="shared" si="9"/>
        <v>2457821.2365633845</v>
      </c>
      <c r="N105">
        <v>-758650.42042136192</v>
      </c>
    </row>
    <row r="106" spans="2:14" x14ac:dyDescent="0.35">
      <c r="B106" s="77">
        <v>72</v>
      </c>
      <c r="C106" s="80">
        <f>C$4+TSIR!H814</f>
        <v>5.11E-2</v>
      </c>
      <c r="D106" s="80">
        <f>D$4+TSIR!I814</f>
        <v>4.8399999999999992E-2</v>
      </c>
      <c r="E106" s="80">
        <f>E$4+TSIR!J814</f>
        <v>4.7500000000000001E-2</v>
      </c>
      <c r="F106" s="80">
        <f>F$4+TSIR!K814</f>
        <v>4.6430000000000006E-2</v>
      </c>
      <c r="G106" s="80">
        <f>G$4+TSIR!L814</f>
        <v>4.6399999999999997E-2</v>
      </c>
      <c r="H106" s="90">
        <f t="shared" si="8"/>
        <v>366555704.87469316</v>
      </c>
      <c r="I106" s="90">
        <f t="shared" si="9"/>
        <v>-262051.20770001411</v>
      </c>
      <c r="N106">
        <v>-753452.55783951283</v>
      </c>
    </row>
    <row r="107" spans="2:14" x14ac:dyDescent="0.35">
      <c r="B107" s="77">
        <v>73</v>
      </c>
      <c r="C107" s="80">
        <f>C$4+TSIR!H815</f>
        <v>5.1900000000000002E-2</v>
      </c>
      <c r="D107" s="80">
        <f>D$4+TSIR!I815</f>
        <v>4.8400000000000006E-2</v>
      </c>
      <c r="E107" s="80">
        <f>E$4+TSIR!J815</f>
        <v>4.6800000000000001E-2</v>
      </c>
      <c r="F107" s="80">
        <f>F$4+TSIR!K815</f>
        <v>4.6882E-2</v>
      </c>
      <c r="G107" s="80">
        <f>G$4+TSIR!L815</f>
        <v>4.5699999999999998E-2</v>
      </c>
      <c r="H107" s="90">
        <f t="shared" si="8"/>
        <v>367474574.98551726</v>
      </c>
      <c r="I107" s="90">
        <f t="shared" si="9"/>
        <v>656818.90312409401</v>
      </c>
      <c r="N107">
        <v>-736865.30984348059</v>
      </c>
    </row>
    <row r="108" spans="2:14" x14ac:dyDescent="0.35">
      <c r="B108" s="77">
        <v>74</v>
      </c>
      <c r="C108" s="80">
        <f>C$4+TSIR!H816</f>
        <v>5.1400000000000001E-2</v>
      </c>
      <c r="D108" s="80">
        <f>D$4+TSIR!I816</f>
        <v>4.9099999999999991E-2</v>
      </c>
      <c r="E108" s="80">
        <f>E$4+TSIR!J816</f>
        <v>4.8100000000000004E-2</v>
      </c>
      <c r="F108" s="80">
        <f>F$4+TSIR!K816</f>
        <v>4.5423000000000005E-2</v>
      </c>
      <c r="G108" s="80">
        <f>G$4+TSIR!L816</f>
        <v>4.6500000000000007E-2</v>
      </c>
      <c r="H108" s="90">
        <f t="shared" si="8"/>
        <v>366765632.29295653</v>
      </c>
      <c r="I108" s="90">
        <f t="shared" si="9"/>
        <v>-52123.789436638355</v>
      </c>
      <c r="N108">
        <v>-723429.83006757498</v>
      </c>
    </row>
    <row r="109" spans="2:14" x14ac:dyDescent="0.35">
      <c r="B109" s="77">
        <v>75</v>
      </c>
      <c r="C109" s="80">
        <f>C$4+TSIR!H817</f>
        <v>5.1200000000000002E-2</v>
      </c>
      <c r="D109" s="80">
        <f>D$4+TSIR!I817</f>
        <v>4.8899999999999999E-2</v>
      </c>
      <c r="E109" s="80">
        <f>E$4+TSIR!J817</f>
        <v>4.82E-2</v>
      </c>
      <c r="F109" s="80">
        <f>F$4+TSIR!K817</f>
        <v>4.6348E-2</v>
      </c>
      <c r="G109" s="80">
        <f>G$4+TSIR!L817</f>
        <v>4.7199999999999999E-2</v>
      </c>
      <c r="H109" s="90">
        <f t="shared" si="8"/>
        <v>365276648.21881407</v>
      </c>
      <c r="I109" s="90">
        <f t="shared" si="9"/>
        <v>-1541107.8635790944</v>
      </c>
      <c r="N109">
        <v>-701395.33608883619</v>
      </c>
    </row>
    <row r="110" spans="2:14" x14ac:dyDescent="0.35">
      <c r="B110" s="77">
        <v>76</v>
      </c>
      <c r="C110" s="80">
        <f>C$4+TSIR!H818</f>
        <v>5.1700000000000003E-2</v>
      </c>
      <c r="D110" s="80">
        <f>D$4+TSIR!I818</f>
        <v>4.9299999999999997E-2</v>
      </c>
      <c r="E110" s="80">
        <f>E$4+TSIR!J818</f>
        <v>4.8500000000000001E-2</v>
      </c>
      <c r="F110" s="80">
        <f>F$4+TSIR!K818</f>
        <v>4.5985000000000005E-2</v>
      </c>
      <c r="G110" s="80">
        <f>G$4+TSIR!L818</f>
        <v>4.7300000000000002E-2</v>
      </c>
      <c r="H110" s="90">
        <f t="shared" si="8"/>
        <v>365210665.01806748</v>
      </c>
      <c r="I110" s="90">
        <f t="shared" si="9"/>
        <v>-1607091.0643256903</v>
      </c>
      <c r="N110">
        <v>-691887.44532781839</v>
      </c>
    </row>
    <row r="111" spans="2:14" x14ac:dyDescent="0.35">
      <c r="B111" s="77">
        <v>77</v>
      </c>
      <c r="C111" s="80">
        <f>C$4+TSIR!H819</f>
        <v>5.1499999999999997E-2</v>
      </c>
      <c r="D111" s="80">
        <f>D$4+TSIR!I819</f>
        <v>4.9299999999999997E-2</v>
      </c>
      <c r="E111" s="80">
        <f>E$4+TSIR!J819</f>
        <v>4.8400000000000006E-2</v>
      </c>
      <c r="F111" s="80">
        <f>F$4+TSIR!K819</f>
        <v>4.6491000000000005E-2</v>
      </c>
      <c r="G111" s="80">
        <f>G$4+TSIR!L819</f>
        <v>4.6800000000000001E-2</v>
      </c>
      <c r="H111" s="90">
        <f t="shared" si="8"/>
        <v>366304295.99097824</v>
      </c>
      <c r="I111" s="90">
        <f t="shared" si="9"/>
        <v>-513460.09141492844</v>
      </c>
      <c r="N111">
        <v>-652771.20712244511</v>
      </c>
    </row>
    <row r="112" spans="2:14" x14ac:dyDescent="0.35">
      <c r="B112" s="77">
        <v>78</v>
      </c>
      <c r="C112" s="80">
        <f>C$4+TSIR!H820</f>
        <v>5.1300000000000005E-2</v>
      </c>
      <c r="D112" s="80">
        <f>D$4+TSIR!I820</f>
        <v>4.82E-2</v>
      </c>
      <c r="E112" s="80">
        <f>E$4+TSIR!J820</f>
        <v>4.7600000000000003E-2</v>
      </c>
      <c r="F112" s="80">
        <f>F$4+TSIR!K820</f>
        <v>4.6999000000000006E-2</v>
      </c>
      <c r="G112" s="80">
        <f>G$4+TSIR!L820</f>
        <v>4.6300000000000001E-2</v>
      </c>
      <c r="H112" s="90">
        <f t="shared" si="8"/>
        <v>366824079.47777736</v>
      </c>
      <c r="I112" s="90">
        <f t="shared" si="9"/>
        <v>6323.3953841924667</v>
      </c>
      <c r="N112">
        <v>-621067.35512256622</v>
      </c>
    </row>
    <row r="113" spans="2:14" x14ac:dyDescent="0.35">
      <c r="B113" s="77">
        <v>79</v>
      </c>
      <c r="C113" s="80">
        <f>C$4+TSIR!H821</f>
        <v>5.1499999999999997E-2</v>
      </c>
      <c r="D113" s="80">
        <f>D$4+TSIR!I821</f>
        <v>4.9099999999999991E-2</v>
      </c>
      <c r="E113" s="80">
        <f>E$4+TSIR!J821</f>
        <v>4.8000000000000001E-2</v>
      </c>
      <c r="F113" s="80">
        <f>F$4+TSIR!K821</f>
        <v>4.7197000000000003E-2</v>
      </c>
      <c r="G113" s="80">
        <f>G$4+TSIR!L821</f>
        <v>4.6899999999999997E-2</v>
      </c>
      <c r="H113" s="90">
        <f t="shared" si="8"/>
        <v>365758041.07457244</v>
      </c>
      <c r="I113" s="90">
        <f t="shared" si="9"/>
        <v>-1059715.0078207254</v>
      </c>
      <c r="N113">
        <v>-608908.51123201847</v>
      </c>
    </row>
    <row r="114" spans="2:14" x14ac:dyDescent="0.35">
      <c r="B114" s="77">
        <v>80</v>
      </c>
      <c r="C114" s="80">
        <f>C$4+TSIR!H822</f>
        <v>5.1300000000000005E-2</v>
      </c>
      <c r="D114" s="80">
        <f>D$4+TSIR!I822</f>
        <v>4.830000000000001E-2</v>
      </c>
      <c r="E114" s="80">
        <f>E$4+TSIR!J822</f>
        <v>4.7500000000000007E-2</v>
      </c>
      <c r="F114" s="80">
        <f>F$4+TSIR!K822</f>
        <v>4.6935999999999999E-2</v>
      </c>
      <c r="G114" s="80">
        <f>G$4+TSIR!L822</f>
        <v>4.6300000000000001E-2</v>
      </c>
      <c r="H114" s="90">
        <f t="shared" si="8"/>
        <v>366748208.73077619</v>
      </c>
      <c r="I114" s="90">
        <f t="shared" si="9"/>
        <v>-69547.351616978645</v>
      </c>
      <c r="N114">
        <v>-591696.08703136444</v>
      </c>
    </row>
    <row r="115" spans="2:14" x14ac:dyDescent="0.35">
      <c r="B115" s="77">
        <v>81</v>
      </c>
      <c r="C115" s="80">
        <f>C$4+TSIR!H823</f>
        <v>5.1299999999999998E-2</v>
      </c>
      <c r="D115" s="80">
        <f>D$4+TSIR!I823</f>
        <v>4.8399999999999992E-2</v>
      </c>
      <c r="E115" s="80">
        <f>E$4+TSIR!J823</f>
        <v>4.7200000000000006E-2</v>
      </c>
      <c r="F115" s="80">
        <f>F$4+TSIR!K823</f>
        <v>4.662100000000001E-2</v>
      </c>
      <c r="G115" s="80">
        <f>G$4+TSIR!L823</f>
        <v>4.5900000000000003E-2</v>
      </c>
      <c r="H115" s="90">
        <f t="shared" si="8"/>
        <v>367430883.48576796</v>
      </c>
      <c r="I115" s="90">
        <f t="shared" si="9"/>
        <v>613127.40337479115</v>
      </c>
      <c r="N115">
        <v>-575567.33300340176</v>
      </c>
    </row>
    <row r="116" spans="2:14" x14ac:dyDescent="0.35">
      <c r="B116" s="77">
        <v>82</v>
      </c>
      <c r="C116" s="80">
        <f>C$4+TSIR!H824</f>
        <v>5.16E-2</v>
      </c>
      <c r="D116" s="80">
        <f>D$4+TSIR!I824</f>
        <v>4.9099999999999991E-2</v>
      </c>
      <c r="E116" s="80">
        <f>E$4+TSIR!J824</f>
        <v>4.8300000000000003E-2</v>
      </c>
      <c r="F116" s="80">
        <f>F$4+TSIR!K824</f>
        <v>4.6900999999999998E-2</v>
      </c>
      <c r="G116" s="80">
        <f>G$4+TSIR!L824</f>
        <v>4.7100000000000003E-2</v>
      </c>
      <c r="H116" s="90">
        <f t="shared" si="8"/>
        <v>365520715.6863454</v>
      </c>
      <c r="I116" s="90">
        <f t="shared" si="9"/>
        <v>-1297040.396047771</v>
      </c>
      <c r="N116">
        <v>-554181.7733874917</v>
      </c>
    </row>
    <row r="117" spans="2:14" x14ac:dyDescent="0.35">
      <c r="B117" s="77">
        <v>83</v>
      </c>
      <c r="C117" s="80">
        <f>C$4+TSIR!H825</f>
        <v>5.16E-2</v>
      </c>
      <c r="D117" s="80">
        <f>D$4+TSIR!I825</f>
        <v>4.9099999999999998E-2</v>
      </c>
      <c r="E117" s="80">
        <f>E$4+TSIR!J825</f>
        <v>4.8100000000000004E-2</v>
      </c>
      <c r="F117" s="80">
        <f>F$4+TSIR!K825</f>
        <v>4.6554999999999999E-2</v>
      </c>
      <c r="G117" s="80">
        <f>G$4+TSIR!L825</f>
        <v>4.6600000000000003E-2</v>
      </c>
      <c r="H117" s="90">
        <f t="shared" si="8"/>
        <v>366503838.72783357</v>
      </c>
      <c r="I117" s="90">
        <f t="shared" si="9"/>
        <v>-313917.35455960035</v>
      </c>
      <c r="N117">
        <v>-544714.20908296108</v>
      </c>
    </row>
    <row r="118" spans="2:14" x14ac:dyDescent="0.35">
      <c r="B118" s="77">
        <v>84</v>
      </c>
      <c r="C118" s="80">
        <f>C$4+TSIR!H826</f>
        <v>5.1000000000000004E-2</v>
      </c>
      <c r="D118" s="80">
        <f>D$4+TSIR!I826</f>
        <v>4.7900000000000005E-2</v>
      </c>
      <c r="E118" s="80">
        <f>E$4+TSIR!J826</f>
        <v>4.65E-2</v>
      </c>
      <c r="F118" s="80">
        <f>F$4+TSIR!K826</f>
        <v>4.6181000000000014E-2</v>
      </c>
      <c r="G118" s="80">
        <f>G$4+TSIR!L826</f>
        <v>4.4999999999999998E-2</v>
      </c>
      <c r="H118" s="90">
        <f t="shared" si="8"/>
        <v>368985261.79824418</v>
      </c>
      <c r="I118" s="90">
        <f t="shared" si="9"/>
        <v>2167505.7158510089</v>
      </c>
      <c r="N118">
        <v>-540051.20606589317</v>
      </c>
    </row>
    <row r="119" spans="2:14" x14ac:dyDescent="0.35">
      <c r="B119" s="77">
        <v>85</v>
      </c>
      <c r="C119" s="80">
        <f>C$4+TSIR!H827</f>
        <v>5.1799999999999999E-2</v>
      </c>
      <c r="D119" s="80">
        <f>D$4+TSIR!I827</f>
        <v>4.8899999999999999E-2</v>
      </c>
      <c r="E119" s="80">
        <f>E$4+TSIR!J827</f>
        <v>4.8100000000000011E-2</v>
      </c>
      <c r="F119" s="80">
        <f>F$4+TSIR!K827</f>
        <v>4.6994999999999995E-2</v>
      </c>
      <c r="G119" s="80">
        <f>G$4+TSIR!L827</f>
        <v>4.6599999999999996E-2</v>
      </c>
      <c r="H119" s="90">
        <f t="shared" si="8"/>
        <v>366465189.18166995</v>
      </c>
      <c r="I119" s="90">
        <f t="shared" si="9"/>
        <v>-352566.90072321892</v>
      </c>
      <c r="N119">
        <v>-531122.01322764158</v>
      </c>
    </row>
    <row r="120" spans="2:14" x14ac:dyDescent="0.35">
      <c r="B120" s="77">
        <v>86</v>
      </c>
      <c r="C120" s="80">
        <f>C$4+TSIR!H828</f>
        <v>5.1900000000000009E-2</v>
      </c>
      <c r="D120" s="80">
        <f>D$4+TSIR!I828</f>
        <v>4.9099999999999998E-2</v>
      </c>
      <c r="E120" s="80">
        <f>E$4+TSIR!J828</f>
        <v>4.7899999999999998E-2</v>
      </c>
      <c r="F120" s="80">
        <f>F$4+TSIR!K828</f>
        <v>4.691300000000001E-2</v>
      </c>
      <c r="G120" s="80">
        <f>G$4+TSIR!L828</f>
        <v>4.6800000000000008E-2</v>
      </c>
      <c r="H120" s="90">
        <f t="shared" si="8"/>
        <v>365840719.02857</v>
      </c>
      <c r="I120" s="90">
        <f t="shared" si="9"/>
        <v>-977037.05382317305</v>
      </c>
      <c r="N120">
        <v>-527983.59529733658</v>
      </c>
    </row>
    <row r="121" spans="2:14" x14ac:dyDescent="0.35">
      <c r="B121" s="77">
        <v>87</v>
      </c>
      <c r="C121" s="80">
        <f>C$4+TSIR!H829</f>
        <v>5.1400000000000001E-2</v>
      </c>
      <c r="D121" s="80">
        <f>D$4+TSIR!I829</f>
        <v>4.8099999999999997E-2</v>
      </c>
      <c r="E121" s="80">
        <f>E$4+TSIR!J829</f>
        <v>4.7300000000000009E-2</v>
      </c>
      <c r="F121" s="80">
        <f>F$4+TSIR!K829</f>
        <v>4.5451000000000005E-2</v>
      </c>
      <c r="G121" s="80">
        <f>G$4+TSIR!L829</f>
        <v>4.5699999999999998E-2</v>
      </c>
      <c r="H121" s="90">
        <f t="shared" si="8"/>
        <v>367943525.01080191</v>
      </c>
      <c r="I121" s="90">
        <f t="shared" si="9"/>
        <v>1125768.928408742</v>
      </c>
      <c r="N121">
        <v>-525918.20003074408</v>
      </c>
    </row>
    <row r="122" spans="2:14" x14ac:dyDescent="0.35">
      <c r="B122" s="77">
        <v>88</v>
      </c>
      <c r="C122" s="80">
        <f>C$4+TSIR!H830</f>
        <v>5.0699999999999995E-2</v>
      </c>
      <c r="D122" s="80">
        <f>D$4+TSIR!I830</f>
        <v>4.7499999999999994E-2</v>
      </c>
      <c r="E122" s="80">
        <f>E$4+TSIR!J830</f>
        <v>4.6299999999999994E-2</v>
      </c>
      <c r="F122" s="80">
        <f>F$4+TSIR!K830</f>
        <v>4.6598999999999995E-2</v>
      </c>
      <c r="G122" s="80">
        <f>G$4+TSIR!L830</f>
        <v>4.5100000000000001E-2</v>
      </c>
      <c r="H122" s="90">
        <f t="shared" si="8"/>
        <v>368637141.83665037</v>
      </c>
      <c r="I122" s="90">
        <f t="shared" si="9"/>
        <v>1819385.7542572021</v>
      </c>
      <c r="N122">
        <v>-513460.09141492844</v>
      </c>
    </row>
    <row r="123" spans="2:14" x14ac:dyDescent="0.35">
      <c r="B123" s="77">
        <v>89</v>
      </c>
      <c r="C123" s="80">
        <f>C$4+TSIR!H831</f>
        <v>5.16E-2</v>
      </c>
      <c r="D123" s="80">
        <f>D$4+TSIR!I831</f>
        <v>4.8899999999999999E-2</v>
      </c>
      <c r="E123" s="80">
        <f>E$4+TSIR!J831</f>
        <v>4.7700000000000013E-2</v>
      </c>
      <c r="F123" s="80">
        <f>F$4+TSIR!K831</f>
        <v>4.6784000000000006E-2</v>
      </c>
      <c r="G123" s="80">
        <f>G$4+TSIR!L831</f>
        <v>4.6399999999999997E-2</v>
      </c>
      <c r="H123" s="90">
        <f t="shared" si="8"/>
        <v>366641948.20796853</v>
      </c>
      <c r="I123" s="90">
        <f t="shared" si="9"/>
        <v>-175807.87442463636</v>
      </c>
      <c r="N123">
        <v>-511797.20738297701</v>
      </c>
    </row>
    <row r="124" spans="2:14" x14ac:dyDescent="0.35">
      <c r="B124" s="77">
        <v>90</v>
      </c>
      <c r="C124" s="80">
        <f>C$4+TSIR!H832</f>
        <v>5.1200000000000002E-2</v>
      </c>
      <c r="D124" s="80">
        <f>D$4+TSIR!I832</f>
        <v>4.809999999999999E-2</v>
      </c>
      <c r="E124" s="80">
        <f>E$4+TSIR!J832</f>
        <v>4.7300000000000002E-2</v>
      </c>
      <c r="F124" s="80">
        <f>F$4+TSIR!K832</f>
        <v>4.6243000000000006E-2</v>
      </c>
      <c r="G124" s="80">
        <f>G$4+TSIR!L832</f>
        <v>4.590000000000001E-2</v>
      </c>
      <c r="H124" s="90">
        <f t="shared" si="8"/>
        <v>367518375.32941645</v>
      </c>
      <c r="I124" s="90">
        <f t="shared" si="9"/>
        <v>700619.24702328444</v>
      </c>
      <c r="N124">
        <v>-510667.43916243315</v>
      </c>
    </row>
    <row r="125" spans="2:14" x14ac:dyDescent="0.35">
      <c r="B125" s="77">
        <v>91</v>
      </c>
      <c r="C125" s="80">
        <f>C$4+TSIR!H833</f>
        <v>5.1300000000000005E-2</v>
      </c>
      <c r="D125" s="80">
        <f>D$4+TSIR!I833</f>
        <v>4.8800000000000003E-2</v>
      </c>
      <c r="E125" s="80">
        <f>E$4+TSIR!J833</f>
        <v>4.7900000000000005E-2</v>
      </c>
      <c r="F125" s="80">
        <f>F$4+TSIR!K833</f>
        <v>4.5571000000000007E-2</v>
      </c>
      <c r="G125" s="80">
        <f>G$4+TSIR!L833</f>
        <v>4.6899999999999997E-2</v>
      </c>
      <c r="H125" s="90">
        <f t="shared" si="8"/>
        <v>365705358.42763448</v>
      </c>
      <c r="I125" s="90">
        <f t="shared" si="9"/>
        <v>-1112397.6547586918</v>
      </c>
      <c r="N125">
        <v>-506648.7248083353</v>
      </c>
    </row>
    <row r="126" spans="2:14" x14ac:dyDescent="0.35">
      <c r="B126" s="77">
        <v>92</v>
      </c>
      <c r="C126" s="80">
        <f>C$4+TSIR!H834</f>
        <v>5.1999999999999998E-2</v>
      </c>
      <c r="D126" s="80">
        <f>D$4+TSIR!I834</f>
        <v>4.9300000000000004E-2</v>
      </c>
      <c r="E126" s="80">
        <f>E$4+TSIR!J834</f>
        <v>4.8400000000000006E-2</v>
      </c>
      <c r="F126" s="80">
        <f>F$4+TSIR!K834</f>
        <v>4.6343999999999996E-2</v>
      </c>
      <c r="G126" s="80">
        <f>G$4+TSIR!L834</f>
        <v>4.7100000000000003E-2</v>
      </c>
      <c r="H126" s="90">
        <f t="shared" si="8"/>
        <v>365537255.92474651</v>
      </c>
      <c r="I126" s="90">
        <f t="shared" si="9"/>
        <v>-1280500.157646656</v>
      </c>
      <c r="N126">
        <v>-496617.55890834332</v>
      </c>
    </row>
    <row r="127" spans="2:14" x14ac:dyDescent="0.35">
      <c r="B127" s="77">
        <v>93</v>
      </c>
      <c r="C127" s="80">
        <f>C$4+TSIR!H835</f>
        <v>5.1600000000000007E-2</v>
      </c>
      <c r="D127" s="80">
        <f>D$4+TSIR!I835</f>
        <v>4.929999999999999E-2</v>
      </c>
      <c r="E127" s="80">
        <f>E$4+TSIR!J835</f>
        <v>4.8399999999999999E-2</v>
      </c>
      <c r="F127" s="80">
        <f>F$4+TSIR!K835</f>
        <v>4.6168000000000008E-2</v>
      </c>
      <c r="G127" s="80">
        <f>G$4+TSIR!L835</f>
        <v>4.7E-2</v>
      </c>
      <c r="H127" s="90">
        <f t="shared" si="8"/>
        <v>365831822.30113697</v>
      </c>
      <c r="I127" s="90">
        <f t="shared" si="9"/>
        <v>-985933.78125619888</v>
      </c>
      <c r="N127">
        <v>-480840.64796590805</v>
      </c>
    </row>
    <row r="128" spans="2:14" x14ac:dyDescent="0.35">
      <c r="B128" s="77">
        <v>94</v>
      </c>
      <c r="C128" s="80">
        <f>C$4+TSIR!H836</f>
        <v>5.1000000000000004E-2</v>
      </c>
      <c r="D128" s="80">
        <f>D$4+TSIR!I836</f>
        <v>4.7900000000000005E-2</v>
      </c>
      <c r="E128" s="80">
        <f>E$4+TSIR!J836</f>
        <v>4.6900000000000004E-2</v>
      </c>
      <c r="F128" s="80">
        <f>F$4+TSIR!K836</f>
        <v>4.6780000000000002E-2</v>
      </c>
      <c r="G128" s="80">
        <f>G$4+TSIR!L836</f>
        <v>4.5699999999999998E-2</v>
      </c>
      <c r="H128" s="90">
        <f t="shared" si="8"/>
        <v>367690838.2505585</v>
      </c>
      <c r="I128" s="90">
        <f t="shared" si="9"/>
        <v>873082.16816532612</v>
      </c>
      <c r="N128">
        <v>-468000.66488057375</v>
      </c>
    </row>
    <row r="129" spans="2:14" x14ac:dyDescent="0.35">
      <c r="B129" s="77">
        <v>95</v>
      </c>
      <c r="C129" s="80">
        <f>C$4+TSIR!H837</f>
        <v>5.1599999999999993E-2</v>
      </c>
      <c r="D129" s="80">
        <f>D$4+TSIR!I837</f>
        <v>4.8999999999999995E-2</v>
      </c>
      <c r="E129" s="80">
        <f>E$4+TSIR!J837</f>
        <v>4.7799999999999995E-2</v>
      </c>
      <c r="F129" s="80">
        <f>F$4+TSIR!K837</f>
        <v>4.6807000000000001E-2</v>
      </c>
      <c r="G129" s="80">
        <f>G$4+TSIR!L837</f>
        <v>4.6399999999999997E-2</v>
      </c>
      <c r="H129" s="90">
        <f t="shared" si="8"/>
        <v>366722962.86965537</v>
      </c>
      <c r="I129" s="90">
        <f t="shared" si="9"/>
        <v>-94793.212737798691</v>
      </c>
      <c r="N129">
        <v>-425694.65115511417</v>
      </c>
    </row>
    <row r="130" spans="2:14" x14ac:dyDescent="0.35">
      <c r="B130" s="77">
        <v>96</v>
      </c>
      <c r="C130" s="80">
        <f>C$4+TSIR!H838</f>
        <v>5.1200000000000009E-2</v>
      </c>
      <c r="D130" s="80">
        <f>D$4+TSIR!I838</f>
        <v>4.8499999999999988E-2</v>
      </c>
      <c r="E130" s="80">
        <f>E$4+TSIR!J838</f>
        <v>4.7200000000000006E-2</v>
      </c>
      <c r="F130" s="80">
        <f>F$4+TSIR!K838</f>
        <v>4.6807000000000001E-2</v>
      </c>
      <c r="G130" s="80">
        <f>G$4+TSIR!L838</f>
        <v>4.6400000000000011E-2</v>
      </c>
      <c r="H130" s="90">
        <f t="shared" si="8"/>
        <v>366305958.87501019</v>
      </c>
      <c r="I130" s="90">
        <f t="shared" si="9"/>
        <v>-511797.20738297701</v>
      </c>
      <c r="N130">
        <v>-420995.4092952013</v>
      </c>
    </row>
    <row r="131" spans="2:14" x14ac:dyDescent="0.35">
      <c r="B131" s="77">
        <v>97</v>
      </c>
      <c r="C131" s="80">
        <f>C$4+TSIR!H839</f>
        <v>5.1599999999999993E-2</v>
      </c>
      <c r="D131" s="80">
        <f>D$4+TSIR!I839</f>
        <v>4.8700000000000007E-2</v>
      </c>
      <c r="E131" s="80">
        <f>E$4+TSIR!J839</f>
        <v>4.7800000000000009E-2</v>
      </c>
      <c r="F131" s="80">
        <f>F$4+TSIR!K839</f>
        <v>4.721100000000001E-2</v>
      </c>
      <c r="G131" s="80">
        <f>G$4+TSIR!L839</f>
        <v>4.6399999999999997E-2</v>
      </c>
      <c r="H131" s="90">
        <f t="shared" si="8"/>
        <v>366715162.72997987</v>
      </c>
      <c r="I131" s="90">
        <f t="shared" si="9"/>
        <v>-102593.3524132967</v>
      </c>
      <c r="N131">
        <v>-420499.76047849655</v>
      </c>
    </row>
    <row r="132" spans="2:14" x14ac:dyDescent="0.35">
      <c r="B132" s="77">
        <v>98</v>
      </c>
      <c r="C132" s="80">
        <f>C$4+TSIR!H840</f>
        <v>5.1400000000000001E-2</v>
      </c>
      <c r="D132" s="80">
        <f>D$4+TSIR!I840</f>
        <v>4.8399999999999992E-2</v>
      </c>
      <c r="E132" s="80">
        <f>E$4+TSIR!J840</f>
        <v>4.7399999999999998E-2</v>
      </c>
      <c r="F132" s="80">
        <f>F$4+TSIR!K840</f>
        <v>4.6019999999999998E-2</v>
      </c>
      <c r="G132" s="80">
        <f>G$4+TSIR!L840</f>
        <v>4.6099999999999995E-2</v>
      </c>
      <c r="H132" s="90">
        <f t="shared" si="8"/>
        <v>367113146.01926064</v>
      </c>
      <c r="I132" s="90">
        <f t="shared" si="9"/>
        <v>295389.93686747551</v>
      </c>
      <c r="N132">
        <v>-413810.86219537258</v>
      </c>
    </row>
    <row r="133" spans="2:14" x14ac:dyDescent="0.35">
      <c r="B133" s="77">
        <v>99</v>
      </c>
      <c r="C133" s="80">
        <f>C$4+TSIR!H841</f>
        <v>5.1400000000000001E-2</v>
      </c>
      <c r="D133" s="80">
        <f>D$4+TSIR!I841</f>
        <v>4.9000000000000002E-2</v>
      </c>
      <c r="E133" s="80">
        <f>E$4+TSIR!J841</f>
        <v>4.8000000000000001E-2</v>
      </c>
      <c r="F133" s="80">
        <f>F$4+TSIR!K841</f>
        <v>4.6429999999999999E-2</v>
      </c>
      <c r="G133" s="80">
        <f>G$4+TSIR!L841</f>
        <v>4.6600000000000003E-2</v>
      </c>
      <c r="H133" s="90">
        <f t="shared" si="8"/>
        <v>366456378.96527004</v>
      </c>
      <c r="I133" s="90">
        <f t="shared" si="9"/>
        <v>-361377.11712312698</v>
      </c>
      <c r="N133">
        <v>-408358.5781172514</v>
      </c>
    </row>
    <row r="134" spans="2:14" x14ac:dyDescent="0.35">
      <c r="B134" s="77">
        <v>100</v>
      </c>
      <c r="C134" s="80">
        <f>C$4+TSIR!H842</f>
        <v>5.1499999999999997E-2</v>
      </c>
      <c r="D134" s="80">
        <f>D$4+TSIR!I842</f>
        <v>4.8799999999999989E-2</v>
      </c>
      <c r="E134" s="80">
        <f>E$4+TSIR!J842</f>
        <v>4.8000000000000008E-2</v>
      </c>
      <c r="F134" s="80">
        <f>F$4+TSIR!K842</f>
        <v>4.6560000000000011E-2</v>
      </c>
      <c r="G134" s="80">
        <f>G$4+TSIR!L842</f>
        <v>4.6600000000000009E-2</v>
      </c>
      <c r="H134" s="90">
        <f t="shared" si="8"/>
        <v>366434445.81955945</v>
      </c>
      <c r="I134" s="90">
        <f t="shared" si="9"/>
        <v>-383310.26283371449</v>
      </c>
      <c r="N134">
        <v>-383310.26283371449</v>
      </c>
    </row>
    <row r="135" spans="2:14" x14ac:dyDescent="0.35">
      <c r="B135" s="77">
        <v>101</v>
      </c>
      <c r="C135" s="80">
        <f>C$4+TSIR!H843</f>
        <v>5.1500000000000011E-2</v>
      </c>
      <c r="D135" s="80">
        <f>D$4+TSIR!I843</f>
        <v>4.8899999999999999E-2</v>
      </c>
      <c r="E135" s="80">
        <f>E$4+TSIR!J843</f>
        <v>4.7800000000000009E-2</v>
      </c>
      <c r="F135" s="80">
        <f>F$4+TSIR!K843</f>
        <v>4.6503999999999997E-2</v>
      </c>
      <c r="G135" s="80">
        <f>G$4+TSIR!L843</f>
        <v>4.6399999999999997E-2</v>
      </c>
      <c r="H135" s="90">
        <f t="shared" si="8"/>
        <v>366737094.18052018</v>
      </c>
      <c r="I135" s="90">
        <f t="shared" si="9"/>
        <v>-80661.901872992516</v>
      </c>
      <c r="N135">
        <v>-378605.9381865263</v>
      </c>
    </row>
    <row r="136" spans="2:14" x14ac:dyDescent="0.35">
      <c r="B136" s="77">
        <v>102</v>
      </c>
      <c r="C136" s="80">
        <f>C$4+TSIR!H844</f>
        <v>5.1499999999999997E-2</v>
      </c>
      <c r="D136" s="80">
        <f>D$4+TSIR!I844</f>
        <v>4.8899999999999999E-2</v>
      </c>
      <c r="E136" s="80">
        <f>E$4+TSIR!J844</f>
        <v>4.8099999999999997E-2</v>
      </c>
      <c r="F136" s="80">
        <f>F$4+TSIR!K844</f>
        <v>4.6311000000000005E-2</v>
      </c>
      <c r="G136" s="80">
        <f>G$4+TSIR!L844</f>
        <v>4.6800000000000001E-2</v>
      </c>
      <c r="H136" s="90">
        <f t="shared" si="8"/>
        <v>366059105.66197181</v>
      </c>
      <c r="I136" s="90">
        <f t="shared" si="9"/>
        <v>-758650.42042136192</v>
      </c>
      <c r="N136">
        <v>-376004.40378522873</v>
      </c>
    </row>
    <row r="137" spans="2:14" x14ac:dyDescent="0.35">
      <c r="B137" s="77">
        <v>103</v>
      </c>
      <c r="C137" s="80">
        <f>C$4+TSIR!H845</f>
        <v>5.16E-2</v>
      </c>
      <c r="D137" s="80">
        <f>D$4+TSIR!I845</f>
        <v>4.9000000000000002E-2</v>
      </c>
      <c r="E137" s="80">
        <f>E$4+TSIR!J845</f>
        <v>4.7900000000000005E-2</v>
      </c>
      <c r="F137" s="80">
        <f>F$4+TSIR!K845</f>
        <v>4.6656000000000003E-2</v>
      </c>
      <c r="G137" s="80">
        <f>G$4+TSIR!L845</f>
        <v>4.6399999999999997E-2</v>
      </c>
      <c r="H137" s="90">
        <f t="shared" si="8"/>
        <v>366801348.29889542</v>
      </c>
      <c r="I137" s="90">
        <f t="shared" si="9"/>
        <v>-16407.783497750759</v>
      </c>
      <c r="N137">
        <v>-361377.11712312698</v>
      </c>
    </row>
    <row r="138" spans="2:14" x14ac:dyDescent="0.35">
      <c r="B138" s="77">
        <v>104</v>
      </c>
      <c r="C138" s="80">
        <f>C$4+TSIR!H846</f>
        <v>5.1300000000000005E-2</v>
      </c>
      <c r="D138" s="80">
        <f>D$4+TSIR!I846</f>
        <v>4.8599999999999997E-2</v>
      </c>
      <c r="E138" s="80">
        <f>E$4+TSIR!J846</f>
        <v>4.7899999999999998E-2</v>
      </c>
      <c r="F138" s="80">
        <f>F$4+TSIR!K846</f>
        <v>4.6933000000000009E-2</v>
      </c>
      <c r="G138" s="80">
        <f>G$4+TSIR!L846</f>
        <v>4.7200000000000006E-2</v>
      </c>
      <c r="H138" s="90">
        <f t="shared" si="8"/>
        <v>365017128.83022392</v>
      </c>
      <c r="I138" s="90">
        <f t="shared" si="9"/>
        <v>-1800627.2521692514</v>
      </c>
      <c r="N138">
        <v>-352566.90072321892</v>
      </c>
    </row>
    <row r="139" spans="2:14" x14ac:dyDescent="0.35">
      <c r="B139" s="77">
        <v>105</v>
      </c>
      <c r="C139" s="80">
        <f>C$4+TSIR!H847</f>
        <v>5.1400000000000001E-2</v>
      </c>
      <c r="D139" s="80">
        <f>D$4+TSIR!I847</f>
        <v>4.8399999999999992E-2</v>
      </c>
      <c r="E139" s="80">
        <f>E$4+TSIR!J847</f>
        <v>4.710000000000001E-2</v>
      </c>
      <c r="F139" s="80">
        <f>F$4+TSIR!K847</f>
        <v>4.6634999999999996E-2</v>
      </c>
      <c r="G139" s="80">
        <f>G$4+TSIR!L847</f>
        <v>4.5900000000000003E-2</v>
      </c>
      <c r="H139" s="90">
        <f t="shared" si="8"/>
        <v>367335551.26977545</v>
      </c>
      <c r="I139" s="90">
        <f t="shared" si="9"/>
        <v>517795.18738228083</v>
      </c>
      <c r="N139">
        <v>-330644.7867128849</v>
      </c>
    </row>
    <row r="140" spans="2:14" x14ac:dyDescent="0.35">
      <c r="B140" s="77">
        <v>106</v>
      </c>
      <c r="C140" s="80">
        <f>C$4+TSIR!H848</f>
        <v>5.1299999999999998E-2</v>
      </c>
      <c r="D140" s="80">
        <f>D$4+TSIR!I848</f>
        <v>4.8500000000000001E-2</v>
      </c>
      <c r="E140" s="80">
        <f>E$4+TSIR!J848</f>
        <v>4.7900000000000005E-2</v>
      </c>
      <c r="F140" s="80">
        <f>F$4+TSIR!K848</f>
        <v>4.6853000000000006E-2</v>
      </c>
      <c r="G140" s="80">
        <f>G$4+TSIR!L848</f>
        <v>4.6799999999999994E-2</v>
      </c>
      <c r="H140" s="90">
        <f t="shared" si="8"/>
        <v>365925490.66111434</v>
      </c>
      <c r="I140" s="90">
        <f t="shared" si="9"/>
        <v>-892265.42127883434</v>
      </c>
      <c r="N140">
        <v>-313917.35455960035</v>
      </c>
    </row>
    <row r="141" spans="2:14" x14ac:dyDescent="0.35">
      <c r="B141" s="77">
        <v>107</v>
      </c>
      <c r="C141" s="80">
        <f>C$4+TSIR!H849</f>
        <v>5.1400000000000001E-2</v>
      </c>
      <c r="D141" s="80">
        <f>D$4+TSIR!I849</f>
        <v>4.8099999999999997E-2</v>
      </c>
      <c r="E141" s="80">
        <f>E$4+TSIR!J849</f>
        <v>4.7699999999999999E-2</v>
      </c>
      <c r="F141" s="80">
        <f>F$4+TSIR!K849</f>
        <v>4.6565000000000002E-2</v>
      </c>
      <c r="G141" s="80">
        <f>G$4+TSIR!L849</f>
        <v>4.6300000000000001E-2</v>
      </c>
      <c r="H141" s="90">
        <f t="shared" si="8"/>
        <v>366883182.54136664</v>
      </c>
      <c r="I141" s="90">
        <f t="shared" si="9"/>
        <v>65426.45897346735</v>
      </c>
      <c r="N141">
        <v>-309626.7689499855</v>
      </c>
    </row>
    <row r="142" spans="2:14" x14ac:dyDescent="0.35">
      <c r="B142" s="77">
        <v>108</v>
      </c>
      <c r="C142" s="80">
        <f>C$4+TSIR!H850</f>
        <v>5.1800000000000006E-2</v>
      </c>
      <c r="D142" s="80">
        <f>D$4+TSIR!I850</f>
        <v>4.9199999999999994E-2</v>
      </c>
      <c r="E142" s="80">
        <f>E$4+TSIR!J850</f>
        <v>4.8100000000000004E-2</v>
      </c>
      <c r="F142" s="80">
        <f>F$4+TSIR!K850</f>
        <v>4.7135000000000003E-2</v>
      </c>
      <c r="G142" s="80">
        <f>G$4+TSIR!L850</f>
        <v>4.6800000000000001E-2</v>
      </c>
      <c r="H142" s="90">
        <f t="shared" si="8"/>
        <v>366016719.04387128</v>
      </c>
      <c r="I142" s="90">
        <f t="shared" si="9"/>
        <v>-801037.03852188587</v>
      </c>
      <c r="N142">
        <v>-306522.70166945457</v>
      </c>
    </row>
    <row r="143" spans="2:14" x14ac:dyDescent="0.35">
      <c r="B143" s="77">
        <v>109</v>
      </c>
      <c r="C143" s="80">
        <f>C$4+TSIR!H851</f>
        <v>5.11E-2</v>
      </c>
      <c r="D143" s="80">
        <f>D$4+TSIR!I851</f>
        <v>4.8000000000000001E-2</v>
      </c>
      <c r="E143" s="80">
        <f>E$4+TSIR!J851</f>
        <v>4.7000000000000007E-2</v>
      </c>
      <c r="F143" s="80">
        <f>F$4+TSIR!K851</f>
        <v>4.6294000000000002E-2</v>
      </c>
      <c r="G143" s="80">
        <f>G$4+TSIR!L851</f>
        <v>4.58E-2</v>
      </c>
      <c r="H143" s="90">
        <f t="shared" si="8"/>
        <v>367525974.58219588</v>
      </c>
      <c r="I143" s="90">
        <f t="shared" si="9"/>
        <v>708218.49980270863</v>
      </c>
      <c r="N143">
        <v>-269073.31184399128</v>
      </c>
    </row>
    <row r="144" spans="2:14" x14ac:dyDescent="0.35">
      <c r="B144" s="77">
        <v>110</v>
      </c>
      <c r="C144" s="80">
        <f>C$4+TSIR!H852</f>
        <v>5.1400000000000001E-2</v>
      </c>
      <c r="D144" s="80">
        <f>D$4+TSIR!I852</f>
        <v>4.8500000000000001E-2</v>
      </c>
      <c r="E144" s="80">
        <f>E$4+TSIR!J852</f>
        <v>4.7300000000000002E-2</v>
      </c>
      <c r="F144" s="80">
        <f>F$4+TSIR!K852</f>
        <v>4.6833000000000007E-2</v>
      </c>
      <c r="G144" s="80">
        <f>G$4+TSIR!L852</f>
        <v>4.6100000000000002E-2</v>
      </c>
      <c r="H144" s="90">
        <f t="shared" si="8"/>
        <v>367037213.82292086</v>
      </c>
      <c r="I144" s="90">
        <f t="shared" si="9"/>
        <v>219457.74052768946</v>
      </c>
      <c r="N144">
        <v>-266794.6677531004</v>
      </c>
    </row>
    <row r="145" spans="2:14" x14ac:dyDescent="0.35">
      <c r="B145" s="77">
        <v>111</v>
      </c>
      <c r="C145" s="80">
        <f>C$4+TSIR!H853</f>
        <v>5.1700000000000003E-2</v>
      </c>
      <c r="D145" s="80">
        <f>D$4+TSIR!I853</f>
        <v>4.9499999999999995E-2</v>
      </c>
      <c r="E145" s="80">
        <f>E$4+TSIR!J853</f>
        <v>4.8399999999999999E-2</v>
      </c>
      <c r="F145" s="80">
        <f>F$4+TSIR!K853</f>
        <v>4.6576000000000006E-2</v>
      </c>
      <c r="G145" s="80">
        <f>G$4+TSIR!L853</f>
        <v>4.7500000000000001E-2</v>
      </c>
      <c r="H145" s="90">
        <f t="shared" si="8"/>
        <v>364683211.50996172</v>
      </c>
      <c r="I145" s="90">
        <f t="shared" si="9"/>
        <v>-2134544.5724314451</v>
      </c>
      <c r="N145">
        <v>-264654.97613656521</v>
      </c>
    </row>
    <row r="146" spans="2:14" x14ac:dyDescent="0.35">
      <c r="B146" s="77">
        <v>112</v>
      </c>
      <c r="C146" s="80">
        <f>C$4+TSIR!H854</f>
        <v>5.1400000000000001E-2</v>
      </c>
      <c r="D146" s="80">
        <f>D$4+TSIR!I854</f>
        <v>4.8899999999999999E-2</v>
      </c>
      <c r="E146" s="80">
        <f>E$4+TSIR!J854</f>
        <v>4.830000000000001E-2</v>
      </c>
      <c r="F146" s="80">
        <f>F$4+TSIR!K854</f>
        <v>4.6939000000000002E-2</v>
      </c>
      <c r="G146" s="80">
        <f>G$4+TSIR!L854</f>
        <v>4.7100000000000003E-2</v>
      </c>
      <c r="H146" s="90">
        <f t="shared" si="8"/>
        <v>365548982.23387486</v>
      </c>
      <c r="I146" s="90">
        <f t="shared" si="9"/>
        <v>-1268773.848518312</v>
      </c>
      <c r="N146">
        <v>-262051.20770001411</v>
      </c>
    </row>
    <row r="147" spans="2:14" x14ac:dyDescent="0.35">
      <c r="B147" s="77">
        <v>113</v>
      </c>
      <c r="C147" s="80">
        <f>C$4+TSIR!H855</f>
        <v>5.0699999999999995E-2</v>
      </c>
      <c r="D147" s="80">
        <f>D$4+TSIR!I855</f>
        <v>4.759999999999999E-2</v>
      </c>
      <c r="E147" s="80">
        <f>E$4+TSIR!J855</f>
        <v>4.6599999999999996E-2</v>
      </c>
      <c r="F147" s="80">
        <f>F$4+TSIR!K855</f>
        <v>4.6135999999999996E-2</v>
      </c>
      <c r="G147" s="80">
        <f>G$4+TSIR!L855</f>
        <v>4.5499999999999999E-2</v>
      </c>
      <c r="H147" s="90">
        <f t="shared" si="8"/>
        <v>367956279.34051979</v>
      </c>
      <c r="I147" s="90">
        <f t="shared" si="9"/>
        <v>1138523.2581266165</v>
      </c>
      <c r="N147">
        <v>-261595.3183683157</v>
      </c>
    </row>
    <row r="148" spans="2:14" x14ac:dyDescent="0.35">
      <c r="B148" s="77">
        <v>114</v>
      </c>
      <c r="C148" s="80">
        <f>C$4+TSIR!H856</f>
        <v>5.11E-2</v>
      </c>
      <c r="D148" s="80">
        <f>D$4+TSIR!I856</f>
        <v>4.8400000000000006E-2</v>
      </c>
      <c r="E148" s="80">
        <f>E$4+TSIR!J856</f>
        <v>4.7300000000000009E-2</v>
      </c>
      <c r="F148" s="80">
        <f>F$4+TSIR!K856</f>
        <v>4.6263000000000006E-2</v>
      </c>
      <c r="G148" s="80">
        <f>G$4+TSIR!L856</f>
        <v>4.5899999999999996E-2</v>
      </c>
      <c r="H148" s="90">
        <f t="shared" si="8"/>
        <v>367542932.22014844</v>
      </c>
      <c r="I148" s="90">
        <f t="shared" si="9"/>
        <v>725176.13775527477</v>
      </c>
      <c r="N148">
        <v>-217059.46054303646</v>
      </c>
    </row>
    <row r="149" spans="2:14" x14ac:dyDescent="0.35">
      <c r="B149" s="77">
        <v>115</v>
      </c>
      <c r="C149" s="80">
        <f>C$4+TSIR!H857</f>
        <v>5.1799999999999999E-2</v>
      </c>
      <c r="D149" s="80">
        <f>D$4+TSIR!I857</f>
        <v>4.9099999999999991E-2</v>
      </c>
      <c r="E149" s="80">
        <f>E$4+TSIR!J857</f>
        <v>4.8100000000000004E-2</v>
      </c>
      <c r="F149" s="80">
        <f>F$4+TSIR!K857</f>
        <v>4.7081000000000012E-2</v>
      </c>
      <c r="G149" s="80">
        <f>G$4+TSIR!L857</f>
        <v>4.7000000000000007E-2</v>
      </c>
      <c r="H149" s="90">
        <f t="shared" si="8"/>
        <v>365558378.1511308</v>
      </c>
      <c r="I149" s="90">
        <f t="shared" si="9"/>
        <v>-1259377.9312623739</v>
      </c>
      <c r="N149">
        <v>-217059.46054303646</v>
      </c>
    </row>
    <row r="150" spans="2:14" x14ac:dyDescent="0.35">
      <c r="B150" s="77">
        <v>116</v>
      </c>
      <c r="C150" s="80">
        <f>C$4+TSIR!H858</f>
        <v>5.0800000000000005E-2</v>
      </c>
      <c r="D150" s="80">
        <f>D$4+TSIR!I858</f>
        <v>4.7399999999999998E-2</v>
      </c>
      <c r="E150" s="80">
        <f>E$4+TSIR!J858</f>
        <v>4.6300000000000008E-2</v>
      </c>
      <c r="F150" s="80">
        <f>F$4+TSIR!K858</f>
        <v>4.7209000000000001E-2</v>
      </c>
      <c r="G150" s="80">
        <f>G$4+TSIR!L858</f>
        <v>4.4999999999999998E-2</v>
      </c>
      <c r="H150" s="90">
        <f t="shared" si="8"/>
        <v>368848077.85287178</v>
      </c>
      <c r="I150" s="90">
        <f t="shared" si="9"/>
        <v>2030321.7704786062</v>
      </c>
      <c r="N150">
        <v>-212452.15407729149</v>
      </c>
    </row>
    <row r="151" spans="2:14" x14ac:dyDescent="0.35">
      <c r="B151" s="77">
        <v>117</v>
      </c>
      <c r="C151" s="80">
        <f>C$4+TSIR!H859</f>
        <v>5.1500000000000004E-2</v>
      </c>
      <c r="D151" s="80">
        <f>D$4+TSIR!I859</f>
        <v>4.8899999999999999E-2</v>
      </c>
      <c r="E151" s="80">
        <f>E$4+TSIR!J859</f>
        <v>4.7500000000000001E-2</v>
      </c>
      <c r="F151" s="80">
        <f>F$4+TSIR!K859</f>
        <v>4.5865000000000003E-2</v>
      </c>
      <c r="G151" s="80">
        <f>G$4+TSIR!L859</f>
        <v>4.5999999999999999E-2</v>
      </c>
      <c r="H151" s="90">
        <f t="shared" si="8"/>
        <v>367416909.89990604</v>
      </c>
      <c r="I151" s="90">
        <f t="shared" si="9"/>
        <v>599153.81751286983</v>
      </c>
      <c r="N151">
        <v>-175807.87442463636</v>
      </c>
    </row>
    <row r="152" spans="2:14" x14ac:dyDescent="0.35">
      <c r="B152" s="77">
        <v>118</v>
      </c>
      <c r="C152" s="80">
        <f>C$4+TSIR!H860</f>
        <v>5.1899999999999995E-2</v>
      </c>
      <c r="D152" s="80">
        <f>D$4+TSIR!I860</f>
        <v>4.9299999999999997E-2</v>
      </c>
      <c r="E152" s="80">
        <f>E$4+TSIR!J860</f>
        <v>4.8500000000000001E-2</v>
      </c>
      <c r="F152" s="80">
        <f>F$4+TSIR!K860</f>
        <v>4.6103999999999999E-2</v>
      </c>
      <c r="G152" s="80">
        <f>G$4+TSIR!L860</f>
        <v>4.7300000000000009E-2</v>
      </c>
      <c r="H152" s="90">
        <f t="shared" si="8"/>
        <v>365177219.69502848</v>
      </c>
      <c r="I152" s="90">
        <f t="shared" si="9"/>
        <v>-1640536.3873646855</v>
      </c>
      <c r="N152">
        <v>-164226.38796931505</v>
      </c>
    </row>
    <row r="153" spans="2:14" x14ac:dyDescent="0.35">
      <c r="B153" s="77">
        <v>119</v>
      </c>
      <c r="C153" s="80">
        <f>C$4+TSIR!H861</f>
        <v>5.1200000000000009E-2</v>
      </c>
      <c r="D153" s="80">
        <f>D$4+TSIR!I861</f>
        <v>4.8399999999999999E-2</v>
      </c>
      <c r="E153" s="80">
        <f>E$4+TSIR!J861</f>
        <v>4.7400000000000005E-2</v>
      </c>
      <c r="F153" s="80">
        <f>F$4+TSIR!K861</f>
        <v>4.6717000000000009E-2</v>
      </c>
      <c r="G153" s="80">
        <f>G$4+TSIR!L861</f>
        <v>4.5900000000000003E-2</v>
      </c>
      <c r="H153" s="90">
        <f t="shared" si="8"/>
        <v>367604724.09056556</v>
      </c>
      <c r="I153" s="90">
        <f t="shared" si="9"/>
        <v>786968.00817239285</v>
      </c>
      <c r="N153">
        <v>-156980.49377864599</v>
      </c>
    </row>
    <row r="154" spans="2:14" x14ac:dyDescent="0.35">
      <c r="B154" s="77">
        <v>120</v>
      </c>
      <c r="C154" s="80">
        <f>C$4+TSIR!H862</f>
        <v>5.1499999999999997E-2</v>
      </c>
      <c r="D154" s="80">
        <f>D$4+TSIR!I862</f>
        <v>4.9099999999999998E-2</v>
      </c>
      <c r="E154" s="80">
        <f>E$4+TSIR!J862</f>
        <v>4.8300000000000003E-2</v>
      </c>
      <c r="F154" s="80">
        <f>F$4+TSIR!K862</f>
        <v>4.6019000000000004E-2</v>
      </c>
      <c r="G154" s="80">
        <f>G$4+TSIR!L862</f>
        <v>4.6999999999999993E-2</v>
      </c>
      <c r="H154" s="90">
        <f t="shared" si="8"/>
        <v>365765122.02862954</v>
      </c>
      <c r="I154" s="90">
        <f t="shared" si="9"/>
        <v>-1052634.053763628</v>
      </c>
      <c r="N154">
        <v>-144943.51077717543</v>
      </c>
    </row>
    <row r="155" spans="2:14" x14ac:dyDescent="0.35">
      <c r="B155" s="77">
        <v>121</v>
      </c>
      <c r="C155" s="80">
        <f>C$4+TSIR!H863</f>
        <v>5.2000000000000005E-2</v>
      </c>
      <c r="D155" s="80">
        <f>D$4+TSIR!I863</f>
        <v>4.9599999999999998E-2</v>
      </c>
      <c r="E155" s="80">
        <f>E$4+TSIR!J863</f>
        <v>4.9000000000000002E-2</v>
      </c>
      <c r="F155" s="80">
        <f>F$4+TSIR!K863</f>
        <v>4.6018999999999997E-2</v>
      </c>
      <c r="G155" s="80">
        <f>G$4+TSIR!L863</f>
        <v>4.7700000000000006E-2</v>
      </c>
      <c r="H155" s="90">
        <f t="shared" si="8"/>
        <v>364650513.9127928</v>
      </c>
      <c r="I155" s="90">
        <f t="shared" si="9"/>
        <v>-2167242.1696003675</v>
      </c>
      <c r="N155">
        <v>-142343.46431320906</v>
      </c>
    </row>
    <row r="156" spans="2:14" x14ac:dyDescent="0.35">
      <c r="B156" s="77">
        <v>122</v>
      </c>
      <c r="C156" s="80">
        <f>C$4+TSIR!H864</f>
        <v>5.1299999999999998E-2</v>
      </c>
      <c r="D156" s="80">
        <f>D$4+TSIR!I864</f>
        <v>4.8599999999999997E-2</v>
      </c>
      <c r="E156" s="80">
        <f>E$4+TSIR!J864</f>
        <v>4.7800000000000009E-2</v>
      </c>
      <c r="F156" s="80">
        <f>F$4+TSIR!K864</f>
        <v>4.5988000000000008E-2</v>
      </c>
      <c r="G156" s="80">
        <f>G$4+TSIR!L864</f>
        <v>4.6899999999999997E-2</v>
      </c>
      <c r="H156" s="90">
        <f t="shared" si="8"/>
        <v>365621770.67370248</v>
      </c>
      <c r="I156" s="90">
        <f t="shared" si="9"/>
        <v>-1195985.408690691</v>
      </c>
      <c r="N156">
        <v>-128708.65214306116</v>
      </c>
    </row>
    <row r="157" spans="2:14" x14ac:dyDescent="0.35">
      <c r="B157" s="77">
        <v>123</v>
      </c>
      <c r="C157" s="80">
        <f>C$4+TSIR!H865</f>
        <v>5.1100000000000007E-2</v>
      </c>
      <c r="D157" s="80">
        <f>D$4+TSIR!I865</f>
        <v>4.809999999999999E-2</v>
      </c>
      <c r="E157" s="80">
        <f>E$4+TSIR!J865</f>
        <v>4.7399999999999998E-2</v>
      </c>
      <c r="F157" s="80">
        <f>F$4+TSIR!K865</f>
        <v>4.7243E-2</v>
      </c>
      <c r="G157" s="80">
        <f>G$4+TSIR!L865</f>
        <v>4.6600000000000003E-2</v>
      </c>
      <c r="H157" s="90">
        <f t="shared" si="8"/>
        <v>366012596.84253538</v>
      </c>
      <c r="I157" s="90">
        <f t="shared" si="9"/>
        <v>-805159.23985779285</v>
      </c>
      <c r="N157">
        <v>-102593.3524132967</v>
      </c>
    </row>
    <row r="158" spans="2:14" x14ac:dyDescent="0.35">
      <c r="B158" s="77">
        <v>124</v>
      </c>
      <c r="C158" s="80">
        <f>C$4+TSIR!H866</f>
        <v>5.11E-2</v>
      </c>
      <c r="D158" s="80">
        <f>D$4+TSIR!I866</f>
        <v>4.7900000000000005E-2</v>
      </c>
      <c r="E158" s="80">
        <f>E$4+TSIR!J866</f>
        <v>4.6800000000000001E-2</v>
      </c>
      <c r="F158" s="80">
        <f>F$4+TSIR!K866</f>
        <v>4.6233000000000003E-2</v>
      </c>
      <c r="G158" s="80">
        <f>G$4+TSIR!L866</f>
        <v>4.5400000000000003E-2</v>
      </c>
      <c r="H158" s="90">
        <f t="shared" si="8"/>
        <v>368284334.18446386</v>
      </c>
      <c r="I158" s="90">
        <f t="shared" si="9"/>
        <v>1466578.1020706892</v>
      </c>
      <c r="N158">
        <v>-95209.057010531425</v>
      </c>
    </row>
    <row r="159" spans="2:14" x14ac:dyDescent="0.35">
      <c r="B159" s="77">
        <v>125</v>
      </c>
      <c r="C159" s="80">
        <f>C$4+TSIR!H867</f>
        <v>5.1499999999999997E-2</v>
      </c>
      <c r="D159" s="80">
        <f>D$4+TSIR!I867</f>
        <v>4.8399999999999992E-2</v>
      </c>
      <c r="E159" s="80">
        <f>E$4+TSIR!J867</f>
        <v>4.7200000000000006E-2</v>
      </c>
      <c r="F159" s="80">
        <f>F$4+TSIR!K867</f>
        <v>4.6916000000000006E-2</v>
      </c>
      <c r="G159" s="80">
        <f>G$4+TSIR!L867</f>
        <v>4.5799999999999993E-2</v>
      </c>
      <c r="H159" s="90">
        <f t="shared" si="8"/>
        <v>367626660.34107196</v>
      </c>
      <c r="I159" s="90">
        <f t="shared" si="9"/>
        <v>808904.25867879391</v>
      </c>
      <c r="N159">
        <v>-94793.212737798691</v>
      </c>
    </row>
    <row r="160" spans="2:14" x14ac:dyDescent="0.35">
      <c r="B160" s="77">
        <v>126</v>
      </c>
      <c r="C160" s="80">
        <f>C$4+TSIR!H868</f>
        <v>5.1300000000000005E-2</v>
      </c>
      <c r="D160" s="80">
        <f>D$4+TSIR!I868</f>
        <v>4.8299999999999996E-2</v>
      </c>
      <c r="E160" s="80">
        <f>E$4+TSIR!J868</f>
        <v>4.7800000000000009E-2</v>
      </c>
      <c r="F160" s="80">
        <f>F$4+TSIR!K868</f>
        <v>4.7560999999999999E-2</v>
      </c>
      <c r="G160" s="80">
        <f>G$4+TSIR!L868</f>
        <v>4.6400000000000004E-2</v>
      </c>
      <c r="H160" s="90">
        <f t="shared" si="8"/>
        <v>366754953.51475775</v>
      </c>
      <c r="I160" s="90">
        <f t="shared" si="9"/>
        <v>-62802.567635416985</v>
      </c>
      <c r="N160">
        <v>-80661.901872992516</v>
      </c>
    </row>
    <row r="161" spans="2:14" x14ac:dyDescent="0.35">
      <c r="B161" s="77">
        <v>127</v>
      </c>
      <c r="C161" s="80">
        <f>C$4+TSIR!H869</f>
        <v>5.1599999999999993E-2</v>
      </c>
      <c r="D161" s="80">
        <f>D$4+TSIR!I869</f>
        <v>4.9200000000000001E-2</v>
      </c>
      <c r="E161" s="80">
        <f>E$4+TSIR!J869</f>
        <v>4.8300000000000003E-2</v>
      </c>
      <c r="F161" s="80">
        <f>F$4+TSIR!K869</f>
        <v>4.6973000000000001E-2</v>
      </c>
      <c r="G161" s="80">
        <f>G$4+TSIR!L869</f>
        <v>4.7E-2</v>
      </c>
      <c r="H161" s="90">
        <f t="shared" si="8"/>
        <v>365750989.23152876</v>
      </c>
      <c r="I161" s="90">
        <f t="shared" si="9"/>
        <v>-1066766.8508644104</v>
      </c>
      <c r="N161">
        <v>-75873.726283490658</v>
      </c>
    </row>
    <row r="162" spans="2:14" x14ac:dyDescent="0.35">
      <c r="B162" s="77">
        <v>128</v>
      </c>
      <c r="C162" s="80">
        <f>C$4+TSIR!H870</f>
        <v>5.1000000000000004E-2</v>
      </c>
      <c r="D162" s="80">
        <f>D$4+TSIR!I870</f>
        <v>4.7999999999999994E-2</v>
      </c>
      <c r="E162" s="80">
        <f>E$4+TSIR!J870</f>
        <v>4.6699999999999998E-2</v>
      </c>
      <c r="F162" s="80">
        <f>F$4+TSIR!K870</f>
        <v>4.6731000000000009E-2</v>
      </c>
      <c r="G162" s="80">
        <f>G$4+TSIR!L870</f>
        <v>4.53E-2</v>
      </c>
      <c r="H162" s="90">
        <f t="shared" si="8"/>
        <v>368454878.35548544</v>
      </c>
      <c r="I162" s="90">
        <f t="shared" si="9"/>
        <v>1637122.2730922699</v>
      </c>
      <c r="N162">
        <v>-69547.351616978645</v>
      </c>
    </row>
    <row r="163" spans="2:14" x14ac:dyDescent="0.35">
      <c r="B163" s="77">
        <v>129</v>
      </c>
      <c r="C163" s="80">
        <f>C$4+TSIR!H871</f>
        <v>5.1400000000000001E-2</v>
      </c>
      <c r="D163" s="80">
        <f>D$4+TSIR!I871</f>
        <v>4.8300000000000003E-2</v>
      </c>
      <c r="E163" s="80">
        <f>E$4+TSIR!J871</f>
        <v>4.7100000000000003E-2</v>
      </c>
      <c r="F163" s="80">
        <f>F$4+TSIR!K871</f>
        <v>4.5938000000000007E-2</v>
      </c>
      <c r="G163" s="80">
        <f>G$4+TSIR!L871</f>
        <v>4.5999999999999999E-2</v>
      </c>
      <c r="H163" s="90">
        <f t="shared" si="8"/>
        <v>367103831.34439081</v>
      </c>
      <c r="I163" s="90">
        <f t="shared" si="9"/>
        <v>286075.26199764013</v>
      </c>
      <c r="N163">
        <v>-68857.585762500763</v>
      </c>
    </row>
    <row r="164" spans="2:14" x14ac:dyDescent="0.35">
      <c r="B164" s="77">
        <v>130</v>
      </c>
      <c r="C164" s="80">
        <f>C$4+TSIR!H872</f>
        <v>5.1600000000000007E-2</v>
      </c>
      <c r="D164" s="80">
        <f>D$4+TSIR!I872</f>
        <v>4.9000000000000002E-2</v>
      </c>
      <c r="E164" s="80">
        <f>E$4+TSIR!J872</f>
        <v>4.7900000000000005E-2</v>
      </c>
      <c r="F164" s="80">
        <f>F$4+TSIR!K872</f>
        <v>4.5941999999999997E-2</v>
      </c>
      <c r="G164" s="80">
        <f>G$4+TSIR!L872</f>
        <v>4.6700000000000005E-2</v>
      </c>
      <c r="H164" s="90">
        <f t="shared" ref="H164:H227" si="10">($O$3/(1+C164))*$I$3+($K$4/(1+C164)+$K$4/(1+D164)^2+($O$3+$K$4)/(1+E164)^3)*($I$4)+($O$3/(1+G164)^5)*$I$5</f>
        <v>366116360.74630433</v>
      </c>
      <c r="I164" s="90">
        <f t="shared" ref="I164:I227" si="11">H164-SUM($M$3:$M$5)</f>
        <v>-701395.33608883619</v>
      </c>
      <c r="N164">
        <v>-62802.567635416985</v>
      </c>
    </row>
    <row r="165" spans="2:14" x14ac:dyDescent="0.35">
      <c r="B165" s="77">
        <v>131</v>
      </c>
      <c r="C165" s="80">
        <f>C$4+TSIR!H873</f>
        <v>5.1700000000000003E-2</v>
      </c>
      <c r="D165" s="80">
        <f>D$4+TSIR!I873</f>
        <v>4.8999999999999995E-2</v>
      </c>
      <c r="E165" s="80">
        <f>E$4+TSIR!J873</f>
        <v>4.7900000000000005E-2</v>
      </c>
      <c r="F165" s="80">
        <f>F$4+TSIR!K873</f>
        <v>4.6393000000000004E-2</v>
      </c>
      <c r="G165" s="80">
        <f>G$4+TSIR!L873</f>
        <v>4.65E-2</v>
      </c>
      <c r="H165" s="90">
        <f t="shared" si="10"/>
        <v>366556160.76402485</v>
      </c>
      <c r="I165" s="90">
        <f t="shared" si="11"/>
        <v>-261595.3183683157</v>
      </c>
      <c r="N165">
        <v>-54722.349097788334</v>
      </c>
    </row>
    <row r="166" spans="2:14" x14ac:dyDescent="0.35">
      <c r="B166" s="77">
        <v>132</v>
      </c>
      <c r="C166" s="80">
        <f>C$4+TSIR!H874</f>
        <v>5.0699999999999995E-2</v>
      </c>
      <c r="D166" s="80">
        <f>D$4+TSIR!I874</f>
        <v>4.7399999999999998E-2</v>
      </c>
      <c r="E166" s="80">
        <f>E$4+TSIR!J874</f>
        <v>4.6199999999999998E-2</v>
      </c>
      <c r="F166" s="80">
        <f>F$4+TSIR!K874</f>
        <v>4.7107000000000003E-2</v>
      </c>
      <c r="G166" s="80">
        <f>G$4+TSIR!L874</f>
        <v>4.48E-2</v>
      </c>
      <c r="H166" s="90">
        <f t="shared" si="10"/>
        <v>369246970.03122932</v>
      </c>
      <c r="I166" s="90">
        <f t="shared" si="11"/>
        <v>2429213.9488361478</v>
      </c>
      <c r="N166">
        <v>-52123.789436638355</v>
      </c>
    </row>
    <row r="167" spans="2:14" x14ac:dyDescent="0.35">
      <c r="B167" s="77">
        <v>133</v>
      </c>
      <c r="C167" s="80">
        <f>C$4+TSIR!H875</f>
        <v>5.1500000000000004E-2</v>
      </c>
      <c r="D167" s="80">
        <f>D$4+TSIR!I875</f>
        <v>4.8899999999999999E-2</v>
      </c>
      <c r="E167" s="80">
        <f>E$4+TSIR!J875</f>
        <v>4.7800000000000009E-2</v>
      </c>
      <c r="F167" s="80">
        <f>F$4+TSIR!K875</f>
        <v>4.5909999999999999E-2</v>
      </c>
      <c r="G167" s="80">
        <f>G$4+TSIR!L875</f>
        <v>4.6100000000000009E-2</v>
      </c>
      <c r="H167" s="90">
        <f t="shared" si="10"/>
        <v>367423261.05148351</v>
      </c>
      <c r="I167" s="90">
        <f t="shared" si="11"/>
        <v>605504.96909034252</v>
      </c>
      <c r="N167">
        <v>-38334.565035820007</v>
      </c>
    </row>
    <row r="168" spans="2:14" x14ac:dyDescent="0.35">
      <c r="B168" s="77">
        <v>134</v>
      </c>
      <c r="C168" s="80">
        <f>C$4+TSIR!H876</f>
        <v>5.0500000000000003E-2</v>
      </c>
      <c r="D168" s="80">
        <f>D$4+TSIR!I876</f>
        <v>4.7099999999999996E-2</v>
      </c>
      <c r="E168" s="80">
        <f>E$4+TSIR!J876</f>
        <v>4.5999999999999999E-2</v>
      </c>
      <c r="F168" s="80">
        <f>F$4+TSIR!K876</f>
        <v>4.6065000000000009E-2</v>
      </c>
      <c r="G168" s="80">
        <f>G$4+TSIR!L876</f>
        <v>4.4699999999999997E-2</v>
      </c>
      <c r="H168" s="90">
        <f t="shared" si="10"/>
        <v>369345532.99713242</v>
      </c>
      <c r="I168" s="90">
        <f t="shared" si="11"/>
        <v>2527776.9147392511</v>
      </c>
      <c r="N168">
        <v>-35651.798396587372</v>
      </c>
    </row>
    <row r="169" spans="2:14" x14ac:dyDescent="0.35">
      <c r="B169" s="77">
        <v>135</v>
      </c>
      <c r="C169" s="80">
        <f>C$4+TSIR!H877</f>
        <v>5.1799999999999999E-2</v>
      </c>
      <c r="D169" s="80">
        <f>D$4+TSIR!I877</f>
        <v>4.9599999999999991E-2</v>
      </c>
      <c r="E169" s="80">
        <f>E$4+TSIR!J877</f>
        <v>4.8600000000000004E-2</v>
      </c>
      <c r="F169" s="80">
        <f>F$4+TSIR!K877</f>
        <v>4.6607000000000003E-2</v>
      </c>
      <c r="G169" s="80">
        <f>G$4+TSIR!L877</f>
        <v>4.7399999999999998E-2</v>
      </c>
      <c r="H169" s="90">
        <f t="shared" si="10"/>
        <v>365052619.13736856</v>
      </c>
      <c r="I169" s="90">
        <f t="shared" si="11"/>
        <v>-1765136.9450246096</v>
      </c>
      <c r="N169">
        <v>-20810.91955769062</v>
      </c>
    </row>
    <row r="170" spans="2:14" x14ac:dyDescent="0.35">
      <c r="B170" s="77">
        <v>136</v>
      </c>
      <c r="C170" s="80">
        <f>C$4+TSIR!H878</f>
        <v>5.1400000000000001E-2</v>
      </c>
      <c r="D170" s="80">
        <f>D$4+TSIR!I878</f>
        <v>4.8400000000000006E-2</v>
      </c>
      <c r="E170" s="80">
        <f>E$4+TSIR!J878</f>
        <v>4.6800000000000001E-2</v>
      </c>
      <c r="F170" s="80">
        <f>F$4+TSIR!K878</f>
        <v>4.6597000000000006E-2</v>
      </c>
      <c r="G170" s="80">
        <f>G$4+TSIR!L878</f>
        <v>4.5600000000000002E-2</v>
      </c>
      <c r="H170" s="90">
        <f t="shared" si="10"/>
        <v>367787722.99528521</v>
      </c>
      <c r="I170" s="90">
        <f t="shared" si="11"/>
        <v>969966.91289204359</v>
      </c>
      <c r="N170">
        <v>-16407.783497750759</v>
      </c>
    </row>
    <row r="171" spans="2:14" x14ac:dyDescent="0.35">
      <c r="B171" s="77">
        <v>137</v>
      </c>
      <c r="C171" s="80">
        <f>C$4+TSIR!H879</f>
        <v>5.1499999999999997E-2</v>
      </c>
      <c r="D171" s="80">
        <f>D$4+TSIR!I879</f>
        <v>4.8799999999999989E-2</v>
      </c>
      <c r="E171" s="80">
        <f>E$4+TSIR!J879</f>
        <v>4.7700000000000013E-2</v>
      </c>
      <c r="F171" s="80">
        <f>F$4+TSIR!K879</f>
        <v>4.5454000000000001E-2</v>
      </c>
      <c r="G171" s="80">
        <f>G$4+TSIR!L879</f>
        <v>4.6100000000000002E-2</v>
      </c>
      <c r="H171" s="90">
        <f t="shared" si="10"/>
        <v>367342245.64625347</v>
      </c>
      <c r="I171" s="90">
        <f t="shared" si="11"/>
        <v>524489.5638602972</v>
      </c>
      <c r="N171">
        <v>4738.2249803543091</v>
      </c>
    </row>
    <row r="172" spans="2:14" x14ac:dyDescent="0.35">
      <c r="B172" s="77">
        <v>138</v>
      </c>
      <c r="C172" s="80">
        <f>C$4+TSIR!H880</f>
        <v>5.1900000000000002E-2</v>
      </c>
      <c r="D172" s="80">
        <f>D$4+TSIR!I880</f>
        <v>4.9600000000000005E-2</v>
      </c>
      <c r="E172" s="80">
        <f>E$4+TSIR!J880</f>
        <v>4.8799999999999989E-2</v>
      </c>
      <c r="F172" s="80">
        <f>F$4+TSIR!K880</f>
        <v>4.5985999999999999E-2</v>
      </c>
      <c r="G172" s="80">
        <f>G$4+TSIR!L880</f>
        <v>4.7700000000000006E-2</v>
      </c>
      <c r="H172" s="90">
        <f t="shared" si="10"/>
        <v>364511087.74256384</v>
      </c>
      <c r="I172" s="90">
        <f t="shared" si="11"/>
        <v>-2306668.3398293257</v>
      </c>
      <c r="N172">
        <v>6323.3953841924667</v>
      </c>
    </row>
    <row r="173" spans="2:14" x14ac:dyDescent="0.35">
      <c r="B173" s="77">
        <v>139</v>
      </c>
      <c r="C173" s="80">
        <f>C$4+TSIR!H881</f>
        <v>5.1300000000000005E-2</v>
      </c>
      <c r="D173" s="80">
        <f>D$4+TSIR!I881</f>
        <v>4.8699999999999993E-2</v>
      </c>
      <c r="E173" s="80">
        <f>E$4+TSIR!J881</f>
        <v>4.7900000000000012E-2</v>
      </c>
      <c r="F173" s="80">
        <f>F$4+TSIR!K881</f>
        <v>4.5249000000000004E-2</v>
      </c>
      <c r="G173" s="80">
        <f>G$4+TSIR!L881</f>
        <v>4.6300000000000001E-2</v>
      </c>
      <c r="H173" s="90">
        <f t="shared" si="10"/>
        <v>367072340.6871531</v>
      </c>
      <c r="I173" s="90">
        <f t="shared" si="11"/>
        <v>254584.60475993156</v>
      </c>
      <c r="N173">
        <v>16736.979774236679</v>
      </c>
    </row>
    <row r="174" spans="2:14" x14ac:dyDescent="0.35">
      <c r="B174" s="77">
        <v>140</v>
      </c>
      <c r="C174" s="80">
        <f>C$4+TSIR!H882</f>
        <v>5.1299999999999998E-2</v>
      </c>
      <c r="D174" s="80">
        <f>D$4+TSIR!I882</f>
        <v>4.8399999999999992E-2</v>
      </c>
      <c r="E174" s="80">
        <f>E$4+TSIR!J882</f>
        <v>4.7600000000000003E-2</v>
      </c>
      <c r="F174" s="80">
        <f>F$4+TSIR!K882</f>
        <v>4.701700000000001E-2</v>
      </c>
      <c r="G174" s="80">
        <f>G$4+TSIR!L882</f>
        <v>4.6399999999999997E-2</v>
      </c>
      <c r="H174" s="90">
        <f t="shared" si="10"/>
        <v>366600696.62185013</v>
      </c>
      <c r="I174" s="90">
        <f t="shared" si="11"/>
        <v>-217059.46054303646</v>
      </c>
      <c r="N174">
        <v>19568.425639808178</v>
      </c>
    </row>
    <row r="175" spans="2:14" x14ac:dyDescent="0.35">
      <c r="B175" s="77">
        <v>141</v>
      </c>
      <c r="C175" s="80">
        <f>C$4+TSIR!H883</f>
        <v>5.0100000000000006E-2</v>
      </c>
      <c r="D175" s="80">
        <f>D$4+TSIR!I883</f>
        <v>4.6400000000000004E-2</v>
      </c>
      <c r="E175" s="80">
        <f>E$4+TSIR!J883</f>
        <v>4.5199999999999997E-2</v>
      </c>
      <c r="F175" s="80">
        <f>F$4+TSIR!K883</f>
        <v>4.6110999999999992E-2</v>
      </c>
      <c r="G175" s="80">
        <f>G$4+TSIR!L883</f>
        <v>4.3899999999999995E-2</v>
      </c>
      <c r="H175" s="90">
        <f t="shared" si="10"/>
        <v>370612182.08817142</v>
      </c>
      <c r="I175" s="90">
        <f t="shared" si="11"/>
        <v>3794426.0057782531</v>
      </c>
      <c r="N175">
        <v>21478.389111459255</v>
      </c>
    </row>
    <row r="176" spans="2:14" x14ac:dyDescent="0.35">
      <c r="B176" s="77">
        <v>142</v>
      </c>
      <c r="C176" s="80">
        <f>C$4+TSIR!H884</f>
        <v>5.1699999999999996E-2</v>
      </c>
      <c r="D176" s="80">
        <f>D$4+TSIR!I884</f>
        <v>4.9599999999999998E-2</v>
      </c>
      <c r="E176" s="80">
        <f>E$4+TSIR!J884</f>
        <v>4.8800000000000003E-2</v>
      </c>
      <c r="F176" s="80">
        <f>F$4+TSIR!K884</f>
        <v>4.6287000000000016E-2</v>
      </c>
      <c r="G176" s="80">
        <f>G$4+TSIR!L884</f>
        <v>4.7300000000000002E-2</v>
      </c>
      <c r="H176" s="90">
        <f t="shared" si="10"/>
        <v>365452891.31998837</v>
      </c>
      <c r="I176" s="90">
        <f t="shared" si="11"/>
        <v>-1364864.7624047995</v>
      </c>
      <c r="N176">
        <v>23063.559515237808</v>
      </c>
    </row>
    <row r="177" spans="2:14" x14ac:dyDescent="0.35">
      <c r="B177" s="77">
        <v>143</v>
      </c>
      <c r="C177" s="80">
        <f>C$4+TSIR!H885</f>
        <v>5.1000000000000011E-2</v>
      </c>
      <c r="D177" s="80">
        <f>D$4+TSIR!I885</f>
        <v>4.7899999999999998E-2</v>
      </c>
      <c r="E177" s="80">
        <f>E$4+TSIR!J885</f>
        <v>4.6700000000000005E-2</v>
      </c>
      <c r="F177" s="80">
        <f>F$4+TSIR!K885</f>
        <v>4.7449999999999999E-2</v>
      </c>
      <c r="G177" s="80">
        <f>G$4+TSIR!L885</f>
        <v>4.5400000000000003E-2</v>
      </c>
      <c r="H177" s="90">
        <f t="shared" si="10"/>
        <v>368222365.27891791</v>
      </c>
      <c r="I177" s="90">
        <f t="shared" si="11"/>
        <v>1404609.1965247393</v>
      </c>
      <c r="N177">
        <v>28271.841635584831</v>
      </c>
    </row>
    <row r="178" spans="2:14" x14ac:dyDescent="0.35">
      <c r="B178" s="77">
        <v>144</v>
      </c>
      <c r="C178" s="80">
        <f>C$4+TSIR!H886</f>
        <v>5.1499999999999997E-2</v>
      </c>
      <c r="D178" s="80">
        <f>D$4+TSIR!I886</f>
        <v>4.9099999999999991E-2</v>
      </c>
      <c r="E178" s="80">
        <f>E$4+TSIR!J886</f>
        <v>4.8100000000000004E-2</v>
      </c>
      <c r="F178" s="80">
        <f>F$4+TSIR!K886</f>
        <v>4.6732000000000003E-2</v>
      </c>
      <c r="G178" s="80">
        <f>G$4+TSIR!L886</f>
        <v>4.6500000000000007E-2</v>
      </c>
      <c r="H178" s="90">
        <f t="shared" si="10"/>
        <v>366748898.49663067</v>
      </c>
      <c r="I178" s="90">
        <f t="shared" si="11"/>
        <v>-68857.585762500763</v>
      </c>
      <c r="N178">
        <v>57609.505365252495</v>
      </c>
    </row>
    <row r="179" spans="2:14" x14ac:dyDescent="0.35">
      <c r="B179" s="77">
        <v>145</v>
      </c>
      <c r="C179" s="80">
        <f>C$4+TSIR!H887</f>
        <v>5.1499999999999997E-2</v>
      </c>
      <c r="D179" s="80">
        <f>D$4+TSIR!I887</f>
        <v>4.87E-2</v>
      </c>
      <c r="E179" s="80">
        <f>E$4+TSIR!J887</f>
        <v>4.7400000000000005E-2</v>
      </c>
      <c r="F179" s="80">
        <f>F$4+TSIR!K887</f>
        <v>4.6577E-2</v>
      </c>
      <c r="G179" s="80">
        <f>G$4+TSIR!L887</f>
        <v>4.6199999999999998E-2</v>
      </c>
      <c r="H179" s="90">
        <f t="shared" si="10"/>
        <v>366875365.58775842</v>
      </c>
      <c r="I179" s="90">
        <f t="shared" si="11"/>
        <v>57609.505365252495</v>
      </c>
      <c r="N179">
        <v>65426.45897346735</v>
      </c>
    </row>
    <row r="180" spans="2:14" x14ac:dyDescent="0.35">
      <c r="B180" s="77">
        <v>146</v>
      </c>
      <c r="C180" s="80">
        <f>C$4+TSIR!H888</f>
        <v>5.1300000000000005E-2</v>
      </c>
      <c r="D180" s="80">
        <f>D$4+TSIR!I888</f>
        <v>4.8300000000000003E-2</v>
      </c>
      <c r="E180" s="80">
        <f>E$4+TSIR!J888</f>
        <v>4.7400000000000005E-2</v>
      </c>
      <c r="F180" s="80">
        <f>F$4+TSIR!K888</f>
        <v>4.4633000000000006E-2</v>
      </c>
      <c r="G180" s="80">
        <f>G$4+TSIR!L888</f>
        <v>4.5999999999999999E-2</v>
      </c>
      <c r="H180" s="90">
        <f t="shared" si="10"/>
        <v>367356264.00104976</v>
      </c>
      <c r="I180" s="90">
        <f t="shared" si="11"/>
        <v>538507.9186565876</v>
      </c>
      <c r="N180">
        <v>100013.60892534256</v>
      </c>
    </row>
    <row r="181" spans="2:14" x14ac:dyDescent="0.35">
      <c r="B181" s="77">
        <v>147</v>
      </c>
      <c r="C181" s="80">
        <f>C$4+TSIR!H889</f>
        <v>5.16E-2</v>
      </c>
      <c r="D181" s="80">
        <f>D$4+TSIR!I889</f>
        <v>4.8899999999999992E-2</v>
      </c>
      <c r="E181" s="80">
        <f>E$4+TSIR!J889</f>
        <v>4.7800000000000002E-2</v>
      </c>
      <c r="F181" s="80">
        <f>F$4+TSIR!K889</f>
        <v>4.6812000000000006E-2</v>
      </c>
      <c r="G181" s="80">
        <f>G$4+TSIR!L889</f>
        <v>4.6600000000000003E-2</v>
      </c>
      <c r="H181" s="90">
        <f t="shared" si="10"/>
        <v>366263574.30900568</v>
      </c>
      <c r="I181" s="90">
        <f t="shared" si="11"/>
        <v>-554181.7733874917</v>
      </c>
      <c r="N181">
        <v>109456.37610399723</v>
      </c>
    </row>
    <row r="182" spans="2:14" x14ac:dyDescent="0.35">
      <c r="B182" s="77">
        <v>148</v>
      </c>
      <c r="C182" s="80">
        <f>C$4+TSIR!H890</f>
        <v>5.1499999999999997E-2</v>
      </c>
      <c r="D182" s="80">
        <f>D$4+TSIR!I890</f>
        <v>4.8899999999999999E-2</v>
      </c>
      <c r="E182" s="80">
        <f>E$4+TSIR!J890</f>
        <v>4.8100000000000004E-2</v>
      </c>
      <c r="F182" s="80">
        <f>F$4+TSIR!K890</f>
        <v>4.5896999999999993E-2</v>
      </c>
      <c r="G182" s="80">
        <f>G$4+TSIR!L890</f>
        <v>4.6800000000000001E-2</v>
      </c>
      <c r="H182" s="90">
        <f t="shared" si="10"/>
        <v>366059105.66197181</v>
      </c>
      <c r="I182" s="90">
        <f t="shared" si="11"/>
        <v>-758650.42042136192</v>
      </c>
      <c r="N182">
        <v>155449.32507562637</v>
      </c>
    </row>
    <row r="183" spans="2:14" x14ac:dyDescent="0.35">
      <c r="B183" s="77">
        <v>149</v>
      </c>
      <c r="C183" s="80">
        <f>C$4+TSIR!H891</f>
        <v>5.1100000000000007E-2</v>
      </c>
      <c r="D183" s="80">
        <f>D$4+TSIR!I891</f>
        <v>4.7799999999999995E-2</v>
      </c>
      <c r="E183" s="80">
        <f>E$4+TSIR!J891</f>
        <v>4.6900000000000004E-2</v>
      </c>
      <c r="F183" s="80">
        <f>F$4+TSIR!K891</f>
        <v>4.6463000000000011E-2</v>
      </c>
      <c r="G183" s="80">
        <f>G$4+TSIR!L891</f>
        <v>4.5199999999999997E-2</v>
      </c>
      <c r="H183" s="90">
        <f t="shared" si="10"/>
        <v>368820356.70980906</v>
      </c>
      <c r="I183" s="90">
        <f t="shared" si="11"/>
        <v>2002600.6274158955</v>
      </c>
      <c r="N183">
        <v>180696.44816792011</v>
      </c>
    </row>
    <row r="184" spans="2:14" x14ac:dyDescent="0.35">
      <c r="B184" s="77">
        <v>150</v>
      </c>
      <c r="C184" s="80">
        <f>C$4+TSIR!H892</f>
        <v>5.11E-2</v>
      </c>
      <c r="D184" s="80">
        <f>D$4+TSIR!I892</f>
        <v>4.7500000000000001E-2</v>
      </c>
      <c r="E184" s="80">
        <f>E$4+TSIR!J892</f>
        <v>4.6500000000000007E-2</v>
      </c>
      <c r="F184" s="80">
        <f>F$4+TSIR!K892</f>
        <v>4.6414999999999998E-2</v>
      </c>
      <c r="G184" s="80">
        <f>G$4+TSIR!L892</f>
        <v>4.5400000000000003E-2</v>
      </c>
      <c r="H184" s="90">
        <f t="shared" si="10"/>
        <v>368037663.11412919</v>
      </c>
      <c r="I184" s="90">
        <f t="shared" si="11"/>
        <v>1219907.0317360163</v>
      </c>
      <c r="N184">
        <v>206783.16247284412</v>
      </c>
    </row>
    <row r="185" spans="2:14" x14ac:dyDescent="0.35">
      <c r="B185" s="77">
        <v>151</v>
      </c>
      <c r="C185" s="80">
        <f>C$4+TSIR!H893</f>
        <v>5.0500000000000003E-2</v>
      </c>
      <c r="D185" s="80">
        <f>D$4+TSIR!I893</f>
        <v>4.7699999999999992E-2</v>
      </c>
      <c r="E185" s="80">
        <f>E$4+TSIR!J893</f>
        <v>4.6700000000000005E-2</v>
      </c>
      <c r="F185" s="80">
        <f>F$4+TSIR!K893</f>
        <v>4.6303000000000011E-2</v>
      </c>
      <c r="G185" s="80">
        <f>G$4+TSIR!L893</f>
        <v>4.5599999999999995E-2</v>
      </c>
      <c r="H185" s="90">
        <f t="shared" si="10"/>
        <v>367841513.04616964</v>
      </c>
      <c r="I185" s="90">
        <f t="shared" si="11"/>
        <v>1023756.9637764692</v>
      </c>
      <c r="N185">
        <v>209584.05162894726</v>
      </c>
    </row>
    <row r="186" spans="2:14" x14ac:dyDescent="0.35">
      <c r="B186" s="77">
        <v>152</v>
      </c>
      <c r="C186" s="80">
        <f>C$4+TSIR!H894</f>
        <v>5.1799999999999999E-2</v>
      </c>
      <c r="D186" s="80">
        <f>D$4+TSIR!I894</f>
        <v>4.9500000000000002E-2</v>
      </c>
      <c r="E186" s="80">
        <f>E$4+TSIR!J894</f>
        <v>4.8400000000000006E-2</v>
      </c>
      <c r="F186" s="80">
        <f>F$4+TSIR!K894</f>
        <v>4.6580999999999997E-2</v>
      </c>
      <c r="G186" s="80">
        <f>G$4+TSIR!L894</f>
        <v>4.7200000000000006E-2</v>
      </c>
      <c r="H186" s="90">
        <f t="shared" si="10"/>
        <v>365348341.50496137</v>
      </c>
      <c r="I186" s="90">
        <f t="shared" si="11"/>
        <v>-1469414.577431798</v>
      </c>
      <c r="N186">
        <v>211988.46474266052</v>
      </c>
    </row>
    <row r="187" spans="2:14" x14ac:dyDescent="0.35">
      <c r="B187" s="77">
        <v>153</v>
      </c>
      <c r="C187" s="80">
        <f>C$4+TSIR!H895</f>
        <v>5.0299999999999997E-2</v>
      </c>
      <c r="D187" s="80">
        <f>D$4+TSIR!I895</f>
        <v>4.689999999999999E-2</v>
      </c>
      <c r="E187" s="80">
        <f>E$4+TSIR!J895</f>
        <v>4.5899999999999996E-2</v>
      </c>
      <c r="F187" s="80">
        <f>F$4+TSIR!K895</f>
        <v>4.7029000000000008E-2</v>
      </c>
      <c r="G187" s="80">
        <f>G$4+TSIR!L895</f>
        <v>4.4600000000000001E-2</v>
      </c>
      <c r="H187" s="90">
        <f t="shared" si="10"/>
        <v>369525715.49561429</v>
      </c>
      <c r="I187" s="90">
        <f t="shared" si="11"/>
        <v>2707959.4132211208</v>
      </c>
      <c r="N187">
        <v>214589.99914383888</v>
      </c>
    </row>
    <row r="188" spans="2:14" x14ac:dyDescent="0.35">
      <c r="B188" s="77">
        <v>154</v>
      </c>
      <c r="C188" s="80">
        <f>C$4+TSIR!H896</f>
        <v>5.1900000000000002E-2</v>
      </c>
      <c r="D188" s="80">
        <f>D$4+TSIR!I896</f>
        <v>4.9399999999999999E-2</v>
      </c>
      <c r="E188" s="80">
        <f>E$4+TSIR!J896</f>
        <v>4.8500000000000008E-2</v>
      </c>
      <c r="F188" s="80">
        <f>F$4+TSIR!K896</f>
        <v>4.5864000000000002E-2</v>
      </c>
      <c r="G188" s="80">
        <f>G$4+TSIR!L896</f>
        <v>4.7200000000000006E-2</v>
      </c>
      <c r="H188" s="90">
        <f t="shared" si="10"/>
        <v>365407230.99553192</v>
      </c>
      <c r="I188" s="90">
        <f t="shared" si="11"/>
        <v>-1410525.0868612528</v>
      </c>
      <c r="N188">
        <v>219457.74052768946</v>
      </c>
    </row>
    <row r="189" spans="2:14" x14ac:dyDescent="0.35">
      <c r="B189" s="77">
        <v>155</v>
      </c>
      <c r="C189" s="80">
        <f>C$4+TSIR!H897</f>
        <v>5.1000000000000004E-2</v>
      </c>
      <c r="D189" s="80">
        <f>D$4+TSIR!I897</f>
        <v>4.7900000000000005E-2</v>
      </c>
      <c r="E189" s="80">
        <f>E$4+TSIR!J897</f>
        <v>4.6899999999999997E-2</v>
      </c>
      <c r="F189" s="80">
        <f>F$4+TSIR!K897</f>
        <v>4.5668E-2</v>
      </c>
      <c r="G189" s="80">
        <f>G$4+TSIR!L897</f>
        <v>4.5399999999999996E-2</v>
      </c>
      <c r="H189" s="90">
        <f t="shared" si="10"/>
        <v>368379766.08839709</v>
      </c>
      <c r="I189" s="90">
        <f t="shared" si="11"/>
        <v>1562010.0060039163</v>
      </c>
      <c r="N189">
        <v>245459.2408425808</v>
      </c>
    </row>
    <row r="190" spans="2:14" x14ac:dyDescent="0.35">
      <c r="B190" s="77">
        <v>156</v>
      </c>
      <c r="C190" s="80">
        <f>C$4+TSIR!H898</f>
        <v>5.1500000000000004E-2</v>
      </c>
      <c r="D190" s="80">
        <f>D$4+TSIR!I898</f>
        <v>4.8899999999999992E-2</v>
      </c>
      <c r="E190" s="80">
        <f>E$4+TSIR!J898</f>
        <v>4.7600000000000003E-2</v>
      </c>
      <c r="F190" s="80">
        <f>F$4+TSIR!K898</f>
        <v>4.5630999999999998E-2</v>
      </c>
      <c r="G190" s="80">
        <f>G$4+TSIR!L898</f>
        <v>4.6100000000000002E-2</v>
      </c>
      <c r="H190" s="90">
        <f t="shared" si="10"/>
        <v>367266400.3901391</v>
      </c>
      <c r="I190" s="90">
        <f t="shared" si="11"/>
        <v>448644.30774593353</v>
      </c>
      <c r="N190">
        <v>254584.60475993156</v>
      </c>
    </row>
    <row r="191" spans="2:14" x14ac:dyDescent="0.35">
      <c r="B191" s="77">
        <v>157</v>
      </c>
      <c r="C191" s="80">
        <f>C$4+TSIR!H899</f>
        <v>5.1199999999999996E-2</v>
      </c>
      <c r="D191" s="80">
        <f>D$4+TSIR!I899</f>
        <v>4.8399999999999999E-2</v>
      </c>
      <c r="E191" s="80">
        <f>E$4+TSIR!J899</f>
        <v>4.7400000000000005E-2</v>
      </c>
      <c r="F191" s="80">
        <f>F$4+TSIR!K899</f>
        <v>4.6905000000000009E-2</v>
      </c>
      <c r="G191" s="80">
        <f>G$4+TSIR!L899</f>
        <v>4.6200000000000005E-2</v>
      </c>
      <c r="H191" s="90">
        <f t="shared" si="10"/>
        <v>366917769.69131851</v>
      </c>
      <c r="I191" s="90">
        <f t="shared" si="11"/>
        <v>100013.60892534256</v>
      </c>
      <c r="N191">
        <v>286075.26199764013</v>
      </c>
    </row>
    <row r="192" spans="2:14" x14ac:dyDescent="0.35">
      <c r="B192" s="77">
        <v>158</v>
      </c>
      <c r="C192" s="80">
        <f>C$4+TSIR!H900</f>
        <v>5.2200000000000003E-2</v>
      </c>
      <c r="D192" s="80">
        <f>D$4+TSIR!I900</f>
        <v>4.99E-2</v>
      </c>
      <c r="E192" s="80">
        <f>E$4+TSIR!J900</f>
        <v>4.9000000000000009E-2</v>
      </c>
      <c r="F192" s="80">
        <f>F$4+TSIR!K900</f>
        <v>4.5221999999999998E-2</v>
      </c>
      <c r="G192" s="80">
        <f>G$4+TSIR!L900</f>
        <v>4.7599999999999996E-2</v>
      </c>
      <c r="H192" s="90">
        <f t="shared" si="10"/>
        <v>364851762.24940753</v>
      </c>
      <c r="I192" s="90">
        <f t="shared" si="11"/>
        <v>-1965993.8329856396</v>
      </c>
      <c r="N192">
        <v>295363.18646347523</v>
      </c>
    </row>
    <row r="193" spans="2:14" x14ac:dyDescent="0.35">
      <c r="B193" s="77">
        <v>159</v>
      </c>
      <c r="C193" s="80">
        <f>C$4+TSIR!H901</f>
        <v>5.1499999999999997E-2</v>
      </c>
      <c r="D193" s="80">
        <f>D$4+TSIR!I901</f>
        <v>4.8599999999999997E-2</v>
      </c>
      <c r="E193" s="80">
        <f>E$4+TSIR!J901</f>
        <v>4.7299999999999995E-2</v>
      </c>
      <c r="F193" s="80">
        <f>F$4+TSIR!K901</f>
        <v>4.6804000000000005E-2</v>
      </c>
      <c r="G193" s="80">
        <f>G$4+TSIR!L901</f>
        <v>4.6400000000000004E-2</v>
      </c>
      <c r="H193" s="90">
        <f t="shared" si="10"/>
        <v>366336915.43442726</v>
      </c>
      <c r="I193" s="90">
        <f t="shared" si="11"/>
        <v>-480840.64796590805</v>
      </c>
      <c r="N193">
        <v>295389.93686747551</v>
      </c>
    </row>
    <row r="194" spans="2:14" x14ac:dyDescent="0.35">
      <c r="B194" s="77">
        <v>160</v>
      </c>
      <c r="C194" s="80">
        <f>C$4+TSIR!H902</f>
        <v>5.1400000000000001E-2</v>
      </c>
      <c r="D194" s="80">
        <f>D$4+TSIR!I902</f>
        <v>4.8799999999999996E-2</v>
      </c>
      <c r="E194" s="80">
        <f>E$4+TSIR!J902</f>
        <v>4.7600000000000003E-2</v>
      </c>
      <c r="F194" s="80">
        <f>F$4+TSIR!K902</f>
        <v>4.5816000000000003E-2</v>
      </c>
      <c r="G194" s="80">
        <f>G$4+TSIR!L902</f>
        <v>4.6100000000000002E-2</v>
      </c>
      <c r="H194" s="90">
        <f t="shared" si="10"/>
        <v>367280534.140001</v>
      </c>
      <c r="I194" s="90">
        <f t="shared" si="11"/>
        <v>462778.05760782957</v>
      </c>
      <c r="N194">
        <v>298695.40561193228</v>
      </c>
    </row>
    <row r="195" spans="2:14" x14ac:dyDescent="0.35">
      <c r="B195" s="77">
        <v>161</v>
      </c>
      <c r="C195" s="80">
        <f>C$4+TSIR!H903</f>
        <v>4.9400000000000013E-2</v>
      </c>
      <c r="D195" s="80">
        <f>D$4+TSIR!I903</f>
        <v>4.5899999999999996E-2</v>
      </c>
      <c r="E195" s="80">
        <f>E$4+TSIR!J903</f>
        <v>4.5200000000000004E-2</v>
      </c>
      <c r="F195" s="80">
        <f>F$4+TSIR!K903</f>
        <v>4.6131000000000012E-2</v>
      </c>
      <c r="G195" s="80">
        <f>G$4+TSIR!L903</f>
        <v>4.3999999999999997E-2</v>
      </c>
      <c r="H195" s="90">
        <f t="shared" si="10"/>
        <v>370484834.7735635</v>
      </c>
      <c r="I195" s="90">
        <f t="shared" si="11"/>
        <v>3667078.6911703348</v>
      </c>
      <c r="N195">
        <v>304565.28485113382</v>
      </c>
    </row>
    <row r="196" spans="2:14" x14ac:dyDescent="0.35">
      <c r="B196" s="77">
        <v>162</v>
      </c>
      <c r="C196" s="80">
        <f>C$4+TSIR!H904</f>
        <v>5.0999999999999997E-2</v>
      </c>
      <c r="D196" s="80">
        <f>D$4+TSIR!I904</f>
        <v>4.7699999999999999E-2</v>
      </c>
      <c r="E196" s="80">
        <f>E$4+TSIR!J904</f>
        <v>4.6700000000000005E-2</v>
      </c>
      <c r="F196" s="80">
        <f>F$4+TSIR!K904</f>
        <v>4.6344000000000003E-2</v>
      </c>
      <c r="G196" s="80">
        <f>G$4+TSIR!L904</f>
        <v>4.53E-2</v>
      </c>
      <c r="H196" s="90">
        <f t="shared" si="10"/>
        <v>368447055.86264998</v>
      </c>
      <c r="I196" s="90">
        <f t="shared" si="11"/>
        <v>1629299.7802568078</v>
      </c>
      <c r="N196">
        <v>314729.94011580944</v>
      </c>
    </row>
    <row r="197" spans="2:14" x14ac:dyDescent="0.35">
      <c r="B197" s="77">
        <v>163</v>
      </c>
      <c r="C197" s="80">
        <f>C$4+TSIR!H905</f>
        <v>5.1900000000000002E-2</v>
      </c>
      <c r="D197" s="80">
        <f>D$4+TSIR!I905</f>
        <v>4.9299999999999997E-2</v>
      </c>
      <c r="E197" s="80">
        <f>E$4+TSIR!J905</f>
        <v>4.8000000000000001E-2</v>
      </c>
      <c r="F197" s="80">
        <f>F$4+TSIR!K905</f>
        <v>4.7347999999999994E-2</v>
      </c>
      <c r="G197" s="80">
        <f>G$4+TSIR!L905</f>
        <v>4.6400000000000004E-2</v>
      </c>
      <c r="H197" s="90">
        <f t="shared" si="10"/>
        <v>366837324.50803298</v>
      </c>
      <c r="I197" s="90">
        <f t="shared" si="11"/>
        <v>19568.425639808178</v>
      </c>
      <c r="N197">
        <v>316095.47271454334</v>
      </c>
    </row>
    <row r="198" spans="2:14" x14ac:dyDescent="0.35">
      <c r="B198" s="77">
        <v>164</v>
      </c>
      <c r="C198" s="80">
        <f>C$4+TSIR!H906</f>
        <v>5.1400000000000001E-2</v>
      </c>
      <c r="D198" s="80">
        <f>D$4+TSIR!I906</f>
        <v>4.8499999999999995E-2</v>
      </c>
      <c r="E198" s="80">
        <f>E$4+TSIR!J906</f>
        <v>4.7800000000000009E-2</v>
      </c>
      <c r="F198" s="80">
        <f>F$4+TSIR!K906</f>
        <v>4.6716000000000008E-2</v>
      </c>
      <c r="G198" s="80">
        <f>G$4+TSIR!L906</f>
        <v>4.6599999999999996E-2</v>
      </c>
      <c r="H198" s="90">
        <f t="shared" si="10"/>
        <v>366286634.06916553</v>
      </c>
      <c r="I198" s="90">
        <f t="shared" si="11"/>
        <v>-531122.01322764158</v>
      </c>
      <c r="N198">
        <v>379100.47223109007</v>
      </c>
    </row>
    <row r="199" spans="2:14" x14ac:dyDescent="0.35">
      <c r="B199" s="77">
        <v>165</v>
      </c>
      <c r="C199" s="80">
        <f>C$4+TSIR!H907</f>
        <v>5.1199999999999996E-2</v>
      </c>
      <c r="D199" s="80">
        <f>D$4+TSIR!I907</f>
        <v>4.8399999999999999E-2</v>
      </c>
      <c r="E199" s="80">
        <f>E$4+TSIR!J907</f>
        <v>4.7600000000000003E-2</v>
      </c>
      <c r="F199" s="80">
        <f>F$4+TSIR!K907</f>
        <v>4.6372999999999998E-2</v>
      </c>
      <c r="G199" s="80">
        <f>G$4+TSIR!L907</f>
        <v>4.6300000000000001E-2</v>
      </c>
      <c r="H199" s="90">
        <f t="shared" si="10"/>
        <v>366846027.92402875</v>
      </c>
      <c r="I199" s="90">
        <f t="shared" si="11"/>
        <v>28271.841635584831</v>
      </c>
      <c r="N199">
        <v>395837.45200526714</v>
      </c>
    </row>
    <row r="200" spans="2:14" x14ac:dyDescent="0.35">
      <c r="B200" s="77">
        <v>166</v>
      </c>
      <c r="C200" s="80">
        <f>C$4+TSIR!H908</f>
        <v>5.0900000000000001E-2</v>
      </c>
      <c r="D200" s="80">
        <f>D$4+TSIR!I908</f>
        <v>4.7899999999999998E-2</v>
      </c>
      <c r="E200" s="80">
        <f>E$4+TSIR!J908</f>
        <v>4.6699999999999998E-2</v>
      </c>
      <c r="F200" s="80">
        <f>F$4+TSIR!K908</f>
        <v>4.4765000000000006E-2</v>
      </c>
      <c r="G200" s="80">
        <f>G$4+TSIR!L908</f>
        <v>4.5499999999999999E-2</v>
      </c>
      <c r="H200" s="90">
        <f t="shared" si="10"/>
        <v>368009340.59140319</v>
      </c>
      <c r="I200" s="90">
        <f t="shared" si="11"/>
        <v>1191584.5090100169</v>
      </c>
      <c r="N200">
        <v>445839.48750519753</v>
      </c>
    </row>
    <row r="201" spans="2:14" x14ac:dyDescent="0.35">
      <c r="B201" s="77">
        <v>167</v>
      </c>
      <c r="C201" s="80">
        <f>C$4+TSIR!H909</f>
        <v>5.1000000000000004E-2</v>
      </c>
      <c r="D201" s="80">
        <f>D$4+TSIR!I909</f>
        <v>4.8499999999999995E-2</v>
      </c>
      <c r="E201" s="80">
        <f>E$4+TSIR!J909</f>
        <v>4.7600000000000003E-2</v>
      </c>
      <c r="F201" s="80">
        <f>F$4+TSIR!K909</f>
        <v>4.5227000000000003E-2</v>
      </c>
      <c r="G201" s="80">
        <f>G$4+TSIR!L909</f>
        <v>4.6400000000000004E-2</v>
      </c>
      <c r="H201" s="90">
        <f t="shared" si="10"/>
        <v>366653529.69442385</v>
      </c>
      <c r="I201" s="90">
        <f t="shared" si="11"/>
        <v>-164226.38796931505</v>
      </c>
      <c r="N201">
        <v>448644.30774593353</v>
      </c>
    </row>
    <row r="202" spans="2:14" x14ac:dyDescent="0.35">
      <c r="B202" s="77">
        <v>168</v>
      </c>
      <c r="C202" s="80">
        <f>C$4+TSIR!H910</f>
        <v>5.1200000000000002E-2</v>
      </c>
      <c r="D202" s="80">
        <f>D$4+TSIR!I910</f>
        <v>4.8399999999999999E-2</v>
      </c>
      <c r="E202" s="80">
        <f>E$4+TSIR!J910</f>
        <v>4.7400000000000005E-2</v>
      </c>
      <c r="F202" s="80">
        <f>F$4+TSIR!K910</f>
        <v>4.6334000000000007E-2</v>
      </c>
      <c r="G202" s="80">
        <f>G$4+TSIR!L910</f>
        <v>4.6300000000000001E-2</v>
      </c>
      <c r="H202" s="90">
        <f t="shared" si="10"/>
        <v>366689047.43025011</v>
      </c>
      <c r="I202" s="90">
        <f t="shared" si="11"/>
        <v>-128708.65214306116</v>
      </c>
      <c r="N202">
        <v>462778.05760782957</v>
      </c>
    </row>
    <row r="203" spans="2:14" x14ac:dyDescent="0.35">
      <c r="B203" s="77">
        <v>169</v>
      </c>
      <c r="C203" s="80">
        <f>C$4+TSIR!H911</f>
        <v>5.1500000000000004E-2</v>
      </c>
      <c r="D203" s="80">
        <f>D$4+TSIR!I911</f>
        <v>4.8099999999999997E-2</v>
      </c>
      <c r="E203" s="80">
        <f>E$4+TSIR!J911</f>
        <v>4.7700000000000006E-2</v>
      </c>
      <c r="F203" s="80">
        <f>F$4+TSIR!K911</f>
        <v>4.6635000000000003E-2</v>
      </c>
      <c r="G203" s="80">
        <f>G$4+TSIR!L911</f>
        <v>4.6500000000000007E-2</v>
      </c>
      <c r="H203" s="90">
        <f t="shared" si="10"/>
        <v>366409397.50427592</v>
      </c>
      <c r="I203" s="90">
        <f t="shared" si="11"/>
        <v>-408358.5781172514</v>
      </c>
      <c r="N203">
        <v>480490.75084161758</v>
      </c>
    </row>
    <row r="204" spans="2:14" x14ac:dyDescent="0.35">
      <c r="B204" s="77">
        <v>170</v>
      </c>
      <c r="C204" s="80">
        <f>C$4+TSIR!H912</f>
        <v>5.0999999999999997E-2</v>
      </c>
      <c r="D204" s="80">
        <f>D$4+TSIR!I912</f>
        <v>4.8000000000000001E-2</v>
      </c>
      <c r="E204" s="80">
        <f>E$4+TSIR!J912</f>
        <v>4.6800000000000001E-2</v>
      </c>
      <c r="F204" s="80">
        <f>F$4+TSIR!K912</f>
        <v>4.6390000000000001E-2</v>
      </c>
      <c r="G204" s="80">
        <f>G$4+TSIR!L912</f>
        <v>4.5199999999999997E-2</v>
      </c>
      <c r="H204" s="90">
        <f t="shared" si="10"/>
        <v>368763632.12566799</v>
      </c>
      <c r="I204" s="90">
        <f t="shared" si="11"/>
        <v>1945876.0432748199</v>
      </c>
      <c r="N204">
        <v>512846.21326291561</v>
      </c>
    </row>
    <row r="205" spans="2:14" x14ac:dyDescent="0.35">
      <c r="B205" s="77">
        <v>171</v>
      </c>
      <c r="C205" s="80">
        <f>C$4+TSIR!H913</f>
        <v>5.1700000000000003E-2</v>
      </c>
      <c r="D205" s="80">
        <f>D$4+TSIR!I913</f>
        <v>4.9199999999999994E-2</v>
      </c>
      <c r="E205" s="80">
        <f>E$4+TSIR!J913</f>
        <v>4.8099999999999997E-2</v>
      </c>
      <c r="F205" s="80">
        <f>F$4+TSIR!K913</f>
        <v>4.5831000000000004E-2</v>
      </c>
      <c r="G205" s="80">
        <f>G$4+TSIR!L913</f>
        <v>4.6800000000000001E-2</v>
      </c>
      <c r="H205" s="90">
        <f t="shared" si="10"/>
        <v>366033443.29529965</v>
      </c>
      <c r="I205" s="90">
        <f t="shared" si="11"/>
        <v>-784312.78709352016</v>
      </c>
      <c r="N205">
        <v>517795.18738228083</v>
      </c>
    </row>
    <row r="206" spans="2:14" x14ac:dyDescent="0.35">
      <c r="B206" s="77">
        <v>172</v>
      </c>
      <c r="C206" s="80">
        <f>C$4+TSIR!H914</f>
        <v>5.11E-2</v>
      </c>
      <c r="D206" s="80">
        <f>D$4+TSIR!I914</f>
        <v>4.8300000000000003E-2</v>
      </c>
      <c r="E206" s="80">
        <f>E$4+TSIR!J914</f>
        <v>4.7500000000000007E-2</v>
      </c>
      <c r="F206" s="80">
        <f>F$4+TSIR!K914</f>
        <v>4.6369000000000007E-2</v>
      </c>
      <c r="G206" s="80">
        <f>G$4+TSIR!L914</f>
        <v>4.6399999999999997E-2</v>
      </c>
      <c r="H206" s="90">
        <f t="shared" si="10"/>
        <v>366553101.1062566</v>
      </c>
      <c r="I206" s="90">
        <f t="shared" si="11"/>
        <v>-264654.97613656521</v>
      </c>
      <c r="N206">
        <v>524489.5638602972</v>
      </c>
    </row>
    <row r="207" spans="2:14" x14ac:dyDescent="0.35">
      <c r="B207" s="77">
        <v>173</v>
      </c>
      <c r="C207" s="80">
        <f>C$4+TSIR!H915</f>
        <v>5.1500000000000004E-2</v>
      </c>
      <c r="D207" s="80">
        <f>D$4+TSIR!I915</f>
        <v>4.9599999999999991E-2</v>
      </c>
      <c r="E207" s="80">
        <f>E$4+TSIR!J915</f>
        <v>4.8400000000000006E-2</v>
      </c>
      <c r="F207" s="80">
        <f>F$4+TSIR!K915</f>
        <v>4.6371000000000002E-2</v>
      </c>
      <c r="G207" s="80">
        <f>G$4+TSIR!L915</f>
        <v>4.7200000000000006E-2</v>
      </c>
      <c r="H207" s="90">
        <f t="shared" si="10"/>
        <v>365401118.64993906</v>
      </c>
      <c r="I207" s="90">
        <f t="shared" si="11"/>
        <v>-1416637.4324541092</v>
      </c>
      <c r="N207">
        <v>526718.62582135201</v>
      </c>
    </row>
    <row r="208" spans="2:14" x14ac:dyDescent="0.35">
      <c r="B208" s="77">
        <v>174</v>
      </c>
      <c r="C208" s="80">
        <f>C$4+TSIR!H916</f>
        <v>5.1499999999999997E-2</v>
      </c>
      <c r="D208" s="80">
        <f>D$4+TSIR!I916</f>
        <v>4.8599999999999997E-2</v>
      </c>
      <c r="E208" s="80">
        <f>E$4+TSIR!J916</f>
        <v>4.7400000000000005E-2</v>
      </c>
      <c r="F208" s="80">
        <f>F$4+TSIR!K916</f>
        <v>4.6449999999999998E-2</v>
      </c>
      <c r="G208" s="80">
        <f>G$4+TSIR!L916</f>
        <v>4.5999999999999999E-2</v>
      </c>
      <c r="H208" s="90">
        <f t="shared" si="10"/>
        <v>367330602.29565609</v>
      </c>
      <c r="I208" s="90">
        <f t="shared" si="11"/>
        <v>512846.21326291561</v>
      </c>
      <c r="N208">
        <v>533294.65439331532</v>
      </c>
    </row>
    <row r="209" spans="2:14" x14ac:dyDescent="0.35">
      <c r="B209" s="77">
        <v>175</v>
      </c>
      <c r="C209" s="80">
        <f>C$4+TSIR!H917</f>
        <v>5.1799999999999999E-2</v>
      </c>
      <c r="D209" s="80">
        <f>D$4+TSIR!I917</f>
        <v>4.9099999999999998E-2</v>
      </c>
      <c r="E209" s="80">
        <f>E$4+TSIR!J917</f>
        <v>4.8300000000000003E-2</v>
      </c>
      <c r="F209" s="80">
        <f>F$4+TSIR!K917</f>
        <v>4.5718000000000009E-2</v>
      </c>
      <c r="G209" s="80">
        <f>G$4+TSIR!L917</f>
        <v>4.7E-2</v>
      </c>
      <c r="H209" s="90">
        <f t="shared" si="10"/>
        <v>365714939.73126221</v>
      </c>
      <c r="I209" s="90">
        <f t="shared" si="11"/>
        <v>-1102816.3511309624</v>
      </c>
      <c r="N209">
        <v>538507.9186565876</v>
      </c>
    </row>
    <row r="210" spans="2:14" x14ac:dyDescent="0.35">
      <c r="B210" s="77">
        <v>176</v>
      </c>
      <c r="C210" s="80">
        <f>C$4+TSIR!H918</f>
        <v>5.1300000000000005E-2</v>
      </c>
      <c r="D210" s="80">
        <f>D$4+TSIR!I918</f>
        <v>4.8800000000000003E-2</v>
      </c>
      <c r="E210" s="80">
        <f>E$4+TSIR!J918</f>
        <v>4.7900000000000005E-2</v>
      </c>
      <c r="F210" s="80">
        <f>F$4+TSIR!K918</f>
        <v>4.6664000000000004E-2</v>
      </c>
      <c r="G210" s="80">
        <f>G$4+TSIR!L918</f>
        <v>4.6799999999999994E-2</v>
      </c>
      <c r="H210" s="90">
        <f t="shared" si="10"/>
        <v>365933295.26460195</v>
      </c>
      <c r="I210" s="90">
        <f t="shared" si="11"/>
        <v>-884460.81779122353</v>
      </c>
      <c r="N210">
        <v>543369.38570147753</v>
      </c>
    </row>
    <row r="211" spans="2:14" x14ac:dyDescent="0.35">
      <c r="B211" s="77">
        <v>177</v>
      </c>
      <c r="C211" s="80">
        <f>C$4+TSIR!H919</f>
        <v>5.1200000000000002E-2</v>
      </c>
      <c r="D211" s="80">
        <f>D$4+TSIR!I919</f>
        <v>4.8199999999999993E-2</v>
      </c>
      <c r="E211" s="80">
        <f>E$4+TSIR!J919</f>
        <v>4.7000000000000007E-2</v>
      </c>
      <c r="F211" s="80">
        <f>F$4+TSIR!K919</f>
        <v>4.6526999999999999E-2</v>
      </c>
      <c r="G211" s="80">
        <f>G$4+TSIR!L919</f>
        <v>4.5800000000000007E-2</v>
      </c>
      <c r="H211" s="90">
        <f t="shared" si="10"/>
        <v>367514442.49704474</v>
      </c>
      <c r="I211" s="90">
        <f t="shared" si="11"/>
        <v>696686.4146515727</v>
      </c>
      <c r="N211">
        <v>546316.98936295509</v>
      </c>
    </row>
    <row r="212" spans="2:14" x14ac:dyDescent="0.35">
      <c r="B212" s="77">
        <v>178</v>
      </c>
      <c r="C212" s="80">
        <f>C$4+TSIR!H920</f>
        <v>5.1400000000000001E-2</v>
      </c>
      <c r="D212" s="80">
        <f>D$4+TSIR!I920</f>
        <v>4.8599999999999997E-2</v>
      </c>
      <c r="E212" s="80">
        <f>E$4+TSIR!J920</f>
        <v>4.7399999999999998E-2</v>
      </c>
      <c r="F212" s="80">
        <f>F$4+TSIR!K920</f>
        <v>4.7035E-2</v>
      </c>
      <c r="G212" s="80">
        <f>G$4+TSIR!L920</f>
        <v>4.6300000000000001E-2</v>
      </c>
      <c r="H212" s="90">
        <f t="shared" si="10"/>
        <v>366660775.58861452</v>
      </c>
      <c r="I212" s="90">
        <f t="shared" si="11"/>
        <v>-156980.49377864599</v>
      </c>
      <c r="N212">
        <v>552758.01526832581</v>
      </c>
    </row>
    <row r="213" spans="2:14" x14ac:dyDescent="0.35">
      <c r="B213" s="77">
        <v>179</v>
      </c>
      <c r="C213" s="80">
        <f>C$4+TSIR!H921</f>
        <v>5.1400000000000001E-2</v>
      </c>
      <c r="D213" s="80">
        <f>D$4+TSIR!I921</f>
        <v>4.87E-2</v>
      </c>
      <c r="E213" s="80">
        <f>E$4+TSIR!J921</f>
        <v>4.7699999999999999E-2</v>
      </c>
      <c r="F213" s="80">
        <f>F$4+TSIR!K921</f>
        <v>4.6393000000000004E-2</v>
      </c>
      <c r="G213" s="80">
        <f>G$4+TSIR!L921</f>
        <v>4.6500000000000007E-2</v>
      </c>
      <c r="H213" s="90">
        <f t="shared" si="10"/>
        <v>366441751.67860794</v>
      </c>
      <c r="I213" s="90">
        <f t="shared" si="11"/>
        <v>-376004.40378522873</v>
      </c>
      <c r="N213">
        <v>574342.66989022493</v>
      </c>
    </row>
    <row r="214" spans="2:14" x14ac:dyDescent="0.35">
      <c r="B214" s="77">
        <v>180</v>
      </c>
      <c r="C214" s="80">
        <f>C$4+TSIR!H922</f>
        <v>5.0700000000000002E-2</v>
      </c>
      <c r="D214" s="80">
        <f>D$4+TSIR!I922</f>
        <v>4.7499999999999994E-2</v>
      </c>
      <c r="E214" s="80">
        <f>E$4+TSIR!J922</f>
        <v>4.6800000000000001E-2</v>
      </c>
      <c r="F214" s="80">
        <f>F$4+TSIR!K922</f>
        <v>4.6981000000000009E-2</v>
      </c>
      <c r="G214" s="80">
        <f>G$4+TSIR!L922</f>
        <v>4.5399999999999996E-2</v>
      </c>
      <c r="H214" s="90">
        <f t="shared" si="10"/>
        <v>368340904.98166811</v>
      </c>
      <c r="I214" s="90">
        <f t="shared" si="11"/>
        <v>1523148.8992749453</v>
      </c>
      <c r="N214">
        <v>599153.81751286983</v>
      </c>
    </row>
    <row r="215" spans="2:14" x14ac:dyDescent="0.35">
      <c r="B215" s="77">
        <v>181</v>
      </c>
      <c r="C215" s="80">
        <f>C$4+TSIR!H923</f>
        <v>5.0400000000000007E-2</v>
      </c>
      <c r="D215" s="80">
        <f>D$4+TSIR!I923</f>
        <v>4.7399999999999998E-2</v>
      </c>
      <c r="E215" s="80">
        <f>E$4+TSIR!J923</f>
        <v>4.6600000000000009E-2</v>
      </c>
      <c r="F215" s="80">
        <f>F$4+TSIR!K923</f>
        <v>4.6857999999999997E-2</v>
      </c>
      <c r="G215" s="80">
        <f>G$4+TSIR!L923</f>
        <v>4.5699999999999998E-2</v>
      </c>
      <c r="H215" s="90">
        <f t="shared" si="10"/>
        <v>367542193.12976122</v>
      </c>
      <c r="I215" s="90">
        <f t="shared" si="11"/>
        <v>724437.04736804962</v>
      </c>
      <c r="N215">
        <v>605504.96909034252</v>
      </c>
    </row>
    <row r="216" spans="2:14" x14ac:dyDescent="0.35">
      <c r="B216" s="77">
        <v>182</v>
      </c>
      <c r="C216" s="80">
        <f>C$4+TSIR!H924</f>
        <v>5.1899999999999995E-2</v>
      </c>
      <c r="D216" s="80">
        <f>D$4+TSIR!I924</f>
        <v>4.9399999999999993E-2</v>
      </c>
      <c r="E216" s="80">
        <f>E$4+TSIR!J924</f>
        <v>4.8599999999999997E-2</v>
      </c>
      <c r="F216" s="80">
        <f>F$4+TSIR!K924</f>
        <v>4.6184000000000003E-2</v>
      </c>
      <c r="G216" s="80">
        <f>G$4+TSIR!L924</f>
        <v>4.7400000000000005E-2</v>
      </c>
      <c r="H216" s="90">
        <f t="shared" si="10"/>
        <v>365030707.62869287</v>
      </c>
      <c r="I216" s="90">
        <f t="shared" si="11"/>
        <v>-1787048.453700304</v>
      </c>
      <c r="N216">
        <v>613127.40337479115</v>
      </c>
    </row>
    <row r="217" spans="2:14" x14ac:dyDescent="0.35">
      <c r="B217" s="77">
        <v>183</v>
      </c>
      <c r="C217" s="80">
        <f>C$4+TSIR!H925</f>
        <v>5.2400000000000002E-2</v>
      </c>
      <c r="D217" s="80">
        <f>D$4+TSIR!I925</f>
        <v>4.9800000000000004E-2</v>
      </c>
      <c r="E217" s="80">
        <f>E$4+TSIR!J925</f>
        <v>4.8600000000000011E-2</v>
      </c>
      <c r="F217" s="80">
        <f>F$4+TSIR!K925</f>
        <v>4.6433000000000009E-2</v>
      </c>
      <c r="G217" s="80">
        <f>G$4+TSIR!L925</f>
        <v>4.6999999999999993E-2</v>
      </c>
      <c r="H217" s="90">
        <f t="shared" si="10"/>
        <v>365867448.56641763</v>
      </c>
      <c r="I217" s="90">
        <f t="shared" si="11"/>
        <v>-950307.51597553492</v>
      </c>
      <c r="N217">
        <v>656818.90312409401</v>
      </c>
    </row>
    <row r="218" spans="2:14" x14ac:dyDescent="0.35">
      <c r="B218" s="77">
        <v>184</v>
      </c>
      <c r="C218" s="80">
        <f>C$4+TSIR!H926</f>
        <v>5.1400000000000001E-2</v>
      </c>
      <c r="D218" s="80">
        <f>D$4+TSIR!I926</f>
        <v>4.8599999999999997E-2</v>
      </c>
      <c r="E218" s="80">
        <f>E$4+TSIR!J926</f>
        <v>4.7699999999999999E-2</v>
      </c>
      <c r="F218" s="80">
        <f>F$4+TSIR!K926</f>
        <v>4.6529000000000001E-2</v>
      </c>
      <c r="G218" s="80">
        <f>G$4+TSIR!L926</f>
        <v>4.6500000000000007E-2</v>
      </c>
      <c r="H218" s="90">
        <f t="shared" si="10"/>
        <v>366439150.14420664</v>
      </c>
      <c r="I218" s="90">
        <f t="shared" si="11"/>
        <v>-378605.9381865263</v>
      </c>
      <c r="N218">
        <v>682550.76420402527</v>
      </c>
    </row>
    <row r="219" spans="2:14" x14ac:dyDescent="0.35">
      <c r="B219" s="77">
        <v>185</v>
      </c>
      <c r="C219" s="80">
        <f>C$4+TSIR!H927</f>
        <v>5.1799999999999999E-2</v>
      </c>
      <c r="D219" s="80">
        <f>D$4+TSIR!I927</f>
        <v>4.9099999999999991E-2</v>
      </c>
      <c r="E219" s="80">
        <f>E$4+TSIR!J927</f>
        <v>4.8100000000000004E-2</v>
      </c>
      <c r="F219" s="80">
        <f>F$4+TSIR!K927</f>
        <v>4.5847000000000006E-2</v>
      </c>
      <c r="G219" s="80">
        <f>G$4+TSIR!L927</f>
        <v>4.6700000000000005E-2</v>
      </c>
      <c r="H219" s="90">
        <f t="shared" si="10"/>
        <v>366242188.74938977</v>
      </c>
      <c r="I219" s="90">
        <f t="shared" si="11"/>
        <v>-575567.33300340176</v>
      </c>
      <c r="N219">
        <v>696568.45827233791</v>
      </c>
    </row>
    <row r="220" spans="2:14" x14ac:dyDescent="0.35">
      <c r="B220" s="77">
        <v>186</v>
      </c>
      <c r="C220" s="80">
        <f>C$4+TSIR!H928</f>
        <v>5.1300000000000005E-2</v>
      </c>
      <c r="D220" s="80">
        <f>D$4+TSIR!I928</f>
        <v>4.8400000000000006E-2</v>
      </c>
      <c r="E220" s="80">
        <f>E$4+TSIR!J928</f>
        <v>4.7200000000000006E-2</v>
      </c>
      <c r="F220" s="80">
        <f>F$4+TSIR!K928</f>
        <v>4.5637000000000004E-2</v>
      </c>
      <c r="G220" s="80">
        <f>G$4+TSIR!L928</f>
        <v>4.58E-2</v>
      </c>
      <c r="H220" s="90">
        <f t="shared" si="10"/>
        <v>367660131.117172</v>
      </c>
      <c r="I220" s="90">
        <f t="shared" si="11"/>
        <v>842375.03477883339</v>
      </c>
      <c r="N220">
        <v>696686.4146515727</v>
      </c>
    </row>
    <row r="221" spans="2:14" x14ac:dyDescent="0.35">
      <c r="B221" s="77">
        <v>187</v>
      </c>
      <c r="C221" s="80">
        <f>C$4+TSIR!H929</f>
        <v>5.1199999999999996E-2</v>
      </c>
      <c r="D221" s="80">
        <f>D$4+TSIR!I929</f>
        <v>4.7999999999999994E-2</v>
      </c>
      <c r="E221" s="80">
        <f>E$4+TSIR!J929</f>
        <v>4.7800000000000002E-2</v>
      </c>
      <c r="F221" s="80">
        <f>F$4+TSIR!K929</f>
        <v>4.7080000000000004E-2</v>
      </c>
      <c r="G221" s="80">
        <f>G$4+TSIR!L929</f>
        <v>4.6599999999999996E-2</v>
      </c>
      <c r="H221" s="90">
        <f t="shared" si="10"/>
        <v>366307088.64323074</v>
      </c>
      <c r="I221" s="90">
        <f t="shared" si="11"/>
        <v>-510667.43916243315</v>
      </c>
      <c r="N221">
        <v>700619.24702328444</v>
      </c>
    </row>
    <row r="222" spans="2:14" x14ac:dyDescent="0.35">
      <c r="B222" s="77">
        <v>188</v>
      </c>
      <c r="C222" s="80">
        <f>C$4+TSIR!H930</f>
        <v>5.1600000000000007E-2</v>
      </c>
      <c r="D222" s="80">
        <f>D$4+TSIR!I930</f>
        <v>4.8899999999999999E-2</v>
      </c>
      <c r="E222" s="80">
        <f>E$4+TSIR!J930</f>
        <v>4.7900000000000012E-2</v>
      </c>
      <c r="F222" s="80">
        <f>F$4+TSIR!K930</f>
        <v>4.7184999999999998E-2</v>
      </c>
      <c r="G222" s="80">
        <f>G$4+TSIR!L930</f>
        <v>4.6300000000000001E-2</v>
      </c>
      <c r="H222" s="90">
        <f t="shared" si="10"/>
        <v>367027340.13402212</v>
      </c>
      <c r="I222" s="90">
        <f t="shared" si="11"/>
        <v>209584.05162894726</v>
      </c>
      <c r="N222">
        <v>708218.49980270863</v>
      </c>
    </row>
    <row r="223" spans="2:14" x14ac:dyDescent="0.35">
      <c r="B223" s="77">
        <v>189</v>
      </c>
      <c r="C223" s="80">
        <f>C$4+TSIR!H931</f>
        <v>5.0699999999999995E-2</v>
      </c>
      <c r="D223" s="80">
        <f>D$4+TSIR!I931</f>
        <v>4.8000000000000001E-2</v>
      </c>
      <c r="E223" s="80">
        <f>E$4+TSIR!J931</f>
        <v>4.6899999999999997E-2</v>
      </c>
      <c r="F223" s="80">
        <f>F$4+TSIR!K931</f>
        <v>4.6761000000000004E-2</v>
      </c>
      <c r="G223" s="80">
        <f>G$4+TSIR!L931</f>
        <v>4.58E-2</v>
      </c>
      <c r="H223" s="90">
        <f t="shared" si="10"/>
        <v>367514324.54066551</v>
      </c>
      <c r="I223" s="90">
        <f t="shared" si="11"/>
        <v>696568.45827233791</v>
      </c>
      <c r="N223">
        <v>724437.04736804962</v>
      </c>
    </row>
    <row r="224" spans="2:14" x14ac:dyDescent="0.35">
      <c r="B224" s="77">
        <v>190</v>
      </c>
      <c r="C224" s="80">
        <f>C$4+TSIR!H932</f>
        <v>5.1600000000000007E-2</v>
      </c>
      <c r="D224" s="80">
        <f>D$4+TSIR!I932</f>
        <v>4.9199999999999994E-2</v>
      </c>
      <c r="E224" s="80">
        <f>E$4+TSIR!J932</f>
        <v>4.7900000000000005E-2</v>
      </c>
      <c r="F224" s="80">
        <f>F$4+TSIR!K932</f>
        <v>4.6786000000000008E-2</v>
      </c>
      <c r="G224" s="80">
        <f>G$4+TSIR!L932</f>
        <v>4.6600000000000003E-2</v>
      </c>
      <c r="H224" s="90">
        <f t="shared" si="10"/>
        <v>366349755.4175126</v>
      </c>
      <c r="I224" s="90">
        <f t="shared" si="11"/>
        <v>-468000.66488057375</v>
      </c>
      <c r="N224">
        <v>725176.13775527477</v>
      </c>
    </row>
    <row r="225" spans="2:14" x14ac:dyDescent="0.35">
      <c r="B225" s="77">
        <v>191</v>
      </c>
      <c r="C225" s="80">
        <f>C$4+TSIR!H933</f>
        <v>5.1199999999999996E-2</v>
      </c>
      <c r="D225" s="80">
        <f>D$4+TSIR!I933</f>
        <v>4.8099999999999997E-2</v>
      </c>
      <c r="E225" s="80">
        <f>E$4+TSIR!J933</f>
        <v>4.7099999999999996E-2</v>
      </c>
      <c r="F225" s="80">
        <f>F$4+TSIR!K933</f>
        <v>4.6227000000000004E-2</v>
      </c>
      <c r="G225" s="80">
        <f>G$4+TSIR!L933</f>
        <v>4.5600000000000002E-2</v>
      </c>
      <c r="H225" s="90">
        <f t="shared" si="10"/>
        <v>368049352.54210049</v>
      </c>
      <c r="I225" s="90">
        <f t="shared" si="11"/>
        <v>1231596.4597073197</v>
      </c>
      <c r="N225">
        <v>739229.27745115757</v>
      </c>
    </row>
    <row r="226" spans="2:14" x14ac:dyDescent="0.35">
      <c r="B226" s="77">
        <v>192</v>
      </c>
      <c r="C226" s="80">
        <f>C$4+TSIR!H934</f>
        <v>5.1800000000000006E-2</v>
      </c>
      <c r="D226" s="80">
        <f>D$4+TSIR!I934</f>
        <v>4.9299999999999997E-2</v>
      </c>
      <c r="E226" s="80">
        <f>E$4+TSIR!J934</f>
        <v>4.8000000000000008E-2</v>
      </c>
      <c r="F226" s="80">
        <f>F$4+TSIR!K934</f>
        <v>4.6581000000000004E-2</v>
      </c>
      <c r="G226" s="80">
        <f>G$4+TSIR!L934</f>
        <v>4.6600000000000003E-2</v>
      </c>
      <c r="H226" s="90">
        <f t="shared" si="10"/>
        <v>366397256.32191467</v>
      </c>
      <c r="I226" s="90">
        <f t="shared" si="11"/>
        <v>-420499.76047849655</v>
      </c>
      <c r="N226">
        <v>770227.84404122829</v>
      </c>
    </row>
    <row r="227" spans="2:14" x14ac:dyDescent="0.35">
      <c r="B227" s="77">
        <v>193</v>
      </c>
      <c r="C227" s="80">
        <f>C$4+TSIR!H935</f>
        <v>5.0700000000000002E-2</v>
      </c>
      <c r="D227" s="80">
        <f>D$4+TSIR!I935</f>
        <v>4.7699999999999992E-2</v>
      </c>
      <c r="E227" s="80">
        <f>E$4+TSIR!J935</f>
        <v>4.6700000000000005E-2</v>
      </c>
      <c r="F227" s="80">
        <f>F$4+TSIR!K935</f>
        <v>4.6759999999999996E-2</v>
      </c>
      <c r="G227" s="80">
        <f>G$4+TSIR!L935</f>
        <v>4.5400000000000003E-2</v>
      </c>
      <c r="H227" s="90">
        <f t="shared" si="10"/>
        <v>368267408.27007622</v>
      </c>
      <c r="I227" s="90">
        <f t="shared" si="11"/>
        <v>1449652.1876830459</v>
      </c>
      <c r="N227">
        <v>786968.00817239285</v>
      </c>
    </row>
    <row r="228" spans="2:14" x14ac:dyDescent="0.35">
      <c r="B228" s="77">
        <v>194</v>
      </c>
      <c r="C228" s="80">
        <f>C$4+TSIR!H936</f>
        <v>5.0899999999999994E-2</v>
      </c>
      <c r="D228" s="80">
        <f>D$4+TSIR!I936</f>
        <v>4.7900000000000005E-2</v>
      </c>
      <c r="E228" s="80">
        <f>E$4+TSIR!J936</f>
        <v>4.6699999999999998E-2</v>
      </c>
      <c r="F228" s="80">
        <f>F$4+TSIR!K936</f>
        <v>4.6064000000000008E-2</v>
      </c>
      <c r="G228" s="80">
        <f>G$4+TSIR!L936</f>
        <v>4.5199999999999997E-2</v>
      </c>
      <c r="H228" s="90">
        <f t="shared" ref="H228:H284" si="12">($O$3/(1+C228))*$I$3+($K$4/(1+C228)+$K$4/(1+D228)^2+($O$3+$K$4)/(1+E228)^3)*($I$4)+($O$3/(1+G228)^5)*$I$5</f>
        <v>368699059.65607518</v>
      </c>
      <c r="I228" s="90">
        <f t="shared" ref="I228:I284" si="13">H228-SUM($M$3:$M$5)</f>
        <v>1881303.5736820102</v>
      </c>
      <c r="N228">
        <v>801107.58913242817</v>
      </c>
    </row>
    <row r="229" spans="2:14" x14ac:dyDescent="0.35">
      <c r="B229" s="77">
        <v>195</v>
      </c>
      <c r="C229" s="80">
        <f>C$4+TSIR!H937</f>
        <v>5.2700000000000004E-2</v>
      </c>
      <c r="D229" s="80">
        <f>D$4+TSIR!I937</f>
        <v>5.0199999999999995E-2</v>
      </c>
      <c r="E229" s="80">
        <f>E$4+TSIR!J937</f>
        <v>4.9400000000000006E-2</v>
      </c>
      <c r="F229" s="80">
        <f>F$4+TSIR!K937</f>
        <v>4.6601000000000004E-2</v>
      </c>
      <c r="G229" s="80">
        <f>G$4+TSIR!L937</f>
        <v>4.8200000000000007E-2</v>
      </c>
      <c r="H229" s="90">
        <f t="shared" si="12"/>
        <v>363728536.57019871</v>
      </c>
      <c r="I229" s="90">
        <f t="shared" si="13"/>
        <v>-3089219.5121944547</v>
      </c>
      <c r="N229">
        <v>802214.81518137455</v>
      </c>
    </row>
    <row r="230" spans="2:14" x14ac:dyDescent="0.35">
      <c r="B230" s="77">
        <v>196</v>
      </c>
      <c r="C230" s="80">
        <f>C$4+TSIR!H938</f>
        <v>5.2000000000000005E-2</v>
      </c>
      <c r="D230" s="80">
        <f>D$4+TSIR!I938</f>
        <v>4.9599999999999998E-2</v>
      </c>
      <c r="E230" s="80">
        <f>E$4+TSIR!J938</f>
        <v>4.8899999999999999E-2</v>
      </c>
      <c r="F230" s="80">
        <f>F$4+TSIR!K938</f>
        <v>4.5897000000000007E-2</v>
      </c>
      <c r="G230" s="80">
        <f>G$4+TSIR!L938</f>
        <v>4.7699999999999992E-2</v>
      </c>
      <c r="H230" s="90">
        <f t="shared" si="12"/>
        <v>364572456.76778686</v>
      </c>
      <c r="I230" s="90">
        <f t="shared" si="13"/>
        <v>-2245299.3146063089</v>
      </c>
      <c r="N230">
        <v>808904.25867879391</v>
      </c>
    </row>
    <row r="231" spans="2:14" x14ac:dyDescent="0.35">
      <c r="B231" s="77">
        <v>197</v>
      </c>
      <c r="C231" s="80">
        <f>C$4+TSIR!H939</f>
        <v>5.0900000000000001E-2</v>
      </c>
      <c r="D231" s="80">
        <f>D$4+TSIR!I939</f>
        <v>4.7899999999999991E-2</v>
      </c>
      <c r="E231" s="80">
        <f>E$4+TSIR!J939</f>
        <v>4.6300000000000008E-2</v>
      </c>
      <c r="F231" s="80">
        <f>F$4+TSIR!K939</f>
        <v>4.6556999999999994E-2</v>
      </c>
      <c r="G231" s="80">
        <f>G$4+TSIR!L939</f>
        <v>4.5300000000000007E-2</v>
      </c>
      <c r="H231" s="90">
        <f t="shared" si="12"/>
        <v>368153858.54748374</v>
      </c>
      <c r="I231" s="90">
        <f t="shared" si="13"/>
        <v>1336102.4650905728</v>
      </c>
      <c r="N231">
        <v>842375.03477883339</v>
      </c>
    </row>
    <row r="232" spans="2:14" x14ac:dyDescent="0.35">
      <c r="B232" s="77">
        <v>198</v>
      </c>
      <c r="C232" s="80">
        <f>C$4+TSIR!H940</f>
        <v>5.1500000000000004E-2</v>
      </c>
      <c r="D232" s="80">
        <f>D$4+TSIR!I940</f>
        <v>4.8800000000000003E-2</v>
      </c>
      <c r="E232" s="80">
        <f>E$4+TSIR!J940</f>
        <v>4.7800000000000002E-2</v>
      </c>
      <c r="F232" s="80">
        <f>F$4+TSIR!K940</f>
        <v>4.5790000000000011E-2</v>
      </c>
      <c r="G232" s="80">
        <f>G$4+TSIR!L940</f>
        <v>4.6599999999999996E-2</v>
      </c>
      <c r="H232" s="90">
        <f t="shared" si="12"/>
        <v>366277704.87632728</v>
      </c>
      <c r="I232" s="90">
        <f t="shared" si="13"/>
        <v>-540051.20606589317</v>
      </c>
      <c r="N232">
        <v>851301.65757471323</v>
      </c>
    </row>
    <row r="233" spans="2:14" x14ac:dyDescent="0.35">
      <c r="B233" s="77">
        <v>199</v>
      </c>
      <c r="C233" s="80">
        <f>C$4+TSIR!H941</f>
        <v>5.1400000000000001E-2</v>
      </c>
      <c r="D233" s="80">
        <f>D$4+TSIR!I941</f>
        <v>4.9099999999999998E-2</v>
      </c>
      <c r="E233" s="80">
        <f>E$4+TSIR!J941</f>
        <v>4.82E-2</v>
      </c>
      <c r="F233" s="80">
        <f>F$4+TSIR!K941</f>
        <v>4.5462000000000002E-2</v>
      </c>
      <c r="G233" s="80">
        <f>G$4+TSIR!L941</f>
        <v>4.6900000000000004E-2</v>
      </c>
      <c r="H233" s="90">
        <f t="shared" si="12"/>
        <v>365931396.21020937</v>
      </c>
      <c r="I233" s="90">
        <f t="shared" si="13"/>
        <v>-886359.87218379974</v>
      </c>
      <c r="N233">
        <v>859115.19890993834</v>
      </c>
    </row>
    <row r="234" spans="2:14" x14ac:dyDescent="0.35">
      <c r="B234" s="77">
        <v>200</v>
      </c>
      <c r="C234" s="80">
        <f>C$4+TSIR!H942</f>
        <v>5.1700000000000003E-2</v>
      </c>
      <c r="D234" s="80">
        <f>D$4+TSIR!I942</f>
        <v>4.8800000000000003E-2</v>
      </c>
      <c r="E234" s="80">
        <f>E$4+TSIR!J942</f>
        <v>4.7900000000000012E-2</v>
      </c>
      <c r="F234" s="80">
        <f>F$4+TSIR!K942</f>
        <v>4.7779000000000002E-2</v>
      </c>
      <c r="G234" s="80">
        <f>G$4+TSIR!L942</f>
        <v>4.65E-2</v>
      </c>
      <c r="H234" s="90">
        <f t="shared" si="12"/>
        <v>366550961.41464007</v>
      </c>
      <c r="I234" s="90">
        <f t="shared" si="13"/>
        <v>-266794.6677531004</v>
      </c>
      <c r="N234">
        <v>873082.16816532612</v>
      </c>
    </row>
    <row r="235" spans="2:14" x14ac:dyDescent="0.35">
      <c r="B235" s="77">
        <v>201</v>
      </c>
      <c r="C235" s="80">
        <f>C$4+TSIR!H943</f>
        <v>5.1499999999999997E-2</v>
      </c>
      <c r="D235" s="80">
        <f>D$4+TSIR!I943</f>
        <v>4.8399999999999992E-2</v>
      </c>
      <c r="E235" s="80">
        <f>E$4+TSIR!J943</f>
        <v>4.7600000000000003E-2</v>
      </c>
      <c r="F235" s="80">
        <f>F$4+TSIR!K943</f>
        <v>4.7734000000000006E-2</v>
      </c>
      <c r="G235" s="80">
        <f>G$4+TSIR!L943</f>
        <v>4.6199999999999998E-2</v>
      </c>
      <c r="H235" s="90">
        <f t="shared" si="12"/>
        <v>367024539.24486601</v>
      </c>
      <c r="I235" s="90">
        <f t="shared" si="13"/>
        <v>206783.16247284412</v>
      </c>
      <c r="N235">
        <v>911929.95809078217</v>
      </c>
    </row>
    <row r="236" spans="2:14" x14ac:dyDescent="0.35">
      <c r="B236" s="77">
        <v>202</v>
      </c>
      <c r="C236" s="80">
        <f>C$4+TSIR!H944</f>
        <v>5.2600000000000001E-2</v>
      </c>
      <c r="D236" s="80">
        <f>D$4+TSIR!I944</f>
        <v>5.0399999999999993E-2</v>
      </c>
      <c r="E236" s="80">
        <f>E$4+TSIR!J944</f>
        <v>4.9500000000000002E-2</v>
      </c>
      <c r="F236" s="80">
        <f>F$4+TSIR!K944</f>
        <v>4.6098E-2</v>
      </c>
      <c r="G236" s="80">
        <f>G$4+TSIR!L944</f>
        <v>4.8100000000000004E-2</v>
      </c>
      <c r="H236" s="90">
        <f t="shared" si="12"/>
        <v>364054565.16870391</v>
      </c>
      <c r="I236" s="90">
        <f t="shared" si="13"/>
        <v>-2763190.9136892557</v>
      </c>
      <c r="N236">
        <v>937597.69368946552</v>
      </c>
    </row>
    <row r="237" spans="2:14" x14ac:dyDescent="0.35">
      <c r="B237" s="77">
        <v>203</v>
      </c>
      <c r="C237" s="80">
        <f>C$4+TSIR!H945</f>
        <v>5.0900000000000008E-2</v>
      </c>
      <c r="D237" s="80">
        <f>D$4+TSIR!I945</f>
        <v>4.7799999999999995E-2</v>
      </c>
      <c r="E237" s="80">
        <f>E$4+TSIR!J945</f>
        <v>4.7E-2</v>
      </c>
      <c r="F237" s="80">
        <f>F$4+TSIR!K945</f>
        <v>4.6525000000000004E-2</v>
      </c>
      <c r="G237" s="80">
        <f>G$4+TSIR!L945</f>
        <v>4.5700000000000005E-2</v>
      </c>
      <c r="H237" s="90">
        <f t="shared" si="12"/>
        <v>367783635.78566253</v>
      </c>
      <c r="I237" s="90">
        <f t="shared" si="13"/>
        <v>965879.70326936245</v>
      </c>
      <c r="N237">
        <v>942808.95793509483</v>
      </c>
    </row>
    <row r="238" spans="2:14" x14ac:dyDescent="0.35">
      <c r="B238" s="77">
        <v>204</v>
      </c>
      <c r="C238" s="80">
        <f>C$4+TSIR!H946</f>
        <v>5.1299999999999991E-2</v>
      </c>
      <c r="D238" s="80">
        <f>D$4+TSIR!I946</f>
        <v>4.8599999999999997E-2</v>
      </c>
      <c r="E238" s="80">
        <f>E$4+TSIR!J946</f>
        <v>4.7400000000000005E-2</v>
      </c>
      <c r="F238" s="80">
        <f>F$4+TSIR!K946</f>
        <v>4.6955000000000004E-2</v>
      </c>
      <c r="G238" s="80">
        <f>G$4+TSIR!L946</f>
        <v>4.5999999999999992E-2</v>
      </c>
      <c r="H238" s="90">
        <f t="shared" si="12"/>
        <v>367364073.07175612</v>
      </c>
      <c r="I238" s="90">
        <f t="shared" si="13"/>
        <v>546316.98936295509</v>
      </c>
      <c r="N238">
        <v>945413.47161865234</v>
      </c>
    </row>
    <row r="239" spans="2:14" x14ac:dyDescent="0.35">
      <c r="B239" s="77">
        <v>205</v>
      </c>
      <c r="C239" s="80">
        <f>C$4+TSIR!H947</f>
        <v>5.1900000000000009E-2</v>
      </c>
      <c r="D239" s="80">
        <f>D$4+TSIR!I947</f>
        <v>4.9399999999999999E-2</v>
      </c>
      <c r="E239" s="80">
        <f>E$4+TSIR!J947</f>
        <v>4.8300000000000003E-2</v>
      </c>
      <c r="F239" s="80">
        <f>F$4+TSIR!K947</f>
        <v>4.6730000000000008E-2</v>
      </c>
      <c r="G239" s="80">
        <f>G$4+TSIR!L947</f>
        <v>4.7000000000000007E-2</v>
      </c>
      <c r="H239" s="90">
        <f t="shared" si="12"/>
        <v>365706009.88190997</v>
      </c>
      <c r="I239" s="90">
        <f t="shared" si="13"/>
        <v>-1111746.2004832029</v>
      </c>
      <c r="N239">
        <v>963271.45908206701</v>
      </c>
    </row>
    <row r="240" spans="2:14" x14ac:dyDescent="0.35">
      <c r="B240" s="77">
        <v>206</v>
      </c>
      <c r="C240" s="80">
        <f>C$4+TSIR!H948</f>
        <v>5.1299999999999991E-2</v>
      </c>
      <c r="D240" s="80">
        <f>D$4+TSIR!I948</f>
        <v>4.8099999999999997E-2</v>
      </c>
      <c r="E240" s="80">
        <f>E$4+TSIR!J948</f>
        <v>4.7100000000000003E-2</v>
      </c>
      <c r="F240" s="80">
        <f>F$4+TSIR!K948</f>
        <v>4.6452999999999994E-2</v>
      </c>
      <c r="G240" s="80">
        <f>G$4+TSIR!L948</f>
        <v>4.5900000000000003E-2</v>
      </c>
      <c r="H240" s="90">
        <f t="shared" si="12"/>
        <v>367344474.70821452</v>
      </c>
      <c r="I240" s="90">
        <f t="shared" si="13"/>
        <v>526718.62582135201</v>
      </c>
      <c r="N240">
        <v>965879.70326936245</v>
      </c>
    </row>
    <row r="241" spans="2:14" x14ac:dyDescent="0.35">
      <c r="B241" s="77">
        <v>207</v>
      </c>
      <c r="C241" s="80">
        <f>C$4+TSIR!H949</f>
        <v>5.1500000000000011E-2</v>
      </c>
      <c r="D241" s="80">
        <f>D$4+TSIR!I949</f>
        <v>4.9099999999999998E-2</v>
      </c>
      <c r="E241" s="80">
        <f>E$4+TSIR!J949</f>
        <v>4.8100000000000004E-2</v>
      </c>
      <c r="F241" s="80">
        <f>F$4+TSIR!K949</f>
        <v>4.7860000000000007E-2</v>
      </c>
      <c r="G241" s="80">
        <f>G$4+TSIR!L949</f>
        <v>4.6799999999999994E-2</v>
      </c>
      <c r="H241" s="90">
        <f t="shared" si="12"/>
        <v>366064303.52455366</v>
      </c>
      <c r="I241" s="90">
        <f t="shared" si="13"/>
        <v>-753452.55783951283</v>
      </c>
      <c r="N241">
        <v>969966.91289204359</v>
      </c>
    </row>
    <row r="242" spans="2:14" x14ac:dyDescent="0.35">
      <c r="B242" s="77">
        <v>208</v>
      </c>
      <c r="C242" s="80">
        <f>C$4+TSIR!H950</f>
        <v>5.1799999999999992E-2</v>
      </c>
      <c r="D242" s="80">
        <f>D$4+TSIR!I950</f>
        <v>4.9100000000000005E-2</v>
      </c>
      <c r="E242" s="80">
        <f>E$4+TSIR!J950</f>
        <v>4.8200000000000007E-2</v>
      </c>
      <c r="F242" s="80">
        <f>F$4+TSIR!K950</f>
        <v>4.6317000000000004E-2</v>
      </c>
      <c r="G242" s="80">
        <f>G$4+TSIR!L950</f>
        <v>4.6600000000000003E-2</v>
      </c>
      <c r="H242" s="90">
        <f t="shared" si="12"/>
        <v>366548682.77054918</v>
      </c>
      <c r="I242" s="90">
        <f t="shared" si="13"/>
        <v>-269073.31184399128</v>
      </c>
      <c r="N242">
        <v>1023756.9637764692</v>
      </c>
    </row>
    <row r="243" spans="2:14" x14ac:dyDescent="0.35">
      <c r="B243" s="77">
        <v>209</v>
      </c>
      <c r="C243" s="80">
        <f>C$4+TSIR!H951</f>
        <v>5.1200000000000009E-2</v>
      </c>
      <c r="D243" s="80">
        <f>D$4+TSIR!I951</f>
        <v>4.8399999999999992E-2</v>
      </c>
      <c r="E243" s="80">
        <f>E$4+TSIR!J951</f>
        <v>4.7200000000000006E-2</v>
      </c>
      <c r="F243" s="80">
        <f>F$4+TSIR!K951</f>
        <v>4.6251000000000007E-2</v>
      </c>
      <c r="G243" s="80">
        <f>G$4+TSIR!L951</f>
        <v>4.5800000000000007E-2</v>
      </c>
      <c r="H243" s="90">
        <f t="shared" si="12"/>
        <v>367676871.28130311</v>
      </c>
      <c r="I243" s="90">
        <f t="shared" si="13"/>
        <v>859115.19890993834</v>
      </c>
      <c r="N243">
        <v>1107805.7687917352</v>
      </c>
    </row>
    <row r="244" spans="2:14" x14ac:dyDescent="0.35">
      <c r="B244" s="77">
        <v>210</v>
      </c>
      <c r="C244" s="80">
        <f>C$4+TSIR!H952</f>
        <v>5.1700000000000003E-2</v>
      </c>
      <c r="D244" s="80">
        <f>D$4+TSIR!I952</f>
        <v>4.8800000000000003E-2</v>
      </c>
      <c r="E244" s="80">
        <f>E$4+TSIR!J952</f>
        <v>4.7900000000000005E-2</v>
      </c>
      <c r="F244" s="80">
        <f>F$4+TSIR!K952</f>
        <v>4.6967999999999996E-2</v>
      </c>
      <c r="G244" s="80">
        <f>G$4+TSIR!L952</f>
        <v>4.6399999999999997E-2</v>
      </c>
      <c r="H244" s="90">
        <f t="shared" si="12"/>
        <v>366779421.51735735</v>
      </c>
      <c r="I244" s="90">
        <f t="shared" si="13"/>
        <v>-38334.565035820007</v>
      </c>
      <c r="N244">
        <v>1116360.4940345287</v>
      </c>
    </row>
    <row r="245" spans="2:14" x14ac:dyDescent="0.35">
      <c r="B245" s="77">
        <v>211</v>
      </c>
      <c r="C245" s="80">
        <f>C$4+TSIR!H953</f>
        <v>5.1400000000000001E-2</v>
      </c>
      <c r="D245" s="80">
        <f>D$4+TSIR!I953</f>
        <v>4.8699999999999993E-2</v>
      </c>
      <c r="E245" s="80">
        <f>E$4+TSIR!J953</f>
        <v>4.7799999999999995E-2</v>
      </c>
      <c r="F245" s="80">
        <f>F$4+TSIR!K953</f>
        <v>4.6287000000000002E-2</v>
      </c>
      <c r="G245" s="80">
        <f>G$4+TSIR!L953</f>
        <v>4.6600000000000003E-2</v>
      </c>
      <c r="H245" s="90">
        <f t="shared" si="12"/>
        <v>366291837.88236243</v>
      </c>
      <c r="I245" s="90">
        <f t="shared" si="13"/>
        <v>-525918.20003074408</v>
      </c>
      <c r="N245">
        <v>1116775.995644927</v>
      </c>
    </row>
    <row r="246" spans="2:14" x14ac:dyDescent="0.35">
      <c r="B246" s="77">
        <v>212</v>
      </c>
      <c r="C246" s="80">
        <f>C$4+TSIR!H954</f>
        <v>5.11E-2</v>
      </c>
      <c r="D246" s="80">
        <f>D$4+TSIR!I954</f>
        <v>4.7999999999999994E-2</v>
      </c>
      <c r="E246" s="80">
        <f>E$4+TSIR!J954</f>
        <v>4.7000000000000007E-2</v>
      </c>
      <c r="F246" s="80">
        <f>F$4+TSIR!K954</f>
        <v>4.6772000000000008E-2</v>
      </c>
      <c r="G246" s="80">
        <f>G$4+TSIR!L954</f>
        <v>4.5699999999999998E-2</v>
      </c>
      <c r="H246" s="90">
        <f t="shared" si="12"/>
        <v>367755353.77608263</v>
      </c>
      <c r="I246" s="90">
        <f t="shared" si="13"/>
        <v>937597.69368946552</v>
      </c>
      <c r="N246">
        <v>1125768.928408742</v>
      </c>
    </row>
    <row r="247" spans="2:14" x14ac:dyDescent="0.35">
      <c r="B247" s="77">
        <v>213</v>
      </c>
      <c r="C247" s="80">
        <f>C$4+TSIR!H955</f>
        <v>5.1499999999999997E-2</v>
      </c>
      <c r="D247" s="80">
        <f>D$4+TSIR!I955</f>
        <v>4.8599999999999997E-2</v>
      </c>
      <c r="E247" s="80">
        <f>E$4+TSIR!J955</f>
        <v>4.7500000000000001E-2</v>
      </c>
      <c r="F247" s="80">
        <f>F$4+TSIR!K955</f>
        <v>4.6813E-2</v>
      </c>
      <c r="G247" s="80">
        <f>G$4+TSIR!L955</f>
        <v>4.6300000000000001E-2</v>
      </c>
      <c r="H247" s="90">
        <f t="shared" si="12"/>
        <v>366722547.02538264</v>
      </c>
      <c r="I247" s="90">
        <f t="shared" si="13"/>
        <v>-95209.057010531425</v>
      </c>
      <c r="N247">
        <v>1138523.2581266165</v>
      </c>
    </row>
    <row r="248" spans="2:14" x14ac:dyDescent="0.35">
      <c r="B248" s="77">
        <v>214</v>
      </c>
      <c r="C248" s="80">
        <f>C$4+TSIR!H956</f>
        <v>5.0700000000000009E-2</v>
      </c>
      <c r="D248" s="80">
        <f>D$4+TSIR!I956</f>
        <v>4.7600000000000003E-2</v>
      </c>
      <c r="E248" s="80">
        <f>E$4+TSIR!J956</f>
        <v>4.6500000000000007E-2</v>
      </c>
      <c r="F248" s="80">
        <f>F$4+TSIR!K956</f>
        <v>4.6172000000000005E-2</v>
      </c>
      <c r="G248" s="80">
        <f>G$4+TSIR!L956</f>
        <v>4.5400000000000003E-2</v>
      </c>
      <c r="H248" s="90">
        <f t="shared" si="12"/>
        <v>368107278.12094676</v>
      </c>
      <c r="I248" s="90">
        <f t="shared" si="13"/>
        <v>1289522.0385535955</v>
      </c>
      <c r="N248">
        <v>1155576.4530025125</v>
      </c>
    </row>
    <row r="249" spans="2:14" x14ac:dyDescent="0.35">
      <c r="B249" s="77">
        <v>215</v>
      </c>
      <c r="C249" s="80">
        <f>C$4+TSIR!H957</f>
        <v>5.1799999999999999E-2</v>
      </c>
      <c r="D249" s="80">
        <f>D$4+TSIR!I957</f>
        <v>4.9299999999999997E-2</v>
      </c>
      <c r="E249" s="80">
        <f>E$4+TSIR!J957</f>
        <v>4.8299999999999996E-2</v>
      </c>
      <c r="F249" s="80">
        <f>F$4+TSIR!K957</f>
        <v>4.6647000000000001E-2</v>
      </c>
      <c r="G249" s="80">
        <f>G$4+TSIR!L957</f>
        <v>4.6699999999999998E-2</v>
      </c>
      <c r="H249" s="90">
        <f t="shared" si="12"/>
        <v>366403945.2201978</v>
      </c>
      <c r="I249" s="90">
        <f t="shared" si="13"/>
        <v>-413810.86219537258</v>
      </c>
      <c r="N249">
        <v>1183855.0737254024</v>
      </c>
    </row>
    <row r="250" spans="2:14" x14ac:dyDescent="0.35">
      <c r="B250" s="77">
        <v>216</v>
      </c>
      <c r="C250" s="80">
        <f>C$4+TSIR!H958</f>
        <v>5.1000000000000004E-2</v>
      </c>
      <c r="D250" s="80">
        <f>D$4+TSIR!I958</f>
        <v>4.7899999999999998E-2</v>
      </c>
      <c r="E250" s="80">
        <f>E$4+TSIR!J958</f>
        <v>4.6900000000000011E-2</v>
      </c>
      <c r="F250" s="80">
        <f>F$4+TSIR!K958</f>
        <v>4.6660000000000007E-2</v>
      </c>
      <c r="G250" s="80">
        <f>G$4+TSIR!L958</f>
        <v>4.5499999999999999E-2</v>
      </c>
      <c r="H250" s="90">
        <f t="shared" si="12"/>
        <v>368149991.67822564</v>
      </c>
      <c r="I250" s="90">
        <f t="shared" si="13"/>
        <v>1332235.5958324671</v>
      </c>
      <c r="N250">
        <v>1191584.5090100169</v>
      </c>
    </row>
    <row r="251" spans="2:14" x14ac:dyDescent="0.35">
      <c r="B251" s="77">
        <v>217</v>
      </c>
      <c r="C251" s="80">
        <f>C$4+TSIR!H959</f>
        <v>5.1499999999999997E-2</v>
      </c>
      <c r="D251" s="80">
        <f>D$4+TSIR!I959</f>
        <v>4.8699999999999993E-2</v>
      </c>
      <c r="E251" s="80">
        <f>E$4+TSIR!J959</f>
        <v>4.7600000000000003E-2</v>
      </c>
      <c r="F251" s="80">
        <f>F$4+TSIR!K959</f>
        <v>4.6142000000000002E-2</v>
      </c>
      <c r="G251" s="80">
        <f>G$4+TSIR!L959</f>
        <v>4.6200000000000005E-2</v>
      </c>
      <c r="H251" s="90">
        <f t="shared" si="12"/>
        <v>367032346.08153701</v>
      </c>
      <c r="I251" s="90">
        <f t="shared" si="13"/>
        <v>214589.99914383888</v>
      </c>
      <c r="N251">
        <v>1219907.0317360163</v>
      </c>
    </row>
    <row r="252" spans="2:14" x14ac:dyDescent="0.35">
      <c r="B252" s="77">
        <v>218</v>
      </c>
      <c r="C252" s="80">
        <f>C$4+TSIR!H960</f>
        <v>5.1199999999999996E-2</v>
      </c>
      <c r="D252" s="80">
        <f>D$4+TSIR!I960</f>
        <v>4.8099999999999997E-2</v>
      </c>
      <c r="E252" s="80">
        <f>E$4+TSIR!J960</f>
        <v>4.7200000000000006E-2</v>
      </c>
      <c r="F252" s="80">
        <f>F$4+TSIR!K960</f>
        <v>4.6312000000000006E-2</v>
      </c>
      <c r="G252" s="80">
        <f>G$4+TSIR!L960</f>
        <v>4.58E-2</v>
      </c>
      <c r="H252" s="90">
        <f t="shared" si="12"/>
        <v>367669057.73996788</v>
      </c>
      <c r="I252" s="90">
        <f t="shared" si="13"/>
        <v>851301.65757471323</v>
      </c>
      <c r="N252">
        <v>1231596.4597073197</v>
      </c>
    </row>
    <row r="253" spans="2:14" x14ac:dyDescent="0.35">
      <c r="B253" s="77">
        <v>219</v>
      </c>
      <c r="C253" s="80">
        <f>C$4+TSIR!H961</f>
        <v>5.1300000000000005E-2</v>
      </c>
      <c r="D253" s="80">
        <f>D$4+TSIR!I961</f>
        <v>4.8400000000000006E-2</v>
      </c>
      <c r="E253" s="80">
        <f>E$4+TSIR!J961</f>
        <v>4.7300000000000002E-2</v>
      </c>
      <c r="F253" s="80">
        <f>F$4+TSIR!K961</f>
        <v>4.5712999999999997E-2</v>
      </c>
      <c r="G253" s="80">
        <f>G$4+TSIR!L961</f>
        <v>4.6199999999999998E-2</v>
      </c>
      <c r="H253" s="90">
        <f t="shared" si="12"/>
        <v>366822494.30737352</v>
      </c>
      <c r="I253" s="90">
        <f t="shared" si="13"/>
        <v>4738.2249803543091</v>
      </c>
      <c r="N253">
        <v>1289522.0385535955</v>
      </c>
    </row>
    <row r="254" spans="2:14" x14ac:dyDescent="0.35">
      <c r="B254" s="77">
        <v>220</v>
      </c>
      <c r="C254" s="80">
        <f>C$4+TSIR!H962</f>
        <v>5.1700000000000003E-2</v>
      </c>
      <c r="D254" s="80">
        <f>D$4+TSIR!I962</f>
        <v>4.8899999999999992E-2</v>
      </c>
      <c r="E254" s="80">
        <f>E$4+TSIR!J962</f>
        <v>4.7699999999999999E-2</v>
      </c>
      <c r="F254" s="80">
        <f>F$4+TSIR!K962</f>
        <v>4.6716000000000008E-2</v>
      </c>
      <c r="G254" s="80">
        <f>G$4+TSIR!L962</f>
        <v>4.6500000000000007E-2</v>
      </c>
      <c r="H254" s="90">
        <f t="shared" si="12"/>
        <v>366396760.67309797</v>
      </c>
      <c r="I254" s="90">
        <f t="shared" si="13"/>
        <v>-420995.4092952013</v>
      </c>
      <c r="N254">
        <v>1332235.5958324671</v>
      </c>
    </row>
    <row r="255" spans="2:14" x14ac:dyDescent="0.35">
      <c r="B255" s="77">
        <v>221</v>
      </c>
      <c r="C255" s="80">
        <f>C$4+TSIR!H963</f>
        <v>5.1900000000000002E-2</v>
      </c>
      <c r="D255" s="80">
        <f>D$4+TSIR!I963</f>
        <v>4.9299999999999997E-2</v>
      </c>
      <c r="E255" s="80">
        <f>E$4+TSIR!J963</f>
        <v>4.8300000000000003E-2</v>
      </c>
      <c r="F255" s="80">
        <f>F$4+TSIR!K963</f>
        <v>4.5901000000000004E-2</v>
      </c>
      <c r="G255" s="80">
        <f>G$4+TSIR!L963</f>
        <v>4.7E-2</v>
      </c>
      <c r="H255" s="90">
        <f t="shared" si="12"/>
        <v>365703413.55032825</v>
      </c>
      <c r="I255" s="90">
        <f t="shared" si="13"/>
        <v>-1114342.5320649147</v>
      </c>
      <c r="N255">
        <v>1336102.4650905728</v>
      </c>
    </row>
    <row r="256" spans="2:14" x14ac:dyDescent="0.35">
      <c r="B256" s="77">
        <v>222</v>
      </c>
      <c r="C256" s="80">
        <f>C$4+TSIR!H964</f>
        <v>5.1499999999999997E-2</v>
      </c>
      <c r="D256" s="80">
        <f>D$4+TSIR!I964</f>
        <v>4.8899999999999999E-2</v>
      </c>
      <c r="E256" s="80">
        <f>E$4+TSIR!J964</f>
        <v>4.8000000000000008E-2</v>
      </c>
      <c r="F256" s="80">
        <f>F$4+TSIR!K964</f>
        <v>4.6267000000000003E-2</v>
      </c>
      <c r="G256" s="80">
        <f>G$4+TSIR!L964</f>
        <v>4.6700000000000005E-2</v>
      </c>
      <c r="H256" s="90">
        <f t="shared" si="12"/>
        <v>366208847.57116115</v>
      </c>
      <c r="I256" s="90">
        <f t="shared" si="13"/>
        <v>-608908.51123201847</v>
      </c>
      <c r="N256">
        <v>1402001.6990079284</v>
      </c>
    </row>
    <row r="257" spans="2:14" x14ac:dyDescent="0.35">
      <c r="B257" s="77">
        <v>223</v>
      </c>
      <c r="C257" s="80">
        <f>C$4+TSIR!H965</f>
        <v>5.1700000000000003E-2</v>
      </c>
      <c r="D257" s="80">
        <f>D$4+TSIR!I965</f>
        <v>4.929999999999999E-2</v>
      </c>
      <c r="E257" s="80">
        <f>E$4+TSIR!J965</f>
        <v>4.8500000000000001E-2</v>
      </c>
      <c r="F257" s="80">
        <f>F$4+TSIR!K965</f>
        <v>4.6121000000000002E-2</v>
      </c>
      <c r="G257" s="80">
        <f>G$4+TSIR!L965</f>
        <v>4.7299999999999995E-2</v>
      </c>
      <c r="H257" s="90">
        <f t="shared" si="12"/>
        <v>365210665.01806748</v>
      </c>
      <c r="I257" s="90">
        <f t="shared" si="13"/>
        <v>-1607091.0643256903</v>
      </c>
      <c r="N257">
        <v>1404609.1965247393</v>
      </c>
    </row>
    <row r="258" spans="2:14" x14ac:dyDescent="0.35">
      <c r="B258" s="77">
        <v>224</v>
      </c>
      <c r="C258" s="80">
        <f>C$4+TSIR!H966</f>
        <v>5.1499999999999997E-2</v>
      </c>
      <c r="D258" s="80">
        <f>D$4+TSIR!I966</f>
        <v>4.9000000000000002E-2</v>
      </c>
      <c r="E258" s="80">
        <f>E$4+TSIR!J966</f>
        <v>4.8100000000000004E-2</v>
      </c>
      <c r="F258" s="80">
        <f>F$4+TSIR!K966</f>
        <v>4.6282000000000004E-2</v>
      </c>
      <c r="G258" s="80">
        <f>G$4+TSIR!L966</f>
        <v>4.6699999999999998E-2</v>
      </c>
      <c r="H258" s="90">
        <f t="shared" si="12"/>
        <v>366289772.48709583</v>
      </c>
      <c r="I258" s="90">
        <f t="shared" si="13"/>
        <v>-527983.59529733658</v>
      </c>
      <c r="N258">
        <v>1449652.1876830459</v>
      </c>
    </row>
    <row r="259" spans="2:14" x14ac:dyDescent="0.35">
      <c r="B259" s="77">
        <v>225</v>
      </c>
      <c r="C259" s="80">
        <f>C$4+TSIR!H967</f>
        <v>5.1500000000000004E-2</v>
      </c>
      <c r="D259" s="80">
        <f>D$4+TSIR!I967</f>
        <v>4.87E-2</v>
      </c>
      <c r="E259" s="80">
        <f>E$4+TSIR!J967</f>
        <v>4.7699999999999999E-2</v>
      </c>
      <c r="F259" s="80">
        <f>F$4+TSIR!K967</f>
        <v>4.6594000000000003E-2</v>
      </c>
      <c r="G259" s="80">
        <f>G$4+TSIR!L967</f>
        <v>4.6600000000000003E-2</v>
      </c>
      <c r="H259" s="90">
        <f t="shared" si="12"/>
        <v>366196688.7272706</v>
      </c>
      <c r="I259" s="90">
        <f t="shared" si="13"/>
        <v>-621067.35512256622</v>
      </c>
      <c r="N259">
        <v>1466578.1020706892</v>
      </c>
    </row>
    <row r="260" spans="2:14" x14ac:dyDescent="0.35">
      <c r="B260" s="77">
        <v>226</v>
      </c>
      <c r="C260" s="80">
        <f>C$4+TSIR!H968</f>
        <v>5.1400000000000001E-2</v>
      </c>
      <c r="D260" s="80">
        <f>D$4+TSIR!I968</f>
        <v>4.809999999999999E-2</v>
      </c>
      <c r="E260" s="80">
        <f>E$4+TSIR!J968</f>
        <v>4.7100000000000003E-2</v>
      </c>
      <c r="F260" s="80">
        <f>F$4+TSIR!K968</f>
        <v>4.7058000000000003E-2</v>
      </c>
      <c r="G260" s="80">
        <f>G$4+TSIR!L968</f>
        <v>4.58E-2</v>
      </c>
      <c r="H260" s="90">
        <f t="shared" si="12"/>
        <v>367556985.35984433</v>
      </c>
      <c r="I260" s="90">
        <f t="shared" si="13"/>
        <v>739229.27745115757</v>
      </c>
      <c r="N260">
        <v>1472001.0960792899</v>
      </c>
    </row>
    <row r="261" spans="2:14" x14ac:dyDescent="0.35">
      <c r="B261" s="77">
        <v>227</v>
      </c>
      <c r="C261" s="80">
        <f>C$4+TSIR!H969</f>
        <v>5.0900000000000001E-2</v>
      </c>
      <c r="D261" s="80">
        <f>D$4+TSIR!I969</f>
        <v>4.7699999999999999E-2</v>
      </c>
      <c r="E261" s="80">
        <f>E$4+TSIR!J969</f>
        <v>4.7000000000000007E-2</v>
      </c>
      <c r="F261" s="80">
        <f>F$4+TSIR!K969</f>
        <v>4.6820000000000007E-2</v>
      </c>
      <c r="G261" s="80">
        <f>G$4+TSIR!L969</f>
        <v>4.5700000000000005E-2</v>
      </c>
      <c r="H261" s="90">
        <f t="shared" si="12"/>
        <v>367781027.54147524</v>
      </c>
      <c r="I261" s="90">
        <f t="shared" si="13"/>
        <v>963271.45908206701</v>
      </c>
      <c r="N261">
        <v>1523148.8992749453</v>
      </c>
    </row>
    <row r="262" spans="2:14" x14ac:dyDescent="0.35">
      <c r="B262" s="77">
        <v>228</v>
      </c>
      <c r="C262" s="80">
        <f>C$4+TSIR!H970</f>
        <v>5.1400000000000001E-2</v>
      </c>
      <c r="D262" s="80">
        <f>D$4+TSIR!I970</f>
        <v>4.8899999999999999E-2</v>
      </c>
      <c r="E262" s="80">
        <f>E$4+TSIR!J970</f>
        <v>4.7699999999999999E-2</v>
      </c>
      <c r="F262" s="80">
        <f>F$4+TSIR!K970</f>
        <v>4.7289999999999999E-2</v>
      </c>
      <c r="G262" s="80">
        <f>G$4+TSIR!L970</f>
        <v>4.6399999999999997E-2</v>
      </c>
      <c r="H262" s="90">
        <f t="shared" si="12"/>
        <v>366675412.61807996</v>
      </c>
      <c r="I262" s="90">
        <f t="shared" si="13"/>
        <v>-142343.46431320906</v>
      </c>
      <c r="N262">
        <v>1530037.038410902</v>
      </c>
    </row>
    <row r="263" spans="2:14" x14ac:dyDescent="0.35">
      <c r="B263" s="77">
        <v>229</v>
      </c>
      <c r="C263" s="80">
        <f>C$4+TSIR!H971</f>
        <v>5.1100000000000007E-2</v>
      </c>
      <c r="D263" s="80">
        <f>D$4+TSIR!I971</f>
        <v>4.8299999999999996E-2</v>
      </c>
      <c r="E263" s="80">
        <f>E$4+TSIR!J971</f>
        <v>4.7000000000000007E-2</v>
      </c>
      <c r="F263" s="80">
        <f>F$4+TSIR!K971</f>
        <v>4.6855000000000001E-2</v>
      </c>
      <c r="G263" s="80">
        <f>G$4+TSIR!L971</f>
        <v>4.5700000000000005E-2</v>
      </c>
      <c r="H263" s="90">
        <f t="shared" si="12"/>
        <v>367763169.55401182</v>
      </c>
      <c r="I263" s="90">
        <f t="shared" si="13"/>
        <v>945413.47161865234</v>
      </c>
      <c r="N263">
        <v>1533807.7164419889</v>
      </c>
    </row>
    <row r="264" spans="2:14" x14ac:dyDescent="0.35">
      <c r="B264" s="77">
        <v>230</v>
      </c>
      <c r="C264" s="80">
        <f>C$4+TSIR!H972</f>
        <v>5.16E-2</v>
      </c>
      <c r="D264" s="80">
        <f>D$4+TSIR!I972</f>
        <v>4.8100000000000004E-2</v>
      </c>
      <c r="E264" s="80">
        <f>E$4+TSIR!J972</f>
        <v>4.7899999999999998E-2</v>
      </c>
      <c r="F264" s="80">
        <f>F$4+TSIR!K972</f>
        <v>4.6747000000000004E-2</v>
      </c>
      <c r="G264" s="80">
        <f>G$4+TSIR!L972</f>
        <v>4.6600000000000003E-2</v>
      </c>
      <c r="H264" s="90">
        <f t="shared" si="12"/>
        <v>366321138.52348483</v>
      </c>
      <c r="I264" s="90">
        <f t="shared" si="13"/>
        <v>-496617.55890834332</v>
      </c>
      <c r="N264">
        <v>1562010.0060039163</v>
      </c>
    </row>
    <row r="265" spans="2:14" x14ac:dyDescent="0.35">
      <c r="B265" s="77">
        <v>231</v>
      </c>
      <c r="C265" s="80">
        <f>C$4+TSIR!H973</f>
        <v>5.1400000000000001E-2</v>
      </c>
      <c r="D265" s="80">
        <f>D$4+TSIR!I973</f>
        <v>4.8799999999999989E-2</v>
      </c>
      <c r="E265" s="80">
        <f>E$4+TSIR!J973</f>
        <v>4.7500000000000007E-2</v>
      </c>
      <c r="F265" s="80">
        <f>F$4+TSIR!K973</f>
        <v>4.6211000000000002E-2</v>
      </c>
      <c r="G265" s="80">
        <f>G$4+TSIR!L973</f>
        <v>4.6199999999999991E-2</v>
      </c>
      <c r="H265" s="90">
        <f t="shared" si="12"/>
        <v>366973205.4074688</v>
      </c>
      <c r="I265" s="90">
        <f t="shared" si="13"/>
        <v>155449.32507562637</v>
      </c>
      <c r="N265">
        <v>1629299.7802568078</v>
      </c>
    </row>
    <row r="266" spans="2:14" x14ac:dyDescent="0.35">
      <c r="B266" s="77">
        <v>232</v>
      </c>
      <c r="C266" s="80">
        <f>C$4+TSIR!H974</f>
        <v>5.1299999999999998E-2</v>
      </c>
      <c r="D266" s="80">
        <f>D$4+TSIR!I974</f>
        <v>4.8400000000000006E-2</v>
      </c>
      <c r="E266" s="80">
        <f>E$4+TSIR!J974</f>
        <v>4.7400000000000005E-2</v>
      </c>
      <c r="F266" s="80">
        <f>F$4+TSIR!K974</f>
        <v>4.5927000000000009E-2</v>
      </c>
      <c r="G266" s="80">
        <f>G$4+TSIR!L974</f>
        <v>4.5900000000000003E-2</v>
      </c>
      <c r="H266" s="90">
        <f t="shared" si="12"/>
        <v>367587983.9264344</v>
      </c>
      <c r="I266" s="90">
        <f t="shared" si="13"/>
        <v>770227.84404122829</v>
      </c>
      <c r="N266">
        <v>1637122.2730922699</v>
      </c>
    </row>
    <row r="267" spans="2:14" x14ac:dyDescent="0.35">
      <c r="B267" s="77">
        <v>233</v>
      </c>
      <c r="C267" s="80">
        <f>C$4+TSIR!H975</f>
        <v>5.1800000000000006E-2</v>
      </c>
      <c r="D267" s="80">
        <f>D$4+TSIR!I975</f>
        <v>4.9099999999999991E-2</v>
      </c>
      <c r="E267" s="80">
        <f>E$4+TSIR!J975</f>
        <v>4.8000000000000008E-2</v>
      </c>
      <c r="F267" s="80">
        <f>F$4+TSIR!K975</f>
        <v>4.6452E-2</v>
      </c>
      <c r="G267" s="80">
        <f>G$4+TSIR!L975</f>
        <v>4.6600000000000003E-2</v>
      </c>
      <c r="H267" s="90">
        <f t="shared" si="12"/>
        <v>366392061.43123806</v>
      </c>
      <c r="I267" s="90">
        <f t="shared" si="13"/>
        <v>-425694.65115511417</v>
      </c>
      <c r="N267">
        <v>1819385.7542572021</v>
      </c>
    </row>
    <row r="268" spans="2:14" x14ac:dyDescent="0.35">
      <c r="B268" s="77">
        <v>234</v>
      </c>
      <c r="C268" s="80">
        <f>C$4+TSIR!H976</f>
        <v>5.1699999999999996E-2</v>
      </c>
      <c r="D268" s="80">
        <f>D$4+TSIR!I976</f>
        <v>4.99E-2</v>
      </c>
      <c r="E268" s="80">
        <f>E$4+TSIR!J976</f>
        <v>4.87E-2</v>
      </c>
      <c r="F268" s="80">
        <f>F$4+TSIR!K976</f>
        <v>4.6004000000000003E-2</v>
      </c>
      <c r="G268" s="80">
        <f>G$4+TSIR!L976</f>
        <v>4.7600000000000003E-2</v>
      </c>
      <c r="H268" s="90">
        <f t="shared" si="12"/>
        <v>364701090.9494735</v>
      </c>
      <c r="I268" s="90">
        <f t="shared" si="13"/>
        <v>-2116665.1329196692</v>
      </c>
      <c r="N268">
        <v>1881303.5736820102</v>
      </c>
    </row>
    <row r="269" spans="2:14" x14ac:dyDescent="0.35">
      <c r="B269" s="77">
        <v>235</v>
      </c>
      <c r="C269" s="80">
        <f>C$4+TSIR!H977</f>
        <v>5.1299999999999998E-2</v>
      </c>
      <c r="D269" s="80">
        <f>D$4+TSIR!I977</f>
        <v>4.8399999999999999E-2</v>
      </c>
      <c r="E269" s="80">
        <f>E$4+TSIR!J977</f>
        <v>4.7600000000000003E-2</v>
      </c>
      <c r="F269" s="80">
        <f>F$4+TSIR!K977</f>
        <v>4.6602000000000005E-2</v>
      </c>
      <c r="G269" s="80">
        <f>G$4+TSIR!L977</f>
        <v>4.6399999999999997E-2</v>
      </c>
      <c r="H269" s="90">
        <f t="shared" si="12"/>
        <v>366600696.62185013</v>
      </c>
      <c r="I269" s="90">
        <f t="shared" si="13"/>
        <v>-217059.46054303646</v>
      </c>
      <c r="N269">
        <v>1945876.0432748199</v>
      </c>
    </row>
    <row r="270" spans="2:14" x14ac:dyDescent="0.35">
      <c r="B270" s="77">
        <v>236</v>
      </c>
      <c r="C270" s="80">
        <f>C$4+TSIR!H978</f>
        <v>5.1200000000000009E-2</v>
      </c>
      <c r="D270" s="80">
        <f>D$4+TSIR!I978</f>
        <v>4.8399999999999992E-2</v>
      </c>
      <c r="E270" s="80">
        <f>E$4+TSIR!J978</f>
        <v>4.7300000000000009E-2</v>
      </c>
      <c r="F270" s="80">
        <f>F$4+TSIR!K978</f>
        <v>4.6462000000000003E-2</v>
      </c>
      <c r="G270" s="80">
        <f>G$4+TSIR!L978</f>
        <v>4.6200000000000005E-2</v>
      </c>
      <c r="H270" s="90">
        <f t="shared" si="12"/>
        <v>366839234.47150463</v>
      </c>
      <c r="I270" s="90">
        <f t="shared" si="13"/>
        <v>21478.389111459255</v>
      </c>
      <c r="N270">
        <v>2002600.6274158955</v>
      </c>
    </row>
    <row r="271" spans="2:14" x14ac:dyDescent="0.35">
      <c r="B271" s="77">
        <v>237</v>
      </c>
      <c r="C271" s="80">
        <f>C$4+TSIR!H979</f>
        <v>5.11E-2</v>
      </c>
      <c r="D271" s="80">
        <f>D$4+TSIR!I979</f>
        <v>4.830000000000001E-2</v>
      </c>
      <c r="E271" s="80">
        <f>E$4+TSIR!J979</f>
        <v>4.7399999999999998E-2</v>
      </c>
      <c r="F271" s="80">
        <f>F$4+TSIR!K979</f>
        <v>4.6173000000000006E-2</v>
      </c>
      <c r="G271" s="80">
        <f>G$4+TSIR!L979</f>
        <v>4.5899999999999996E-2</v>
      </c>
      <c r="H271" s="90">
        <f t="shared" si="12"/>
        <v>367618863.6715256</v>
      </c>
      <c r="I271" s="90">
        <f t="shared" si="13"/>
        <v>801107.58913242817</v>
      </c>
      <c r="N271">
        <v>2030321.7704786062</v>
      </c>
    </row>
    <row r="272" spans="2:14" x14ac:dyDescent="0.35">
      <c r="B272" s="77">
        <v>238</v>
      </c>
      <c r="C272" s="80">
        <f>C$4+TSIR!H980</f>
        <v>5.1899999999999995E-2</v>
      </c>
      <c r="D272" s="80">
        <f>D$4+TSIR!I980</f>
        <v>4.9399999999999993E-2</v>
      </c>
      <c r="E272" s="80">
        <f>E$4+TSIR!J980</f>
        <v>4.8400000000000006E-2</v>
      </c>
      <c r="F272" s="80">
        <f>F$4+TSIR!K980</f>
        <v>4.6633000000000001E-2</v>
      </c>
      <c r="G272" s="80">
        <f>G$4+TSIR!L980</f>
        <v>4.7100000000000003E-2</v>
      </c>
      <c r="H272" s="90">
        <f t="shared" si="12"/>
        <v>365556570.14902794</v>
      </c>
      <c r="I272" s="90">
        <f t="shared" si="13"/>
        <v>-1261185.9333652258</v>
      </c>
      <c r="N272">
        <v>2133898.5962283611</v>
      </c>
    </row>
    <row r="273" spans="2:14" x14ac:dyDescent="0.35">
      <c r="B273" s="77">
        <v>239</v>
      </c>
      <c r="C273" s="80">
        <f>C$4+TSIR!H981</f>
        <v>5.1600000000000007E-2</v>
      </c>
      <c r="D273" s="80">
        <f>D$4+TSIR!I981</f>
        <v>4.9099999999999998E-2</v>
      </c>
      <c r="E273" s="80">
        <f>E$4+TSIR!J981</f>
        <v>4.82E-2</v>
      </c>
      <c r="F273" s="80">
        <f>F$4+TSIR!K981</f>
        <v>4.736400000000001E-2</v>
      </c>
      <c r="G273" s="80">
        <f>G$4+TSIR!L981</f>
        <v>4.6800000000000001E-2</v>
      </c>
      <c r="H273" s="90">
        <f t="shared" si="12"/>
        <v>366125868.63706535</v>
      </c>
      <c r="I273" s="90">
        <f t="shared" si="13"/>
        <v>-691887.44532781839</v>
      </c>
      <c r="N273">
        <v>2167505.7158510089</v>
      </c>
    </row>
    <row r="274" spans="2:14" x14ac:dyDescent="0.35">
      <c r="B274" s="77">
        <v>240</v>
      </c>
      <c r="C274" s="80">
        <f>C$4+TSIR!H982</f>
        <v>5.1000000000000004E-2</v>
      </c>
      <c r="D274" s="80">
        <f>D$4+TSIR!I982</f>
        <v>4.82E-2</v>
      </c>
      <c r="E274" s="80">
        <f>E$4+TSIR!J982</f>
        <v>4.6800000000000001E-2</v>
      </c>
      <c r="F274" s="80">
        <f>F$4+TSIR!K982</f>
        <v>4.6735999999999993E-2</v>
      </c>
      <c r="G274" s="80">
        <f>G$4+TSIR!L982</f>
        <v>4.5700000000000005E-2</v>
      </c>
      <c r="H274" s="90">
        <f t="shared" si="12"/>
        <v>367619970.89757454</v>
      </c>
      <c r="I274" s="90">
        <f t="shared" si="13"/>
        <v>802214.81518137455</v>
      </c>
      <c r="N274">
        <v>2373053.8240245581</v>
      </c>
    </row>
    <row r="275" spans="2:14" x14ac:dyDescent="0.35">
      <c r="B275" s="77">
        <v>241</v>
      </c>
      <c r="C275" s="80">
        <f>C$4+TSIR!H983</f>
        <v>5.2999999999999999E-2</v>
      </c>
      <c r="D275" s="80">
        <f>D$4+TSIR!I983</f>
        <v>5.0899999999999987E-2</v>
      </c>
      <c r="E275" s="80">
        <f>E$4+TSIR!J983</f>
        <v>5.0099999999999999E-2</v>
      </c>
      <c r="F275" s="80">
        <f>F$4+TSIR!K983</f>
        <v>4.6410000000000007E-2</v>
      </c>
      <c r="G275" s="80">
        <f>G$4+TSIR!L983</f>
        <v>4.87E-2</v>
      </c>
      <c r="H275" s="90">
        <f t="shared" si="12"/>
        <v>363112028.24284488</v>
      </c>
      <c r="I275" s="90">
        <f t="shared" si="13"/>
        <v>-3705727.8395482898</v>
      </c>
      <c r="N275">
        <v>2412457.849280715</v>
      </c>
    </row>
    <row r="276" spans="2:14" x14ac:dyDescent="0.35">
      <c r="B276" s="77">
        <v>242</v>
      </c>
      <c r="C276" s="80">
        <f>C$4+TSIR!H984</f>
        <v>5.1199999999999996E-2</v>
      </c>
      <c r="D276" s="80">
        <f>D$4+TSIR!I984</f>
        <v>4.82E-2</v>
      </c>
      <c r="E276" s="80">
        <f>E$4+TSIR!J984</f>
        <v>4.7600000000000003E-2</v>
      </c>
      <c r="F276" s="80">
        <f>F$4+TSIR!K984</f>
        <v>4.6155000000000002E-2</v>
      </c>
      <c r="G276" s="80">
        <f>G$4+TSIR!L984</f>
        <v>4.6300000000000001E-2</v>
      </c>
      <c r="H276" s="90">
        <f t="shared" si="12"/>
        <v>366840819.64190841</v>
      </c>
      <c r="I276" s="90">
        <f t="shared" si="13"/>
        <v>23063.559515237808</v>
      </c>
      <c r="N276">
        <v>2426015.4081523418</v>
      </c>
    </row>
    <row r="277" spans="2:14" x14ac:dyDescent="0.35">
      <c r="B277" s="77">
        <v>243</v>
      </c>
      <c r="C277" s="80">
        <f>C$4+TSIR!H985</f>
        <v>5.1000000000000004E-2</v>
      </c>
      <c r="D277" s="80">
        <f>D$4+TSIR!I985</f>
        <v>4.8099999999999997E-2</v>
      </c>
      <c r="E277" s="80">
        <f>E$4+TSIR!J985</f>
        <v>4.6900000000000011E-2</v>
      </c>
      <c r="F277" s="80">
        <f>F$4+TSIR!K985</f>
        <v>4.7050000000000008E-2</v>
      </c>
      <c r="G277" s="80">
        <f>G$4+TSIR!L985</f>
        <v>4.5600000000000002E-2</v>
      </c>
      <c r="H277" s="90">
        <f t="shared" si="12"/>
        <v>367925561.8511849</v>
      </c>
      <c r="I277" s="90">
        <f t="shared" si="13"/>
        <v>1107805.7687917352</v>
      </c>
      <c r="N277">
        <v>2429213.9488361478</v>
      </c>
    </row>
    <row r="278" spans="2:14" x14ac:dyDescent="0.35">
      <c r="B278" s="77">
        <v>244</v>
      </c>
      <c r="C278" s="80">
        <f>C$4+TSIR!H986</f>
        <v>5.1700000000000003E-2</v>
      </c>
      <c r="D278" s="80">
        <f>D$4+TSIR!I986</f>
        <v>4.9099999999999998E-2</v>
      </c>
      <c r="E278" s="80">
        <f>E$4+TSIR!J986</f>
        <v>4.8400000000000006E-2</v>
      </c>
      <c r="F278" s="80">
        <f>F$4+TSIR!K986</f>
        <v>4.6912000000000002E-2</v>
      </c>
      <c r="G278" s="80">
        <f>G$4+TSIR!L986</f>
        <v>4.7400000000000005E-2</v>
      </c>
      <c r="H278" s="90">
        <f t="shared" si="12"/>
        <v>364899979.25595319</v>
      </c>
      <c r="I278" s="90">
        <f t="shared" si="13"/>
        <v>-1917776.8264399767</v>
      </c>
      <c r="N278">
        <v>2457821.2365633845</v>
      </c>
    </row>
    <row r="279" spans="2:14" x14ac:dyDescent="0.35">
      <c r="B279" s="77">
        <v>245</v>
      </c>
      <c r="C279" s="80">
        <f>C$4+TSIR!H987</f>
        <v>5.16E-2</v>
      </c>
      <c r="D279" s="80">
        <f>D$4+TSIR!I987</f>
        <v>4.8999999999999995E-2</v>
      </c>
      <c r="E279" s="80">
        <f>E$4+TSIR!J987</f>
        <v>4.8100000000000004E-2</v>
      </c>
      <c r="F279" s="80">
        <f>F$4+TSIR!K987</f>
        <v>4.6155999999999996E-2</v>
      </c>
      <c r="G279" s="80">
        <f>G$4+TSIR!L987</f>
        <v>4.6699999999999998E-2</v>
      </c>
      <c r="H279" s="90">
        <f t="shared" si="12"/>
        <v>366273041.87331021</v>
      </c>
      <c r="I279" s="90">
        <f t="shared" si="13"/>
        <v>-544714.20908296108</v>
      </c>
      <c r="N279">
        <v>2527776.9147392511</v>
      </c>
    </row>
    <row r="280" spans="2:14" x14ac:dyDescent="0.35">
      <c r="B280" s="77">
        <v>246</v>
      </c>
      <c r="C280" s="80">
        <f>C$4+TSIR!H988</f>
        <v>5.1200000000000002E-2</v>
      </c>
      <c r="D280" s="80">
        <f>D$4+TSIR!I988</f>
        <v>4.82E-2</v>
      </c>
      <c r="E280" s="80">
        <f>E$4+TSIR!J988</f>
        <v>4.6999999999999993E-2</v>
      </c>
      <c r="F280" s="80">
        <f>F$4+TSIR!K988</f>
        <v>4.8186000000000014E-2</v>
      </c>
      <c r="G280" s="80">
        <f>G$4+TSIR!L988</f>
        <v>4.5599999999999995E-2</v>
      </c>
      <c r="H280" s="90">
        <f t="shared" si="12"/>
        <v>367973332.53539568</v>
      </c>
      <c r="I280" s="90">
        <f t="shared" si="13"/>
        <v>1155576.4530025125</v>
      </c>
      <c r="N280">
        <v>2707959.4132211208</v>
      </c>
    </row>
    <row r="281" spans="2:14" x14ac:dyDescent="0.35">
      <c r="B281" s="77">
        <v>247</v>
      </c>
      <c r="C281" s="80">
        <f>C$4+TSIR!H989</f>
        <v>5.16E-2</v>
      </c>
      <c r="D281" s="80">
        <f>D$4+TSIR!I989</f>
        <v>4.9100000000000005E-2</v>
      </c>
      <c r="E281" s="80">
        <f>E$4+TSIR!J989</f>
        <v>4.8200000000000014E-2</v>
      </c>
      <c r="F281" s="80">
        <f>F$4+TSIR!K989</f>
        <v>4.6774000000000003E-2</v>
      </c>
      <c r="G281" s="80">
        <f>G$4+TSIR!L989</f>
        <v>4.6899999999999997E-2</v>
      </c>
      <c r="H281" s="90">
        <f t="shared" si="12"/>
        <v>365897931.80009794</v>
      </c>
      <c r="I281" s="90">
        <f t="shared" si="13"/>
        <v>-919824.28229522705</v>
      </c>
      <c r="N281">
        <v>2755995.6461501122</v>
      </c>
    </row>
    <row r="282" spans="2:14" x14ac:dyDescent="0.35">
      <c r="B282" s="77">
        <v>248</v>
      </c>
      <c r="C282" s="80">
        <f>C$4+TSIR!H990</f>
        <v>5.1299999999999998E-2</v>
      </c>
      <c r="D282" s="80">
        <f>D$4+TSIR!I990</f>
        <v>4.8499999999999988E-2</v>
      </c>
      <c r="E282" s="80">
        <f>E$4+TSIR!J990</f>
        <v>4.7399999999999998E-2</v>
      </c>
      <c r="F282" s="80">
        <f>F$4+TSIR!K990</f>
        <v>4.6058000000000002E-2</v>
      </c>
      <c r="G282" s="80">
        <f>G$4+TSIR!L990</f>
        <v>4.6100000000000009E-2</v>
      </c>
      <c r="H282" s="90">
        <f t="shared" si="12"/>
        <v>367132486.02250898</v>
      </c>
      <c r="I282" s="90">
        <f t="shared" si="13"/>
        <v>314729.94011580944</v>
      </c>
      <c r="N282">
        <v>2876709.561834991</v>
      </c>
    </row>
    <row r="283" spans="2:14" x14ac:dyDescent="0.35">
      <c r="B283" s="77">
        <v>249</v>
      </c>
      <c r="C283" s="80">
        <f>C$4+TSIR!H991</f>
        <v>5.1300000000000005E-2</v>
      </c>
      <c r="D283" s="80">
        <f>D$4+TSIR!I991</f>
        <v>4.8599999999999997E-2</v>
      </c>
      <c r="E283" s="80">
        <f>E$4+TSIR!J991</f>
        <v>4.7600000000000003E-2</v>
      </c>
      <c r="F283" s="80">
        <f>F$4+TSIR!K991</f>
        <v>4.7110000000000006E-2</v>
      </c>
      <c r="G283" s="80">
        <f>G$4+TSIR!L991</f>
        <v>4.6300000000000001E-2</v>
      </c>
      <c r="H283" s="90">
        <f t="shared" si="12"/>
        <v>366834493.06216741</v>
      </c>
      <c r="I283" s="90">
        <f t="shared" si="13"/>
        <v>16736.979774236679</v>
      </c>
      <c r="N283">
        <v>3667078.6911703348</v>
      </c>
    </row>
    <row r="284" spans="2:14" x14ac:dyDescent="0.35">
      <c r="B284" s="77">
        <v>250</v>
      </c>
      <c r="C284" s="80">
        <f>C$4+TSIR!H992</f>
        <v>5.1199999999999996E-2</v>
      </c>
      <c r="D284" s="80">
        <f>D$4+TSIR!I992</f>
        <v>4.7500000000000007E-2</v>
      </c>
      <c r="E284" s="80">
        <f>E$4+TSIR!J992</f>
        <v>4.7100000000000003E-2</v>
      </c>
      <c r="F284" s="80">
        <f>F$4+TSIR!K992</f>
        <v>4.6931E-2</v>
      </c>
      <c r="G284" s="80">
        <f>G$4+TSIR!L992</f>
        <v>4.5999999999999999E-2</v>
      </c>
      <c r="H284" s="90">
        <f t="shared" si="12"/>
        <v>367116451.4880051</v>
      </c>
      <c r="I284" s="90">
        <f t="shared" si="13"/>
        <v>298695.40561193228</v>
      </c>
      <c r="N284">
        <v>3794426.0057782531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969E-F92D-41EA-B53A-B6F99E05DDDA}">
  <dimension ref="A2:G11"/>
  <sheetViews>
    <sheetView workbookViewId="0">
      <selection activeCell="C5" sqref="C5"/>
    </sheetView>
  </sheetViews>
  <sheetFormatPr defaultRowHeight="14.5" x14ac:dyDescent="0.35"/>
  <cols>
    <col min="2" max="2" width="16.1796875" bestFit="1" customWidth="1"/>
    <col min="3" max="3" width="17.26953125" customWidth="1"/>
    <col min="5" max="5" width="13.36328125" customWidth="1"/>
    <col min="6" max="6" width="16.1796875" bestFit="1" customWidth="1"/>
    <col min="7" max="7" width="18.7265625" customWidth="1"/>
  </cols>
  <sheetData>
    <row r="2" spans="1:7" x14ac:dyDescent="0.35">
      <c r="F2" s="10">
        <v>45405</v>
      </c>
    </row>
    <row r="3" spans="1:7" x14ac:dyDescent="0.35">
      <c r="B3" s="93" t="s">
        <v>99</v>
      </c>
      <c r="C3">
        <f>0.18</f>
        <v>0.18</v>
      </c>
      <c r="E3" s="93" t="s">
        <v>104</v>
      </c>
      <c r="F3">
        <f>0.9119</f>
        <v>0.91190000000000004</v>
      </c>
    </row>
    <row r="4" spans="1:7" x14ac:dyDescent="0.35">
      <c r="A4" s="19" t="str">
        <f>"1."</f>
        <v>1.</v>
      </c>
    </row>
    <row r="5" spans="1:7" x14ac:dyDescent="0.35">
      <c r="B5" s="77" t="s">
        <v>100</v>
      </c>
      <c r="C5" s="81">
        <f>'Part I'!R24</f>
        <v>18483775.018454965</v>
      </c>
      <c r="F5" s="77" t="s">
        <v>102</v>
      </c>
      <c r="G5" s="81">
        <f>'Part I'!S24</f>
        <v>19196911.603699286</v>
      </c>
    </row>
    <row r="6" spans="1:7" x14ac:dyDescent="0.35">
      <c r="B6" s="77" t="s">
        <v>101</v>
      </c>
      <c r="C6" s="81">
        <f>'Part II'!K35*F3</f>
        <v>2468164.3977828398</v>
      </c>
      <c r="F6" s="77" t="s">
        <v>103</v>
      </c>
      <c r="G6" s="81">
        <f>'Part II'!L35*F3</f>
        <v>2905355.4280824806</v>
      </c>
    </row>
    <row r="7" spans="1:7" x14ac:dyDescent="0.35">
      <c r="B7" s="77"/>
      <c r="C7" s="77"/>
      <c r="F7" s="77"/>
      <c r="G7" s="77"/>
    </row>
    <row r="8" spans="1:7" x14ac:dyDescent="0.35">
      <c r="B8" s="77" t="s">
        <v>105</v>
      </c>
      <c r="C8" s="76">
        <f>SQRT(C5^2+C6^2+2*C5*C6*C3)</f>
        <v>19083116.432719443</v>
      </c>
      <c r="F8" s="77" t="s">
        <v>106</v>
      </c>
      <c r="G8" s="76">
        <f>SQRT(G5^2+G6^2+2*G5*G6*C3)</f>
        <v>19925889.986713625</v>
      </c>
    </row>
    <row r="11" spans="1:7" x14ac:dyDescent="0.35">
      <c r="A11" s="19" t="str">
        <f>"2."</f>
        <v>2.</v>
      </c>
      <c r="B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Option_Portfolio</vt:lpstr>
      <vt:lpstr>Underlying_Assets</vt:lpstr>
      <vt:lpstr>FI_Portfolio</vt:lpstr>
      <vt:lpstr>TSIR</vt:lpstr>
      <vt:lpstr>Part I</vt:lpstr>
      <vt:lpstr>Part II</vt:lpstr>
      <vt:lpstr>Part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Plazzi</dc:creator>
  <cp:lastModifiedBy>Francesco Bondio</cp:lastModifiedBy>
  <dcterms:created xsi:type="dcterms:W3CDTF">2017-04-14T12:37:42Z</dcterms:created>
  <dcterms:modified xsi:type="dcterms:W3CDTF">2024-05-19T19:32:27Z</dcterms:modified>
</cp:coreProperties>
</file>