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chartsheets/sheet11.xml" ContentType="application/vnd.openxmlformats-officedocument.spreadsheetml.chart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drawings/drawing13.xml" ContentType="application/vnd.openxmlformats-officedocument.drawing+xml"/>
  <Override PartName="/xl/charts/chart10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1.xml" ContentType="application/vnd.openxmlformats-officedocument.drawingml.chart+xml"/>
  <Override PartName="/xl/drawings/drawing16.xml" ContentType="application/vnd.openxmlformats-officedocument.drawing+xml"/>
  <Override PartName="/xl/charts/chart12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3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4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5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6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7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8.xml" ContentType="application/vnd.openxmlformats-officedocument.drawingml.chart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19.xml" ContentType="application/vnd.openxmlformats-officedocument.drawingml.chart+xml"/>
  <Override PartName="/xl/drawings/drawing31.xml" ContentType="application/vnd.openxmlformats-officedocument.drawing+xml"/>
  <Override PartName="/xl/charts/chart20.xml" ContentType="application/vnd.openxmlformats-officedocument.drawingml.chart+xml"/>
  <Override PartName="/xl/drawings/drawing32.xml" ContentType="application/vnd.openxmlformats-officedocument.drawing+xml"/>
  <Override PartName="/xl/charts/chart2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saveExternalLinkValues="0" codeName="EsteLibro" defaultThemeVersion="124226"/>
  <mc:AlternateContent xmlns:mc="http://schemas.openxmlformats.org/markup-compatibility/2006">
    <mc:Choice Requires="x15">
      <x15ac:absPath xmlns:x15ac="http://schemas.microsoft.com/office/spreadsheetml/2010/11/ac" url="https://indecok-my.sharepoint.com/personal/mbasualdo_indec_gob_ar/Documents/INDEC trabajos/16.3- ICA astro/src/wrangling py/data/"/>
    </mc:Choice>
  </mc:AlternateContent>
  <xr:revisionPtr revIDLastSave="38" documentId="13_ncr:1_{07717838-67AC-4718-996D-C6CC960D894B}" xr6:coauthVersionLast="47" xr6:coauthVersionMax="47" xr10:uidLastSave="{25DBD8F6-0D61-4E18-9B40-B43D00DFE7C5}"/>
  <bookViews>
    <workbookView xWindow="-110" yWindow="-110" windowWidth="19420" windowHeight="11020" tabRatio="601" firstSheet="8" activeTab="10" xr2:uid="{00000000-000D-0000-FFFF-FFFF00000000}"/>
  </bookViews>
  <sheets>
    <sheet name="BALANZA " sheetId="108" r:id="rId1"/>
    <sheet name="R1.Principales países" sheetId="119" r:id="rId2"/>
    <sheet name="R2" sheetId="111" r:id="rId3"/>
    <sheet name="R3" sheetId="140" r:id="rId4"/>
    <sheet name="R4. Principales secciones" sheetId="118" r:id="rId5"/>
    <sheet name="Graf.fletes1" sheetId="137" r:id="rId6"/>
    <sheet name="Graf.fletes2" sheetId="138" r:id="rId7"/>
    <sheet name="fletes-impo" sheetId="134" r:id="rId8"/>
    <sheet name="Principales Paises GRAF 1" sheetId="121" r:id="rId9"/>
    <sheet name="Principales Paises GRAF 2" sheetId="122" r:id="rId10"/>
    <sheet name="c 1" sheetId="45" r:id="rId11"/>
    <sheet name="c 2" sheetId="5" r:id="rId12"/>
    <sheet name="c3" sheetId="70" r:id="rId13"/>
    <sheet name="c4" sheetId="89" r:id="rId14"/>
    <sheet name="graf1 expo.rubros." sheetId="126" r:id="rId15"/>
    <sheet name="Gráfico1" sheetId="130" r:id="rId16"/>
    <sheet name="c5" sheetId="10" r:id="rId17"/>
    <sheet name="c6" sheetId="116" r:id="rId18"/>
    <sheet name="graf2 impo.usos." sheetId="129" r:id="rId19"/>
    <sheet name="Gráfico2" sheetId="131" r:id="rId20"/>
    <sheet name="c7" sheetId="16" r:id="rId21"/>
    <sheet name="c8" sheetId="115" r:id="rId22"/>
    <sheet name="c9" sheetId="2" r:id="rId23"/>
    <sheet name="dato graf des x" sheetId="141" r:id="rId24"/>
    <sheet name="G3 Series" sheetId="43" r:id="rId25"/>
    <sheet name="G3 Series MINI" sheetId="35" r:id="rId26"/>
    <sheet name="c10" sheetId="11" r:id="rId27"/>
    <sheet name="dato graf des m" sheetId="142" r:id="rId28"/>
    <sheet name="G4 Series" sheetId="98" r:id="rId29"/>
    <sheet name="G4 Series MINI" sheetId="99" r:id="rId30"/>
    <sheet name="c11" sheetId="17" r:id="rId31"/>
    <sheet name="c12" sheetId="107" r:id="rId32"/>
    <sheet name="c13" sheetId="117" r:id="rId33"/>
    <sheet name="Datos G5 Soja" sheetId="96" r:id="rId34"/>
    <sheet name="G5 soja" sheetId="95" r:id="rId35"/>
    <sheet name="c14" sheetId="125" r:id="rId36"/>
    <sheet name="c15" sheetId="57" r:id="rId37"/>
    <sheet name="c16" sheetId="91" r:id="rId38"/>
    <sheet name="c17" sheetId="88" r:id="rId39"/>
    <sheet name="c18" sheetId="7" r:id="rId40"/>
    <sheet name="c19" sheetId="114" r:id="rId41"/>
    <sheet name="c20" sheetId="20" r:id="rId42"/>
    <sheet name="c21" sheetId="28" r:id="rId43"/>
    <sheet name="c22" sheetId="22" r:id="rId44"/>
    <sheet name="c23" sheetId="29" r:id="rId45"/>
    <sheet name="c24-c30" sheetId="71" r:id="rId46"/>
    <sheet name="Datos gráficos países" sheetId="75" r:id="rId47"/>
    <sheet name="G BRASIL" sheetId="80" r:id="rId48"/>
    <sheet name="G CHINA" sheetId="81" r:id="rId49"/>
    <sheet name="G CHILE" sheetId="85" r:id="rId50"/>
    <sheet name="G EEUU" sheetId="86" r:id="rId51"/>
    <sheet name="G ALEMANIA" sheetId="87" r:id="rId52"/>
    <sheet name="G VIET NAM" sheetId="113" r:id="rId53"/>
    <sheet name="G INDIA" sheetId="139" r:id="rId54"/>
    <sheet name="c31" sheetId="24" r:id="rId55"/>
    <sheet name="c32" sheetId="25" r:id="rId56"/>
    <sheet name="c33" sheetId="133" r:id="rId57"/>
    <sheet name="DatosG1yG2(MES)" sheetId="8" r:id="rId58"/>
    <sheet name="G1 (MES)" sheetId="76" r:id="rId59"/>
    <sheet name="G2 (MES)" sheetId="47" r:id="rId60"/>
    <sheet name=" BARRAS ACUMULADAS" sheetId="128" r:id="rId61"/>
  </sheets>
  <externalReferences>
    <externalReference r:id="rId62"/>
  </externalReferences>
  <definedNames>
    <definedName name="_xlnm._FilterDatabase" localSheetId="39" hidden="1">'c18'!$C$9:$F$31</definedName>
    <definedName name="_xlnm.Print_Area" localSheetId="11">'c 2'!$A$1:$E$20</definedName>
    <definedName name="_xlnm.Print_Area" localSheetId="39">'c18'!$A$1:$F$19</definedName>
    <definedName name="_xlnm.Print_Area" localSheetId="41">'c20'!$A$1:$Q$30</definedName>
    <definedName name="_xlnm.Database">#REF!</definedName>
    <definedName name="CUADRO3_5_2022">#REF!</definedName>
    <definedName name="FLETE_X_ZONA_5_2022">#REF!</definedName>
    <definedName name="GRAFICO1_5_2022">#REF!</definedName>
    <definedName name="GRAFICO2_5_2022">#REF!</definedName>
    <definedName name="i">#REF!</definedName>
    <definedName name="matriz">[1]Series!$A$4:$D$1000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5" i="108" l="1"/>
  <c r="G123" i="108"/>
  <c r="G111" i="108" l="1"/>
  <c r="G99" i="108"/>
  <c r="G87" i="108"/>
  <c r="G75" i="108"/>
  <c r="G63" i="108"/>
  <c r="G51" i="108"/>
  <c r="G39" i="108"/>
  <c r="G27" i="108"/>
  <c r="G15" i="108"/>
  <c r="Q23" i="8"/>
  <c r="N24" i="8"/>
  <c r="N7" i="16" l="1"/>
  <c r="A75" i="134" l="1"/>
  <c r="A74" i="134"/>
  <c r="A73" i="134"/>
  <c r="A72" i="134"/>
  <c r="S11" i="28" l="1"/>
  <c r="S12" i="28"/>
  <c r="S13" i="28"/>
  <c r="S14" i="28"/>
  <c r="S15" i="28"/>
  <c r="S16" i="28"/>
  <c r="S17" i="28"/>
  <c r="S18" i="28"/>
  <c r="S19" i="28"/>
  <c r="S20" i="28"/>
  <c r="S21" i="28"/>
  <c r="S22" i="28"/>
  <c r="S23" i="28"/>
  <c r="S24" i="28"/>
  <c r="S25" i="28"/>
  <c r="S26" i="28"/>
  <c r="S27" i="28"/>
  <c r="S28" i="28"/>
  <c r="S29" i="28"/>
  <c r="S30" i="28"/>
  <c r="L29" i="24" l="1"/>
  <c r="K29" i="24"/>
  <c r="L28" i="24"/>
  <c r="K28" i="24"/>
  <c r="L27" i="24"/>
  <c r="K27" i="24"/>
  <c r="L26" i="24"/>
  <c r="K26" i="24"/>
  <c r="L25" i="24"/>
  <c r="K25" i="24"/>
  <c r="L24" i="24"/>
  <c r="K24" i="24"/>
  <c r="L23" i="24"/>
  <c r="K23" i="24"/>
  <c r="L22" i="24"/>
  <c r="K22" i="24"/>
  <c r="L21" i="24"/>
  <c r="K21" i="24"/>
  <c r="L20" i="24"/>
  <c r="K20" i="24"/>
  <c r="L19" i="24"/>
  <c r="K19" i="24"/>
  <c r="L18" i="24"/>
  <c r="K18" i="24"/>
  <c r="L17" i="24"/>
  <c r="K17" i="24"/>
  <c r="L16" i="24"/>
  <c r="K16" i="24"/>
  <c r="L15" i="24"/>
  <c r="K15" i="24"/>
  <c r="L14" i="24"/>
  <c r="K14" i="24"/>
  <c r="L13" i="24"/>
  <c r="K13" i="24"/>
  <c r="L12" i="24"/>
  <c r="K12" i="24"/>
  <c r="L11" i="24"/>
  <c r="K11" i="24"/>
  <c r="L10" i="24"/>
  <c r="K10" i="24"/>
  <c r="L9" i="24"/>
  <c r="K9" i="24"/>
  <c r="L8" i="24"/>
  <c r="K8" i="24"/>
  <c r="L7" i="24"/>
  <c r="K7" i="24"/>
  <c r="U9" i="17" l="1"/>
  <c r="U10" i="17"/>
  <c r="U11" i="17"/>
  <c r="U12" i="17"/>
  <c r="U13" i="17"/>
  <c r="U14" i="17"/>
  <c r="U15" i="17"/>
  <c r="U16" i="17"/>
  <c r="U17" i="17"/>
  <c r="U18" i="17"/>
  <c r="U19" i="17"/>
  <c r="U20" i="17"/>
  <c r="U21" i="17"/>
  <c r="U22" i="17"/>
  <c r="U23" i="17"/>
  <c r="U24" i="17"/>
  <c r="U25" i="17"/>
  <c r="U26" i="17"/>
  <c r="U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8" i="17"/>
  <c r="S10" i="17"/>
  <c r="S8" i="17"/>
  <c r="S9" i="17"/>
  <c r="S11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S24" i="17"/>
  <c r="S25" i="17"/>
  <c r="S26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W30" i="28"/>
  <c r="V30" i="28"/>
  <c r="U30" i="28"/>
  <c r="T30" i="28"/>
  <c r="W29" i="28"/>
  <c r="V29" i="28"/>
  <c r="U29" i="28"/>
  <c r="T29" i="28"/>
  <c r="W28" i="28"/>
  <c r="V28" i="28"/>
  <c r="U28" i="28"/>
  <c r="T28" i="28"/>
  <c r="W27" i="28"/>
  <c r="V27" i="28"/>
  <c r="U27" i="28"/>
  <c r="T27" i="28"/>
  <c r="W26" i="28"/>
  <c r="V26" i="28"/>
  <c r="U26" i="28"/>
  <c r="T26" i="28"/>
  <c r="W25" i="28"/>
  <c r="V25" i="28"/>
  <c r="U25" i="28"/>
  <c r="T25" i="28"/>
  <c r="W24" i="28"/>
  <c r="V24" i="28"/>
  <c r="U24" i="28"/>
  <c r="T24" i="28"/>
  <c r="W23" i="28"/>
  <c r="V23" i="28"/>
  <c r="U23" i="28"/>
  <c r="T23" i="28"/>
  <c r="W22" i="28"/>
  <c r="V22" i="28"/>
  <c r="U22" i="28"/>
  <c r="T22" i="28"/>
  <c r="W21" i="28"/>
  <c r="V21" i="28"/>
  <c r="U21" i="28"/>
  <c r="T21" i="28"/>
  <c r="W20" i="28"/>
  <c r="V20" i="28"/>
  <c r="U20" i="28"/>
  <c r="T20" i="28"/>
  <c r="W19" i="28"/>
  <c r="V19" i="28"/>
  <c r="U19" i="28"/>
  <c r="T19" i="28"/>
  <c r="W18" i="28"/>
  <c r="V18" i="28"/>
  <c r="U18" i="28"/>
  <c r="T18" i="28"/>
  <c r="W17" i="28"/>
  <c r="V17" i="28"/>
  <c r="U17" i="28"/>
  <c r="T17" i="28"/>
  <c r="W16" i="28"/>
  <c r="V16" i="28"/>
  <c r="U16" i="28"/>
  <c r="T16" i="28"/>
  <c r="W15" i="28"/>
  <c r="V15" i="28"/>
  <c r="U15" i="28"/>
  <c r="T15" i="28"/>
  <c r="W14" i="28"/>
  <c r="V14" i="28"/>
  <c r="U14" i="28"/>
  <c r="T14" i="28"/>
  <c r="W13" i="28"/>
  <c r="V13" i="28"/>
  <c r="U13" i="28"/>
  <c r="T13" i="28"/>
  <c r="W12" i="28"/>
  <c r="V12" i="28"/>
  <c r="U12" i="28"/>
  <c r="T12" i="28"/>
  <c r="W11" i="28"/>
  <c r="V11" i="28"/>
  <c r="U11" i="28"/>
  <c r="T11" i="28"/>
  <c r="S56" i="29"/>
  <c r="R56" i="29"/>
  <c r="Q56" i="29"/>
  <c r="P56" i="29"/>
  <c r="S55" i="29"/>
  <c r="R55" i="29"/>
  <c r="Q55" i="29"/>
  <c r="P55" i="29"/>
  <c r="S54" i="29"/>
  <c r="R54" i="29"/>
  <c r="Q54" i="29"/>
  <c r="P54" i="29"/>
  <c r="S53" i="29"/>
  <c r="R53" i="29"/>
  <c r="Q53" i="29"/>
  <c r="P53" i="29"/>
  <c r="S52" i="29"/>
  <c r="R52" i="29"/>
  <c r="Q52" i="29"/>
  <c r="P52" i="29"/>
  <c r="S51" i="29"/>
  <c r="R51" i="29"/>
  <c r="Q51" i="29"/>
  <c r="P51" i="29"/>
  <c r="S50" i="29"/>
  <c r="R50" i="29"/>
  <c r="Q50" i="29"/>
  <c r="P50" i="29"/>
  <c r="S49" i="29"/>
  <c r="R49" i="29"/>
  <c r="Q49" i="29"/>
  <c r="P49" i="29"/>
  <c r="S48" i="29"/>
  <c r="R48" i="29"/>
  <c r="Q48" i="29"/>
  <c r="P48" i="29"/>
  <c r="S47" i="29"/>
  <c r="R47" i="29"/>
  <c r="Q47" i="29"/>
  <c r="P47" i="29"/>
  <c r="S46" i="29"/>
  <c r="R46" i="29"/>
  <c r="Q46" i="29"/>
  <c r="P46" i="29"/>
  <c r="S45" i="29"/>
  <c r="R45" i="29"/>
  <c r="Q45" i="29"/>
  <c r="P45" i="29"/>
  <c r="S44" i="29"/>
  <c r="R44" i="29"/>
  <c r="Q44" i="29"/>
  <c r="P44" i="29"/>
  <c r="S43" i="29"/>
  <c r="R43" i="29"/>
  <c r="Q43" i="29"/>
  <c r="P43" i="29"/>
  <c r="S42" i="29"/>
  <c r="R42" i="29"/>
  <c r="Q42" i="29"/>
  <c r="P42" i="29"/>
  <c r="S41" i="29"/>
  <c r="R41" i="29"/>
  <c r="Q41" i="29"/>
  <c r="P41" i="29"/>
  <c r="S40" i="29"/>
  <c r="R40" i="29"/>
  <c r="Q40" i="29"/>
  <c r="P40" i="29"/>
  <c r="S39" i="29"/>
  <c r="R39" i="29"/>
  <c r="Q39" i="29"/>
  <c r="P39" i="29"/>
  <c r="S38" i="29"/>
  <c r="R38" i="29"/>
  <c r="Q38" i="29"/>
  <c r="P38" i="29"/>
  <c r="S37" i="29"/>
  <c r="R37" i="29"/>
  <c r="Q37" i="29"/>
  <c r="P37" i="29"/>
  <c r="S28" i="29"/>
  <c r="R28" i="29"/>
  <c r="Q28" i="29"/>
  <c r="P28" i="29"/>
  <c r="S27" i="29"/>
  <c r="R27" i="29"/>
  <c r="Q27" i="29"/>
  <c r="P27" i="29"/>
  <c r="S26" i="29"/>
  <c r="R26" i="29"/>
  <c r="Q26" i="29"/>
  <c r="P26" i="29"/>
  <c r="S25" i="29"/>
  <c r="R25" i="29"/>
  <c r="Q25" i="29"/>
  <c r="P25" i="29"/>
  <c r="S24" i="29"/>
  <c r="R24" i="29"/>
  <c r="Q24" i="29"/>
  <c r="P24" i="29"/>
  <c r="S23" i="29"/>
  <c r="R23" i="29"/>
  <c r="Q23" i="29"/>
  <c r="P23" i="29"/>
  <c r="S22" i="29"/>
  <c r="R22" i="29"/>
  <c r="Q22" i="29"/>
  <c r="P22" i="29"/>
  <c r="S21" i="29"/>
  <c r="R21" i="29"/>
  <c r="Q21" i="29"/>
  <c r="P21" i="29"/>
  <c r="S20" i="29"/>
  <c r="R20" i="29"/>
  <c r="Q20" i="29"/>
  <c r="P20" i="29"/>
  <c r="S19" i="29"/>
  <c r="R19" i="29"/>
  <c r="Q19" i="29"/>
  <c r="P19" i="29"/>
  <c r="S18" i="29"/>
  <c r="R18" i="29"/>
  <c r="Q18" i="29"/>
  <c r="P18" i="29"/>
  <c r="S17" i="29"/>
  <c r="R17" i="29"/>
  <c r="Q17" i="29"/>
  <c r="P17" i="29"/>
  <c r="S16" i="29"/>
  <c r="R16" i="29"/>
  <c r="Q16" i="29"/>
  <c r="P16" i="29"/>
  <c r="S15" i="29"/>
  <c r="R15" i="29"/>
  <c r="Q15" i="29"/>
  <c r="P15" i="29"/>
  <c r="S14" i="29"/>
  <c r="R14" i="29"/>
  <c r="Q14" i="29"/>
  <c r="P14" i="29"/>
  <c r="S13" i="29"/>
  <c r="R13" i="29"/>
  <c r="Q13" i="29"/>
  <c r="P13" i="29"/>
  <c r="S12" i="29"/>
  <c r="R12" i="29"/>
  <c r="Q12" i="29"/>
  <c r="P12" i="29"/>
  <c r="S11" i="29"/>
  <c r="R11" i="29"/>
  <c r="Q11" i="29"/>
  <c r="P11" i="29"/>
  <c r="S10" i="29"/>
  <c r="R10" i="29"/>
  <c r="Q10" i="29"/>
  <c r="P10" i="29"/>
  <c r="S9" i="29"/>
  <c r="R9" i="29"/>
  <c r="Q9" i="29"/>
  <c r="P9" i="29"/>
  <c r="S37" i="22"/>
  <c r="P37" i="22"/>
  <c r="S56" i="22"/>
  <c r="R56" i="22"/>
  <c r="Q56" i="22"/>
  <c r="P56" i="22"/>
  <c r="S55" i="22"/>
  <c r="R55" i="22"/>
  <c r="Q55" i="22"/>
  <c r="P55" i="22"/>
  <c r="S54" i="22"/>
  <c r="R54" i="22"/>
  <c r="Q54" i="22"/>
  <c r="P54" i="22"/>
  <c r="S53" i="22"/>
  <c r="R53" i="22"/>
  <c r="Q53" i="22"/>
  <c r="P53" i="22"/>
  <c r="S52" i="22"/>
  <c r="R52" i="22"/>
  <c r="Q52" i="22"/>
  <c r="P52" i="22"/>
  <c r="S51" i="22"/>
  <c r="R51" i="22"/>
  <c r="Q51" i="22"/>
  <c r="P51" i="22"/>
  <c r="S50" i="22"/>
  <c r="R50" i="22"/>
  <c r="Q50" i="22"/>
  <c r="P50" i="22"/>
  <c r="S49" i="22"/>
  <c r="R49" i="22"/>
  <c r="Q49" i="22"/>
  <c r="P49" i="22"/>
  <c r="S48" i="22"/>
  <c r="R48" i="22"/>
  <c r="Q48" i="22"/>
  <c r="P48" i="22"/>
  <c r="S47" i="22"/>
  <c r="R47" i="22"/>
  <c r="Q47" i="22"/>
  <c r="P47" i="22"/>
  <c r="S46" i="22"/>
  <c r="R46" i="22"/>
  <c r="Q46" i="22"/>
  <c r="P46" i="22"/>
  <c r="S45" i="22"/>
  <c r="R45" i="22"/>
  <c r="Q45" i="22"/>
  <c r="P45" i="22"/>
  <c r="S44" i="22"/>
  <c r="R44" i="22"/>
  <c r="Q44" i="22"/>
  <c r="P44" i="22"/>
  <c r="S43" i="22"/>
  <c r="R43" i="22"/>
  <c r="Q43" i="22"/>
  <c r="P43" i="22"/>
  <c r="S42" i="22"/>
  <c r="R42" i="22"/>
  <c r="Q42" i="22"/>
  <c r="P42" i="22"/>
  <c r="S41" i="22"/>
  <c r="R41" i="22"/>
  <c r="Q41" i="22"/>
  <c r="P41" i="22"/>
  <c r="S40" i="22"/>
  <c r="R40" i="22"/>
  <c r="Q40" i="22"/>
  <c r="P40" i="22"/>
  <c r="S39" i="22"/>
  <c r="R39" i="22"/>
  <c r="Q39" i="22"/>
  <c r="P39" i="22"/>
  <c r="S38" i="22"/>
  <c r="R38" i="22"/>
  <c r="Q38" i="22"/>
  <c r="P38" i="22"/>
  <c r="R37" i="22"/>
  <c r="Q37" i="22"/>
  <c r="P10" i="22"/>
  <c r="Q10" i="22"/>
  <c r="R10" i="22"/>
  <c r="S10" i="22"/>
  <c r="P11" i="22"/>
  <c r="Q11" i="22"/>
  <c r="R11" i="22"/>
  <c r="S11" i="22"/>
  <c r="P12" i="22"/>
  <c r="Q12" i="22"/>
  <c r="R12" i="22"/>
  <c r="S12" i="22"/>
  <c r="P13" i="22"/>
  <c r="Q13" i="22"/>
  <c r="R13" i="22"/>
  <c r="S13" i="22"/>
  <c r="P14" i="22"/>
  <c r="Q14" i="22"/>
  <c r="R14" i="22"/>
  <c r="S14" i="22"/>
  <c r="P15" i="22"/>
  <c r="Q15" i="22"/>
  <c r="R15" i="22"/>
  <c r="S15" i="22"/>
  <c r="P16" i="22"/>
  <c r="Q16" i="22"/>
  <c r="R16" i="22"/>
  <c r="S16" i="22"/>
  <c r="P17" i="22"/>
  <c r="Q17" i="22"/>
  <c r="R17" i="22"/>
  <c r="S17" i="22"/>
  <c r="P18" i="22"/>
  <c r="Q18" i="22"/>
  <c r="R18" i="22"/>
  <c r="S18" i="22"/>
  <c r="P19" i="22"/>
  <c r="Q19" i="22"/>
  <c r="R19" i="22"/>
  <c r="S19" i="22"/>
  <c r="P20" i="22"/>
  <c r="Q20" i="22"/>
  <c r="R20" i="22"/>
  <c r="S20" i="22"/>
  <c r="P21" i="22"/>
  <c r="Q21" i="22"/>
  <c r="R21" i="22"/>
  <c r="S21" i="22"/>
  <c r="P22" i="22"/>
  <c r="Q22" i="22"/>
  <c r="R22" i="22"/>
  <c r="S22" i="22"/>
  <c r="P23" i="22"/>
  <c r="Q23" i="22"/>
  <c r="R23" i="22"/>
  <c r="S23" i="22"/>
  <c r="P24" i="22"/>
  <c r="Q24" i="22"/>
  <c r="R24" i="22"/>
  <c r="S24" i="22"/>
  <c r="P25" i="22"/>
  <c r="Q25" i="22"/>
  <c r="R25" i="22"/>
  <c r="S25" i="22"/>
  <c r="P26" i="22"/>
  <c r="Q26" i="22"/>
  <c r="R26" i="22"/>
  <c r="S26" i="22"/>
  <c r="P27" i="22"/>
  <c r="Q27" i="22"/>
  <c r="R27" i="22"/>
  <c r="S27" i="22"/>
  <c r="P28" i="22"/>
  <c r="Q28" i="22"/>
  <c r="R28" i="22"/>
  <c r="S28" i="22"/>
  <c r="P9" i="22"/>
  <c r="S9" i="22"/>
  <c r="R9" i="22"/>
  <c r="Q9" i="22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11" i="20"/>
  <c r="S11" i="20"/>
  <c r="S12" i="20"/>
  <c r="V21" i="20"/>
  <c r="W11" i="20"/>
  <c r="V11" i="20"/>
  <c r="U11" i="20"/>
  <c r="S13" i="20"/>
  <c r="U13" i="20"/>
  <c r="V13" i="20"/>
  <c r="W13" i="20"/>
  <c r="S14" i="20"/>
  <c r="U14" i="20"/>
  <c r="V14" i="20"/>
  <c r="W14" i="20"/>
  <c r="S15" i="20"/>
  <c r="U15" i="20"/>
  <c r="V15" i="20"/>
  <c r="W15" i="20"/>
  <c r="S16" i="20"/>
  <c r="U16" i="20"/>
  <c r="V16" i="20"/>
  <c r="W16" i="20"/>
  <c r="S17" i="20"/>
  <c r="U17" i="20"/>
  <c r="V17" i="20"/>
  <c r="W17" i="20"/>
  <c r="S18" i="20"/>
  <c r="U18" i="20"/>
  <c r="V18" i="20"/>
  <c r="W18" i="20"/>
  <c r="S19" i="20"/>
  <c r="U19" i="20"/>
  <c r="V19" i="20"/>
  <c r="W19" i="20"/>
  <c r="S20" i="20"/>
  <c r="U20" i="20"/>
  <c r="V20" i="20"/>
  <c r="W20" i="20"/>
  <c r="S21" i="20"/>
  <c r="U21" i="20"/>
  <c r="W21" i="20"/>
  <c r="S22" i="20"/>
  <c r="U22" i="20"/>
  <c r="V22" i="20"/>
  <c r="W22" i="20"/>
  <c r="S23" i="20"/>
  <c r="U23" i="20"/>
  <c r="V23" i="20"/>
  <c r="W23" i="20"/>
  <c r="S24" i="20"/>
  <c r="U24" i="20"/>
  <c r="V24" i="20"/>
  <c r="W24" i="20"/>
  <c r="S25" i="20"/>
  <c r="U25" i="20"/>
  <c r="V25" i="20"/>
  <c r="W25" i="20"/>
  <c r="S26" i="20"/>
  <c r="U26" i="20"/>
  <c r="V26" i="20"/>
  <c r="W26" i="20"/>
  <c r="S27" i="20"/>
  <c r="U27" i="20"/>
  <c r="V27" i="20"/>
  <c r="W27" i="20"/>
  <c r="S28" i="20"/>
  <c r="U28" i="20"/>
  <c r="V28" i="20"/>
  <c r="W28" i="20"/>
  <c r="S29" i="20"/>
  <c r="U29" i="20"/>
  <c r="V29" i="20"/>
  <c r="W29" i="20"/>
  <c r="S30" i="20"/>
  <c r="U30" i="20"/>
  <c r="V30" i="20"/>
  <c r="W30" i="20"/>
  <c r="W12" i="20"/>
  <c r="V12" i="20"/>
  <c r="U12" i="20"/>
  <c r="N10" i="8" l="1"/>
  <c r="H29" i="7" l="1"/>
  <c r="I29" i="7" s="1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9" i="7"/>
  <c r="H8" i="7"/>
  <c r="H10" i="7"/>
  <c r="H7" i="7"/>
  <c r="I9" i="7" l="1"/>
  <c r="P9" i="8" l="1"/>
  <c r="P23" i="8"/>
  <c r="Q26" i="8"/>
  <c r="P28" i="8"/>
  <c r="Q28" i="8"/>
  <c r="P29" i="8"/>
  <c r="Q29" i="8"/>
  <c r="P30" i="8"/>
  <c r="Q30" i="8"/>
  <c r="N28" i="8"/>
  <c r="M30" i="8"/>
  <c r="M27" i="8"/>
  <c r="M25" i="8"/>
  <c r="N25" i="8"/>
  <c r="M26" i="8"/>
  <c r="N26" i="8"/>
  <c r="N27" i="8"/>
  <c r="M28" i="8"/>
  <c r="M29" i="8"/>
  <c r="N29" i="8"/>
  <c r="N30" i="8"/>
  <c r="M24" i="8"/>
  <c r="J28" i="8"/>
  <c r="K28" i="8"/>
  <c r="J29" i="8"/>
  <c r="K29" i="8"/>
  <c r="J30" i="8"/>
  <c r="K30" i="8"/>
  <c r="J23" i="8"/>
  <c r="Q27" i="8"/>
  <c r="P27" i="8"/>
  <c r="K27" i="8"/>
  <c r="J27" i="8"/>
  <c r="P26" i="8"/>
  <c r="K26" i="8"/>
  <c r="J26" i="8"/>
  <c r="Q25" i="8"/>
  <c r="P25" i="8"/>
  <c r="K25" i="8"/>
  <c r="J25" i="8"/>
  <c r="Q24" i="8"/>
  <c r="P24" i="8"/>
  <c r="K24" i="8"/>
  <c r="J24" i="8"/>
  <c r="K23" i="8"/>
  <c r="M7" i="16"/>
  <c r="I25" i="7"/>
  <c r="I26" i="7"/>
  <c r="I27" i="7"/>
  <c r="I28" i="7"/>
  <c r="I14" i="7"/>
  <c r="H8" i="114"/>
  <c r="H24" i="114"/>
  <c r="H23" i="114"/>
  <c r="M26" i="16" l="1"/>
  <c r="N26" i="16"/>
  <c r="M27" i="16"/>
  <c r="N27" i="16"/>
  <c r="M28" i="16"/>
  <c r="N28" i="16"/>
  <c r="M29" i="16"/>
  <c r="N29" i="16"/>
  <c r="M30" i="16"/>
  <c r="N30" i="16"/>
  <c r="M31" i="16"/>
  <c r="N31" i="16"/>
  <c r="M32" i="16"/>
  <c r="N32" i="16"/>
  <c r="M22" i="16"/>
  <c r="N22" i="16"/>
  <c r="M23" i="16"/>
  <c r="N23" i="16"/>
  <c r="M24" i="16"/>
  <c r="N24" i="16"/>
  <c r="M19" i="16"/>
  <c r="N19" i="16"/>
  <c r="M20" i="16"/>
  <c r="N20" i="16"/>
  <c r="M13" i="16"/>
  <c r="N13" i="16"/>
  <c r="M14" i="16"/>
  <c r="N14" i="16"/>
  <c r="M15" i="16"/>
  <c r="N15" i="16"/>
  <c r="M16" i="16"/>
  <c r="N16" i="16"/>
  <c r="M17" i="16"/>
  <c r="N17" i="16"/>
  <c r="M9" i="16"/>
  <c r="N9" i="16"/>
  <c r="M10" i="16"/>
  <c r="N10" i="16"/>
  <c r="M11" i="16"/>
  <c r="N11" i="16"/>
  <c r="I8" i="7" l="1"/>
  <c r="I24" i="114" l="1"/>
  <c r="K25" i="25" l="1"/>
  <c r="K26" i="25"/>
  <c r="K27" i="25"/>
  <c r="K28" i="25"/>
  <c r="K29" i="25"/>
  <c r="K30" i="25"/>
  <c r="K31" i="25"/>
  <c r="K32" i="25"/>
  <c r="K33" i="25"/>
  <c r="K34" i="25"/>
  <c r="K10" i="25"/>
  <c r="L23" i="25" l="1"/>
  <c r="K17" i="16" l="1"/>
  <c r="L17" i="16"/>
  <c r="K17" i="25" l="1"/>
  <c r="L17" i="25"/>
  <c r="M17" i="25"/>
  <c r="N17" i="25"/>
  <c r="I18" i="7" l="1"/>
  <c r="H17" i="114"/>
  <c r="I17" i="114" s="1"/>
  <c r="I23" i="114"/>
  <c r="H22" i="114"/>
  <c r="I22" i="114" s="1"/>
  <c r="H21" i="114"/>
  <c r="I21" i="114" s="1"/>
  <c r="H20" i="114"/>
  <c r="I20" i="114" s="1"/>
  <c r="H19" i="114"/>
  <c r="I19" i="114" s="1"/>
  <c r="H18" i="114"/>
  <c r="I18" i="114" s="1"/>
  <c r="H16" i="114"/>
  <c r="I16" i="114" s="1"/>
  <c r="H15" i="114"/>
  <c r="I15" i="114" s="1"/>
  <c r="H14" i="114"/>
  <c r="I14" i="114" s="1"/>
  <c r="H13" i="114"/>
  <c r="I13" i="114" s="1"/>
  <c r="H12" i="114"/>
  <c r="I12" i="114" s="1"/>
  <c r="H11" i="114"/>
  <c r="I11" i="114" s="1"/>
  <c r="H10" i="114"/>
  <c r="I10" i="114" s="1"/>
  <c r="H9" i="114"/>
  <c r="I9" i="114" s="1"/>
  <c r="I8" i="114"/>
  <c r="H7" i="114"/>
  <c r="I7" i="114" s="1"/>
  <c r="K19" i="25"/>
  <c r="L19" i="25"/>
  <c r="M8" i="25"/>
  <c r="N8" i="25"/>
  <c r="M9" i="25"/>
  <c r="N9" i="25"/>
  <c r="M10" i="25"/>
  <c r="N10" i="25"/>
  <c r="M11" i="25"/>
  <c r="N11" i="25"/>
  <c r="M12" i="25"/>
  <c r="N12" i="25"/>
  <c r="M13" i="25"/>
  <c r="N13" i="25"/>
  <c r="M14" i="25"/>
  <c r="N14" i="25"/>
  <c r="M15" i="25"/>
  <c r="N15" i="25"/>
  <c r="M16" i="25"/>
  <c r="N16" i="25"/>
  <c r="M18" i="25"/>
  <c r="N18" i="25"/>
  <c r="M19" i="25"/>
  <c r="N19" i="25"/>
  <c r="M20" i="25"/>
  <c r="N20" i="25"/>
  <c r="M21" i="25"/>
  <c r="N21" i="25"/>
  <c r="M22" i="25"/>
  <c r="N22" i="25"/>
  <c r="M23" i="25"/>
  <c r="N23" i="25"/>
  <c r="M24" i="25"/>
  <c r="N24" i="25"/>
  <c r="M25" i="25"/>
  <c r="N25" i="25"/>
  <c r="M26" i="25"/>
  <c r="N26" i="25"/>
  <c r="M27" i="25"/>
  <c r="N27" i="25"/>
  <c r="M28" i="25"/>
  <c r="N28" i="25"/>
  <c r="M29" i="25"/>
  <c r="N29" i="25"/>
  <c r="M30" i="25"/>
  <c r="N30" i="25"/>
  <c r="M31" i="25"/>
  <c r="N31" i="25"/>
  <c r="M32" i="25"/>
  <c r="N32" i="25"/>
  <c r="M33" i="25"/>
  <c r="N33" i="25"/>
  <c r="M34" i="25"/>
  <c r="N34" i="25"/>
  <c r="L34" i="25"/>
  <c r="L33" i="25"/>
  <c r="L32" i="25"/>
  <c r="L31" i="25"/>
  <c r="L30" i="25"/>
  <c r="L29" i="25"/>
  <c r="L28" i="25"/>
  <c r="L27" i="25"/>
  <c r="L26" i="25"/>
  <c r="L25" i="25"/>
  <c r="L24" i="25"/>
  <c r="K24" i="25"/>
  <c r="K23" i="25"/>
  <c r="L22" i="25"/>
  <c r="K22" i="25"/>
  <c r="L21" i="25"/>
  <c r="K21" i="25"/>
  <c r="L20" i="25"/>
  <c r="K20" i="25"/>
  <c r="L18" i="25"/>
  <c r="K18" i="25"/>
  <c r="L16" i="25"/>
  <c r="K16" i="25"/>
  <c r="L15" i="25"/>
  <c r="K15" i="25"/>
  <c r="L14" i="25"/>
  <c r="K14" i="25"/>
  <c r="L13" i="25"/>
  <c r="K13" i="25"/>
  <c r="L12" i="25"/>
  <c r="K12" i="25"/>
  <c r="L11" i="25"/>
  <c r="K11" i="25"/>
  <c r="L10" i="25"/>
  <c r="L9" i="25"/>
  <c r="K9" i="25"/>
  <c r="L8" i="25"/>
  <c r="K8" i="25"/>
  <c r="N7" i="25"/>
  <c r="M7" i="25"/>
  <c r="L7" i="25"/>
  <c r="K7" i="25"/>
  <c r="M8" i="16"/>
  <c r="N8" i="16"/>
  <c r="M12" i="16"/>
  <c r="N12" i="16"/>
  <c r="M18" i="16"/>
  <c r="N18" i="16"/>
  <c r="M21" i="16"/>
  <c r="N21" i="16"/>
  <c r="M25" i="16"/>
  <c r="N25" i="16"/>
  <c r="M33" i="16"/>
  <c r="N33" i="16"/>
  <c r="M34" i="16"/>
  <c r="N34" i="16"/>
  <c r="K59" i="25"/>
  <c r="J59" i="25"/>
  <c r="K58" i="25"/>
  <c r="J58" i="25"/>
  <c r="K57" i="25"/>
  <c r="J57" i="25"/>
  <c r="K56" i="25"/>
  <c r="J56" i="25"/>
  <c r="K55" i="25"/>
  <c r="J55" i="25"/>
  <c r="K54" i="25"/>
  <c r="J54" i="25"/>
  <c r="K53" i="25"/>
  <c r="J53" i="25"/>
  <c r="K52" i="25"/>
  <c r="J52" i="25"/>
  <c r="Q58" i="28"/>
  <c r="N58" i="28"/>
  <c r="K58" i="28"/>
  <c r="H58" i="28"/>
  <c r="E58" i="28"/>
  <c r="Q57" i="28"/>
  <c r="N57" i="28"/>
  <c r="K57" i="28"/>
  <c r="H57" i="28"/>
  <c r="E57" i="28"/>
  <c r="Q56" i="28"/>
  <c r="N56" i="28"/>
  <c r="K56" i="28"/>
  <c r="H56" i="28"/>
  <c r="E56" i="28"/>
  <c r="Q55" i="28"/>
  <c r="N55" i="28"/>
  <c r="K55" i="28"/>
  <c r="H55" i="28"/>
  <c r="E55" i="28"/>
  <c r="Q54" i="28"/>
  <c r="N54" i="28"/>
  <c r="K54" i="28"/>
  <c r="H54" i="28"/>
  <c r="E54" i="28"/>
  <c r="Q53" i="28"/>
  <c r="N53" i="28"/>
  <c r="K53" i="28"/>
  <c r="H53" i="28"/>
  <c r="E53" i="28"/>
  <c r="Q52" i="28"/>
  <c r="N52" i="28"/>
  <c r="K52" i="28"/>
  <c r="H52" i="28"/>
  <c r="E52" i="28"/>
  <c r="Q51" i="28"/>
  <c r="N51" i="28"/>
  <c r="K51" i="28"/>
  <c r="H51" i="28"/>
  <c r="E51" i="28"/>
  <c r="Q50" i="28"/>
  <c r="N50" i="28"/>
  <c r="K50" i="28"/>
  <c r="H50" i="28"/>
  <c r="E50" i="28"/>
  <c r="Q49" i="28"/>
  <c r="N49" i="28"/>
  <c r="K49" i="28"/>
  <c r="H49" i="28"/>
  <c r="E49" i="28"/>
  <c r="Q48" i="28"/>
  <c r="N48" i="28"/>
  <c r="K48" i="28"/>
  <c r="H48" i="28"/>
  <c r="E48" i="28"/>
  <c r="Q47" i="28"/>
  <c r="N47" i="28"/>
  <c r="K47" i="28"/>
  <c r="H47" i="28"/>
  <c r="E47" i="28"/>
  <c r="Q46" i="28"/>
  <c r="N46" i="28"/>
  <c r="K46" i="28"/>
  <c r="H46" i="28"/>
  <c r="E46" i="28"/>
  <c r="Q45" i="28"/>
  <c r="N45" i="28"/>
  <c r="K45" i="28"/>
  <c r="H45" i="28"/>
  <c r="E45" i="28"/>
  <c r="Q44" i="28"/>
  <c r="N44" i="28"/>
  <c r="K44" i="28"/>
  <c r="H44" i="28"/>
  <c r="E44" i="28"/>
  <c r="Q43" i="28"/>
  <c r="N43" i="28"/>
  <c r="K43" i="28"/>
  <c r="H43" i="28"/>
  <c r="E43" i="28"/>
  <c r="Q42" i="28"/>
  <c r="N42" i="28"/>
  <c r="K42" i="28"/>
  <c r="H42" i="28"/>
  <c r="E42" i="28"/>
  <c r="Q41" i="28"/>
  <c r="N41" i="28"/>
  <c r="K41" i="28"/>
  <c r="H41" i="28"/>
  <c r="E41" i="28"/>
  <c r="Q40" i="28"/>
  <c r="N40" i="28"/>
  <c r="K40" i="28"/>
  <c r="H40" i="28"/>
  <c r="E40" i="28"/>
  <c r="Q39" i="28"/>
  <c r="N39" i="28"/>
  <c r="K39" i="28"/>
  <c r="H39" i="28"/>
  <c r="E39" i="28"/>
  <c r="Q60" i="20"/>
  <c r="N60" i="20"/>
  <c r="K60" i="20"/>
  <c r="H60" i="20"/>
  <c r="E60" i="20"/>
  <c r="Q59" i="20"/>
  <c r="N59" i="20"/>
  <c r="K59" i="20"/>
  <c r="H59" i="20"/>
  <c r="E59" i="20"/>
  <c r="Q58" i="20"/>
  <c r="N58" i="20"/>
  <c r="K58" i="20"/>
  <c r="H58" i="20"/>
  <c r="E58" i="20"/>
  <c r="Q57" i="20"/>
  <c r="N57" i="20"/>
  <c r="K57" i="20"/>
  <c r="H57" i="20"/>
  <c r="E57" i="20"/>
  <c r="Q56" i="20"/>
  <c r="N56" i="20"/>
  <c r="K56" i="20"/>
  <c r="H56" i="20"/>
  <c r="E56" i="20"/>
  <c r="Q55" i="20"/>
  <c r="N55" i="20"/>
  <c r="K55" i="20"/>
  <c r="H55" i="20"/>
  <c r="E55" i="20"/>
  <c r="Q54" i="20"/>
  <c r="N54" i="20"/>
  <c r="K54" i="20"/>
  <c r="H54" i="20"/>
  <c r="E54" i="20"/>
  <c r="Q53" i="20"/>
  <c r="N53" i="20"/>
  <c r="K53" i="20"/>
  <c r="H53" i="20"/>
  <c r="E53" i="20"/>
  <c r="Q52" i="20"/>
  <c r="N52" i="20"/>
  <c r="K52" i="20"/>
  <c r="H52" i="20"/>
  <c r="E52" i="20"/>
  <c r="Q51" i="20"/>
  <c r="N51" i="20"/>
  <c r="K51" i="20"/>
  <c r="H51" i="20"/>
  <c r="E51" i="20"/>
  <c r="Q50" i="20"/>
  <c r="N50" i="20"/>
  <c r="K50" i="20"/>
  <c r="H50" i="20"/>
  <c r="E50" i="20"/>
  <c r="Q49" i="20"/>
  <c r="N49" i="20"/>
  <c r="K49" i="20"/>
  <c r="H49" i="20"/>
  <c r="E49" i="20"/>
  <c r="Q48" i="20"/>
  <c r="N48" i="20"/>
  <c r="K48" i="20"/>
  <c r="H48" i="20"/>
  <c r="E48" i="20"/>
  <c r="Q47" i="20"/>
  <c r="N47" i="20"/>
  <c r="K47" i="20"/>
  <c r="H47" i="20"/>
  <c r="E47" i="20"/>
  <c r="Q46" i="20"/>
  <c r="N46" i="20"/>
  <c r="K46" i="20"/>
  <c r="H46" i="20"/>
  <c r="E46" i="20"/>
  <c r="Q45" i="20"/>
  <c r="N45" i="20"/>
  <c r="K45" i="20"/>
  <c r="H45" i="20"/>
  <c r="E45" i="20"/>
  <c r="Q44" i="20"/>
  <c r="N44" i="20"/>
  <c r="K44" i="20"/>
  <c r="H44" i="20"/>
  <c r="E44" i="20"/>
  <c r="Q43" i="20"/>
  <c r="N43" i="20"/>
  <c r="K43" i="20"/>
  <c r="H43" i="20"/>
  <c r="E43" i="20"/>
  <c r="Q42" i="20"/>
  <c r="N42" i="20"/>
  <c r="K42" i="20"/>
  <c r="H42" i="20"/>
  <c r="E42" i="20"/>
  <c r="Q41" i="20"/>
  <c r="N41" i="20"/>
  <c r="K41" i="20"/>
  <c r="H41" i="20"/>
  <c r="E41" i="20"/>
  <c r="I24" i="7"/>
  <c r="I23" i="7"/>
  <c r="I22" i="7"/>
  <c r="I21" i="7"/>
  <c r="I20" i="7"/>
  <c r="I19" i="7"/>
  <c r="I17" i="7"/>
  <c r="I16" i="7"/>
  <c r="I15" i="7"/>
  <c r="I13" i="7"/>
  <c r="I12" i="7"/>
  <c r="I11" i="7"/>
  <c r="I10" i="7"/>
  <c r="I7" i="7"/>
  <c r="O64" i="88"/>
  <c r="N64" i="88"/>
  <c r="M64" i="88"/>
  <c r="L64" i="88"/>
  <c r="O63" i="88"/>
  <c r="N63" i="88"/>
  <c r="M63" i="88"/>
  <c r="L63" i="88"/>
  <c r="O62" i="88"/>
  <c r="N62" i="88"/>
  <c r="M62" i="88"/>
  <c r="L62" i="88"/>
  <c r="O61" i="88"/>
  <c r="N61" i="88"/>
  <c r="M61" i="88"/>
  <c r="L61" i="88"/>
  <c r="O60" i="88"/>
  <c r="N60" i="88"/>
  <c r="M60" i="88"/>
  <c r="L60" i="88"/>
  <c r="O59" i="88"/>
  <c r="N59" i="88"/>
  <c r="M59" i="88"/>
  <c r="L59" i="88"/>
  <c r="O58" i="88"/>
  <c r="N58" i="88"/>
  <c r="M58" i="88"/>
  <c r="L58" i="88"/>
  <c r="O57" i="88"/>
  <c r="N57" i="88"/>
  <c r="M57" i="88"/>
  <c r="L57" i="88"/>
  <c r="O55" i="88"/>
  <c r="N55" i="88"/>
  <c r="M55" i="88"/>
  <c r="L55" i="88"/>
  <c r="O53" i="88"/>
  <c r="N53" i="88"/>
  <c r="M53" i="88"/>
  <c r="L53" i="88"/>
  <c r="O52" i="88"/>
  <c r="N52" i="88"/>
  <c r="M52" i="88"/>
  <c r="L52" i="88"/>
  <c r="O51" i="88"/>
  <c r="N51" i="88"/>
  <c r="M51" i="88"/>
  <c r="L51" i="88"/>
  <c r="O50" i="88"/>
  <c r="N50" i="88"/>
  <c r="M50" i="88"/>
  <c r="L50" i="88"/>
  <c r="O49" i="88"/>
  <c r="N49" i="88"/>
  <c r="M49" i="88"/>
  <c r="L49" i="88"/>
  <c r="O48" i="88"/>
  <c r="N48" i="88"/>
  <c r="M48" i="88"/>
  <c r="L48" i="88"/>
  <c r="O47" i="88"/>
  <c r="N47" i="88"/>
  <c r="M47" i="88"/>
  <c r="L47" i="88"/>
  <c r="O46" i="88"/>
  <c r="N46" i="88"/>
  <c r="M46" i="88"/>
  <c r="L46" i="88"/>
  <c r="O45" i="88"/>
  <c r="N45" i="88"/>
  <c r="M45" i="88"/>
  <c r="L45" i="88"/>
  <c r="O44" i="88"/>
  <c r="N44" i="88"/>
  <c r="M44" i="88"/>
  <c r="L44" i="88"/>
  <c r="O43" i="88"/>
  <c r="N43" i="88"/>
  <c r="M43" i="88"/>
  <c r="L43" i="88"/>
  <c r="O42" i="88"/>
  <c r="N42" i="88"/>
  <c r="M42" i="88"/>
  <c r="L42" i="88"/>
  <c r="O41" i="88"/>
  <c r="N41" i="88"/>
  <c r="M41" i="88"/>
  <c r="L41" i="88"/>
  <c r="O40" i="88"/>
  <c r="N40" i="88"/>
  <c r="M40" i="88"/>
  <c r="L40" i="88"/>
  <c r="O39" i="88"/>
  <c r="N39" i="88"/>
  <c r="M39" i="88"/>
  <c r="L39" i="88"/>
  <c r="O37" i="88"/>
  <c r="N37" i="88"/>
  <c r="M37" i="88"/>
  <c r="L37" i="88"/>
  <c r="O35" i="88"/>
  <c r="N35" i="88"/>
  <c r="M35" i="88"/>
  <c r="L35" i="88"/>
  <c r="O34" i="88"/>
  <c r="N34" i="88"/>
  <c r="M34" i="88"/>
  <c r="L34" i="88"/>
  <c r="O33" i="88"/>
  <c r="N33" i="88"/>
  <c r="M33" i="88"/>
  <c r="L33" i="88"/>
  <c r="O32" i="88"/>
  <c r="N32" i="88"/>
  <c r="M32" i="88"/>
  <c r="L32" i="88"/>
  <c r="O31" i="88"/>
  <c r="N31" i="88"/>
  <c r="M31" i="88"/>
  <c r="L31" i="88"/>
  <c r="O30" i="88"/>
  <c r="N30" i="88"/>
  <c r="M30" i="88"/>
  <c r="L30" i="88"/>
  <c r="O29" i="88"/>
  <c r="N29" i="88"/>
  <c r="M29" i="88"/>
  <c r="L29" i="88"/>
  <c r="O28" i="88"/>
  <c r="N28" i="88"/>
  <c r="M28" i="88"/>
  <c r="L28" i="88"/>
  <c r="O27" i="88"/>
  <c r="N27" i="88"/>
  <c r="M27" i="88"/>
  <c r="L27" i="88"/>
  <c r="O26" i="88"/>
  <c r="N26" i="88"/>
  <c r="M26" i="88"/>
  <c r="L26" i="88"/>
  <c r="O25" i="88"/>
  <c r="N25" i="88"/>
  <c r="M25" i="88"/>
  <c r="L25" i="88"/>
  <c r="O24" i="88"/>
  <c r="N24" i="88"/>
  <c r="M24" i="88"/>
  <c r="L24" i="88"/>
  <c r="O23" i="88"/>
  <c r="N23" i="88"/>
  <c r="M23" i="88"/>
  <c r="L23" i="88"/>
  <c r="O21" i="88"/>
  <c r="N21" i="88"/>
  <c r="M21" i="88"/>
  <c r="L21" i="88"/>
  <c r="O20" i="88"/>
  <c r="N20" i="88"/>
  <c r="M20" i="88"/>
  <c r="L20" i="88"/>
  <c r="O19" i="88"/>
  <c r="N19" i="88"/>
  <c r="M19" i="88"/>
  <c r="L19" i="88"/>
  <c r="O18" i="88"/>
  <c r="N18" i="88"/>
  <c r="M18" i="88"/>
  <c r="L18" i="88"/>
  <c r="O16" i="88"/>
  <c r="N16" i="88"/>
  <c r="M16" i="88"/>
  <c r="L16" i="88"/>
  <c r="O15" i="88"/>
  <c r="N15" i="88"/>
  <c r="M15" i="88"/>
  <c r="L15" i="88"/>
  <c r="O13" i="88"/>
  <c r="N13" i="88"/>
  <c r="M13" i="88"/>
  <c r="L13" i="88"/>
  <c r="O12" i="88"/>
  <c r="N12" i="88"/>
  <c r="M12" i="88"/>
  <c r="L12" i="88"/>
  <c r="O11" i="88"/>
  <c r="N11" i="88"/>
  <c r="M11" i="88"/>
  <c r="L11" i="88"/>
  <c r="O10" i="88"/>
  <c r="N10" i="88"/>
  <c r="M10" i="88"/>
  <c r="L10" i="88"/>
  <c r="O9" i="88"/>
  <c r="N9" i="88"/>
  <c r="M9" i="88"/>
  <c r="L9" i="88"/>
  <c r="O8" i="88"/>
  <c r="N8" i="88"/>
  <c r="M8" i="88"/>
  <c r="L8" i="88"/>
  <c r="O7" i="88"/>
  <c r="N7" i="88"/>
  <c r="M7" i="88"/>
  <c r="L7" i="88"/>
  <c r="L45" i="91"/>
  <c r="K45" i="91"/>
  <c r="L44" i="91"/>
  <c r="K44" i="91"/>
  <c r="L43" i="91"/>
  <c r="K43" i="91"/>
  <c r="L42" i="91"/>
  <c r="K42" i="91"/>
  <c r="L41" i="91"/>
  <c r="K41" i="91"/>
  <c r="L40" i="91"/>
  <c r="K40" i="91"/>
  <c r="L39" i="91"/>
  <c r="K39" i="91"/>
  <c r="L38" i="91"/>
  <c r="K38" i="91"/>
  <c r="L37" i="91"/>
  <c r="K37" i="91"/>
  <c r="L36" i="91"/>
  <c r="K36" i="91"/>
  <c r="L35" i="91"/>
  <c r="K35" i="91"/>
  <c r="L34" i="91"/>
  <c r="K34" i="91"/>
  <c r="L33" i="91"/>
  <c r="K33" i="91"/>
  <c r="L32" i="91"/>
  <c r="K32" i="91"/>
  <c r="L31" i="91"/>
  <c r="K31" i="91"/>
  <c r="L30" i="91"/>
  <c r="K30" i="91"/>
  <c r="L29" i="91"/>
  <c r="K29" i="91"/>
  <c r="L28" i="91"/>
  <c r="K28" i="91"/>
  <c r="L27" i="91"/>
  <c r="K27" i="91"/>
  <c r="L26" i="91"/>
  <c r="K26" i="91"/>
  <c r="L25" i="91"/>
  <c r="K25" i="91"/>
  <c r="L24" i="91"/>
  <c r="K24" i="91"/>
  <c r="L23" i="91"/>
  <c r="K23" i="91"/>
  <c r="L22" i="91"/>
  <c r="K22" i="91"/>
  <c r="L21" i="91"/>
  <c r="K21" i="91"/>
  <c r="L20" i="91"/>
  <c r="K20" i="91"/>
  <c r="L19" i="91"/>
  <c r="K19" i="91"/>
  <c r="L18" i="91"/>
  <c r="K18" i="91"/>
  <c r="L17" i="91"/>
  <c r="K17" i="91"/>
  <c r="L16" i="91"/>
  <c r="K16" i="91"/>
  <c r="L15" i="91"/>
  <c r="K15" i="91"/>
  <c r="L14" i="91"/>
  <c r="K14" i="91"/>
  <c r="L13" i="91"/>
  <c r="K13" i="91"/>
  <c r="L12" i="91"/>
  <c r="K12" i="91"/>
  <c r="L11" i="91"/>
  <c r="K11" i="91"/>
  <c r="L10" i="91"/>
  <c r="K10" i="91"/>
  <c r="L9" i="91"/>
  <c r="K9" i="91"/>
  <c r="L8" i="91"/>
  <c r="K8" i="91"/>
  <c r="L7" i="91"/>
  <c r="K7" i="91"/>
  <c r="F60" i="17"/>
  <c r="G60" i="17" s="1"/>
  <c r="C60" i="17"/>
  <c r="D60" i="17" s="1"/>
  <c r="F59" i="17"/>
  <c r="G59" i="17" s="1"/>
  <c r="C59" i="17"/>
  <c r="C82" i="17" s="1"/>
  <c r="E82" i="17" s="1"/>
  <c r="F58" i="17"/>
  <c r="G58" i="17" s="1"/>
  <c r="C58" i="17"/>
  <c r="D58" i="17" s="1"/>
  <c r="F57" i="17"/>
  <c r="G57" i="17" s="1"/>
  <c r="C57" i="17"/>
  <c r="D57" i="17" s="1"/>
  <c r="F56" i="17"/>
  <c r="G56" i="17" s="1"/>
  <c r="C56" i="17"/>
  <c r="D56" i="17" s="1"/>
  <c r="F55" i="17"/>
  <c r="G55" i="17" s="1"/>
  <c r="C55" i="17"/>
  <c r="C78" i="17" s="1"/>
  <c r="E78" i="17" s="1"/>
  <c r="F54" i="17"/>
  <c r="G54" i="17" s="1"/>
  <c r="C54" i="17"/>
  <c r="C77" i="17" s="1"/>
  <c r="E77" i="17" s="1"/>
  <c r="F53" i="17"/>
  <c r="G53" i="17" s="1"/>
  <c r="C53" i="17"/>
  <c r="D53" i="17" s="1"/>
  <c r="F52" i="17"/>
  <c r="D75" i="17" s="1"/>
  <c r="F75" i="17" s="1"/>
  <c r="C52" i="17"/>
  <c r="C75" i="17" s="1"/>
  <c r="E75" i="17" s="1"/>
  <c r="F51" i="17"/>
  <c r="G51" i="17" s="1"/>
  <c r="C51" i="17"/>
  <c r="D51" i="17" s="1"/>
  <c r="F50" i="17"/>
  <c r="G50" i="17" s="1"/>
  <c r="C50" i="17"/>
  <c r="C73" i="17" s="1"/>
  <c r="E73" i="17" s="1"/>
  <c r="F49" i="17"/>
  <c r="G49" i="17" s="1"/>
  <c r="C49" i="17"/>
  <c r="C72" i="17" s="1"/>
  <c r="E72" i="17" s="1"/>
  <c r="F48" i="17"/>
  <c r="G48" i="17" s="1"/>
  <c r="C48" i="17"/>
  <c r="C71" i="17" s="1"/>
  <c r="E71" i="17" s="1"/>
  <c r="F47" i="17"/>
  <c r="G47" i="17" s="1"/>
  <c r="C47" i="17"/>
  <c r="C70" i="17" s="1"/>
  <c r="E70" i="17" s="1"/>
  <c r="F46" i="17"/>
  <c r="G46" i="17" s="1"/>
  <c r="C46" i="17"/>
  <c r="D46" i="17" s="1"/>
  <c r="F45" i="17"/>
  <c r="G45" i="17" s="1"/>
  <c r="C45" i="17"/>
  <c r="D45" i="17" s="1"/>
  <c r="F44" i="17"/>
  <c r="G44" i="17" s="1"/>
  <c r="C44" i="17"/>
  <c r="D44" i="17" s="1"/>
  <c r="F43" i="17"/>
  <c r="G43" i="17" s="1"/>
  <c r="C43" i="17"/>
  <c r="C66" i="17" s="1"/>
  <c r="E66" i="17" s="1"/>
  <c r="F42" i="17"/>
  <c r="G42" i="17" s="1"/>
  <c r="C42" i="17"/>
  <c r="C65" i="17" s="1"/>
  <c r="E65" i="17" s="1"/>
  <c r="Q26" i="17"/>
  <c r="P26" i="17"/>
  <c r="N26" i="17"/>
  <c r="Q25" i="17"/>
  <c r="P25" i="17"/>
  <c r="N25" i="17"/>
  <c r="N7" i="17"/>
  <c r="Q24" i="17"/>
  <c r="P24" i="17"/>
  <c r="N24" i="17"/>
  <c r="Q23" i="17"/>
  <c r="P23" i="17"/>
  <c r="N23" i="17"/>
  <c r="Q22" i="17"/>
  <c r="P22" i="17"/>
  <c r="N22" i="17"/>
  <c r="Q21" i="17"/>
  <c r="P21" i="17"/>
  <c r="N21" i="17"/>
  <c r="Q20" i="17"/>
  <c r="P20" i="17"/>
  <c r="N20" i="17"/>
  <c r="Q19" i="17"/>
  <c r="P19" i="17"/>
  <c r="N19" i="17"/>
  <c r="Q18" i="17"/>
  <c r="P18" i="17"/>
  <c r="N18" i="17"/>
  <c r="Q17" i="17"/>
  <c r="P17" i="17"/>
  <c r="N17" i="17"/>
  <c r="Q16" i="17"/>
  <c r="P16" i="17"/>
  <c r="N16" i="17"/>
  <c r="Q15" i="17"/>
  <c r="P15" i="17"/>
  <c r="N15" i="17"/>
  <c r="Q14" i="17"/>
  <c r="P14" i="17"/>
  <c r="N14" i="17"/>
  <c r="Q13" i="17"/>
  <c r="P13" i="17"/>
  <c r="N13" i="17"/>
  <c r="Q12" i="17"/>
  <c r="P12" i="17"/>
  <c r="N12" i="17"/>
  <c r="Q11" i="17"/>
  <c r="P11" i="17"/>
  <c r="N11" i="17"/>
  <c r="Q10" i="17"/>
  <c r="P10" i="17"/>
  <c r="N10" i="17"/>
  <c r="Q9" i="17"/>
  <c r="P9" i="17"/>
  <c r="N9" i="17"/>
  <c r="Q8" i="17"/>
  <c r="P8" i="17"/>
  <c r="N8" i="17"/>
  <c r="Q7" i="17"/>
  <c r="P7" i="17"/>
  <c r="L34" i="16"/>
  <c r="K34" i="16"/>
  <c r="L33" i="16"/>
  <c r="K33" i="16"/>
  <c r="L32" i="16"/>
  <c r="K32" i="16"/>
  <c r="L31" i="16"/>
  <c r="K31" i="16"/>
  <c r="L30" i="16"/>
  <c r="K30" i="16"/>
  <c r="L29" i="16"/>
  <c r="K29" i="16"/>
  <c r="L28" i="16"/>
  <c r="K28" i="16"/>
  <c r="L27" i="16"/>
  <c r="K27" i="16"/>
  <c r="L26" i="16"/>
  <c r="K26" i="16"/>
  <c r="L25" i="16"/>
  <c r="K25" i="16"/>
  <c r="L24" i="16"/>
  <c r="K24" i="16"/>
  <c r="L23" i="16"/>
  <c r="K23" i="16"/>
  <c r="L22" i="16"/>
  <c r="K22" i="16"/>
  <c r="L21" i="16"/>
  <c r="K21" i="16"/>
  <c r="L20" i="16"/>
  <c r="K20" i="16"/>
  <c r="L19" i="16"/>
  <c r="K19" i="16"/>
  <c r="L18" i="16"/>
  <c r="K18" i="16"/>
  <c r="L16" i="16"/>
  <c r="K16" i="16"/>
  <c r="L15" i="16"/>
  <c r="K15" i="16"/>
  <c r="L14" i="16"/>
  <c r="K14" i="16"/>
  <c r="L13" i="16"/>
  <c r="K13" i="16"/>
  <c r="L12" i="16"/>
  <c r="K12" i="16"/>
  <c r="L11" i="16"/>
  <c r="K11" i="16"/>
  <c r="L10" i="16"/>
  <c r="K10" i="16"/>
  <c r="L9" i="16"/>
  <c r="K9" i="16"/>
  <c r="L8" i="16"/>
  <c r="K8" i="16"/>
  <c r="L7" i="16"/>
  <c r="K7" i="16"/>
  <c r="Q13" i="8"/>
  <c r="P13" i="8"/>
  <c r="N13" i="8"/>
  <c r="M13" i="8"/>
  <c r="K13" i="8"/>
  <c r="J13" i="8"/>
  <c r="Q12" i="8"/>
  <c r="P12" i="8"/>
  <c r="N12" i="8"/>
  <c r="M12" i="8"/>
  <c r="K12" i="8"/>
  <c r="J12" i="8"/>
  <c r="Q11" i="8"/>
  <c r="P11" i="8"/>
  <c r="N11" i="8"/>
  <c r="M11" i="8"/>
  <c r="K11" i="8"/>
  <c r="J11" i="8"/>
  <c r="Q10" i="8"/>
  <c r="P10" i="8"/>
  <c r="M10" i="8"/>
  <c r="K10" i="8"/>
  <c r="J10" i="8"/>
  <c r="Q9" i="8"/>
  <c r="K9" i="8"/>
  <c r="J9" i="8"/>
  <c r="O21" i="17" l="1"/>
  <c r="O17" i="17"/>
  <c r="O13" i="17"/>
  <c r="O8" i="17"/>
  <c r="D59" i="17"/>
  <c r="C68" i="17"/>
  <c r="E68" i="17" s="1"/>
  <c r="D72" i="17"/>
  <c r="F72" i="17" s="1"/>
  <c r="D47" i="17"/>
  <c r="D52" i="17"/>
  <c r="O12" i="17"/>
  <c r="C81" i="17"/>
  <c r="E81" i="17" s="1"/>
  <c r="D48" i="17"/>
  <c r="D69" i="17"/>
  <c r="F69" i="17" s="1"/>
  <c r="C80" i="17"/>
  <c r="E80" i="17" s="1"/>
  <c r="D66" i="17"/>
  <c r="F66" i="17" s="1"/>
  <c r="O26" i="17"/>
  <c r="O11" i="17"/>
  <c r="O19" i="17"/>
  <c r="O23" i="17"/>
  <c r="O10" i="17"/>
  <c r="O14" i="17"/>
  <c r="D42" i="17"/>
  <c r="D79" i="17"/>
  <c r="F79" i="17" s="1"/>
  <c r="C69" i="17"/>
  <c r="E69" i="17" s="1"/>
  <c r="D81" i="17"/>
  <c r="F81" i="17" s="1"/>
  <c r="D74" i="17"/>
  <c r="F74" i="17" s="1"/>
  <c r="D43" i="17"/>
  <c r="D78" i="17"/>
  <c r="F78" i="17" s="1"/>
  <c r="D54" i="17"/>
  <c r="C74" i="17"/>
  <c r="E74" i="17" s="1"/>
  <c r="D80" i="17"/>
  <c r="F80" i="17" s="1"/>
  <c r="O16" i="17"/>
  <c r="G52" i="17"/>
  <c r="O18" i="17"/>
  <c r="O22" i="17"/>
  <c r="D55" i="17"/>
  <c r="D71" i="17"/>
  <c r="F71" i="17" s="1"/>
  <c r="C79" i="17"/>
  <c r="E79" i="17" s="1"/>
  <c r="D73" i="17"/>
  <c r="F73" i="17" s="1"/>
  <c r="D65" i="17"/>
  <c r="F65" i="17" s="1"/>
  <c r="D67" i="17"/>
  <c r="F67" i="17" s="1"/>
  <c r="O25" i="17"/>
  <c r="D50" i="17"/>
  <c r="D68" i="17"/>
  <c r="F68" i="17" s="1"/>
  <c r="C67" i="17"/>
  <c r="E67" i="17" s="1"/>
  <c r="C76" i="17"/>
  <c r="E76" i="17" s="1"/>
  <c r="D77" i="17"/>
  <c r="F77" i="17" s="1"/>
  <c r="D76" i="17"/>
  <c r="F76" i="17" s="1"/>
  <c r="C83" i="17"/>
  <c r="E83" i="17" s="1"/>
  <c r="D70" i="17"/>
  <c r="F70" i="17" s="1"/>
  <c r="D82" i="17"/>
  <c r="F82" i="17" s="1"/>
  <c r="D83" i="17"/>
  <c r="F83" i="17" s="1"/>
  <c r="O20" i="17"/>
  <c r="O24" i="17"/>
  <c r="O9" i="17"/>
  <c r="D49" i="17"/>
  <c r="O15" i="17"/>
  <c r="O7" i="17" l="1"/>
</calcChain>
</file>

<file path=xl/sharedStrings.xml><?xml version="1.0" encoding="utf-8"?>
<sst xmlns="http://schemas.openxmlformats.org/spreadsheetml/2006/main" count="2781" uniqueCount="742">
  <si>
    <t>Exportaciones</t>
  </si>
  <si>
    <t>Importaciones</t>
  </si>
  <si>
    <t>Total mensual</t>
  </si>
  <si>
    <t>Total Acumulado</t>
  </si>
  <si>
    <t>Saldo Acumulado</t>
  </si>
  <si>
    <t>Millones de dólares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</si>
  <si>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</si>
  <si>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</si>
  <si>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</si>
  <si>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</si>
  <si>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</si>
  <si>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</si>
  <si>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</si>
  <si>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</si>
  <si>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</si>
  <si>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</si>
  <si>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</si>
  <si>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</si>
  <si>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2014</t>
  </si>
  <si>
    <t>2015</t>
  </si>
  <si>
    <t>2016</t>
  </si>
  <si>
    <t>2017</t>
  </si>
  <si>
    <t>2018</t>
  </si>
  <si>
    <t>2019</t>
  </si>
  <si>
    <t>Millones de us$</t>
  </si>
  <si>
    <t xml:space="preserve">Var% </t>
  </si>
  <si>
    <t>Part%</t>
  </si>
  <si>
    <t>Saldo</t>
  </si>
  <si>
    <t xml:space="preserve">Intercambio </t>
  </si>
  <si>
    <t>Productos primarios</t>
  </si>
  <si>
    <t>MOA</t>
  </si>
  <si>
    <t>MOI</t>
  </si>
  <si>
    <t>Combustibles y energía</t>
  </si>
  <si>
    <t>Bienes de capital</t>
  </si>
  <si>
    <t>Bienes intermedios</t>
  </si>
  <si>
    <t>Combustibles y lubricantes</t>
  </si>
  <si>
    <t>Piezas y accesorios para bienes de capital</t>
  </si>
  <si>
    <t>Bienes de consumo</t>
  </si>
  <si>
    <t>Vehículos automotores de pasajeros</t>
  </si>
  <si>
    <t>Resto</t>
  </si>
  <si>
    <t>EXPO</t>
  </si>
  <si>
    <t>VAR%</t>
  </si>
  <si>
    <t>IMPO</t>
  </si>
  <si>
    <t>SALDO</t>
  </si>
  <si>
    <t>Brasil</t>
  </si>
  <si>
    <t>China</t>
  </si>
  <si>
    <t>Unión Europea</t>
  </si>
  <si>
    <t>Estados Unidos</t>
  </si>
  <si>
    <t>India</t>
  </si>
  <si>
    <t>Chile</t>
  </si>
  <si>
    <t>Viet Nam</t>
  </si>
  <si>
    <t>Países Bajos</t>
  </si>
  <si>
    <t>Paraguay</t>
  </si>
  <si>
    <t>Exportación</t>
  </si>
  <si>
    <t>Importación</t>
  </si>
  <si>
    <t>País</t>
  </si>
  <si>
    <t>Variación porcentual</t>
  </si>
  <si>
    <t>Participación porcentual</t>
  </si>
  <si>
    <t>Total</t>
  </si>
  <si>
    <t>Bolivia</t>
  </si>
  <si>
    <t>República de Corea</t>
  </si>
  <si>
    <t>Alemania</t>
  </si>
  <si>
    <t>Italia</t>
  </si>
  <si>
    <t>Perú</t>
  </si>
  <si>
    <t>México</t>
  </si>
  <si>
    <t>Tailandia</t>
  </si>
  <si>
    <t>Indonesia</t>
  </si>
  <si>
    <r>
      <rPr>
        <b/>
        <sz val="8"/>
        <color theme="1"/>
        <rFont val="Arial"/>
        <family val="2"/>
      </rPr>
      <t>Fuente</t>
    </r>
    <r>
      <rPr>
        <sz val="8"/>
        <color theme="1"/>
        <rFont val="Arial"/>
        <family val="2"/>
      </rPr>
      <t>: INDEC, Dirección Nacional de Estadísticas del Sector Externo y Cuentas Internacionales.</t>
    </r>
  </si>
  <si>
    <t>Indicador</t>
  </si>
  <si>
    <t>Unidad de medida</t>
  </si>
  <si>
    <t xml:space="preserve">Exportación </t>
  </si>
  <si>
    <t>Intercambio</t>
  </si>
  <si>
    <t>Balanza comercial</t>
  </si>
  <si>
    <t>%</t>
  </si>
  <si>
    <t>Indices de precios</t>
  </si>
  <si>
    <t>Indices de cantidades</t>
  </si>
  <si>
    <t>Ganancia/pérdida de los términos del intercambio</t>
  </si>
  <si>
    <t>Secciones</t>
  </si>
  <si>
    <t>II-Productos del reino vegetal</t>
  </si>
  <si>
    <t>XVI-Máquinas, aparatos y material eléctrico; sus partes y accesorios</t>
  </si>
  <si>
    <t>IV-Productos de las industrias alimentarias, bebidas y tabaco</t>
  </si>
  <si>
    <t>VI-Productos de industrias químicas o de las industrias conexas</t>
  </si>
  <si>
    <t>III-Grasas y aceites animales o vegetales</t>
  </si>
  <si>
    <t>V-Productos minerales</t>
  </si>
  <si>
    <t>XVII-Material de transporte</t>
  </si>
  <si>
    <t>I-Animales vivos y productos del reino animal</t>
  </si>
  <si>
    <t>XV-Metales comunes y sus manufacturas</t>
  </si>
  <si>
    <t>VII-Plástico, caucho y sus manufacturas</t>
  </si>
  <si>
    <t/>
  </si>
  <si>
    <t>Promedio de flete_x_ton</t>
  </si>
  <si>
    <t>d_zona</t>
  </si>
  <si>
    <t>período</t>
  </si>
  <si>
    <t>TOTAL</t>
  </si>
  <si>
    <t>Mercosur</t>
  </si>
  <si>
    <t xml:space="preserve">USMCA </t>
  </si>
  <si>
    <t>USMCA (ex NAFTA)</t>
  </si>
  <si>
    <t>Part. % de la zona económica sobre el flete                                   total</t>
  </si>
  <si>
    <t>Relación flete/FOB * 100</t>
  </si>
  <si>
    <t>Dólares por cada US$100 FOB</t>
  </si>
  <si>
    <t>Total selección</t>
  </si>
  <si>
    <t xml:space="preserve"> -</t>
  </si>
  <si>
    <t>igual</t>
  </si>
  <si>
    <t>acumula-</t>
  </si>
  <si>
    <r>
      <t>2022</t>
    </r>
    <r>
      <rPr>
        <vertAlign val="superscript"/>
        <sz val="9"/>
        <rFont val="Arial"/>
        <family val="2"/>
      </rPr>
      <t>e</t>
    </r>
  </si>
  <si>
    <t>2021*</t>
  </si>
  <si>
    <t>do igual</t>
  </si>
  <si>
    <t>2022*</t>
  </si>
  <si>
    <t>año</t>
  </si>
  <si>
    <t>anterior</t>
  </si>
  <si>
    <t xml:space="preserve">año </t>
  </si>
  <si>
    <t>Control</t>
  </si>
  <si>
    <t>Total anual</t>
  </si>
  <si>
    <t>///</t>
  </si>
  <si>
    <t xml:space="preserve">Cuadro 2. Variaciones porcentuales de los índices de valores, precios y cantidades de las exportaciones e importaciones, </t>
  </si>
  <si>
    <t>Rubros</t>
  </si>
  <si>
    <t>Valor</t>
  </si>
  <si>
    <t>Precio</t>
  </si>
  <si>
    <t>Cantidad</t>
  </si>
  <si>
    <t>Productos primarios (PP)</t>
  </si>
  <si>
    <t>Manufacturas de origen agropecuario (MOA)</t>
  </si>
  <si>
    <t>Manufacturas de origen industrial (MOI)</t>
  </si>
  <si>
    <t>Combustibles y energía (CyE)</t>
  </si>
  <si>
    <t>Bienes de capital (BK)</t>
  </si>
  <si>
    <t>Bienes intermedios (BI)</t>
  </si>
  <si>
    <t>Combustibles y lubricantes (CyL)</t>
  </si>
  <si>
    <t>Piezas y accesorios para bienes de capital (PyA)</t>
  </si>
  <si>
    <t>Bienes de consumo (BC)</t>
  </si>
  <si>
    <t>Vehículos automotores de pasajeros (VA)</t>
  </si>
  <si>
    <t>.</t>
  </si>
  <si>
    <t>Las series mensuales de los Índices de precios y cantidades de comercio exterior (Base 2004=100) se encuentran en: https://www.indec.gob.ar/indec/web/Nivel4-Tema-3-2-41.</t>
  </si>
  <si>
    <t>Comercio exterior</t>
  </si>
  <si>
    <t>A precios corrientes</t>
  </si>
  <si>
    <r>
      <rPr>
        <b/>
        <sz val="8"/>
        <color theme="1"/>
        <rFont val="Arial"/>
        <family val="2"/>
      </rPr>
      <t>Nota</t>
    </r>
    <r>
      <rPr>
        <sz val="8"/>
        <color theme="1"/>
        <rFont val="Arial"/>
        <family val="2"/>
      </rPr>
      <t>: ver metodología Índices de precios y cantidades del comercio exterior, punto 6:</t>
    </r>
  </si>
  <si>
    <t>www.indec.gob.ar/ftp/cuadros/economia/metodologia_preciosycantidades.pdf.</t>
  </si>
  <si>
    <t xml:space="preserve">Cuadro 4.  Balanza comercial argentina por principales secciones y capítulos de la Nomenclatura Común del Mercosur. </t>
  </si>
  <si>
    <t>Sección - capítulo</t>
  </si>
  <si>
    <t>Año anterior</t>
  </si>
  <si>
    <t>Diferencia absoluta</t>
  </si>
  <si>
    <r>
      <t>Exportaciones</t>
    </r>
    <r>
      <rPr>
        <b/>
        <vertAlign val="superscript"/>
        <sz val="9"/>
        <color theme="1"/>
        <rFont val="Arial"/>
        <family val="2"/>
      </rPr>
      <t>e</t>
    </r>
  </si>
  <si>
    <t>Importaciones*</t>
  </si>
  <si>
    <t>Saldo*</t>
  </si>
  <si>
    <t>Expo</t>
  </si>
  <si>
    <t>Impo</t>
  </si>
  <si>
    <t>Variación E</t>
  </si>
  <si>
    <t>Variación I</t>
  </si>
  <si>
    <t>Total general</t>
  </si>
  <si>
    <t>02-Carne y despojos comestibles</t>
  </si>
  <si>
    <t>03-Pescados y crustáceos, moluscos y demás invertebrados acuáticos</t>
  </si>
  <si>
    <t>04-Leche y productos lácteos; huevos de ave; miel natural; otros</t>
  </si>
  <si>
    <t>Resto sección I</t>
  </si>
  <si>
    <t>07-Hortalizas, plantas, raíces y tubérculos alimenticios</t>
  </si>
  <si>
    <t>08-Frutas; cortezas de agrios (cítricos), melones o sandías</t>
  </si>
  <si>
    <t>10-Cereales</t>
  </si>
  <si>
    <t xml:space="preserve">      -</t>
  </si>
  <si>
    <t>11-Productos de la molinería; malta; almidón; otros</t>
  </si>
  <si>
    <t>12-Semillas y frutos oleaginosos; paja y forrajes; otros</t>
  </si>
  <si>
    <t>Resto sección II</t>
  </si>
  <si>
    <t>22-Bebidas, líquidos alcohólicos y vinagre</t>
  </si>
  <si>
    <t>23-Residuos y desperdicios de las industrias alimentarias; otros</t>
  </si>
  <si>
    <t>Resto sección IV</t>
  </si>
  <si>
    <t>26-Minerales metalíferos, escorias y cenizas</t>
  </si>
  <si>
    <t>Resto sección V</t>
  </si>
  <si>
    <t>28-Productos químicos inorgánicos; otros</t>
  </si>
  <si>
    <t>29-Productos químicos orgánicos</t>
  </si>
  <si>
    <t>30-Productos farmacéuticos</t>
  </si>
  <si>
    <t>31-Abonos</t>
  </si>
  <si>
    <t>32-Extractos curtientes o tintóreos; taninos y sus derivados; otros</t>
  </si>
  <si>
    <t>33-Aceites esenciales y resinoides; preparaciones de perfumería, otros</t>
  </si>
  <si>
    <t>38-Productos diversos de las industrias químicas</t>
  </si>
  <si>
    <t>Resto sección VI</t>
  </si>
  <si>
    <t>39-Plástico y sus manufacturas</t>
  </si>
  <si>
    <t>40-Caucho y sus manufacturas</t>
  </si>
  <si>
    <t>VIII-Pieles, cueros y sus manufacturas (excepto calzado)</t>
  </si>
  <si>
    <t>IX-Madera, corcho  y sus manufacturas, carbón vegetal, cestería</t>
  </si>
  <si>
    <t>X-Pasta de madera; papel o cartón</t>
  </si>
  <si>
    <t xml:space="preserve">XI-Materias textiles y sus manufacturas </t>
  </si>
  <si>
    <t>XII-Calzado, sombreros, paraguas, bastones, plumas, flores artificiales y otros</t>
  </si>
  <si>
    <t>XIII-Manufacturas de piedra, yeso, cemento, amianto, mica, cerámica y vidrio</t>
  </si>
  <si>
    <t>72-Fundición, hierro y acero</t>
  </si>
  <si>
    <t>73-Manufacturas de fundición, de hierro o acero</t>
  </si>
  <si>
    <t>74-Cobre y sus manufacturas</t>
  </si>
  <si>
    <t>76-Aluminio y sus manufacturas</t>
  </si>
  <si>
    <t>Resto sección XV</t>
  </si>
  <si>
    <t>85-Máquinas, aparatos y material eléctrico, y sus partes; otros</t>
  </si>
  <si>
    <t>Resto sección XVII</t>
  </si>
  <si>
    <t xml:space="preserve">    ///</t>
  </si>
  <si>
    <t>Resto de secciones y transacciones especiales</t>
  </si>
  <si>
    <t>(ESTOS DATOS SE ACTUALIZAN Y SOLO USAN PARA EL GRÁFICO 1 DE BARRAS)</t>
  </si>
  <si>
    <r>
      <t>2022</t>
    </r>
    <r>
      <rPr>
        <vertAlign val="superscript"/>
        <sz val="8"/>
        <color rgb="FF034EBD"/>
        <rFont val="Arial"/>
        <family val="2"/>
      </rPr>
      <t>e</t>
    </r>
  </si>
  <si>
    <t>PP</t>
  </si>
  <si>
    <t>CyE</t>
  </si>
  <si>
    <t>Control variaciones</t>
  </si>
  <si>
    <t>Mensual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</si>
  <si>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</si>
  <si>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</si>
  <si>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</si>
  <si>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</si>
  <si>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</si>
  <si>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</si>
  <si>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</si>
  <si>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</si>
  <si>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</si>
  <si>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</si>
  <si>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</si>
  <si>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</si>
  <si>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</si>
  <si>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</si>
  <si>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</si>
  <si>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</si>
  <si>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</si>
  <si>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</si>
  <si>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</si>
  <si>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</si>
  <si>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</si>
  <si>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</si>
  <si>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</si>
  <si>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</si>
  <si>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</si>
  <si>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</si>
  <si>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</si>
  <si>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</si>
  <si>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</si>
  <si>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</si>
  <si>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</si>
  <si>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</si>
  <si>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</si>
  <si>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</si>
  <si>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</si>
  <si>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</si>
  <si>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</si>
  <si>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</si>
  <si>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</si>
  <si>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</si>
  <si>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</si>
  <si>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</si>
  <si>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</si>
  <si>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</si>
  <si>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</si>
  <si>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</si>
  <si>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</si>
  <si>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Rubro</t>
  </si>
  <si>
    <t>Productos principales</t>
  </si>
  <si>
    <t>Variación porcentual 2022*/2021*</t>
  </si>
  <si>
    <t>Principales países de destino</t>
  </si>
  <si>
    <t>Total de exportaciones</t>
  </si>
  <si>
    <t>Total de productos seleccionados</t>
  </si>
  <si>
    <t>10059010</t>
  </si>
  <si>
    <t>Maíz en grano, excluido para siembra</t>
  </si>
  <si>
    <t>23040010</t>
  </si>
  <si>
    <t>Harina y pellets de de la extracción del aceite de soja</t>
  </si>
  <si>
    <t>15071000</t>
  </si>
  <si>
    <t>Aceite de soja en bruto, incluso desgomado</t>
  </si>
  <si>
    <t>87042190</t>
  </si>
  <si>
    <t>Vehículos automóviles para transporte de mercancías, con motor de émbolo, de encendido por compresión (diésel o semidiésel) de peso total con carga máxima &lt;= 5 t n.c.o.p.</t>
  </si>
  <si>
    <t>27090010</t>
  </si>
  <si>
    <t>Aceites crudos de petróleo</t>
  </si>
  <si>
    <t>02023000</t>
  </si>
  <si>
    <t>Carne bovina, congelada, deshuesada</t>
  </si>
  <si>
    <t>12019000</t>
  </si>
  <si>
    <t>Porotos de soja, incluso quebrantados, excluidos para siembra</t>
  </si>
  <si>
    <t>71081210</t>
  </si>
  <si>
    <t>Oro para uso no monetario, formas en bruto, excluido en polvo, de aleación dorada o bullón dorado</t>
  </si>
  <si>
    <t>10019900</t>
  </si>
  <si>
    <t>Trigo y morcajo, excluidos trigo duro y para siembra</t>
  </si>
  <si>
    <t>15121110</t>
  </si>
  <si>
    <t>Aceite de girasol, en bruto</t>
  </si>
  <si>
    <t>03061710</t>
  </si>
  <si>
    <t>Camarones, langostinos y demás decápodos Natantia, congelados, enteros, excluidos de agua fría</t>
  </si>
  <si>
    <t>99980100</t>
  </si>
  <si>
    <t>Aprovisionamiento de combustibles y lubricantes a buques y aeronaves</t>
  </si>
  <si>
    <t>87032210</t>
  </si>
  <si>
    <r>
      <t>Vehículos automóviles  principalmente para el transporte de personas, de cilindrada  &gt; 1.000 cm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y &lt;= 1.500 cm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, con capacidad &lt;= 6 personas</t>
    </r>
  </si>
  <si>
    <t>02013000</t>
  </si>
  <si>
    <t>Carne bovina, fresca o refrigerada, deshuesada</t>
  </si>
  <si>
    <t>22042100</t>
  </si>
  <si>
    <t>Vinos no espumosos, mosto de uva, en que la fermentación se ha impedido o cortado añadiendo alcohol, en recipientes con capacidad &lt;= a 2 l</t>
  </si>
  <si>
    <t>12024200</t>
  </si>
  <si>
    <t>87032100</t>
  </si>
  <si>
    <t>03061790</t>
  </si>
  <si>
    <t>Camarones, langostinos y demás decápodos Natantia, congelados, excluidos de agua fría y enteros</t>
  </si>
  <si>
    <t>27131100</t>
  </si>
  <si>
    <t>Coque de petróleo sin calcinar</t>
  </si>
  <si>
    <t>28369100</t>
  </si>
  <si>
    <t>Carbonato de litio</t>
  </si>
  <si>
    <t>s</t>
  </si>
  <si>
    <t>76011000</t>
  </si>
  <si>
    <t>Aluminio sin alear</t>
  </si>
  <si>
    <t>Estados Unidos, Brasil, Japón</t>
  </si>
  <si>
    <t>10039010</t>
  </si>
  <si>
    <t>Cebada cervecera</t>
  </si>
  <si>
    <t>04022110</t>
  </si>
  <si>
    <t>Leche entera, en polvo, gránulos o similares, sin azucarar, con contenido de materias grasas &gt; al 1,5%</t>
  </si>
  <si>
    <t>87033390</t>
  </si>
  <si>
    <r>
      <t>Vehículos automóviles principalmente para el transporte de personas, de cilindrada &gt; 2.500 cm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, con motor de émbolo o pistón, encendido por compresión (diésel o semidiésel), n.c.o.p.</t>
    </r>
  </si>
  <si>
    <t>15079011</t>
  </si>
  <si>
    <t>Aceite de soja refinado, en envases &lt;= a 5 l</t>
  </si>
  <si>
    <t>23025000</t>
  </si>
  <si>
    <t>Salvados, moyuelos y demás residuos del cernido, de la molienda, o de otros tratamientos de las leguminosas</t>
  </si>
  <si>
    <t>84082090</t>
  </si>
  <si>
    <r>
      <t>Motores de émbolo, diésel o semidiésel, para vehículos automotores, cilindrada &gt; a 3.500 cm</t>
    </r>
    <r>
      <rPr>
        <vertAlign val="superscript"/>
        <sz val="8"/>
        <rFont val="Arial"/>
        <family val="2"/>
      </rPr>
      <t>3</t>
    </r>
  </si>
  <si>
    <t>27101249</t>
  </si>
  <si>
    <t>Naftas, excluidas para petroquímica</t>
  </si>
  <si>
    <r>
      <rPr>
        <b/>
        <sz val="7"/>
        <color theme="1"/>
        <rFont val="Arial"/>
        <family val="2"/>
      </rPr>
      <t>Fuente</t>
    </r>
    <r>
      <rPr>
        <sz val="7"/>
        <color theme="1"/>
        <rFont val="Arial"/>
        <family val="2"/>
      </rPr>
      <t>: INDEC, Dirección Nacional de Estadísticas del Sector Externo y Cuentas Internacionales.</t>
    </r>
  </si>
  <si>
    <t>(ESTOS DATOS SE ACTUALIZAN Y SOLO USAN PARA EL GRÁFICO 2 DE BARRAS)</t>
  </si>
  <si>
    <t>Usos</t>
  </si>
  <si>
    <t>BK</t>
  </si>
  <si>
    <t>BI</t>
  </si>
  <si>
    <t>CyL</t>
  </si>
  <si>
    <t>PyA</t>
  </si>
  <si>
    <t>BC</t>
  </si>
  <si>
    <t>VA</t>
  </si>
  <si>
    <t xml:space="preserve">Cuadro 7. - Importaciones, según usos económicos, grandes categorias económicas (GCE) y agregados especiales. </t>
  </si>
  <si>
    <t>Usos económicos, grandes categorías económicas (GCE) y  agregados especiales</t>
  </si>
  <si>
    <t>mensual</t>
  </si>
  <si>
    <t>acumulada</t>
  </si>
  <si>
    <t>Acumulada</t>
  </si>
  <si>
    <t>Bienes de capital, excluidos equipos de transporte</t>
  </si>
  <si>
    <t>Computadoras y teléfonos</t>
  </si>
  <si>
    <t>Equipos de transporte industriales</t>
  </si>
  <si>
    <t>Alimentos y bebidas básicos fundamentalmente para la industria</t>
  </si>
  <si>
    <t>Alimentos y bebidas elaborados fundamentalmente para la industria</t>
  </si>
  <si>
    <t>Suministros industriales básicos no especificados en otras partidas</t>
  </si>
  <si>
    <t>Suministros industriales elaborados no especificados en otras partidas</t>
  </si>
  <si>
    <t>Medicamentos</t>
  </si>
  <si>
    <t>Combustibles y lubricantes básicos</t>
  </si>
  <si>
    <t>Combustibles y lubricantes elaborados</t>
  </si>
  <si>
    <t xml:space="preserve">  Piezas y accesorios para bienes de capital</t>
  </si>
  <si>
    <t xml:space="preserve">  Partes y piezas para computadoras y teléfonos</t>
  </si>
  <si>
    <t xml:space="preserve">  Piezas y accesorios para equipos de transporte</t>
  </si>
  <si>
    <t>Alimentos y bebidas básicos fundamentalmente para el hogar</t>
  </si>
  <si>
    <t>Alimentos y bebidas elaborados fundamentalmente para el hogar</t>
  </si>
  <si>
    <t>Equipos de transporte no industriales</t>
  </si>
  <si>
    <t xml:space="preserve">Artículos de consumo duraderos no especificados en otra partida </t>
  </si>
  <si>
    <t xml:space="preserve">Artículos de consumo semiduraderos no especificados en otra partida </t>
  </si>
  <si>
    <t>Artículos de consumo no duraderos no especificados en otra partida</t>
  </si>
  <si>
    <t>Uso económico</t>
  </si>
  <si>
    <t>Principales países de origen</t>
  </si>
  <si>
    <t>Total de importaciones</t>
  </si>
  <si>
    <t>27101921</t>
  </si>
  <si>
    <t>Gasóleo (gasoil)</t>
  </si>
  <si>
    <t>27111100</t>
  </si>
  <si>
    <t>Gas natural licuado</t>
  </si>
  <si>
    <t>27112100</t>
  </si>
  <si>
    <t>Gas natural en estado gaseoso</t>
  </si>
  <si>
    <t>27101922</t>
  </si>
  <si>
    <t>Fueloil</t>
  </si>
  <si>
    <t>31054000</t>
  </si>
  <si>
    <t>Fosfato monoamónico, incluso mezclado con fosfato diamónico</t>
  </si>
  <si>
    <t>31055900</t>
  </si>
  <si>
    <t>Abonos minerales o químicos con nitrógeno y fósforo n.c.o.p.</t>
  </si>
  <si>
    <t>29313912</t>
  </si>
  <si>
    <t>Glifosato y su sal de monoisopropilamina</t>
  </si>
  <si>
    <t>87082999</t>
  </si>
  <si>
    <t>Partes y accesorios de carrocerías de automóviles para transporte de personas, mercancías o usos especiales, n.c.o.p.</t>
  </si>
  <si>
    <t>31021010</t>
  </si>
  <si>
    <t>Urea con contenido de nitrógeno calculado sobre producto anhidro seco, &gt; 45% en peso</t>
  </si>
  <si>
    <t>85299020</t>
  </si>
  <si>
    <t>Partes para aparatos receptores de radiodifusión, monitores y proyectores; aparatos receptores de televisión</t>
  </si>
  <si>
    <t>99980400</t>
  </si>
  <si>
    <t>Bienes despachados mediante servicios postales</t>
  </si>
  <si>
    <t>Indeterminado</t>
  </si>
  <si>
    <t>87084080</t>
  </si>
  <si>
    <t>Cajas de cambio para vehículos automóviles n.c.o.p.</t>
  </si>
  <si>
    <t>87032310</t>
  </si>
  <si>
    <t>27011200</t>
  </si>
  <si>
    <t>Hulla bituminosa, sin aglomerar</t>
  </si>
  <si>
    <t>27160000</t>
  </si>
  <si>
    <t>Energía eléctrica</t>
  </si>
  <si>
    <t>87089990</t>
  </si>
  <si>
    <t>Partes y accesorios para vehículos automóviles n.c.o.p.</t>
  </si>
  <si>
    <t>85177010</t>
  </si>
  <si>
    <t>Circuitos impresos con componentes eléctricos o electrónicos montados para teléfonos, incluidos celulares; los demás aparatos de emisión, transmisión o recepción de voz, imagen u otros datos, incluidos los de comunicación en red</t>
  </si>
  <si>
    <t>27101259</t>
  </si>
  <si>
    <t>Gasolinas, excluidas de aviación</t>
  </si>
  <si>
    <t>26011210</t>
  </si>
  <si>
    <t>Aglomerados de hierro por proceso de pelletización, de diámetro &gt;= 8 mm y &lt;= a 18 mm</t>
  </si>
  <si>
    <t>30021590</t>
  </si>
  <si>
    <t>Productos inmunológicos, dosificados o acondicionados para la venta por menor n.c.o.p.</t>
  </si>
  <si>
    <t>Cuadro 9. Exportaciones argentinas. Series original, desestacionalizada y tendencia-ciclo estimadas con variaciones 
mensuales y anuales</t>
  </si>
  <si>
    <t>ANUAL</t>
  </si>
  <si>
    <t>MENSUAL</t>
  </si>
  <si>
    <t>Serie original</t>
  </si>
  <si>
    <t>Serie desestacionalizada</t>
  </si>
  <si>
    <t>Tendencia ciclo</t>
  </si>
  <si>
    <t>Variación serie original con respecto a igual período del año anterior</t>
  </si>
  <si>
    <t>Variacion desestacionalizada con respecto al mes anterior</t>
  </si>
  <si>
    <t>Variacion tendencia-ciclo con respecto al mes anterior</t>
  </si>
  <si>
    <t>Tendencia-ciclo</t>
  </si>
  <si>
    <t>Cuadro 10. Importaciones argentinas. Series original, desestacionalizada y tendencia-ciclo estimadas con variaciones 
mensuales y anuales</t>
  </si>
  <si>
    <t>Cuadro 11. Balanza comercial, por zonas económicas y países seleccionados.</t>
  </si>
  <si>
    <t>Zonas económicas</t>
  </si>
  <si>
    <t>y países seleccionados</t>
  </si>
  <si>
    <r>
      <t>Exportación</t>
    </r>
    <r>
      <rPr>
        <b/>
        <vertAlign val="superscript"/>
        <sz val="8"/>
        <rFont val="Arial"/>
        <family val="2"/>
      </rPr>
      <t>e</t>
    </r>
  </si>
  <si>
    <t>Importación*</t>
  </si>
  <si>
    <t>Var. %</t>
  </si>
  <si>
    <t>Millones de US$</t>
  </si>
  <si>
    <t>INTERCAMBIO MENSUAL</t>
  </si>
  <si>
    <t>Saldo mensual</t>
  </si>
  <si>
    <t>Saldo acumulado</t>
  </si>
  <si>
    <t>PART_EXPO_MENSUAL%</t>
  </si>
  <si>
    <t>PART_IMPO_MENSUAL%</t>
  </si>
  <si>
    <t>PART_EXPO_ACU%</t>
  </si>
  <si>
    <t>PART_IMPO_ACU%</t>
  </si>
  <si>
    <t>Resto de ALADI</t>
  </si>
  <si>
    <t>SICA</t>
  </si>
  <si>
    <r>
      <t>USMCA (ex NAFTA) (</t>
    </r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>)</t>
    </r>
  </si>
  <si>
    <r>
      <t>Unión Europea (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)</t>
    </r>
  </si>
  <si>
    <t>Reino Unido</t>
  </si>
  <si>
    <t>Suiza</t>
  </si>
  <si>
    <t xml:space="preserve">CEI </t>
  </si>
  <si>
    <t>ASEAN</t>
  </si>
  <si>
    <t xml:space="preserve">República de Corea </t>
  </si>
  <si>
    <t>Japón</t>
  </si>
  <si>
    <t>Medio Oriente</t>
  </si>
  <si>
    <t>Magreb y Egipto</t>
  </si>
  <si>
    <t>SACU</t>
  </si>
  <si>
    <t>Oceanía</t>
  </si>
  <si>
    <t>Resto del mundo</t>
  </si>
  <si>
    <r>
      <t>(</t>
    </r>
    <r>
      <rPr>
        <vertAlign val="superscript"/>
        <sz val="8"/>
        <color theme="1"/>
        <rFont val="Arial"/>
        <family val="2"/>
      </rPr>
      <t>1</t>
    </r>
    <r>
      <rPr>
        <sz val="8"/>
        <color theme="1"/>
        <rFont val="Arial"/>
        <family val="2"/>
      </rPr>
      <t>) El Acuerdo Estados Unidos-México-Canadá (USMCA), en vigencia desde el 1 de julio de 2020, reemplaza el NAFTA.</t>
    </r>
  </si>
  <si>
    <r>
      <t>(</t>
    </r>
    <r>
      <rPr>
        <vertAlign val="superscript"/>
        <sz val="8"/>
        <color theme="1"/>
        <rFont val="Arial"/>
        <family val="2"/>
      </rPr>
      <t>2</t>
    </r>
    <r>
      <rPr>
        <sz val="8"/>
        <color theme="1"/>
        <rFont val="Arial"/>
        <family val="2"/>
      </rPr>
      <t xml:space="preserve">) Desde febrero de 2020, la Unión Europea quedó conformada con un total de 27 países. </t>
    </r>
  </si>
  <si>
    <r>
      <rPr>
        <b/>
        <sz val="8"/>
        <color theme="1"/>
        <rFont val="Arial"/>
        <family val="2"/>
      </rPr>
      <t>Nota:</t>
    </r>
    <r>
      <rPr>
        <sz val="8"/>
        <color theme="1"/>
        <rFont val="Arial"/>
        <family val="2"/>
      </rPr>
      <t xml:space="preserve"> los totales incluyen zonas francas y territorios asociados</t>
    </r>
  </si>
  <si>
    <t>Participacion</t>
  </si>
  <si>
    <t>NAFTA</t>
  </si>
  <si>
    <t>Reino Unido de Gran Bretaña e Irlanda del Norte</t>
  </si>
  <si>
    <t>Oceania</t>
  </si>
  <si>
    <t>DATOS PARA GRÁFICO 12</t>
  </si>
  <si>
    <t>Para Grafico 08</t>
  </si>
  <si>
    <t>Zonas económicas y países seleccionados</t>
  </si>
  <si>
    <t xml:space="preserve">Cuadro 12. Variaciones porcentuales de los índices de valores, precios y cantidades de las exportaciones e importaciones  </t>
  </si>
  <si>
    <t>-</t>
  </si>
  <si>
    <r>
      <rPr>
        <b/>
        <sz val="8"/>
        <color theme="1"/>
        <rFont val="Arial"/>
        <family val="2"/>
      </rPr>
      <t>Nota:</t>
    </r>
    <r>
      <rPr>
        <sz val="8"/>
        <color theme="1"/>
        <rFont val="Arial"/>
        <family val="2"/>
      </rPr>
      <t xml:space="preserve"> la descomposición del valor de las importaciones de bienes en sus componentes de precios y cantidades de los productos comprendidos en los  usos económicos (bienes de capital, piezas y accesorios para bienes de capital, bienes de consumo durable y vehículos y automotores de pasajeros), se efectúa con índices de precios de los principales socios comerciales.</t>
    </r>
  </si>
  <si>
    <t>Principales subproductos de la soja</t>
  </si>
  <si>
    <t>Exportaciones netas</t>
  </si>
  <si>
    <t>Harina y pellets de la extracción del aceite de soja</t>
  </si>
  <si>
    <t xml:space="preserve">Importación </t>
  </si>
  <si>
    <r>
      <rPr>
        <b/>
        <sz val="8"/>
        <color theme="1"/>
        <rFont val="Arial"/>
        <family val="2"/>
      </rPr>
      <t>Nota</t>
    </r>
    <r>
      <rPr>
        <sz val="8"/>
        <color theme="1"/>
        <rFont val="Arial"/>
        <family val="2"/>
      </rPr>
      <t>: las bases de datos históricas de soja y suproductos, mensuales y acumuladas según país, en dólares y kilos, se encuentran disponibles para su descarga en el Sistema de Consulta de Comercio Exterior de Bienes:</t>
    </r>
  </si>
  <si>
    <t>https://comex.indec.gob.ar/?_ga=2.85762393.1346510258.1611573056-1509903781.1592436568#/database.</t>
  </si>
  <si>
    <t>Variación absoluta de las cantidades</t>
  </si>
  <si>
    <t>Variación absoluta de los precios</t>
  </si>
  <si>
    <t>Variación absoluta del saldo</t>
  </si>
  <si>
    <t>Delta Saldo corriente</t>
  </si>
  <si>
    <t>Subcomplejos</t>
  </si>
  <si>
    <t>Vehículos para transporte de personas</t>
  </si>
  <si>
    <t>Vehículos para transporte de mercancías</t>
  </si>
  <si>
    <t>Chasis, partes y neumáticos</t>
  </si>
  <si>
    <t>Cuadro 15. Cifras de comercio exterior: exportaciones en millones de dólares, porcentaje de documentación</t>
  </si>
  <si>
    <t>Período</t>
  </si>
  <si>
    <t xml:space="preserve">Exportaciones </t>
  </si>
  <si>
    <t xml:space="preserve">Documentación </t>
  </si>
  <si>
    <r>
      <t xml:space="preserve"> Base usuario </t>
    </r>
    <r>
      <rPr>
        <vertAlign val="superscript"/>
        <sz val="9"/>
        <rFont val="Arial"/>
        <family val="2"/>
      </rPr>
      <t>(1)</t>
    </r>
  </si>
  <si>
    <t xml:space="preserve">pendiente </t>
  </si>
  <si>
    <t xml:space="preserve"> de exportación </t>
  </si>
  <si>
    <r>
      <t>(</t>
    </r>
    <r>
      <rPr>
        <vertAlign val="superscript"/>
        <sz val="8"/>
        <color theme="1"/>
        <rFont val="Arial"/>
        <family val="2"/>
      </rPr>
      <t>1</t>
    </r>
    <r>
      <rPr>
        <sz val="8"/>
        <color theme="1"/>
        <rFont val="Arial"/>
        <family val="2"/>
      </rPr>
      <t>) La información sobre la base usuario se encuentra disponible en el Sistema de Consulta del Comercio Exterior de Bienes:</t>
    </r>
  </si>
  <si>
    <t>https://www.indec.gob.ar/indec/web/Nivel4-Tema-3-2-124.</t>
  </si>
  <si>
    <r>
      <rPr>
        <b/>
        <sz val="8"/>
        <color theme="1"/>
        <rFont val="Arial"/>
        <family val="2"/>
      </rPr>
      <t>Nota:</t>
    </r>
    <r>
      <rPr>
        <sz val="8"/>
        <color theme="1"/>
        <rFont val="Arial"/>
        <family val="2"/>
      </rPr>
      <t xml:space="preserve"> los datos de la base usuario se presentan protegidos de acuerdo a la normativa vigente sobre secreto estadístico</t>
    </r>
  </si>
  <si>
    <t>y protección de datos individuales (art. 10° de la ley nº 17.622; título VI del decreto nº 3.110; art. 1° de la disposición</t>
  </si>
  <si>
    <t>nº 176/99, entre otros).</t>
  </si>
  <si>
    <t>El Sistema de Consulta del Comercio Exterior de Bienes proporciona cifras actualizadas en forma continua que sirven</t>
  </si>
  <si>
    <t>como instrumento para la toma de decisiones y el análisis del intercambio comercial entre los países. Se puede consultar</t>
  </si>
  <si>
    <t>información por tipo de comercio (exportación o importación), buscar uno o más productos de acuerdo a la Nomenclatura</t>
  </si>
  <si>
    <t>Común del Mercosur (NCM) y filtrar los resultados por año, período (mensual o anual) y país de destino de las exportaciones</t>
  </si>
  <si>
    <t>u origen de las importaciones. También tiene la opción de descargar la base completa para cada uno de los años</t>
  </si>
  <si>
    <t>disponibles (2002-2020).</t>
  </si>
  <si>
    <t>Debido al nuevo marco normativo impartido por la Administración Federal de Ingresos Públicos (AFIP), disposición</t>
  </si>
  <si>
    <t>n° 302/2018, el Sistema de Consulta de Comercio Exterior de Bienes del INDEC permite consultar importaciones a</t>
  </si>
  <si>
    <t>nivel de producto, según la NCM y país de origen.</t>
  </si>
  <si>
    <t>A partir de marzo de 2018, el Sistema de Consulta del Comercio Exterior de Bienes permite realizar consultas a nivel de</t>
  </si>
  <si>
    <t>exportaciones de uno o más productos, según la NCM, entre la Argentina y un país de destino seleccionado, siempre y</t>
  </si>
  <si>
    <t>cuando no se vulnere la normativa de secreto estadístico.</t>
  </si>
  <si>
    <t>En www.indec.gob.ar se encuentran disponibles los cuadros correspondientes al INDEC Informa, cap. 3.1, “Sector Externo”.</t>
  </si>
  <si>
    <t>Cuadro 16. Importaciones, por usos económicos y principales secciones de la Nomenclatura Común del Mercosur.</t>
  </si>
  <si>
    <t>Uso/secciones</t>
  </si>
  <si>
    <t>Control Variación</t>
  </si>
  <si>
    <t xml:space="preserve"> %</t>
  </si>
  <si>
    <t>Resto de bienes de capital</t>
  </si>
  <si>
    <t>Resto de bienes intermedios</t>
  </si>
  <si>
    <t>Resto de combustibles y lubricantes</t>
  </si>
  <si>
    <t>Resto de piezas y accesorios</t>
  </si>
  <si>
    <t>XX-Mercancías y productos diversos</t>
  </si>
  <si>
    <t>Resto de bienes de consumo</t>
  </si>
  <si>
    <t xml:space="preserve">Cuadro 17.  Balanza comercial argentina por principales secciones y capítulos de la Nomenclatura Común del Mercosur. </t>
  </si>
  <si>
    <t>Productos seleccionados</t>
  </si>
  <si>
    <t>Diferencias</t>
  </si>
  <si>
    <r>
      <t>2022</t>
    </r>
    <r>
      <rPr>
        <b/>
        <vertAlign val="superscript"/>
        <sz val="8"/>
        <color indexed="8"/>
        <rFont val="Arial"/>
        <family val="2"/>
      </rPr>
      <t>e</t>
    </r>
  </si>
  <si>
    <t>Absolutas</t>
  </si>
  <si>
    <t>Control Diferencias</t>
  </si>
  <si>
    <t>10039080</t>
  </si>
  <si>
    <t>Cebada en grano, excluida cervecera</t>
  </si>
  <si>
    <t>Grandes rubros</t>
  </si>
  <si>
    <t>Zonas</t>
  </si>
  <si>
    <t>Productos</t>
  </si>
  <si>
    <t>económicas y</t>
  </si>
  <si>
    <t xml:space="preserve"> primarios (PP)</t>
  </si>
  <si>
    <t>países</t>
  </si>
  <si>
    <r>
      <t>2022</t>
    </r>
    <r>
      <rPr>
        <vertAlign val="superscript"/>
        <sz val="8"/>
        <rFont val="Arial"/>
        <family val="2"/>
      </rPr>
      <t>e</t>
    </r>
  </si>
  <si>
    <t>Var.</t>
  </si>
  <si>
    <t>seleccionados</t>
  </si>
  <si>
    <t>DIFERENCIA ABSOLUTA</t>
  </si>
  <si>
    <t>COMB</t>
  </si>
  <si>
    <t xml:space="preserve">Reino Unido </t>
  </si>
  <si>
    <t>CEI</t>
  </si>
  <si>
    <r>
      <t>(</t>
    </r>
    <r>
      <rPr>
        <vertAlign val="superscript"/>
        <sz val="8"/>
        <color theme="1"/>
        <rFont val="Arial"/>
        <family val="2"/>
      </rPr>
      <t>1</t>
    </r>
    <r>
      <rPr>
        <sz val="8"/>
        <color theme="1"/>
        <rFont val="Arial"/>
        <family val="2"/>
      </rPr>
      <t>) El USMCA, en vigencia desde el 1 de julio de 2020, reemplaza el NAFTA.</t>
    </r>
  </si>
  <si>
    <r>
      <rPr>
        <b/>
        <sz val="8"/>
        <color theme="1"/>
        <rFont val="Arial"/>
        <family val="2"/>
      </rPr>
      <t>Nota:</t>
    </r>
    <r>
      <rPr>
        <sz val="8"/>
        <color theme="1"/>
        <rFont val="Arial"/>
        <family val="2"/>
      </rPr>
      <t xml:space="preserve"> los totales incluyen zonas francas y territorios asociados.</t>
    </r>
  </si>
  <si>
    <t xml:space="preserve">Combustibles y </t>
  </si>
  <si>
    <t>lubricantes (CyL)</t>
  </si>
  <si>
    <r>
      <t>2022</t>
    </r>
    <r>
      <rPr>
        <sz val="11"/>
        <rFont val="Arial"/>
        <family val="2"/>
      </rPr>
      <t>*</t>
    </r>
  </si>
  <si>
    <t xml:space="preserve">Var. </t>
  </si>
  <si>
    <t>DIFERENCIAS ABSOLUTAS</t>
  </si>
  <si>
    <t>Cuadro 22 -(conclusión)</t>
  </si>
  <si>
    <t xml:space="preserve">Usos </t>
  </si>
  <si>
    <t xml:space="preserve">Resto de ALADI </t>
  </si>
  <si>
    <t>MAGREB y Egipto</t>
  </si>
  <si>
    <t>OCEANIA</t>
  </si>
  <si>
    <r>
      <t>2022</t>
    </r>
    <r>
      <rPr>
        <b/>
        <vertAlign val="superscript"/>
        <sz val="8"/>
        <rFont val="Arial"/>
        <family val="2"/>
      </rPr>
      <t>e</t>
    </r>
  </si>
  <si>
    <t>Mes</t>
  </si>
  <si>
    <t>Año</t>
  </si>
  <si>
    <t>Pais</t>
  </si>
  <si>
    <t>BR1-Brasil</t>
  </si>
  <si>
    <t>BRASIL</t>
  </si>
  <si>
    <t>CN1-China</t>
  </si>
  <si>
    <t>CHINA</t>
  </si>
  <si>
    <t>EU1-EE.UU.</t>
  </si>
  <si>
    <t>EE.UU.</t>
  </si>
  <si>
    <t>438-República Federal de Alemania</t>
  </si>
  <si>
    <t>REPUBLICA FEDERAL DE ALEMANIA</t>
  </si>
  <si>
    <t>CH1-Chile</t>
  </si>
  <si>
    <t>CHILE</t>
  </si>
  <si>
    <t>337-Vietnam</t>
  </si>
  <si>
    <t>VIET NAM</t>
  </si>
  <si>
    <t>315-India</t>
  </si>
  <si>
    <t>INDIA</t>
  </si>
  <si>
    <t>Exportaciones a Brasil</t>
  </si>
  <si>
    <t xml:space="preserve">  Bienes de capital excluido equipos de transporte</t>
  </si>
  <si>
    <t xml:space="preserve">  Computadoras y teléfonos</t>
  </si>
  <si>
    <t xml:space="preserve">  Equipos de transporte industriales</t>
  </si>
  <si>
    <t xml:space="preserve">  Alimentos y bebidas basicos fundamentalmente para la industria</t>
  </si>
  <si>
    <t xml:space="preserve">  Alimentos y bebidas elaborados fundalmentalmente para la industria</t>
  </si>
  <si>
    <t xml:space="preserve">  Suministros industriales basicos no especificados en otras partidas</t>
  </si>
  <si>
    <t xml:space="preserve">  Suministros industriales elaborados no especificados en otras partidas</t>
  </si>
  <si>
    <t xml:space="preserve">  Medicamentos</t>
  </si>
  <si>
    <t>FORMATO ICAS ANTERIORES</t>
  </si>
  <si>
    <t>Importaciones desde Brasil</t>
  </si>
  <si>
    <t>Doce meses</t>
  </si>
  <si>
    <t>2020*</t>
  </si>
  <si>
    <t>2019*</t>
  </si>
  <si>
    <t>Control Variaciones</t>
  </si>
  <si>
    <t xml:space="preserve">Mensual </t>
  </si>
  <si>
    <t>Combustibles y lubricantes (CyE)</t>
  </si>
  <si>
    <t xml:space="preserve"> Bienes de capital excluido equipos de transporte</t>
  </si>
  <si>
    <t xml:space="preserve"> Computadoras y teléfonos</t>
  </si>
  <si>
    <t xml:space="preserve"> Equipos de transporte industriales</t>
  </si>
  <si>
    <r>
      <rPr>
        <b/>
        <sz val="8"/>
        <color theme="1"/>
        <rFont val="Arial"/>
        <family val="2"/>
      </rPr>
      <t>Nota:</t>
    </r>
    <r>
      <rPr>
        <sz val="8"/>
        <color theme="1"/>
        <rFont val="Arial"/>
        <family val="2"/>
      </rPr>
      <t xml:space="preserve"> los totales incluyen Hong Kong y Macao.</t>
    </r>
  </si>
  <si>
    <t>Exportaciones por grandes rubros.</t>
  </si>
  <si>
    <t>(ESTOS DATOS SE ACTUALIZAN Y SOLO USAN PARA EL GRÁFICO 1 DE TORTA)</t>
  </si>
  <si>
    <t xml:space="preserve">Variación porcentual </t>
  </si>
  <si>
    <t>Importaciones por usos económicos.</t>
  </si>
  <si>
    <t>(ESTOS DATOS SE ACTUALIZAN Y SOLO USAN PARA EL GRÁFICO 2 DE TORTA)</t>
  </si>
  <si>
    <t xml:space="preserve">Bienes intermedios (BI) </t>
  </si>
  <si>
    <t>(ESTOS DATOS SE ACTUALIZAN Y SOLO USAN PARA EL GRÁFICO 2 DE BARRAS</t>
  </si>
  <si>
    <t>Suiza, Estados Unidos, India, Canadá</t>
  </si>
  <si>
    <t>Estados Unidos, Brasil, Reino Unido, Canadá, Países Bajos</t>
  </si>
  <si>
    <t>71069100</t>
  </si>
  <si>
    <t>26161000</t>
  </si>
  <si>
    <t>Minerales de plata y sus concentrados</t>
  </si>
  <si>
    <t>Bélgica, República de Corea, Alemania, China, Japón</t>
  </si>
  <si>
    <t>Brasil, México</t>
  </si>
  <si>
    <t>China, Egipto, Viet Nam, Indonesia, Tailandia</t>
  </si>
  <si>
    <t>85177099</t>
  </si>
  <si>
    <t>Partes n.c.o.p., para teléfonos, incluidos celulares; aparatos de emisión, transmisión o recepción de voz, imagen u otros datos, incluidos los de comunicación en red</t>
  </si>
  <si>
    <t>84082030</t>
  </si>
  <si>
    <t>Motores de émbolo (pistón), de encendido por compresión, diésel o semidiésel, para vehículos automotores, de cilindrada &gt; a 2.500 cm3 y &lt;= a 3.500 cm3</t>
  </si>
  <si>
    <t>72085100</t>
  </si>
  <si>
    <t>26011100</t>
  </si>
  <si>
    <t>Minerales de hierro y sus concentrados, excluidas cenizas de piritas, sin aglomerar</t>
  </si>
  <si>
    <t>30022029</t>
  </si>
  <si>
    <t>Vacunas para medicina humana acondicionadas para la venta por menor n.c.o.p.</t>
  </si>
  <si>
    <r>
      <t>Vehículos automóviles principalmente para el transporte de personas, de cilindrada  &gt; 1.000 cm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y &lt;= 1.500 cm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, con capacidad &lt;= 6 personas</t>
    </r>
  </si>
  <si>
    <t>Vehículos automóviles  principalmente para el transporte de personas, de cilindrada  &gt; 1.000 cm3 y &lt;= 1.500 cm3, con capacidad &lt;= 6 personas</t>
  </si>
  <si>
    <t>Plata (incluida la plata dorada y la platinada) en bruto, excluida en polvo</t>
  </si>
  <si>
    <r>
      <t>Vehículos automóviles para transporte de personas, de cilindrada &lt;= 1.000 cm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con motor de émbolo o pistón, de encendido por chispa</t>
    </r>
  </si>
  <si>
    <t>Productos planos de hierro o acero, sin alear, sin enrollar, laminados en caliente, de espesor  &gt; a  10 mm</t>
  </si>
  <si>
    <t>esto no sale secreto y lo es. En mayo 2022 hubo 3 cuit!!! (pero uno solo tenía un dólar)</t>
  </si>
  <si>
    <t>38260000</t>
  </si>
  <si>
    <t>Biodiésel y sus mezclas, sin aceites de petróleo o de mineral bituminoso</t>
  </si>
  <si>
    <t>ACUMULADO DIEZ MESES</t>
  </si>
  <si>
    <t>PRINCIPALES SOCIOS COMERCIALES OCTUBRE</t>
  </si>
  <si>
    <t>PRINCIPALES SOCIOS COMERCIALES DIEZ MESES ACUMULADOS</t>
  </si>
  <si>
    <t>R1.Ranking de los principales países de exportación, importación y saldo comercial. Octubre y diez meses de 2022</t>
  </si>
  <si>
    <t>Octubre de 2022</t>
  </si>
  <si>
    <t>Diez meses de 2022</t>
  </si>
  <si>
    <t>R2.Principales indicadores de comercio exterior. Octubre de 2022</t>
  </si>
  <si>
    <t>Totales Octubre de 2022</t>
  </si>
  <si>
    <t>Variación serie original respecto a octubre de 2021</t>
  </si>
  <si>
    <t>Variación serie desestacionalizada respecto a septiembre de 2022</t>
  </si>
  <si>
    <t>Variación tendencia-ciclo respecto a septiembre de 2022</t>
  </si>
  <si>
    <t>Indices de precios y cantidades de comercio exterior respecto a octubre de 2021</t>
  </si>
  <si>
    <t>Totales acumulados de los diez meses</t>
  </si>
  <si>
    <t>Variación porcentual respecto a los diez meses de 2021</t>
  </si>
  <si>
    <t>Indices de precios y cantidades de comercio exterior respecto a los diez meses de 2021</t>
  </si>
  <si>
    <t>R4.Ranking de las principales secciones de exportación e importación, según la Nomenclatura Común del Mercosur. Octubre y diez meses de 2022</t>
  </si>
  <si>
    <t>Var. % flete por tonelada importada de                              de octubre 2022</t>
  </si>
  <si>
    <t>Respecto de octubre 2021</t>
  </si>
  <si>
    <t>Respecto de octubre 2020</t>
  </si>
  <si>
    <t>Total diez meses</t>
  </si>
  <si>
    <t>base 2004=100, según grandes rubros y usos económicos. Octubre de 2022 respecto a igual mes de 2021</t>
  </si>
  <si>
    <t>Cuadro 3. Efecto de la variación de los precios internacionales sobre la balanza comercial. Octubre de 2022 respecto a igual mes de 2021</t>
  </si>
  <si>
    <t>A precios de octubre de 2021</t>
  </si>
  <si>
    <t>En millones de dólares y variaciones porcentuales. Octubre 2022 respecto a octubre 2021</t>
  </si>
  <si>
    <t>Comparación mensual por grandes rubros. Octubre 2021 y 2022</t>
  </si>
  <si>
    <t>Diez meses</t>
  </si>
  <si>
    <t>Cuadro 6. Exportación según principales productos y países de destino. Octubre de 2022</t>
  </si>
  <si>
    <t>Comparación mensual por usos económicos. Octubre 2021 y 2022</t>
  </si>
  <si>
    <t>Octubre y diez meses de 2021 y 2022</t>
  </si>
  <si>
    <t>Cuadro 8. Importación según principales productos y países de origen. Octubre de 2022</t>
  </si>
  <si>
    <t>Octubre y diez meses de 2022 y variación porcentual respecto a igual período de 2021</t>
  </si>
  <si>
    <t>y efecto de los términos del intercambio, base 2004=100, según grandes rubros y usos económicos. Diez meses de 2022 respecto a igual período de 2021</t>
  </si>
  <si>
    <t>A precios del acumulado de los diez meses de 2021</t>
  </si>
  <si>
    <t>Cuadro 13. Exportaciones netas de los principales productos de la soja. Variaciones absolutas y relativas. Octubre y diez meses de 2021 y 2022</t>
  </si>
  <si>
    <t>Cuadro 14. Exportaciones netas del complejo automotriz, según subcomplejos. Variaciones absolutas y relativas. Octubre y diez meses de 2021 y 2022</t>
  </si>
  <si>
    <t>pendiente y totales de la base usuario de exportación e importación. Años 2020-2021 y enero-octubre de 2022</t>
  </si>
  <si>
    <t>En millones de dólares y variaciones porcentuales. Diez meses de 2022 respecto a los diez meses de 2021</t>
  </si>
  <si>
    <t>Cuadro 18. Productos seleccionados de exportación por diferencias absolutas. Diez meses de 2021 y 2022</t>
  </si>
  <si>
    <t>Cuadro 19. Productos seleccionados de importación por diferencias absolutas. Diez meses de 2021 y 2022</t>
  </si>
  <si>
    <t>Cuadro 20. Exportaciones por grandes rubros, según zonas económicas y países seleccionados. Octubre 2021 y 2022</t>
  </si>
  <si>
    <t>Cuadro 21. Exportaciones por grandes rubros, según zonas económicas y países seleccionados. Diez meses de 2021 y 2022</t>
  </si>
  <si>
    <t>Cuadro 22. Importaciones por usos económicos, según zonas económicas y países seleccionados. Octubre de 2021 y 2022</t>
  </si>
  <si>
    <t>Cuadro 23. Importaciones por usos económicos, según zonas económicas y países seleccionados. Diez meses de 2021 y 2022</t>
  </si>
  <si>
    <r>
      <t>Cuadro 24.</t>
    </r>
    <r>
      <rPr>
        <sz val="8"/>
        <rFont val="Arial"/>
        <family val="2"/>
      </rPr>
      <t xml:space="preserve"> Intercambio comercial argentino con Brasil. Enero 2021-octubre 2022</t>
    </r>
  </si>
  <si>
    <t>Cuadro 25. Intercambio comercial argentino con China. Enero 2021-Enero 2021-octubre 2022 2022</t>
  </si>
  <si>
    <t>Cuadro 26. Intercambio comercial argentino con Chile. Enero 2021-octubre 2022</t>
  </si>
  <si>
    <t>Cuadro 27. Intercambio comercial argentino con EE.UU. Enero 2021-octubre 2022</t>
  </si>
  <si>
    <t>Cuadro 28. Intercambio comercial argentino con Alemania. Enero 2021-octubre 2022</t>
  </si>
  <si>
    <t>Cuadro 29. Intercambio comercial argentino con Viet Nam. Enero 2021-octubre 2022</t>
  </si>
  <si>
    <t>Cuadro 30. Intercambio comercial argentino con India. Enero 2021-octubre 2022</t>
  </si>
  <si>
    <t>Cuadro 31. Exportaciones a Brasil según principales rubros. Octubre y diez meses de 2021 y 2022</t>
  </si>
  <si>
    <t>Cuadro 32. Importaciones desde Brasil, según usos económicos, grandes categorias económicas (GCE) y agregados especiales. Octubre y diez meses de 2021 y 2022</t>
  </si>
  <si>
    <t>Cuadro 33. Importaciones desde China, según usos económicos, grandes categorias económicas (GCE) y agregados especiales. Octubre y diez meses de 2021 y 2022</t>
  </si>
  <si>
    <t>Octubre de 2021 y 2022</t>
  </si>
  <si>
    <t>Diez meses de 2021 y 2022</t>
  </si>
  <si>
    <t>Uruguay</t>
  </si>
  <si>
    <t>Argelia</t>
  </si>
  <si>
    <t>China, Estados Unidos, Rusia, Perú, Chile</t>
  </si>
  <si>
    <t>Viet Nam, Indonesia, Polonia, Italia, Australia</t>
  </si>
  <si>
    <t>República de Corea, Viet Nam, Perú, Argelia, Colombia</t>
  </si>
  <si>
    <t>Brasil, Perú, Chile, Guatemala, Nicaragua</t>
  </si>
  <si>
    <t>Estados Unidos, Italia, Uruguay, Brasil, Reino Unido</t>
  </si>
  <si>
    <t>India, China, Canadá, Perú, República Dominicana</t>
  </si>
  <si>
    <t>China, Estados Unidos, Israel, Brasil, Rusia</t>
  </si>
  <si>
    <t>Brasil, Colombia, Chile, Perú, El Salvador</t>
  </si>
  <si>
    <t>Países Bajos, Polonia, Rusia, Reino Unido, Turquía</t>
  </si>
  <si>
    <t>China, Japón, Estados Unidos, Francia, República de Corea</t>
  </si>
  <si>
    <t>Brasil, Chile</t>
  </si>
  <si>
    <t>Argelia, Brasil, Cuba, Perú, Siria</t>
  </si>
  <si>
    <t>Alemania, Países Bajos, Chile, Italia, Estados Unidos</t>
  </si>
  <si>
    <t>España, China, Italia, Japón, Rusia</t>
  </si>
  <si>
    <t>Brasil, Panamá, Paraguay, Costa Rica, Chile</t>
  </si>
  <si>
    <t>Canadá, Suiza, Estados Unidos, Alemania</t>
  </si>
  <si>
    <t>Estados Unidos, China, Reino Unido, Perú, Egipto</t>
  </si>
  <si>
    <t>Estados Unidos, Paraguay, Brasil, Chile</t>
  </si>
  <si>
    <t>76012000</t>
  </si>
  <si>
    <t>Aleaciones de aluminio</t>
  </si>
  <si>
    <t>Estados Unidos, Brasil, China</t>
  </si>
  <si>
    <t>Irlanda, Reino Unido, Nueva Zelandia, Países Bajos, Marruecos</t>
  </si>
  <si>
    <t>España, China, Perú, Estados Unidos, Italia</t>
  </si>
  <si>
    <t>Chile, Panamá, Perú, Trinidad y Tobago, Senegal</t>
  </si>
  <si>
    <t>29371940</t>
  </si>
  <si>
    <t>Menotropinas</t>
  </si>
  <si>
    <t>Alemania, Francia</t>
  </si>
  <si>
    <t>33011300</t>
  </si>
  <si>
    <t>Aceites esenciales de limón</t>
  </si>
  <si>
    <t>Irlanda, Estados Unidos, México, Puerto Rico, Zona Franca Colonia (Uruguay)</t>
  </si>
  <si>
    <t>24012030</t>
  </si>
  <si>
    <t>Tabaco desvenado o desnervado, en hojas secas en secadero de aire caliente, del tipo Virginia</t>
  </si>
  <si>
    <t>Bélgica, Portugal, Italia, México, República de Corea</t>
  </si>
  <si>
    <t>India, Estados Unidos, Uruguay, Chile, Brasil</t>
  </si>
  <si>
    <t>27111300</t>
  </si>
  <si>
    <t>Butanos licuados</t>
  </si>
  <si>
    <t>Brasil, Chile, Uruguay, Paraguay</t>
  </si>
  <si>
    <t>Indeterminado, Estados Unidos, España, Alemania, Panamá</t>
  </si>
  <si>
    <t>India, Estados Unidos, Países Bajos, Bélgica</t>
  </si>
  <si>
    <t>Marruecos, China, Estados Unidos, Alemania</t>
  </si>
  <si>
    <t>Vehículos automóviles principalmente para el transporte de personas, de cilindrada  &gt; a 1.500 cm3 y &lt;= a 3.000 cm3, con capacidad &lt;= a 6 personas</t>
  </si>
  <si>
    <t>Brasil, México, Alemania, Francia, Japón</t>
  </si>
  <si>
    <t>Brasil, India, México, China, Francia</t>
  </si>
  <si>
    <t>Bolivia, Paraguay, Uruguay</t>
  </si>
  <si>
    <t>84119900</t>
  </si>
  <si>
    <t>Partes de turbinas de gas n.c.o.p.</t>
  </si>
  <si>
    <t>Alemania, Suecia, Estados Unidos, Hungría, Irlanda</t>
  </si>
  <si>
    <t>Brasil, México, Tailandia, Alemania, Sudáfrica</t>
  </si>
  <si>
    <t>Estados Unidos, Austria, Colombia, Brasil</t>
  </si>
  <si>
    <t>China, Viet Nam, Israel, Estados Unidos, Malasia</t>
  </si>
  <si>
    <t>Brasil, Canadá</t>
  </si>
  <si>
    <t>Japón, Brasil, Filipinas, República de Corea, Estados Unidos</t>
  </si>
  <si>
    <t>Indonesia, Omán, Bolivia, Nigeria, China</t>
  </si>
  <si>
    <t>China, Estados Unidos</t>
  </si>
  <si>
    <t>Estados Unidos, China, Marruecos, Brasil, Serbia</t>
  </si>
  <si>
    <t>85023100</t>
  </si>
  <si>
    <t>Grupo electrógeno de energía eólica</t>
  </si>
  <si>
    <t>Alemania, Estados Unidos, Suiza, Puerto Rico, Austria</t>
  </si>
  <si>
    <t>84223023</t>
  </si>
  <si>
    <t>China, España</t>
  </si>
  <si>
    <t>Brasil, Tailandia, Alemania, México, China</t>
  </si>
  <si>
    <t>China, Viet Nam, República de Corea, Hong Kong, Estados Unidos</t>
  </si>
  <si>
    <t>Brasil, China</t>
  </si>
  <si>
    <t>Tailandia, Hungría, India, China, Brasil</t>
  </si>
  <si>
    <t>31053000</t>
  </si>
  <si>
    <t>Hidrogenoortofosfato de diamonio (fosfato diamónico)</t>
  </si>
  <si>
    <t>China, Estados Unidos, Marruecos</t>
  </si>
  <si>
    <t>84295219</t>
  </si>
  <si>
    <t>China, Brasil, Japón, República de Corea, Turquía</t>
  </si>
  <si>
    <t>Brasil, Bolivia</t>
  </si>
  <si>
    <t xml:space="preserve">Indeterminado </t>
  </si>
  <si>
    <r>
      <t>Vehículos automóviles principalmente para transporte de personas, de cilindrada &lt;= 1.000 cm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con motor de émbolo o pistón, de encendido por chispa</t>
    </r>
  </si>
  <si>
    <t>11-Productos de molinería; malta; almidón; otros</t>
  </si>
  <si>
    <t>19-Preparaciones a base de cereales, harina, almidón; otros</t>
  </si>
  <si>
    <t>20-Preparaciones de hortalizas, de frutas u otros frutos; otros</t>
  </si>
  <si>
    <t>27-Combustibles, aceites y ceras minerales; otros</t>
  </si>
  <si>
    <t>34-Jabones, agentes de superficie orgánicos; otros</t>
  </si>
  <si>
    <t>IX-Madera, corcho  y sus manufacturas, carbón vegetal; cestería</t>
  </si>
  <si>
    <t xml:space="preserve">XIV-Perlas finas,  piedras y metales preciosos y su manufactura, bisutería; monedas </t>
  </si>
  <si>
    <t>82-Herramientas y útiles, artículos de cuchillería; otros, de metal común</t>
  </si>
  <si>
    <t>84-Reactores nucleares, calderas, máquinas; otros</t>
  </si>
  <si>
    <t>87-Vehículos automóviles, tractores y otros; sus partes y accesorios</t>
  </si>
  <si>
    <t>Maníes sin tostar ni cocer de otro modo, excluidos para siembra, sin cáscara, incluso quebrantados</t>
  </si>
  <si>
    <t>Máquinas y aparatos de llenar y cerrar envases tubulares flexibles,de capacidad &gt;= a 100 unidades por minuto</t>
  </si>
  <si>
    <t>Excavadora cuya superestructura pueda girar 360º n.c.o.p.</t>
  </si>
  <si>
    <t>12-Semillas y frutos oleaginosos; paja y forraje; otros</t>
  </si>
  <si>
    <t>33-Aceites esenciales y resinoides; preparaciones de perfumería; otros</t>
  </si>
  <si>
    <t>73-Manufacturas de fundición, hierro o acero</t>
  </si>
  <si>
    <t>XVIII-Instrumentos y aparatos de óptica; médico-quirúrgicos y relojería; instrumentos musicales</t>
  </si>
  <si>
    <t xml:space="preserve"> </t>
  </si>
  <si>
    <t>Octubre 2022*</t>
  </si>
  <si>
    <t>Octubre 2021*</t>
  </si>
  <si>
    <r>
      <t>Octubre 2022</t>
    </r>
    <r>
      <rPr>
        <vertAlign val="superscript"/>
        <sz val="8"/>
        <color rgb="FF034EBD"/>
        <rFont val="Arial"/>
        <family val="2"/>
      </rPr>
      <t>e</t>
    </r>
  </si>
  <si>
    <t>Grandes categorías económicas (GCE) y  agregados especiales</t>
  </si>
  <si>
    <t>OctubreOctubre, variación porcentual</t>
  </si>
  <si>
    <t>Diez meses 2022*</t>
  </si>
  <si>
    <t>Diez meses 2021*</t>
  </si>
  <si>
    <t>Diez meses, variación porcentual</t>
  </si>
  <si>
    <t>Capítulo</t>
  </si>
  <si>
    <t>Sección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</si>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</sst>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1">
    <numFmt numFmtId="43" formatCode="_-* #,##0.00_-;\-* #,##0.00_-;_-* &quot;-&quot;??_-;_-@_-"/>
    <numFmt numFmtId="164" formatCode="_-* #,##0.00\ _€_-;\-* #,##0.00\ _€_-;_-* &quot;-&quot;??\ _€_-;_-@_-"/>
    <numFmt numFmtId="165" formatCode="_(* #,##0.00_);_(* \(#,##0.00\);_(* &quot;-&quot;??_);_(@_)"/>
    <numFmt numFmtId="166" formatCode="#,##0.0"/>
    <numFmt numFmtId="167" formatCode="0.0"/>
    <numFmt numFmtId="168" formatCode="&quot;N$&quot;#,##0_);\(&quot;N$&quot;#,##0\)"/>
    <numFmt numFmtId="169" formatCode="&quot;N$&quot;#,##0.00_);\(&quot;N$&quot;#,##0.00\)"/>
    <numFmt numFmtId="170" formatCode="d\-mmmm\-yyyy"/>
    <numFmt numFmtId="171" formatCode="##,###,##0"/>
    <numFmt numFmtId="172" formatCode="###0"/>
    <numFmt numFmtId="173" formatCode="#,###,###,##0"/>
    <numFmt numFmtId="174" formatCode="#.###.###.##0"/>
    <numFmt numFmtId="175" formatCode="_ [$€-2]\ * #,##0.00_ ;_ [$€-2]\ * \-#,##0.00_ ;_ [$€-2]\ * &quot;-&quot;??_ "/>
    <numFmt numFmtId="176" formatCode="0.0%"/>
    <numFmt numFmtId="177" formatCode="_(* #,##0.0_);_(* \(#,##0.0\);_(* &quot;-&quot;??_);_(@_)"/>
    <numFmt numFmtId="178" formatCode="#,##0_ ;\-#,##0\ "/>
    <numFmt numFmtId="179" formatCode="#,##0.0_ ;\-#,##0.0\ "/>
    <numFmt numFmtId="180" formatCode="#,##0.000"/>
    <numFmt numFmtId="181" formatCode="_ * #,##0.0_ ;_ * \-#,##0.0_ ;_ * &quot;-&quot;??_ ;_ @_ "/>
    <numFmt numFmtId="182" formatCode="_ * #,##0_ ;_ * \-#,##0_ ;_ * &quot;-&quot;??_ ;_ @_ "/>
    <numFmt numFmtId="183" formatCode="_ * #,##0.00_ ;_ * \-#,##0.00_ ;_ * &quot;-&quot;??_ ;_ @_ "/>
  </numFmts>
  <fonts count="9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vertAlign val="superscript"/>
      <sz val="8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vertAlign val="superscript"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indexed="63"/>
      <name val="Arial"/>
      <family val="2"/>
    </font>
    <font>
      <sz val="9"/>
      <color indexed="10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48"/>
      <name val="Arial"/>
      <family val="2"/>
    </font>
    <font>
      <b/>
      <sz val="8"/>
      <color indexed="48"/>
      <name val="Arial"/>
      <family val="2"/>
    </font>
    <font>
      <sz val="8"/>
      <color indexed="48"/>
      <name val="Arial"/>
      <family val="2"/>
    </font>
    <font>
      <b/>
      <sz val="9"/>
      <color indexed="48"/>
      <name val="Arial"/>
      <family val="2"/>
    </font>
    <font>
      <sz val="10"/>
      <color indexed="55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b/>
      <sz val="9"/>
      <color indexed="12"/>
      <name val="Arial"/>
      <family val="2"/>
    </font>
    <font>
      <b/>
      <u/>
      <sz val="9"/>
      <color indexed="12"/>
      <name val="Arial"/>
      <family val="2"/>
    </font>
    <font>
      <sz val="8"/>
      <color indexed="12"/>
      <name val="Arial"/>
      <family val="2"/>
    </font>
    <font>
      <b/>
      <u/>
      <sz val="8"/>
      <color indexed="12"/>
      <name val="Arial"/>
      <family val="2"/>
    </font>
    <font>
      <sz val="8"/>
      <name val="Arial"/>
      <family val="2"/>
    </font>
    <font>
      <b/>
      <vertAlign val="superscript"/>
      <sz val="8"/>
      <name val="Arial"/>
      <family val="2"/>
    </font>
    <font>
      <b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vertAlign val="superscript"/>
      <sz val="8"/>
      <color indexed="48"/>
      <name val="Arial"/>
      <family val="2"/>
    </font>
    <font>
      <b/>
      <sz val="8"/>
      <color indexed="63"/>
      <name val="Arial"/>
      <family val="2"/>
    </font>
    <font>
      <b/>
      <sz val="8"/>
      <color indexed="12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8"/>
      <color rgb="FF0000FF"/>
      <name val="Arial"/>
      <family val="2"/>
    </font>
    <font>
      <b/>
      <sz val="9"/>
      <color rgb="FF0000FF"/>
      <name val="Arial"/>
      <family val="2"/>
    </font>
    <font>
      <b/>
      <sz val="8"/>
      <color theme="1"/>
      <name val="Arial"/>
      <family val="2"/>
    </font>
    <font>
      <b/>
      <sz val="10"/>
      <color rgb="FF0000FF"/>
      <name val="Arial"/>
      <family val="2"/>
    </font>
    <font>
      <b/>
      <sz val="10"/>
      <color rgb="FF7030A0"/>
      <name val="Arial"/>
      <family val="2"/>
    </font>
    <font>
      <sz val="10"/>
      <color rgb="FF0000FF"/>
      <name val="Arial"/>
      <family val="2"/>
    </font>
    <font>
      <sz val="9"/>
      <color rgb="FFFF0000"/>
      <name val="Arial"/>
      <family val="2"/>
    </font>
    <font>
      <sz val="9"/>
      <color rgb="FF0000FF"/>
      <name val="Arial"/>
      <family val="2"/>
    </font>
    <font>
      <sz val="10"/>
      <color rgb="FF7030A0"/>
      <name val="Arial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FF"/>
      <name val="Arial"/>
      <family val="2"/>
    </font>
    <font>
      <b/>
      <vertAlign val="superscript"/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7"/>
      <name val="Arial"/>
      <family val="2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034EBD"/>
      <name val="Arial"/>
      <family val="2"/>
    </font>
    <font>
      <vertAlign val="superscript"/>
      <sz val="8"/>
      <color theme="1"/>
      <name val="Arial"/>
      <family val="2"/>
    </font>
    <font>
      <b/>
      <sz val="9"/>
      <color rgb="FF0070C0"/>
      <name val="Arial"/>
      <family val="2"/>
    </font>
    <font>
      <sz val="8"/>
      <color rgb="FF0070C0"/>
      <name val="Arial"/>
      <family val="2"/>
    </font>
    <font>
      <sz val="9"/>
      <color rgb="FF034EBD"/>
      <name val="Arial"/>
      <family val="2"/>
    </font>
    <font>
      <b/>
      <sz val="8"/>
      <color rgb="FF034EBD"/>
      <name val="Arial"/>
      <family val="2"/>
    </font>
    <font>
      <vertAlign val="superscript"/>
      <sz val="8"/>
      <color rgb="FF034EBD"/>
      <name val="Arial"/>
      <family val="2"/>
    </font>
    <font>
      <b/>
      <sz val="9"/>
      <color rgb="FF034EBD"/>
      <name val="Arial"/>
      <family val="2"/>
    </font>
    <font>
      <sz val="9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u/>
      <sz val="8"/>
      <color theme="10"/>
      <name val="Arial"/>
      <family val="2"/>
    </font>
    <font>
      <sz val="7"/>
      <color theme="1"/>
      <name val="Arial"/>
      <family val="2"/>
    </font>
    <font>
      <b/>
      <sz val="7"/>
      <color theme="1"/>
      <name val="Arial"/>
      <family val="2"/>
    </font>
    <font>
      <sz val="8"/>
      <name val="Arial"/>
      <family val="2"/>
    </font>
    <font>
      <b/>
      <sz val="9"/>
      <color theme="1"/>
      <name val="Calibri"/>
      <family val="2"/>
    </font>
    <font>
      <b/>
      <sz val="10"/>
      <color indexed="12"/>
      <name val="Arial"/>
      <family val="2"/>
    </font>
    <font>
      <b/>
      <sz val="11"/>
      <color theme="1"/>
      <name val="Calibri"/>
      <family val="2"/>
      <scheme val="minor"/>
    </font>
    <font>
      <i/>
      <sz val="8"/>
      <name val="Arial"/>
      <family val="2"/>
    </font>
    <font>
      <sz val="9"/>
      <color rgb="FF000000"/>
      <name val="Calibri"/>
      <family val="2"/>
    </font>
    <font>
      <sz val="10"/>
      <color theme="1"/>
      <name val="Arial"/>
      <family val="2"/>
    </font>
    <font>
      <b/>
      <u/>
      <sz val="9"/>
      <color theme="1"/>
      <name val="Arial"/>
      <family val="2"/>
    </font>
    <font>
      <b/>
      <sz val="10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37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4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75" fontId="7" fillId="0" borderId="0" applyFont="0" applyFill="0" applyBorder="0" applyAlignment="0" applyProtection="0"/>
    <xf numFmtId="170" fontId="7" fillId="0" borderId="0" applyFill="0" applyBorder="0" applyAlignment="0" applyProtection="0"/>
    <xf numFmtId="2" fontId="7" fillId="0" borderId="0" applyFill="0" applyBorder="0" applyAlignment="0" applyProtection="0"/>
    <xf numFmtId="169" fontId="7" fillId="0" borderId="0" applyFill="0" applyBorder="0" applyAlignment="0" applyProtection="0"/>
    <xf numFmtId="168" fontId="7" fillId="0" borderId="0" applyFill="0" applyBorder="0" applyAlignment="0" applyProtection="0"/>
    <xf numFmtId="9" fontId="7" fillId="0" borderId="0" applyFont="0" applyFill="0" applyBorder="0" applyAlignment="0" applyProtection="0"/>
    <xf numFmtId="166" fontId="7" fillId="0" borderId="0" applyFill="0" applyBorder="0" applyAlignment="0" applyProtection="0"/>
    <xf numFmtId="3" fontId="7" fillId="0" borderId="0" applyFill="0" applyBorder="0" applyAlignment="0" applyProtection="0"/>
    <xf numFmtId="0" fontId="7" fillId="0" borderId="1" applyNumberFormat="0" applyFill="0" applyAlignment="0" applyProtection="0"/>
    <xf numFmtId="0" fontId="6" fillId="0" borderId="0"/>
    <xf numFmtId="0" fontId="5" fillId="0" borderId="0"/>
    <xf numFmtId="164" fontId="5" fillId="0" borderId="0" applyFont="0" applyFill="0" applyBorder="0" applyAlignment="0" applyProtection="0"/>
    <xf numFmtId="0" fontId="4" fillId="0" borderId="0"/>
    <xf numFmtId="0" fontId="3" fillId="0" borderId="0"/>
    <xf numFmtId="43" fontId="76" fillId="0" borderId="0" applyFont="0" applyFill="0" applyBorder="0" applyAlignment="0" applyProtection="0"/>
    <xf numFmtId="0" fontId="77" fillId="0" borderId="0" applyNumberFormat="0" applyFill="0" applyBorder="0" applyAlignment="0" applyProtection="0"/>
    <xf numFmtId="183" fontId="2" fillId="0" borderId="0" applyFont="0" applyFill="0" applyBorder="0" applyAlignment="0" applyProtection="0"/>
    <xf numFmtId="0" fontId="2" fillId="0" borderId="0"/>
    <xf numFmtId="0" fontId="2" fillId="0" borderId="0"/>
    <xf numFmtId="43" fontId="7" fillId="0" borderId="0" applyFont="0" applyFill="0" applyBorder="0" applyAlignment="0" applyProtection="0"/>
    <xf numFmtId="0" fontId="1" fillId="0" borderId="0"/>
  </cellStyleXfs>
  <cellXfs count="871">
    <xf numFmtId="0" fontId="0" fillId="0" borderId="0" xfId="0"/>
    <xf numFmtId="0" fontId="8" fillId="0" borderId="0" xfId="0" applyFont="1"/>
    <xf numFmtId="3" fontId="15" fillId="0" borderId="0" xfId="0" applyNumberFormat="1" applyFont="1"/>
    <xf numFmtId="0" fontId="8" fillId="0" borderId="0" xfId="0" quotePrefix="1" applyFont="1"/>
    <xf numFmtId="0" fontId="15" fillId="0" borderId="0" xfId="0" applyFont="1"/>
    <xf numFmtId="1" fontId="15" fillId="0" borderId="0" xfId="0" applyNumberFormat="1" applyFont="1"/>
    <xf numFmtId="3" fontId="16" fillId="0" borderId="0" xfId="0" applyNumberFormat="1" applyFont="1" applyAlignment="1">
      <alignment horizontal="right"/>
    </xf>
    <xf numFmtId="0" fontId="16" fillId="0" borderId="0" xfId="0" applyFont="1"/>
    <xf numFmtId="3" fontId="16" fillId="0" borderId="0" xfId="0" applyNumberFormat="1" applyFont="1"/>
    <xf numFmtId="0" fontId="15" fillId="0" borderId="2" xfId="0" applyFont="1" applyBorder="1"/>
    <xf numFmtId="49" fontId="16" fillId="0" borderId="0" xfId="0" applyNumberFormat="1" applyFont="1" applyAlignment="1">
      <alignment horizontal="left"/>
    </xf>
    <xf numFmtId="3" fontId="0" fillId="0" borderId="0" xfId="0" applyNumberFormat="1"/>
    <xf numFmtId="0" fontId="16" fillId="0" borderId="0" xfId="0" applyFont="1" applyAlignment="1">
      <alignment horizontal="center" vertical="center" wrapText="1"/>
    </xf>
    <xf numFmtId="17" fontId="8" fillId="0" borderId="0" xfId="0" applyNumberFormat="1" applyFont="1" applyAlignment="1">
      <alignment horizontal="center" vertical="center"/>
    </xf>
    <xf numFmtId="0" fontId="9" fillId="0" borderId="0" xfId="0" applyFont="1"/>
    <xf numFmtId="171" fontId="15" fillId="0" borderId="0" xfId="0" applyNumberFormat="1" applyFont="1"/>
    <xf numFmtId="10" fontId="15" fillId="0" borderId="0" xfId="0" applyNumberFormat="1" applyFont="1"/>
    <xf numFmtId="3" fontId="8" fillId="0" borderId="0" xfId="0" applyNumberFormat="1" applyFont="1"/>
    <xf numFmtId="3" fontId="9" fillId="0" borderId="0" xfId="0" applyNumberFormat="1" applyFont="1" applyAlignment="1">
      <alignment horizontal="right"/>
    </xf>
    <xf numFmtId="0" fontId="20" fillId="0" borderId="0" xfId="0" applyFont="1"/>
    <xf numFmtId="9" fontId="20" fillId="0" borderId="0" xfId="0" applyNumberFormat="1" applyFont="1"/>
    <xf numFmtId="3" fontId="9" fillId="0" borderId="0" xfId="0" applyNumberFormat="1" applyFont="1"/>
    <xf numFmtId="176" fontId="15" fillId="0" borderId="0" xfId="0" applyNumberFormat="1" applyFont="1"/>
    <xf numFmtId="0" fontId="0" fillId="2" borderId="0" xfId="0" applyFill="1"/>
    <xf numFmtId="0" fontId="0" fillId="3" borderId="0" xfId="0" applyFill="1"/>
    <xf numFmtId="0" fontId="13" fillId="2" borderId="0" xfId="0" applyFont="1" applyFill="1"/>
    <xf numFmtId="0" fontId="25" fillId="0" borderId="0" xfId="0" applyFont="1"/>
    <xf numFmtId="3" fontId="28" fillId="0" borderId="0" xfId="0" applyNumberFormat="1" applyFont="1" applyAlignment="1">
      <alignment horizontal="right"/>
    </xf>
    <xf numFmtId="3" fontId="25" fillId="0" borderId="0" xfId="0" applyNumberFormat="1" applyFont="1" applyAlignment="1">
      <alignment horizontal="right"/>
    </xf>
    <xf numFmtId="0" fontId="24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9" fillId="2" borderId="0" xfId="0" applyFont="1" applyFill="1"/>
    <xf numFmtId="0" fontId="7" fillId="2" borderId="0" xfId="0" applyFont="1" applyFill="1"/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center" wrapText="1"/>
    </xf>
    <xf numFmtId="0" fontId="31" fillId="0" borderId="0" xfId="0" applyFont="1"/>
    <xf numFmtId="0" fontId="32" fillId="0" borderId="5" xfId="0" applyFont="1" applyBorder="1" applyAlignment="1">
      <alignment horizontal="center"/>
    </xf>
    <xf numFmtId="0" fontId="33" fillId="0" borderId="7" xfId="0" applyFont="1" applyBorder="1" applyAlignment="1">
      <alignment horizontal="center"/>
    </xf>
    <xf numFmtId="0" fontId="15" fillId="0" borderId="8" xfId="0" applyFont="1" applyBorder="1"/>
    <xf numFmtId="176" fontId="15" fillId="0" borderId="0" xfId="8" applyNumberFormat="1" applyFont="1"/>
    <xf numFmtId="166" fontId="15" fillId="0" borderId="0" xfId="0" applyNumberFormat="1" applyFont="1"/>
    <xf numFmtId="176" fontId="31" fillId="0" borderId="5" xfId="8" applyNumberFormat="1" applyFont="1" applyBorder="1"/>
    <xf numFmtId="176" fontId="31" fillId="0" borderId="9" xfId="8" applyNumberFormat="1" applyFont="1" applyBorder="1"/>
    <xf numFmtId="176" fontId="31" fillId="0" borderId="8" xfId="8" applyNumberFormat="1" applyFont="1" applyBorder="1"/>
    <xf numFmtId="0" fontId="9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3" fontId="8" fillId="0" borderId="0" xfId="0" applyNumberFormat="1" applyFont="1" applyAlignment="1">
      <alignment horizontal="right"/>
    </xf>
    <xf numFmtId="166" fontId="8" fillId="0" borderId="0" xfId="0" applyNumberFormat="1" applyFont="1" applyAlignment="1">
      <alignment horizontal="right"/>
    </xf>
    <xf numFmtId="0" fontId="23" fillId="0" borderId="0" xfId="0" applyFont="1" applyAlignment="1">
      <alignment horizontal="center"/>
    </xf>
    <xf numFmtId="0" fontId="9" fillId="0" borderId="0" xfId="0" applyFont="1" applyAlignment="1">
      <alignment horizontal="left" indent="1"/>
    </xf>
    <xf numFmtId="0" fontId="9" fillId="0" borderId="2" xfId="0" applyFont="1" applyBorder="1"/>
    <xf numFmtId="0" fontId="9" fillId="0" borderId="2" xfId="0" applyFont="1" applyBorder="1" applyAlignment="1">
      <alignment horizontal="left" indent="1"/>
    </xf>
    <xf numFmtId="0" fontId="41" fillId="0" borderId="0" xfId="8" applyNumberFormat="1" applyFont="1" applyFill="1" applyBorder="1" applyAlignment="1" applyProtection="1">
      <alignment horizontal="center" vertical="center" wrapText="1"/>
    </xf>
    <xf numFmtId="166" fontId="31" fillId="0" borderId="5" xfId="8" applyNumberFormat="1" applyFont="1" applyBorder="1"/>
    <xf numFmtId="166" fontId="31" fillId="0" borderId="6" xfId="8" applyNumberFormat="1" applyFont="1" applyBorder="1"/>
    <xf numFmtId="166" fontId="31" fillId="0" borderId="9" xfId="8" applyNumberFormat="1" applyFont="1" applyBorder="1"/>
    <xf numFmtId="166" fontId="31" fillId="0" borderId="10" xfId="8" applyNumberFormat="1" applyFont="1" applyBorder="1"/>
    <xf numFmtId="166" fontId="9" fillId="0" borderId="0" xfId="0" applyNumberFormat="1" applyFont="1" applyAlignment="1">
      <alignment horizontal="right"/>
    </xf>
    <xf numFmtId="166" fontId="8" fillId="0" borderId="2" xfId="0" applyNumberFormat="1" applyFont="1" applyBorder="1" applyAlignment="1">
      <alignment horizontal="right"/>
    </xf>
    <xf numFmtId="9" fontId="31" fillId="0" borderId="20" xfId="8" applyFont="1" applyFill="1" applyBorder="1"/>
    <xf numFmtId="9" fontId="31" fillId="0" borderId="21" xfId="8" applyFont="1" applyFill="1" applyBorder="1"/>
    <xf numFmtId="2" fontId="15" fillId="0" borderId="0" xfId="0" applyNumberFormat="1" applyFont="1"/>
    <xf numFmtId="167" fontId="15" fillId="0" borderId="0" xfId="0" applyNumberFormat="1" applyFont="1"/>
    <xf numFmtId="0" fontId="9" fillId="0" borderId="0" xfId="0" applyFont="1" applyAlignment="1">
      <alignment horizontal="center"/>
    </xf>
    <xf numFmtId="0" fontId="19" fillId="0" borderId="0" xfId="8" applyNumberFormat="1" applyFont="1" applyFill="1" applyBorder="1" applyAlignment="1" applyProtection="1">
      <alignment horizontal="left" vertical="top" wrapText="1"/>
    </xf>
    <xf numFmtId="166" fontId="8" fillId="0" borderId="0" xfId="0" quotePrefix="1" applyNumberFormat="1" applyFont="1" applyAlignment="1">
      <alignment horizontal="right"/>
    </xf>
    <xf numFmtId="3" fontId="8" fillId="0" borderId="2" xfId="0" applyNumberFormat="1" applyFont="1" applyBorder="1" applyAlignment="1">
      <alignment horizontal="right"/>
    </xf>
    <xf numFmtId="0" fontId="8" fillId="0" borderId="0" xfId="0" applyFont="1" applyAlignment="1">
      <alignment horizontal="left"/>
    </xf>
    <xf numFmtId="3" fontId="15" fillId="0" borderId="0" xfId="0" applyNumberFormat="1" applyFont="1" applyAlignment="1">
      <alignment horizontal="right"/>
    </xf>
    <xf numFmtId="0" fontId="8" fillId="0" borderId="2" xfId="0" applyFont="1" applyBorder="1"/>
    <xf numFmtId="0" fontId="8" fillId="0" borderId="0" xfId="0" applyFont="1" applyAlignment="1">
      <alignment horizontal="left" indent="1"/>
    </xf>
    <xf numFmtId="166" fontId="0" fillId="0" borderId="0" xfId="0" applyNumberFormat="1"/>
    <xf numFmtId="0" fontId="46" fillId="0" borderId="0" xfId="0" applyFont="1"/>
    <xf numFmtId="3" fontId="47" fillId="0" borderId="0" xfId="0" applyNumberFormat="1" applyFont="1"/>
    <xf numFmtId="166" fontId="47" fillId="0" borderId="0" xfId="0" applyNumberFormat="1" applyFont="1"/>
    <xf numFmtId="176" fontId="31" fillId="0" borderId="11" xfId="8" applyNumberFormat="1" applyFont="1" applyFill="1" applyBorder="1"/>
    <xf numFmtId="3" fontId="31" fillId="0" borderId="5" xfId="0" applyNumberFormat="1" applyFont="1" applyBorder="1" applyAlignment="1">
      <alignment horizontal="center"/>
    </xf>
    <xf numFmtId="3" fontId="31" fillId="0" borderId="6" xfId="0" applyNumberFormat="1" applyFont="1" applyBorder="1" applyAlignment="1">
      <alignment horizontal="center"/>
    </xf>
    <xf numFmtId="0" fontId="7" fillId="0" borderId="0" xfId="0" applyFont="1"/>
    <xf numFmtId="0" fontId="32" fillId="0" borderId="8" xfId="0" applyFont="1" applyBorder="1" applyAlignment="1">
      <alignment horizontal="center"/>
    </xf>
    <xf numFmtId="3" fontId="31" fillId="0" borderId="6" xfId="0" applyNumberFormat="1" applyFont="1" applyBorder="1"/>
    <xf numFmtId="0" fontId="8" fillId="4" borderId="32" xfId="0" applyFont="1" applyFill="1" applyBorder="1" applyAlignment="1">
      <alignment horizontal="left" indent="1"/>
    </xf>
    <xf numFmtId="0" fontId="9" fillId="4" borderId="32" xfId="0" applyFont="1" applyFill="1" applyBorder="1" applyAlignment="1">
      <alignment horizontal="left" indent="1"/>
    </xf>
    <xf numFmtId="3" fontId="9" fillId="0" borderId="4" xfId="0" applyNumberFormat="1" applyFont="1" applyBorder="1" applyAlignment="1">
      <alignment horizontal="center" vertical="center" wrapText="1"/>
    </xf>
    <xf numFmtId="0" fontId="8" fillId="0" borderId="0" xfId="0" quotePrefix="1" applyFont="1" applyAlignment="1">
      <alignment horizontal="left"/>
    </xf>
    <xf numFmtId="166" fontId="8" fillId="0" borderId="0" xfId="0" applyNumberFormat="1" applyFont="1" applyAlignment="1">
      <alignment horizontal="center"/>
    </xf>
    <xf numFmtId="0" fontId="32" fillId="0" borderId="6" xfId="0" applyFont="1" applyBorder="1" applyAlignment="1">
      <alignment horizontal="center"/>
    </xf>
    <xf numFmtId="176" fontId="31" fillId="0" borderId="6" xfId="8" applyNumberFormat="1" applyFont="1" applyFill="1" applyBorder="1"/>
    <xf numFmtId="176" fontId="31" fillId="0" borderId="10" xfId="8" applyNumberFormat="1" applyFont="1" applyFill="1" applyBorder="1"/>
    <xf numFmtId="0" fontId="58" fillId="0" borderId="0" xfId="15" quotePrefix="1" applyFont="1"/>
    <xf numFmtId="0" fontId="58" fillId="0" borderId="0" xfId="15" applyFont="1"/>
    <xf numFmtId="3" fontId="58" fillId="0" borderId="0" xfId="15" applyNumberFormat="1" applyFont="1"/>
    <xf numFmtId="0" fontId="4" fillId="0" borderId="0" xfId="15"/>
    <xf numFmtId="3" fontId="58" fillId="0" borderId="0" xfId="15" quotePrefix="1" applyNumberFormat="1" applyFont="1"/>
    <xf numFmtId="0" fontId="59" fillId="0" borderId="0" xfId="15" applyFont="1"/>
    <xf numFmtId="3" fontId="59" fillId="0" borderId="0" xfId="15" applyNumberFormat="1" applyFont="1"/>
    <xf numFmtId="0" fontId="59" fillId="0" borderId="0" xfId="15" quotePrefix="1" applyFont="1"/>
    <xf numFmtId="3" fontId="4" fillId="0" borderId="0" xfId="15" applyNumberFormat="1"/>
    <xf numFmtId="3" fontId="58" fillId="5" borderId="0" xfId="15" quotePrefix="1" applyNumberFormat="1" applyFont="1" applyFill="1"/>
    <xf numFmtId="3" fontId="59" fillId="0" borderId="5" xfId="15" applyNumberFormat="1" applyFont="1" applyBorder="1"/>
    <xf numFmtId="3" fontId="58" fillId="0" borderId="0" xfId="15" applyNumberFormat="1" applyFont="1" applyAlignment="1">
      <alignment horizontal="center"/>
    </xf>
    <xf numFmtId="3" fontId="58" fillId="0" borderId="6" xfId="15" applyNumberFormat="1" applyFont="1" applyBorder="1" applyAlignment="1">
      <alignment horizontal="center"/>
    </xf>
    <xf numFmtId="0" fontId="59" fillId="0" borderId="5" xfId="15" applyFont="1" applyBorder="1"/>
    <xf numFmtId="3" fontId="59" fillId="0" borderId="9" xfId="15" applyNumberFormat="1" applyFont="1" applyBorder="1"/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15" fillId="0" borderId="2" xfId="0" applyFont="1" applyBorder="1" applyAlignment="1">
      <alignment horizontal="center"/>
    </xf>
    <xf numFmtId="0" fontId="16" fillId="0" borderId="0" xfId="0" applyFont="1" applyAlignment="1">
      <alignment horizontal="center"/>
    </xf>
    <xf numFmtId="166" fontId="4" fillId="0" borderId="0" xfId="15" applyNumberFormat="1"/>
    <xf numFmtId="166" fontId="59" fillId="0" borderId="0" xfId="15" applyNumberFormat="1" applyFont="1"/>
    <xf numFmtId="3" fontId="16" fillId="8" borderId="22" xfId="0" applyNumberFormat="1" applyFont="1" applyFill="1" applyBorder="1"/>
    <xf numFmtId="3" fontId="16" fillId="8" borderId="23" xfId="0" applyNumberFormat="1" applyFont="1" applyFill="1" applyBorder="1"/>
    <xf numFmtId="3" fontId="16" fillId="8" borderId="5" xfId="0" applyNumberFormat="1" applyFont="1" applyFill="1" applyBorder="1"/>
    <xf numFmtId="3" fontId="16" fillId="8" borderId="6" xfId="0" applyNumberFormat="1" applyFont="1" applyFill="1" applyBorder="1"/>
    <xf numFmtId="3" fontId="16" fillId="8" borderId="9" xfId="0" applyNumberFormat="1" applyFont="1" applyFill="1" applyBorder="1"/>
    <xf numFmtId="3" fontId="16" fillId="8" borderId="10" xfId="0" applyNumberFormat="1" applyFont="1" applyFill="1" applyBorder="1"/>
    <xf numFmtId="0" fontId="15" fillId="0" borderId="0" xfId="0" applyFont="1" applyAlignment="1">
      <alignment horizontal="left"/>
    </xf>
    <xf numFmtId="3" fontId="58" fillId="6" borderId="0" xfId="15" quotePrefix="1" applyNumberFormat="1" applyFont="1" applyFill="1" applyAlignment="1">
      <alignment horizontal="center"/>
    </xf>
    <xf numFmtId="3" fontId="58" fillId="7" borderId="0" xfId="15" quotePrefix="1" applyNumberFormat="1" applyFont="1" applyFill="1" applyAlignment="1">
      <alignment horizontal="center"/>
    </xf>
    <xf numFmtId="3" fontId="4" fillId="9" borderId="0" xfId="15" applyNumberFormat="1" applyFill="1"/>
    <xf numFmtId="3" fontId="59" fillId="0" borderId="0" xfId="0" applyNumberFormat="1" applyFont="1"/>
    <xf numFmtId="166" fontId="8" fillId="0" borderId="0" xfId="0" applyNumberFormat="1" applyFont="1"/>
    <xf numFmtId="166" fontId="59" fillId="0" borderId="6" xfId="15" applyNumberFormat="1" applyFont="1" applyBorder="1"/>
    <xf numFmtId="0" fontId="8" fillId="0" borderId="0" xfId="0" applyFont="1" applyAlignment="1">
      <alignment horizontal="left" wrapText="1"/>
    </xf>
    <xf numFmtId="180" fontId="4" fillId="0" borderId="0" xfId="15" applyNumberFormat="1"/>
    <xf numFmtId="0" fontId="13" fillId="8" borderId="25" xfId="0" applyFont="1" applyFill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center" vertical="center"/>
    </xf>
    <xf numFmtId="0" fontId="9" fillId="0" borderId="0" xfId="0" quotePrefix="1" applyFont="1"/>
    <xf numFmtId="0" fontId="7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2" xfId="0" applyFont="1" applyBorder="1"/>
    <xf numFmtId="0" fontId="7" fillId="0" borderId="3" xfId="0" applyFont="1" applyBorder="1"/>
    <xf numFmtId="17" fontId="8" fillId="0" borderId="0" xfId="0" applyNumberFormat="1" applyFont="1"/>
    <xf numFmtId="166" fontId="31" fillId="0" borderId="0" xfId="8" applyNumberFormat="1" applyFont="1" applyFill="1" applyBorder="1"/>
    <xf numFmtId="166" fontId="20" fillId="0" borderId="0" xfId="8" applyNumberFormat="1" applyFont="1" applyFill="1"/>
    <xf numFmtId="166" fontId="31" fillId="0" borderId="5" xfId="8" applyNumberFormat="1" applyFont="1" applyFill="1" applyBorder="1"/>
    <xf numFmtId="166" fontId="31" fillId="0" borderId="6" xfId="8" applyNumberFormat="1" applyFont="1" applyFill="1" applyBorder="1"/>
    <xf numFmtId="0" fontId="70" fillId="0" borderId="0" xfId="0" applyFont="1"/>
    <xf numFmtId="3" fontId="70" fillId="0" borderId="0" xfId="0" applyNumberFormat="1" applyFont="1"/>
    <xf numFmtId="166" fontId="70" fillId="0" borderId="0" xfId="0" applyNumberFormat="1" applyFont="1" applyAlignment="1">
      <alignment horizontal="right"/>
    </xf>
    <xf numFmtId="166" fontId="70" fillId="0" borderId="0" xfId="0" applyNumberFormat="1" applyFont="1"/>
    <xf numFmtId="0" fontId="70" fillId="0" borderId="2" xfId="0" applyFont="1" applyBorder="1"/>
    <xf numFmtId="3" fontId="70" fillId="0" borderId="2" xfId="0" applyNumberFormat="1" applyFont="1" applyBorder="1"/>
    <xf numFmtId="166" fontId="70" fillId="0" borderId="2" xfId="0" applyNumberFormat="1" applyFont="1" applyBorder="1"/>
    <xf numFmtId="0" fontId="13" fillId="8" borderId="26" xfId="0" applyFont="1" applyFill="1" applyBorder="1" applyAlignment="1">
      <alignment horizontal="center"/>
    </xf>
    <xf numFmtId="0" fontId="67" fillId="0" borderId="0" xfId="0" applyFont="1" applyAlignment="1">
      <alignment horizontal="center"/>
    </xf>
    <xf numFmtId="0" fontId="67" fillId="0" borderId="4" xfId="0" applyFont="1" applyBorder="1" applyAlignment="1">
      <alignment horizontal="center" vertical="center" wrapText="1"/>
    </xf>
    <xf numFmtId="0" fontId="71" fillId="0" borderId="0" xfId="0" applyFont="1" applyAlignment="1">
      <alignment horizontal="center"/>
    </xf>
    <xf numFmtId="0" fontId="67" fillId="0" borderId="3" xfId="0" applyFont="1" applyBorder="1" applyAlignment="1">
      <alignment horizontal="center" vertical="center"/>
    </xf>
    <xf numFmtId="0" fontId="74" fillId="0" borderId="0" xfId="0" applyFont="1"/>
    <xf numFmtId="0" fontId="71" fillId="0" borderId="0" xfId="0" applyFont="1"/>
    <xf numFmtId="0" fontId="72" fillId="0" borderId="0" xfId="0" applyFont="1"/>
    <xf numFmtId="0" fontId="67" fillId="0" borderId="0" xfId="0" applyFont="1"/>
    <xf numFmtId="3" fontId="72" fillId="0" borderId="0" xfId="0" applyNumberFormat="1" applyFont="1"/>
    <xf numFmtId="166" fontId="72" fillId="0" borderId="0" xfId="0" applyNumberFormat="1" applyFont="1"/>
    <xf numFmtId="166" fontId="31" fillId="10" borderId="8" xfId="0" applyNumberFormat="1" applyFont="1" applyFill="1" applyBorder="1"/>
    <xf numFmtId="166" fontId="31" fillId="0" borderId="9" xfId="8" applyNumberFormat="1" applyFont="1" applyFill="1" applyBorder="1"/>
    <xf numFmtId="166" fontId="31" fillId="0" borderId="10" xfId="8" applyNumberFormat="1" applyFont="1" applyFill="1" applyBorder="1"/>
    <xf numFmtId="17" fontId="16" fillId="0" borderId="0" xfId="0" quotePrefix="1" applyNumberFormat="1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3" fontId="8" fillId="0" borderId="2" xfId="0" applyNumberFormat="1" applyFont="1" applyBorder="1"/>
    <xf numFmtId="0" fontId="48" fillId="0" borderId="0" xfId="0" applyFont="1" applyAlignment="1">
      <alignment horizontal="left"/>
    </xf>
    <xf numFmtId="0" fontId="23" fillId="0" borderId="0" xfId="0" applyFont="1"/>
    <xf numFmtId="3" fontId="59" fillId="0" borderId="0" xfId="15" quotePrefix="1" applyNumberFormat="1" applyFont="1"/>
    <xf numFmtId="3" fontId="15" fillId="8" borderId="5" xfId="0" applyNumberFormat="1" applyFont="1" applyFill="1" applyBorder="1"/>
    <xf numFmtId="3" fontId="15" fillId="8" borderId="6" xfId="0" applyNumberFormat="1" applyFont="1" applyFill="1" applyBorder="1"/>
    <xf numFmtId="0" fontId="9" fillId="0" borderId="0" xfId="0" applyFont="1" applyAlignment="1">
      <alignment horizontal="left"/>
    </xf>
    <xf numFmtId="176" fontId="31" fillId="0" borderId="11" xfId="8" applyNumberFormat="1" applyFont="1" applyBorder="1"/>
    <xf numFmtId="3" fontId="59" fillId="0" borderId="6" xfId="15" applyNumberFormat="1" applyFont="1" applyBorder="1"/>
    <xf numFmtId="3" fontId="59" fillId="0" borderId="13" xfId="15" applyNumberFormat="1" applyFont="1" applyBorder="1"/>
    <xf numFmtId="3" fontId="59" fillId="0" borderId="10" xfId="15" applyNumberFormat="1" applyFont="1" applyBorder="1"/>
    <xf numFmtId="166" fontId="8" fillId="0" borderId="0" xfId="8" applyNumberFormat="1" applyFont="1" applyFill="1" applyBorder="1"/>
    <xf numFmtId="166" fontId="8" fillId="0" borderId="2" xfId="8" applyNumberFormat="1" applyFont="1" applyFill="1" applyBorder="1"/>
    <xf numFmtId="178" fontId="9" fillId="0" borderId="0" xfId="3" applyNumberFormat="1" applyFont="1" applyFill="1" applyBorder="1" applyAlignment="1">
      <alignment horizontal="right"/>
    </xf>
    <xf numFmtId="179" fontId="9" fillId="0" borderId="0" xfId="3" applyNumberFormat="1" applyFont="1" applyFill="1" applyBorder="1" applyAlignment="1">
      <alignment horizontal="right"/>
    </xf>
    <xf numFmtId="178" fontId="8" fillId="0" borderId="0" xfId="3" applyNumberFormat="1" applyFont="1" applyFill="1" applyBorder="1" applyAlignment="1">
      <alignment horizontal="right"/>
    </xf>
    <xf numFmtId="179" fontId="8" fillId="0" borderId="0" xfId="3" applyNumberFormat="1" applyFont="1" applyFill="1" applyBorder="1" applyAlignment="1">
      <alignment horizontal="right"/>
    </xf>
    <xf numFmtId="178" fontId="9" fillId="0" borderId="31" xfId="3" applyNumberFormat="1" applyFont="1" applyFill="1" applyBorder="1" applyAlignment="1">
      <alignment horizontal="right"/>
    </xf>
    <xf numFmtId="178" fontId="8" fillId="0" borderId="31" xfId="3" applyNumberFormat="1" applyFont="1" applyFill="1" applyBorder="1" applyAlignment="1">
      <alignment horizontal="right"/>
    </xf>
    <xf numFmtId="178" fontId="9" fillId="0" borderId="2" xfId="3" applyNumberFormat="1" applyFont="1" applyFill="1" applyBorder="1" applyAlignment="1">
      <alignment horizontal="right"/>
    </xf>
    <xf numFmtId="179" fontId="9" fillId="0" borderId="2" xfId="3" applyNumberFormat="1" applyFont="1" applyFill="1" applyBorder="1" applyAlignment="1">
      <alignment horizontal="right"/>
    </xf>
    <xf numFmtId="3" fontId="59" fillId="0" borderId="5" xfId="15" applyNumberFormat="1" applyFont="1" applyBorder="1" applyAlignment="1">
      <alignment wrapText="1"/>
    </xf>
    <xf numFmtId="166" fontId="59" fillId="0" borderId="13" xfId="15" applyNumberFormat="1" applyFont="1" applyBorder="1"/>
    <xf numFmtId="166" fontId="59" fillId="0" borderId="10" xfId="15" applyNumberFormat="1" applyFont="1" applyBorder="1"/>
    <xf numFmtId="176" fontId="31" fillId="0" borderId="8" xfId="8" applyNumberFormat="1" applyFont="1" applyFill="1" applyBorder="1"/>
    <xf numFmtId="0" fontId="45" fillId="0" borderId="3" xfId="0" applyFont="1" applyBorder="1" applyAlignment="1">
      <alignment vertical="center"/>
    </xf>
    <xf numFmtId="0" fontId="45" fillId="0" borderId="0" xfId="0" applyFont="1" applyAlignment="1">
      <alignment vertical="center"/>
    </xf>
    <xf numFmtId="0" fontId="45" fillId="0" borderId="2" xfId="0" applyFont="1" applyBorder="1" applyAlignment="1">
      <alignment vertical="center"/>
    </xf>
    <xf numFmtId="0" fontId="69" fillId="0" borderId="0" xfId="0" applyFont="1"/>
    <xf numFmtId="0" fontId="15" fillId="0" borderId="3" xfId="0" applyFont="1" applyBorder="1"/>
    <xf numFmtId="0" fontId="1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3" xfId="0" applyFont="1" applyBorder="1" applyAlignment="1">
      <alignment horizontal="center" wrapText="1"/>
    </xf>
    <xf numFmtId="0" fontId="15" fillId="0" borderId="0" xfId="0" applyFont="1" applyAlignment="1">
      <alignment horizontal="center" wrapText="1"/>
    </xf>
    <xf numFmtId="0" fontId="15" fillId="0" borderId="2" xfId="0" applyFont="1" applyBorder="1" applyAlignment="1">
      <alignment horizontal="center" wrapText="1"/>
    </xf>
    <xf numFmtId="49" fontId="15" fillId="0" borderId="2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78" fillId="0" borderId="0" xfId="18" applyFont="1" applyFill="1" applyBorder="1" applyAlignment="1">
      <alignment horizontal="left"/>
    </xf>
    <xf numFmtId="167" fontId="0" fillId="0" borderId="0" xfId="0" applyNumberFormat="1"/>
    <xf numFmtId="0" fontId="65" fillId="0" borderId="0" xfId="0" applyFont="1"/>
    <xf numFmtId="0" fontId="46" fillId="0" borderId="3" xfId="0" applyFont="1" applyBorder="1"/>
    <xf numFmtId="0" fontId="46" fillId="0" borderId="0" xfId="0" applyFont="1" applyAlignment="1">
      <alignment horizontal="center"/>
    </xf>
    <xf numFmtId="0" fontId="47" fillId="0" borderId="0" xfId="12" applyFont="1"/>
    <xf numFmtId="3" fontId="47" fillId="0" borderId="0" xfId="12" applyNumberFormat="1" applyFont="1" applyAlignment="1">
      <alignment horizontal="right"/>
    </xf>
    <xf numFmtId="166" fontId="47" fillId="0" borderId="0" xfId="12" applyNumberFormat="1" applyFont="1" applyAlignment="1">
      <alignment horizontal="right"/>
    </xf>
    <xf numFmtId="0" fontId="47" fillId="0" borderId="2" xfId="12" applyFont="1" applyBorder="1"/>
    <xf numFmtId="3" fontId="47" fillId="0" borderId="2" xfId="12" applyNumberFormat="1" applyFont="1" applyBorder="1" applyAlignment="1">
      <alignment horizontal="right"/>
    </xf>
    <xf numFmtId="166" fontId="47" fillId="0" borderId="2" xfId="12" applyNumberFormat="1" applyFont="1" applyBorder="1" applyAlignment="1">
      <alignment horizontal="right"/>
    </xf>
    <xf numFmtId="43" fontId="62" fillId="0" borderId="0" xfId="17" applyFont="1" applyFill="1"/>
    <xf numFmtId="0" fontId="15" fillId="0" borderId="0" xfId="0" applyFont="1" applyAlignment="1">
      <alignment shrinkToFit="1"/>
    </xf>
    <xf numFmtId="3" fontId="9" fillId="0" borderId="0" xfId="0" quotePrefix="1" applyNumberFormat="1" applyFont="1"/>
    <xf numFmtId="173" fontId="30" fillId="0" borderId="8" xfId="0" applyNumberFormat="1" applyFont="1" applyBorder="1"/>
    <xf numFmtId="3" fontId="20" fillId="0" borderId="0" xfId="0" applyNumberFormat="1" applyFont="1"/>
    <xf numFmtId="3" fontId="15" fillId="0" borderId="0" xfId="0" applyNumberFormat="1" applyFont="1" applyAlignment="1">
      <alignment horizontal="left" indent="2"/>
    </xf>
    <xf numFmtId="0" fontId="15" fillId="0" borderId="0" xfId="0" applyFont="1" applyAlignment="1">
      <alignment horizontal="left" indent="2"/>
    </xf>
    <xf numFmtId="17" fontId="62" fillId="4" borderId="0" xfId="13" applyNumberFormat="1" applyFont="1" applyFill="1"/>
    <xf numFmtId="17" fontId="62" fillId="4" borderId="0" xfId="0" applyNumberFormat="1" applyFont="1" applyFill="1"/>
    <xf numFmtId="17" fontId="62" fillId="4" borderId="0" xfId="13" applyNumberFormat="1" applyFont="1" applyFill="1" applyAlignment="1">
      <alignment horizontal="right"/>
    </xf>
    <xf numFmtId="0" fontId="62" fillId="4" borderId="0" xfId="13" applyFont="1" applyFill="1"/>
    <xf numFmtId="181" fontId="62" fillId="4" borderId="0" xfId="13" applyNumberFormat="1" applyFont="1" applyFill="1"/>
    <xf numFmtId="181" fontId="62" fillId="4" borderId="0" xfId="0" applyNumberFormat="1" applyFont="1" applyFill="1"/>
    <xf numFmtId="0" fontId="62" fillId="4" borderId="0" xfId="0" applyFont="1" applyFill="1"/>
    <xf numFmtId="3" fontId="62" fillId="4" borderId="0" xfId="0" applyNumberFormat="1" applyFont="1" applyFill="1"/>
    <xf numFmtId="3" fontId="62" fillId="4" borderId="0" xfId="13" applyNumberFormat="1" applyFont="1" applyFill="1"/>
    <xf numFmtId="3" fontId="16" fillId="0" borderId="0" xfId="0" applyNumberFormat="1" applyFont="1" applyAlignment="1">
      <alignment horizontal="center"/>
    </xf>
    <xf numFmtId="3" fontId="34" fillId="0" borderId="5" xfId="0" applyNumberFormat="1" applyFont="1" applyBorder="1" applyAlignment="1">
      <alignment horizontal="center" vertical="center"/>
    </xf>
    <xf numFmtId="3" fontId="32" fillId="0" borderId="0" xfId="0" applyNumberFormat="1" applyFont="1" applyAlignment="1">
      <alignment horizontal="center"/>
    </xf>
    <xf numFmtId="3" fontId="31" fillId="0" borderId="5" xfId="8" applyNumberFormat="1" applyFont="1" applyFill="1" applyBorder="1"/>
    <xf numFmtId="3" fontId="31" fillId="0" borderId="9" xfId="8" applyNumberFormat="1" applyFont="1" applyFill="1" applyBorder="1"/>
    <xf numFmtId="3" fontId="31" fillId="0" borderId="8" xfId="8" applyNumberFormat="1" applyFont="1" applyFill="1" applyBorder="1"/>
    <xf numFmtId="3" fontId="31" fillId="0" borderId="11" xfId="8" applyNumberFormat="1" applyFont="1" applyFill="1" applyBorder="1"/>
    <xf numFmtId="3" fontId="32" fillId="0" borderId="5" xfId="8" applyNumberFormat="1" applyFont="1" applyFill="1" applyBorder="1"/>
    <xf numFmtId="3" fontId="32" fillId="0" borderId="8" xfId="8" applyNumberFormat="1" applyFont="1" applyFill="1" applyBorder="1"/>
    <xf numFmtId="0" fontId="47" fillId="0" borderId="0" xfId="0" applyFont="1"/>
    <xf numFmtId="167" fontId="47" fillId="0" borderId="0" xfId="0" applyNumberFormat="1" applyFont="1"/>
    <xf numFmtId="0" fontId="47" fillId="0" borderId="2" xfId="0" applyFont="1" applyBorder="1"/>
    <xf numFmtId="3" fontId="47" fillId="0" borderId="2" xfId="0" applyNumberFormat="1" applyFont="1" applyBorder="1"/>
    <xf numFmtId="3" fontId="15" fillId="0" borderId="4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49" fontId="9" fillId="0" borderId="0" xfId="0" quotePrefix="1" applyNumberFormat="1" applyFont="1" applyAlignment="1">
      <alignment horizontal="left" vertical="center"/>
    </xf>
    <xf numFmtId="166" fontId="9" fillId="0" borderId="0" xfId="0" quotePrefix="1" applyNumberFormat="1" applyFont="1" applyAlignment="1">
      <alignment horizontal="right"/>
    </xf>
    <xf numFmtId="0" fontId="6" fillId="0" borderId="0" xfId="12"/>
    <xf numFmtId="3" fontId="8" fillId="0" borderId="0" xfId="0" quotePrefix="1" applyNumberFormat="1" applyFont="1"/>
    <xf numFmtId="3" fontId="8" fillId="0" borderId="0" xfId="0" quotePrefix="1" applyNumberFormat="1" applyFont="1" applyAlignment="1">
      <alignment wrapText="1"/>
    </xf>
    <xf numFmtId="3" fontId="8" fillId="0" borderId="0" xfId="12" quotePrefix="1" applyNumberFormat="1" applyFont="1"/>
    <xf numFmtId="3" fontId="6" fillId="0" borderId="0" xfId="12" applyNumberFormat="1"/>
    <xf numFmtId="182" fontId="8" fillId="0" borderId="0" xfId="17" applyNumberFormat="1" applyFont="1" applyFill="1" applyBorder="1" applyAlignment="1">
      <alignment horizontal="right"/>
    </xf>
    <xf numFmtId="1" fontId="8" fillId="0" borderId="0" xfId="12" applyNumberFormat="1" applyFont="1" applyAlignment="1">
      <alignment horizontal="right"/>
    </xf>
    <xf numFmtId="182" fontId="8" fillId="0" borderId="0" xfId="17" applyNumberFormat="1" applyFont="1" applyFill="1" applyBorder="1"/>
    <xf numFmtId="167" fontId="8" fillId="0" borderId="0" xfId="12" applyNumberFormat="1" applyFont="1" applyAlignment="1">
      <alignment horizontal="right"/>
    </xf>
    <xf numFmtId="167" fontId="8" fillId="0" borderId="0" xfId="12" applyNumberFormat="1" applyFont="1"/>
    <xf numFmtId="167" fontId="8" fillId="0" borderId="0" xfId="0" applyNumberFormat="1" applyFont="1"/>
    <xf numFmtId="167" fontId="9" fillId="0" borderId="0" xfId="12" applyNumberFormat="1" applyFont="1"/>
    <xf numFmtId="0" fontId="7" fillId="0" borderId="0" xfId="0" applyFont="1" applyAlignment="1">
      <alignment horizontal="right"/>
    </xf>
    <xf numFmtId="0" fontId="48" fillId="0" borderId="0" xfId="0" applyFont="1" applyAlignment="1">
      <alignment horizontal="left" wrapText="1"/>
    </xf>
    <xf numFmtId="0" fontId="13" fillId="8" borderId="36" xfId="0" applyFont="1" applyFill="1" applyBorder="1" applyAlignment="1">
      <alignment horizontal="center"/>
    </xf>
    <xf numFmtId="3" fontId="16" fillId="8" borderId="7" xfId="0" applyNumberFormat="1" applyFont="1" applyFill="1" applyBorder="1"/>
    <xf numFmtId="3" fontId="16" fillId="8" borderId="8" xfId="0" applyNumberFormat="1" applyFont="1" applyFill="1" applyBorder="1"/>
    <xf numFmtId="3" fontId="16" fillId="8" borderId="11" xfId="0" applyNumberFormat="1" applyFont="1" applyFill="1" applyBorder="1"/>
    <xf numFmtId="173" fontId="9" fillId="0" borderId="0" xfId="12" applyNumberFormat="1" applyFont="1" applyAlignment="1">
      <alignment horizontal="center"/>
    </xf>
    <xf numFmtId="3" fontId="9" fillId="0" borderId="0" xfId="17" applyNumberFormat="1" applyFont="1" applyFill="1" applyBorder="1"/>
    <xf numFmtId="3" fontId="9" fillId="0" borderId="0" xfId="14" applyNumberFormat="1" applyFont="1" applyFill="1" applyBorder="1"/>
    <xf numFmtId="166" fontId="9" fillId="0" borderId="0" xfId="12" applyNumberFormat="1" applyFont="1"/>
    <xf numFmtId="3" fontId="9" fillId="0" borderId="0" xfId="17" applyNumberFormat="1" applyFont="1" applyFill="1" applyBorder="1" applyAlignment="1">
      <alignment horizontal="right"/>
    </xf>
    <xf numFmtId="3" fontId="8" fillId="0" borderId="0" xfId="17" applyNumberFormat="1" applyFont="1" applyFill="1" applyBorder="1" applyAlignment="1">
      <alignment horizontal="right"/>
    </xf>
    <xf numFmtId="3" fontId="8" fillId="0" borderId="0" xfId="17" applyNumberFormat="1" applyFont="1" applyFill="1" applyBorder="1"/>
    <xf numFmtId="166" fontId="8" fillId="0" borderId="0" xfId="12" applyNumberFormat="1" applyFont="1"/>
    <xf numFmtId="166" fontId="9" fillId="0" borderId="0" xfId="12" applyNumberFormat="1" applyFont="1" applyAlignment="1">
      <alignment horizontal="right"/>
    </xf>
    <xf numFmtId="166" fontId="8" fillId="0" borderId="0" xfId="12" applyNumberFormat="1" applyFont="1" applyAlignment="1">
      <alignment horizontal="right"/>
    </xf>
    <xf numFmtId="3" fontId="8" fillId="0" borderId="0" xfId="12" applyNumberFormat="1" applyFont="1"/>
    <xf numFmtId="3" fontId="8" fillId="0" borderId="2" xfId="0" quotePrefix="1" applyNumberFormat="1" applyFont="1" applyBorder="1"/>
    <xf numFmtId="3" fontId="8" fillId="0" borderId="2" xfId="0" quotePrefix="1" applyNumberFormat="1" applyFont="1" applyBorder="1" applyAlignment="1">
      <alignment wrapText="1"/>
    </xf>
    <xf numFmtId="3" fontId="8" fillId="0" borderId="2" xfId="17" applyNumberFormat="1" applyFont="1" applyFill="1" applyBorder="1" applyAlignment="1">
      <alignment horizontal="right"/>
    </xf>
    <xf numFmtId="3" fontId="8" fillId="0" borderId="2" xfId="12" applyNumberFormat="1" applyFont="1" applyBorder="1" applyAlignment="1">
      <alignment horizontal="right"/>
    </xf>
    <xf numFmtId="3" fontId="8" fillId="0" borderId="2" xfId="17" applyNumberFormat="1" applyFont="1" applyFill="1" applyBorder="1"/>
    <xf numFmtId="166" fontId="8" fillId="0" borderId="2" xfId="12" applyNumberFormat="1" applyFont="1" applyBorder="1" applyAlignment="1">
      <alignment horizontal="right"/>
    </xf>
    <xf numFmtId="167" fontId="8" fillId="0" borderId="0" xfId="0" quotePrefix="1" applyNumberFormat="1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2" xfId="0" applyFont="1" applyBorder="1" applyAlignment="1">
      <alignment horizontal="left"/>
    </xf>
    <xf numFmtId="3" fontId="9" fillId="0" borderId="2" xfId="0" applyNumberFormat="1" applyFont="1" applyBorder="1"/>
    <xf numFmtId="0" fontId="16" fillId="0" borderId="0" xfId="0" applyFont="1" applyAlignment="1">
      <alignment horizontal="left" vertical="center"/>
    </xf>
    <xf numFmtId="0" fontId="55" fillId="0" borderId="0" xfId="0" applyFont="1"/>
    <xf numFmtId="173" fontId="30" fillId="0" borderId="0" xfId="0" applyNumberFormat="1" applyFont="1"/>
    <xf numFmtId="17" fontId="0" fillId="0" borderId="0" xfId="0" applyNumberFormat="1"/>
    <xf numFmtId="0" fontId="0" fillId="0" borderId="0" xfId="0" applyAlignment="1">
      <alignment horizontal="center" vertical="center"/>
    </xf>
    <xf numFmtId="0" fontId="84" fillId="4" borderId="0" xfId="0" applyFont="1" applyFill="1" applyAlignment="1">
      <alignment horizontal="center" vertical="center" wrapText="1"/>
    </xf>
    <xf numFmtId="0" fontId="84" fillId="4" borderId="0" xfId="0" applyFont="1" applyFill="1" applyAlignment="1">
      <alignment horizontal="center" vertical="center"/>
    </xf>
    <xf numFmtId="17" fontId="84" fillId="11" borderId="0" xfId="0" applyNumberFormat="1" applyFont="1" applyFill="1" applyAlignment="1">
      <alignment horizontal="center" vertical="center"/>
    </xf>
    <xf numFmtId="0" fontId="9" fillId="0" borderId="0" xfId="0" quotePrefix="1" applyFont="1" applyAlignment="1">
      <alignment horizontal="center" vertical="center"/>
    </xf>
    <xf numFmtId="0" fontId="9" fillId="0" borderId="0" xfId="0" quotePrefix="1" applyFont="1" applyAlignment="1">
      <alignment horizontal="center"/>
    </xf>
    <xf numFmtId="0" fontId="0" fillId="13" borderId="0" xfId="0" applyFill="1"/>
    <xf numFmtId="174" fontId="9" fillId="0" borderId="2" xfId="12" quotePrefix="1" applyNumberFormat="1" applyFont="1" applyBorder="1" applyAlignment="1">
      <alignment horizontal="center" vertical="center"/>
    </xf>
    <xf numFmtId="174" fontId="9" fillId="0" borderId="2" xfId="12" quotePrefix="1" applyNumberFormat="1" applyFont="1" applyBorder="1" applyAlignment="1">
      <alignment horizontal="center" vertical="center" wrapText="1"/>
    </xf>
    <xf numFmtId="4" fontId="86" fillId="4" borderId="0" xfId="0" applyNumberFormat="1" applyFont="1" applyFill="1"/>
    <xf numFmtId="0" fontId="86" fillId="4" borderId="0" xfId="0" applyFont="1" applyFill="1"/>
    <xf numFmtId="166" fontId="6" fillId="0" borderId="0" xfId="12" applyNumberFormat="1"/>
    <xf numFmtId="166" fontId="9" fillId="0" borderId="2" xfId="12" quotePrefix="1" applyNumberFormat="1" applyFont="1" applyBorder="1" applyAlignment="1">
      <alignment horizontal="center" vertical="center" wrapText="1"/>
    </xf>
    <xf numFmtId="166" fontId="9" fillId="0" borderId="0" xfId="12" applyNumberFormat="1" applyFont="1" applyAlignment="1">
      <alignment horizontal="center"/>
    </xf>
    <xf numFmtId="0" fontId="84" fillId="11" borderId="0" xfId="0" applyFont="1" applyFill="1" applyAlignment="1">
      <alignment horizontal="center" vertical="center" wrapText="1"/>
    </xf>
    <xf numFmtId="0" fontId="0" fillId="12" borderId="0" xfId="0" applyFill="1" applyAlignment="1">
      <alignment horizontal="center" wrapText="1"/>
    </xf>
    <xf numFmtId="167" fontId="84" fillId="6" borderId="0" xfId="0" applyNumberFormat="1" applyFont="1" applyFill="1"/>
    <xf numFmtId="167" fontId="0" fillId="6" borderId="0" xfId="0" applyNumberFormat="1" applyFill="1"/>
    <xf numFmtId="167" fontId="0" fillId="14" borderId="0" xfId="0" applyNumberFormat="1" applyFill="1"/>
    <xf numFmtId="167" fontId="84" fillId="14" borderId="0" xfId="0" applyNumberFormat="1" applyFont="1" applyFill="1"/>
    <xf numFmtId="167" fontId="84" fillId="7" borderId="0" xfId="0" applyNumberFormat="1" applyFont="1" applyFill="1"/>
    <xf numFmtId="167" fontId="0" fillId="7" borderId="0" xfId="0" applyNumberFormat="1" applyFill="1"/>
    <xf numFmtId="167" fontId="84" fillId="8" borderId="0" xfId="0" applyNumberFormat="1" applyFont="1" applyFill="1"/>
    <xf numFmtId="167" fontId="0" fillId="8" borderId="0" xfId="0" applyNumberFormat="1" applyFill="1"/>
    <xf numFmtId="167" fontId="84" fillId="15" borderId="0" xfId="0" applyNumberFormat="1" applyFont="1" applyFill="1"/>
    <xf numFmtId="167" fontId="0" fillId="15" borderId="0" xfId="0" applyNumberFormat="1" applyFill="1"/>
    <xf numFmtId="167" fontId="0" fillId="14" borderId="0" xfId="0" applyNumberFormat="1" applyFill="1" applyAlignment="1">
      <alignment horizontal="right"/>
    </xf>
    <xf numFmtId="0" fontId="47" fillId="0" borderId="3" xfId="0" applyFont="1" applyBorder="1"/>
    <xf numFmtId="0" fontId="47" fillId="0" borderId="3" xfId="0" applyFont="1" applyBorder="1" applyAlignment="1">
      <alignment horizontal="center" vertical="center" wrapText="1"/>
    </xf>
    <xf numFmtId="166" fontId="47" fillId="0" borderId="3" xfId="0" applyNumberFormat="1" applyFont="1" applyBorder="1" applyAlignment="1">
      <alignment horizontal="center" vertical="center" wrapText="1"/>
    </xf>
    <xf numFmtId="0" fontId="47" fillId="0" borderId="0" xfId="0" applyFont="1" applyAlignment="1">
      <alignment horizontal="center" vertical="center" wrapText="1"/>
    </xf>
    <xf numFmtId="166" fontId="47" fillId="0" borderId="0" xfId="0" applyNumberFormat="1" applyFont="1" applyAlignment="1">
      <alignment horizontal="center" vertical="center" wrapText="1"/>
    </xf>
    <xf numFmtId="0" fontId="46" fillId="0" borderId="0" xfId="0" applyFont="1" applyAlignment="1">
      <alignment vertical="center" wrapText="1"/>
    </xf>
    <xf numFmtId="3" fontId="46" fillId="0" borderId="0" xfId="0" applyNumberFormat="1" applyFont="1"/>
    <xf numFmtId="166" fontId="46" fillId="0" borderId="0" xfId="0" applyNumberFormat="1" applyFont="1"/>
    <xf numFmtId="167" fontId="46" fillId="0" borderId="0" xfId="0" applyNumberFormat="1" applyFont="1"/>
    <xf numFmtId="0" fontId="47" fillId="0" borderId="0" xfId="0" quotePrefix="1" applyFont="1"/>
    <xf numFmtId="166" fontId="47" fillId="0" borderId="0" xfId="0" applyNumberFormat="1" applyFont="1" applyAlignment="1">
      <alignment horizontal="right"/>
    </xf>
    <xf numFmtId="4" fontId="15" fillId="0" borderId="0" xfId="0" applyNumberFormat="1" applyFont="1" applyAlignment="1">
      <alignment horizontal="left"/>
    </xf>
    <xf numFmtId="4" fontId="47" fillId="0" borderId="0" xfId="0" applyNumberFormat="1" applyFont="1" applyAlignment="1">
      <alignment horizontal="center"/>
    </xf>
    <xf numFmtId="0" fontId="46" fillId="0" borderId="0" xfId="0" applyFont="1" applyAlignment="1">
      <alignment vertical="center"/>
    </xf>
    <xf numFmtId="4" fontId="47" fillId="0" borderId="0" xfId="0" applyNumberFormat="1" applyFont="1"/>
    <xf numFmtId="166" fontId="47" fillId="0" borderId="2" xfId="0" applyNumberFormat="1" applyFont="1" applyBorder="1"/>
    <xf numFmtId="167" fontId="47" fillId="0" borderId="2" xfId="0" applyNumberFormat="1" applyFont="1" applyBorder="1"/>
    <xf numFmtId="4" fontId="47" fillId="0" borderId="2" xfId="0" applyNumberFormat="1" applyFont="1" applyBorder="1" applyAlignment="1">
      <alignment horizontal="left"/>
    </xf>
    <xf numFmtId="0" fontId="62" fillId="0" borderId="0" xfId="0" applyFont="1"/>
    <xf numFmtId="166" fontId="62" fillId="0" borderId="0" xfId="0" applyNumberFormat="1" applyFont="1"/>
    <xf numFmtId="0" fontId="47" fillId="0" borderId="0" xfId="0" applyFont="1" applyAlignment="1">
      <alignment wrapText="1"/>
    </xf>
    <xf numFmtId="0" fontId="13" fillId="0" borderId="25" xfId="0" applyFont="1" applyBorder="1"/>
    <xf numFmtId="0" fontId="13" fillId="0" borderId="26" xfId="0" applyFont="1" applyBorder="1"/>
    <xf numFmtId="3" fontId="46" fillId="0" borderId="2" xfId="0" applyNumberFormat="1" applyFont="1" applyBorder="1" applyAlignment="1">
      <alignment horizontal="center" vertical="center" wrapText="1"/>
    </xf>
    <xf numFmtId="166" fontId="46" fillId="0" borderId="2" xfId="0" applyNumberFormat="1" applyFont="1" applyBorder="1" applyAlignment="1">
      <alignment horizontal="center" vertical="center" wrapText="1"/>
    </xf>
    <xf numFmtId="0" fontId="53" fillId="0" borderId="9" xfId="0" applyFont="1" applyBorder="1"/>
    <xf numFmtId="0" fontId="53" fillId="0" borderId="10" xfId="0" applyFont="1" applyBorder="1"/>
    <xf numFmtId="0" fontId="52" fillId="0" borderId="9" xfId="0" applyFont="1" applyBorder="1" applyAlignment="1">
      <alignment horizontal="center"/>
    </xf>
    <xf numFmtId="0" fontId="52" fillId="0" borderId="10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46" fillId="0" borderId="0" xfId="0" applyFont="1" applyAlignment="1">
      <alignment horizontal="center" vertical="center" wrapText="1"/>
    </xf>
    <xf numFmtId="3" fontId="48" fillId="0" borderId="0" xfId="0" applyNumberFormat="1" applyFont="1" applyAlignment="1">
      <alignment horizontal="center" vertical="center" wrapText="1"/>
    </xf>
    <xf numFmtId="166" fontId="46" fillId="0" borderId="0" xfId="0" applyNumberFormat="1" applyFont="1" applyAlignment="1">
      <alignment horizontal="center" vertical="center" wrapText="1"/>
    </xf>
    <xf numFmtId="0" fontId="52" fillId="0" borderId="22" xfId="0" applyFont="1" applyBorder="1"/>
    <xf numFmtId="0" fontId="52" fillId="0" borderId="23" xfId="0" applyFont="1" applyBorder="1"/>
    <xf numFmtId="0" fontId="51" fillId="0" borderId="0" xfId="0" applyFont="1"/>
    <xf numFmtId="0" fontId="51" fillId="0" borderId="0" xfId="0" applyFont="1" applyAlignment="1">
      <alignment horizontal="left" wrapText="1"/>
    </xf>
    <xf numFmtId="3" fontId="51" fillId="0" borderId="0" xfId="0" applyNumberFormat="1" applyFont="1" applyAlignment="1">
      <alignment horizontal="right"/>
    </xf>
    <xf numFmtId="166" fontId="51" fillId="0" borderId="0" xfId="0" applyNumberFormat="1" applyFont="1" applyAlignment="1">
      <alignment horizontal="right"/>
    </xf>
    <xf numFmtId="3" fontId="53" fillId="0" borderId="5" xfId="0" applyNumberFormat="1" applyFont="1" applyBorder="1"/>
    <xf numFmtId="167" fontId="52" fillId="0" borderId="5" xfId="0" applyNumberFormat="1" applyFont="1" applyBorder="1"/>
    <xf numFmtId="167" fontId="52" fillId="0" borderId="6" xfId="0" applyNumberFormat="1" applyFont="1" applyBorder="1"/>
    <xf numFmtId="3" fontId="13" fillId="0" borderId="5" xfId="0" applyNumberFormat="1" applyFont="1" applyBorder="1"/>
    <xf numFmtId="3" fontId="13" fillId="0" borderId="6" xfId="0" applyNumberFormat="1" applyFont="1" applyBorder="1"/>
    <xf numFmtId="3" fontId="57" fillId="0" borderId="5" xfId="0" applyNumberFormat="1" applyFont="1" applyBorder="1"/>
    <xf numFmtId="167" fontId="54" fillId="0" borderId="5" xfId="0" applyNumberFormat="1" applyFont="1" applyBorder="1"/>
    <xf numFmtId="167" fontId="54" fillId="0" borderId="6" xfId="0" applyNumberFormat="1" applyFont="1" applyBorder="1"/>
    <xf numFmtId="3" fontId="48" fillId="0" borderId="0" xfId="0" applyNumberFormat="1" applyFont="1" applyAlignment="1">
      <alignment horizontal="right"/>
    </xf>
    <xf numFmtId="166" fontId="48" fillId="0" borderId="0" xfId="0" applyNumberFormat="1" applyFont="1" applyAlignment="1">
      <alignment horizontal="right"/>
    </xf>
    <xf numFmtId="0" fontId="48" fillId="0" borderId="0" xfId="0" applyFont="1" applyAlignment="1">
      <alignment wrapText="1"/>
    </xf>
    <xf numFmtId="166" fontId="48" fillId="0" borderId="0" xfId="0" quotePrefix="1" applyNumberFormat="1" applyFont="1" applyAlignment="1">
      <alignment horizontal="right"/>
    </xf>
    <xf numFmtId="0" fontId="51" fillId="0" borderId="2" xfId="0" applyFont="1" applyBorder="1"/>
    <xf numFmtId="3" fontId="51" fillId="0" borderId="2" xfId="0" applyNumberFormat="1" applyFont="1" applyBorder="1" applyAlignment="1">
      <alignment horizontal="right"/>
    </xf>
    <xf numFmtId="166" fontId="51" fillId="0" borderId="2" xfId="0" applyNumberFormat="1" applyFont="1" applyBorder="1" applyAlignment="1">
      <alignment horizontal="right"/>
    </xf>
    <xf numFmtId="3" fontId="53" fillId="0" borderId="9" xfId="0" applyNumberFormat="1" applyFont="1" applyBorder="1"/>
    <xf numFmtId="3" fontId="13" fillId="0" borderId="9" xfId="0" applyNumberFormat="1" applyFont="1" applyBorder="1"/>
    <xf numFmtId="3" fontId="13" fillId="0" borderId="10" xfId="0" applyNumberFormat="1" applyFont="1" applyBorder="1"/>
    <xf numFmtId="0" fontId="51" fillId="0" borderId="30" xfId="0" applyFont="1" applyBorder="1" applyAlignment="1">
      <alignment horizontal="center" vertical="center"/>
    </xf>
    <xf numFmtId="0" fontId="51" fillId="0" borderId="4" xfId="0" applyFont="1" applyBorder="1" applyAlignment="1">
      <alignment horizontal="center" vertical="center" wrapText="1"/>
    </xf>
    <xf numFmtId="166" fontId="51" fillId="0" borderId="4" xfId="0" applyNumberFormat="1" applyFont="1" applyBorder="1" applyAlignment="1">
      <alignment horizontal="center" vertical="center" wrapText="1"/>
    </xf>
    <xf numFmtId="3" fontId="51" fillId="0" borderId="24" xfId="0" applyNumberFormat="1" applyFont="1" applyBorder="1" applyAlignment="1">
      <alignment horizontal="center" vertical="center"/>
    </xf>
    <xf numFmtId="0" fontId="48" fillId="0" borderId="0" xfId="0" applyFont="1"/>
    <xf numFmtId="0" fontId="48" fillId="0" borderId="0" xfId="0" applyFont="1" applyAlignment="1">
      <alignment horizontal="center"/>
    </xf>
    <xf numFmtId="166" fontId="51" fillId="0" borderId="0" xfId="0" applyNumberFormat="1" applyFont="1" applyAlignment="1">
      <alignment wrapText="1"/>
    </xf>
    <xf numFmtId="3" fontId="51" fillId="0" borderId="0" xfId="0" applyNumberFormat="1" applyFont="1"/>
    <xf numFmtId="166" fontId="9" fillId="0" borderId="0" xfId="0" applyNumberFormat="1" applyFont="1"/>
    <xf numFmtId="0" fontId="63" fillId="0" borderId="0" xfId="0" applyFont="1"/>
    <xf numFmtId="0" fontId="79" fillId="0" borderId="0" xfId="0" applyFont="1"/>
    <xf numFmtId="166" fontId="79" fillId="0" borderId="0" xfId="0" applyNumberFormat="1" applyFont="1"/>
    <xf numFmtId="0" fontId="79" fillId="0" borderId="0" xfId="0" applyFont="1" applyAlignment="1">
      <alignment horizontal="left"/>
    </xf>
    <xf numFmtId="0" fontId="51" fillId="0" borderId="30" xfId="0" applyFont="1" applyBorder="1" applyAlignment="1">
      <alignment horizontal="center" vertical="center" wrapText="1"/>
    </xf>
    <xf numFmtId="166" fontId="65" fillId="0" borderId="0" xfId="0" applyNumberFormat="1" applyFont="1" applyAlignment="1">
      <alignment wrapText="1"/>
    </xf>
    <xf numFmtId="3" fontId="65" fillId="0" borderId="0" xfId="0" applyNumberFormat="1" applyFont="1"/>
    <xf numFmtId="166" fontId="51" fillId="0" borderId="0" xfId="0" applyNumberFormat="1" applyFont="1"/>
    <xf numFmtId="3" fontId="62" fillId="0" borderId="0" xfId="0" applyNumberFormat="1" applyFont="1"/>
    <xf numFmtId="3" fontId="75" fillId="0" borderId="0" xfId="0" applyNumberFormat="1" applyFont="1"/>
    <xf numFmtId="166" fontId="8" fillId="0" borderId="2" xfId="0" applyNumberFormat="1" applyFont="1" applyBorder="1"/>
    <xf numFmtId="0" fontId="16" fillId="0" borderId="0" xfId="0" applyFont="1" applyAlignment="1">
      <alignment horizontal="left" wrapText="1"/>
    </xf>
    <xf numFmtId="3" fontId="50" fillId="0" borderId="0" xfId="0" applyNumberFormat="1" applyFont="1" applyAlignment="1">
      <alignment horizontal="center"/>
    </xf>
    <xf numFmtId="0" fontId="15" fillId="0" borderId="0" xfId="0" applyFont="1" applyAlignment="1">
      <alignment vertical="center"/>
    </xf>
    <xf numFmtId="3" fontId="8" fillId="0" borderId="0" xfId="0" applyNumberFormat="1" applyFont="1" applyAlignment="1">
      <alignment horizontal="center"/>
    </xf>
    <xf numFmtId="3" fontId="8" fillId="0" borderId="2" xfId="0" applyNumberFormat="1" applyFont="1" applyBorder="1" applyAlignment="1">
      <alignment horizontal="center"/>
    </xf>
    <xf numFmtId="17" fontId="15" fillId="0" borderId="0" xfId="0" applyNumberFormat="1" applyFont="1"/>
    <xf numFmtId="3" fontId="15" fillId="0" borderId="15" xfId="0" applyNumberFormat="1" applyFont="1" applyBorder="1"/>
    <xf numFmtId="3" fontId="15" fillId="0" borderId="18" xfId="0" applyNumberFormat="1" applyFont="1" applyBorder="1"/>
    <xf numFmtId="3" fontId="15" fillId="0" borderId="20" xfId="0" applyNumberFormat="1" applyFont="1" applyBorder="1"/>
    <xf numFmtId="17" fontId="15" fillId="0" borderId="18" xfId="0" applyNumberFormat="1" applyFont="1" applyBorder="1"/>
    <xf numFmtId="17" fontId="15" fillId="0" borderId="20" xfId="0" applyNumberFormat="1" applyFont="1" applyBorder="1"/>
    <xf numFmtId="167" fontId="8" fillId="0" borderId="0" xfId="0" quotePrefix="1" applyNumberFormat="1" applyFont="1" applyAlignment="1">
      <alignment horizontal="center"/>
    </xf>
    <xf numFmtId="166" fontId="8" fillId="0" borderId="2" xfId="0" applyNumberFormat="1" applyFont="1" applyBorder="1" applyAlignment="1">
      <alignment horizontal="center"/>
    </xf>
    <xf numFmtId="167" fontId="8" fillId="0" borderId="2" xfId="0" quotePrefix="1" applyNumberFormat="1" applyFont="1" applyBorder="1" applyAlignment="1">
      <alignment horizontal="center"/>
    </xf>
    <xf numFmtId="3" fontId="47" fillId="0" borderId="15" xfId="12" applyNumberFormat="1" applyFont="1" applyBorder="1"/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vertical="center"/>
    </xf>
    <xf numFmtId="0" fontId="8" fillId="0" borderId="3" xfId="0" applyFont="1" applyBorder="1" applyAlignment="1">
      <alignment horizontal="center" vertical="center" wrapText="1"/>
    </xf>
    <xf numFmtId="0" fontId="42" fillId="0" borderId="17" xfId="0" applyFont="1" applyBorder="1" applyAlignment="1">
      <alignment horizontal="center" wrapText="1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72" fontId="16" fillId="0" borderId="0" xfId="0" applyNumberFormat="1" applyFont="1" applyAlignment="1">
      <alignment horizontal="right"/>
    </xf>
    <xf numFmtId="171" fontId="32" fillId="0" borderId="15" xfId="0" applyNumberFormat="1" applyFont="1" applyBorder="1"/>
    <xf numFmtId="9" fontId="32" fillId="0" borderId="20" xfId="0" applyNumberFormat="1" applyFont="1" applyBorder="1"/>
    <xf numFmtId="3" fontId="32" fillId="0" borderId="18" xfId="0" applyNumberFormat="1" applyFont="1" applyBorder="1"/>
    <xf numFmtId="3" fontId="16" fillId="0" borderId="18" xfId="0" applyNumberFormat="1" applyFont="1" applyBorder="1" applyAlignment="1">
      <alignment horizontal="right"/>
    </xf>
    <xf numFmtId="0" fontId="15" fillId="0" borderId="18" xfId="0" applyFont="1" applyBorder="1"/>
    <xf numFmtId="171" fontId="31" fillId="0" borderId="15" xfId="0" applyNumberFormat="1" applyFont="1" applyBorder="1"/>
    <xf numFmtId="3" fontId="31" fillId="0" borderId="18" xfId="0" applyNumberFormat="1" applyFont="1" applyBorder="1"/>
    <xf numFmtId="166" fontId="31" fillId="0" borderId="18" xfId="0" applyNumberFormat="1" applyFont="1" applyBorder="1"/>
    <xf numFmtId="0" fontId="48" fillId="0" borderId="0" xfId="0" quotePrefix="1" applyFont="1" applyAlignment="1">
      <alignment vertical="top" wrapText="1"/>
    </xf>
    <xf numFmtId="0" fontId="15" fillId="0" borderId="0" xfId="0" applyFont="1" applyAlignment="1">
      <alignment horizontal="left" indent="1"/>
    </xf>
    <xf numFmtId="0" fontId="15" fillId="0" borderId="2" xfId="0" applyFont="1" applyBorder="1" applyAlignment="1">
      <alignment horizontal="left" indent="1"/>
    </xf>
    <xf numFmtId="171" fontId="31" fillId="0" borderId="16" xfId="0" applyNumberFormat="1" applyFont="1" applyBorder="1"/>
    <xf numFmtId="3" fontId="31" fillId="0" borderId="19" xfId="0" applyNumberFormat="1" applyFont="1" applyBorder="1"/>
    <xf numFmtId="166" fontId="31" fillId="0" borderId="19" xfId="0" applyNumberFormat="1" applyFont="1" applyBorder="1"/>
    <xf numFmtId="171" fontId="20" fillId="0" borderId="0" xfId="0" applyNumberFormat="1" applyFont="1"/>
    <xf numFmtId="1" fontId="20" fillId="0" borderId="0" xfId="0" applyNumberFormat="1" applyFont="1"/>
    <xf numFmtId="0" fontId="10" fillId="0" borderId="0" xfId="0" applyFont="1"/>
    <xf numFmtId="0" fontId="34" fillId="0" borderId="7" xfId="0" quotePrefix="1" applyFont="1" applyBorder="1"/>
    <xf numFmtId="3" fontId="31" fillId="0" borderId="7" xfId="0" applyNumberFormat="1" applyFont="1" applyBorder="1" applyAlignment="1">
      <alignment horizontal="center"/>
    </xf>
    <xf numFmtId="3" fontId="20" fillId="0" borderId="7" xfId="0" applyNumberFormat="1" applyFont="1" applyBorder="1" applyAlignment="1">
      <alignment horizontal="center"/>
    </xf>
    <xf numFmtId="3" fontId="15" fillId="0" borderId="7" xfId="0" applyNumberFormat="1" applyFont="1" applyBorder="1"/>
    <xf numFmtId="4" fontId="31" fillId="0" borderId="7" xfId="0" applyNumberFormat="1" applyFont="1" applyBorder="1" applyAlignment="1">
      <alignment horizontal="center"/>
    </xf>
    <xf numFmtId="1" fontId="20" fillId="0" borderId="7" xfId="0" applyNumberFormat="1" applyFont="1" applyBorder="1" applyAlignment="1">
      <alignment horizontal="center"/>
    </xf>
    <xf numFmtId="0" fontId="34" fillId="0" borderId="8" xfId="0" applyFont="1" applyBorder="1"/>
    <xf numFmtId="4" fontId="31" fillId="0" borderId="8" xfId="0" applyNumberFormat="1" applyFont="1" applyBorder="1"/>
    <xf numFmtId="4" fontId="20" fillId="0" borderId="8" xfId="0" applyNumberFormat="1" applyFont="1" applyBorder="1"/>
    <xf numFmtId="3" fontId="15" fillId="0" borderId="8" xfId="0" applyNumberFormat="1" applyFont="1" applyBorder="1"/>
    <xf numFmtId="0" fontId="20" fillId="0" borderId="8" xfId="0" applyFont="1" applyBorder="1"/>
    <xf numFmtId="0" fontId="67" fillId="0" borderId="35" xfId="0" quotePrefix="1" applyFont="1" applyBorder="1"/>
    <xf numFmtId="0" fontId="34" fillId="0" borderId="11" xfId="0" applyFont="1" applyBorder="1"/>
    <xf numFmtId="4" fontId="31" fillId="0" borderId="11" xfId="0" applyNumberFormat="1" applyFont="1" applyBorder="1"/>
    <xf numFmtId="4" fontId="20" fillId="0" borderId="11" xfId="0" applyNumberFormat="1" applyFont="1" applyBorder="1"/>
    <xf numFmtId="0" fontId="20" fillId="0" borderId="11" xfId="0" applyFont="1" applyBorder="1"/>
    <xf numFmtId="0" fontId="15" fillId="0" borderId="14" xfId="0" applyFont="1" applyBorder="1"/>
    <xf numFmtId="0" fontId="15" fillId="0" borderId="15" xfId="0" applyFont="1" applyBorder="1"/>
    <xf numFmtId="0" fontId="15" fillId="0" borderId="17" xfId="0" applyFont="1" applyBorder="1"/>
    <xf numFmtId="0" fontId="16" fillId="0" borderId="17" xfId="0" applyFont="1" applyBorder="1" applyAlignment="1">
      <alignment horizontal="right"/>
    </xf>
    <xf numFmtId="0" fontId="43" fillId="0" borderId="17" xfId="0" applyFont="1" applyBorder="1" applyAlignment="1">
      <alignment horizontal="right"/>
    </xf>
    <xf numFmtId="0" fontId="34" fillId="0" borderId="18" xfId="0" applyFont="1" applyBorder="1"/>
    <xf numFmtId="4" fontId="15" fillId="0" borderId="18" xfId="0" applyNumberFormat="1" applyFont="1" applyBorder="1"/>
    <xf numFmtId="4" fontId="20" fillId="0" borderId="18" xfId="0" applyNumberFormat="1" applyFont="1" applyBorder="1"/>
    <xf numFmtId="0" fontId="34" fillId="0" borderId="18" xfId="0" applyFont="1" applyBorder="1" applyAlignment="1">
      <alignment wrapText="1"/>
    </xf>
    <xf numFmtId="0" fontId="31" fillId="0" borderId="18" xfId="0" applyFont="1" applyBorder="1"/>
    <xf numFmtId="0" fontId="15" fillId="0" borderId="16" xfId="0" applyFont="1" applyBorder="1"/>
    <xf numFmtId="0" fontId="34" fillId="0" borderId="19" xfId="0" applyFont="1" applyBorder="1"/>
    <xf numFmtId="4" fontId="15" fillId="0" borderId="19" xfId="0" applyNumberFormat="1" applyFont="1" applyBorder="1"/>
    <xf numFmtId="4" fontId="20" fillId="0" borderId="19" xfId="0" applyNumberFormat="1" applyFont="1" applyBorder="1"/>
    <xf numFmtId="0" fontId="56" fillId="0" borderId="15" xfId="0" applyFont="1" applyBorder="1"/>
    <xf numFmtId="0" fontId="56" fillId="0" borderId="20" xfId="0" applyFont="1" applyBorder="1" applyAlignment="1">
      <alignment horizontal="center" vertical="center"/>
    </xf>
    <xf numFmtId="0" fontId="8" fillId="0" borderId="15" xfId="0" applyFont="1" applyBorder="1" applyAlignment="1">
      <alignment horizontal="left"/>
    </xf>
    <xf numFmtId="3" fontId="49" fillId="0" borderId="20" xfId="0" applyNumberFormat="1" applyFont="1" applyBorder="1" applyAlignment="1">
      <alignment horizontal="right"/>
    </xf>
    <xf numFmtId="0" fontId="8" fillId="0" borderId="15" xfId="0" applyFont="1" applyBorder="1"/>
    <xf numFmtId="0" fontId="8" fillId="0" borderId="16" xfId="0" applyFont="1" applyBorder="1" applyAlignment="1">
      <alignment horizontal="left"/>
    </xf>
    <xf numFmtId="3" fontId="49" fillId="0" borderId="21" xfId="0" applyNumberFormat="1" applyFont="1" applyBorder="1" applyAlignment="1">
      <alignment horizontal="right"/>
    </xf>
    <xf numFmtId="3" fontId="9" fillId="0" borderId="2" xfId="0" quotePrefix="1" applyNumberFormat="1" applyFont="1" applyBorder="1" applyAlignment="1">
      <alignment horizontal="center" vertical="center"/>
    </xf>
    <xf numFmtId="166" fontId="9" fillId="0" borderId="2" xfId="0" quotePrefix="1" applyNumberFormat="1" applyFont="1" applyBorder="1" applyAlignment="1">
      <alignment horizontal="center" vertical="center" wrapText="1"/>
    </xf>
    <xf numFmtId="0" fontId="60" fillId="0" borderId="9" xfId="0" applyFont="1" applyBorder="1" applyAlignment="1">
      <alignment horizontal="center" vertical="center"/>
    </xf>
    <xf numFmtId="0" fontId="60" fillId="0" borderId="10" xfId="0" applyFont="1" applyBorder="1" applyAlignment="1">
      <alignment horizontal="center" vertical="center"/>
    </xf>
    <xf numFmtId="167" fontId="60" fillId="0" borderId="5" xfId="0" applyNumberFormat="1" applyFont="1" applyBorder="1"/>
    <xf numFmtId="167" fontId="60" fillId="0" borderId="6" xfId="0" applyNumberFormat="1" applyFont="1" applyBorder="1"/>
    <xf numFmtId="0" fontId="9" fillId="0" borderId="2" xfId="0" quotePrefix="1" applyFont="1" applyBorder="1"/>
    <xf numFmtId="3" fontId="9" fillId="0" borderId="2" xfId="0" applyNumberFormat="1" applyFont="1" applyBorder="1" applyAlignment="1">
      <alignment horizontal="right"/>
    </xf>
    <xf numFmtId="166" fontId="9" fillId="0" borderId="2" xfId="0" applyNumberFormat="1" applyFont="1" applyBorder="1" applyAlignment="1">
      <alignment horizontal="right"/>
    </xf>
    <xf numFmtId="166" fontId="9" fillId="0" borderId="2" xfId="0" applyNumberFormat="1" applyFont="1" applyBorder="1"/>
    <xf numFmtId="167" fontId="60" fillId="0" borderId="9" xfId="0" applyNumberFormat="1" applyFont="1" applyBorder="1"/>
    <xf numFmtId="167" fontId="60" fillId="0" borderId="10" xfId="0" applyNumberFormat="1" applyFont="1" applyBorder="1"/>
    <xf numFmtId="0" fontId="53" fillId="0" borderId="0" xfId="0" applyFont="1"/>
    <xf numFmtId="3" fontId="53" fillId="0" borderId="0" xfId="0" applyNumberFormat="1" applyFont="1"/>
    <xf numFmtId="3" fontId="57" fillId="0" borderId="0" xfId="0" applyNumberFormat="1" applyFont="1"/>
    <xf numFmtId="0" fontId="15" fillId="0" borderId="3" xfId="0" applyFont="1" applyBorder="1" applyAlignment="1">
      <alignment vertical="center"/>
    </xf>
    <xf numFmtId="0" fontId="38" fillId="0" borderId="3" xfId="0" quotePrefix="1" applyFont="1" applyBorder="1" applyAlignment="1">
      <alignment horizontal="center" vertical="center"/>
    </xf>
    <xf numFmtId="0" fontId="15" fillId="0" borderId="2" xfId="0" applyFont="1" applyBorder="1" applyAlignment="1">
      <alignment vertical="center"/>
    </xf>
    <xf numFmtId="0" fontId="38" fillId="0" borderId="2" xfId="0" quotePrefix="1" applyFont="1" applyBorder="1" applyAlignment="1">
      <alignment horizontal="center" vertical="center"/>
    </xf>
    <xf numFmtId="174" fontId="51" fillId="0" borderId="2" xfId="0" quotePrefix="1" applyNumberFormat="1" applyFont="1" applyBorder="1"/>
    <xf numFmtId="3" fontId="51" fillId="0" borderId="2" xfId="0" applyNumberFormat="1" applyFont="1" applyBorder="1"/>
    <xf numFmtId="174" fontId="51" fillId="0" borderId="0" xfId="0" quotePrefix="1" applyNumberFormat="1" applyFont="1"/>
    <xf numFmtId="173" fontId="48" fillId="0" borderId="0" xfId="0" quotePrefix="1" applyNumberFormat="1" applyFont="1" applyAlignment="1">
      <alignment wrapText="1"/>
    </xf>
    <xf numFmtId="173" fontId="30" fillId="0" borderId="7" xfId="0" applyNumberFormat="1" applyFont="1" applyBorder="1"/>
    <xf numFmtId="173" fontId="30" fillId="0" borderId="11" xfId="0" applyNumberFormat="1" applyFont="1" applyBorder="1"/>
    <xf numFmtId="0" fontId="53" fillId="0" borderId="5" xfId="0" applyFont="1" applyBorder="1"/>
    <xf numFmtId="0" fontId="0" fillId="0" borderId="22" xfId="0" applyBorder="1"/>
    <xf numFmtId="0" fontId="0" fillId="0" borderId="23" xfId="0" applyBorder="1"/>
    <xf numFmtId="3" fontId="53" fillId="0" borderId="13" xfId="0" applyNumberFormat="1" applyFont="1" applyBorder="1"/>
    <xf numFmtId="167" fontId="52" fillId="0" borderId="9" xfId="0" applyNumberFormat="1" applyFont="1" applyBorder="1"/>
    <xf numFmtId="167" fontId="52" fillId="0" borderId="10" xfId="0" applyNumberFormat="1" applyFont="1" applyBorder="1"/>
    <xf numFmtId="0" fontId="1" fillId="0" borderId="0" xfId="15" applyFont="1"/>
    <xf numFmtId="0" fontId="59" fillId="0" borderId="6" xfId="15" applyFont="1" applyBorder="1"/>
    <xf numFmtId="0" fontId="4" fillId="0" borderId="6" xfId="15" applyBorder="1"/>
    <xf numFmtId="3" fontId="47" fillId="0" borderId="6" xfId="0" applyNumberFormat="1" applyFont="1" applyBorder="1"/>
    <xf numFmtId="3" fontId="48" fillId="0" borderId="0" xfId="0" quotePrefix="1" applyNumberFormat="1" applyFont="1" applyAlignment="1">
      <alignment horizontal="right"/>
    </xf>
    <xf numFmtId="3" fontId="48" fillId="0" borderId="2" xfId="0" applyNumberFormat="1" applyFont="1" applyBorder="1" applyAlignment="1">
      <alignment horizontal="right"/>
    </xf>
    <xf numFmtId="166" fontId="48" fillId="0" borderId="2" xfId="0" applyNumberFormat="1" applyFont="1" applyBorder="1" applyAlignment="1">
      <alignment horizontal="right"/>
    </xf>
    <xf numFmtId="166" fontId="48" fillId="0" borderId="2" xfId="0" quotePrefix="1" applyNumberFormat="1" applyFont="1" applyBorder="1" applyAlignment="1">
      <alignment horizontal="right"/>
    </xf>
    <xf numFmtId="3" fontId="48" fillId="0" borderId="2" xfId="0" quotePrefix="1" applyNumberFormat="1" applyFont="1" applyBorder="1" applyAlignment="1">
      <alignment horizontal="right"/>
    </xf>
    <xf numFmtId="0" fontId="38" fillId="0" borderId="0" xfId="0" applyFont="1"/>
    <xf numFmtId="0" fontId="21" fillId="0" borderId="0" xfId="0" applyFont="1"/>
    <xf numFmtId="0" fontId="21" fillId="0" borderId="2" xfId="0" applyFont="1" applyBorder="1"/>
    <xf numFmtId="166" fontId="86" fillId="4" borderId="0" xfId="0" applyNumberFormat="1" applyFont="1" applyFill="1"/>
    <xf numFmtId="0" fontId="7" fillId="13" borderId="0" xfId="0" applyFont="1" applyFill="1"/>
    <xf numFmtId="0" fontId="46" fillId="0" borderId="4" xfId="0" applyFont="1" applyBorder="1" applyAlignment="1">
      <alignment horizontal="center"/>
    </xf>
    <xf numFmtId="0" fontId="46" fillId="0" borderId="30" xfId="0" applyFont="1" applyBorder="1" applyAlignment="1">
      <alignment horizontal="center"/>
    </xf>
    <xf numFmtId="0" fontId="46" fillId="0" borderId="0" xfId="0" applyFont="1" applyAlignment="1">
      <alignment horizontal="left"/>
    </xf>
    <xf numFmtId="0" fontId="47" fillId="0" borderId="0" xfId="0" applyFont="1" applyAlignment="1">
      <alignment horizontal="left"/>
    </xf>
    <xf numFmtId="0" fontId="47" fillId="0" borderId="0" xfId="0" applyFont="1" applyAlignment="1">
      <alignment horizontal="center"/>
    </xf>
    <xf numFmtId="3" fontId="47" fillId="0" borderId="0" xfId="15" applyNumberFormat="1" applyFont="1"/>
    <xf numFmtId="0" fontId="46" fillId="0" borderId="0" xfId="0" applyFont="1" applyAlignment="1">
      <alignment wrapText="1"/>
    </xf>
    <xf numFmtId="0" fontId="47" fillId="0" borderId="2" xfId="0" applyFont="1" applyBorder="1" applyAlignment="1">
      <alignment horizontal="left"/>
    </xf>
    <xf numFmtId="0" fontId="47" fillId="0" borderId="2" xfId="0" applyFont="1" applyBorder="1" applyAlignment="1">
      <alignment horizontal="center"/>
    </xf>
    <xf numFmtId="167" fontId="9" fillId="0" borderId="0" xfId="0" applyNumberFormat="1" applyFont="1" applyAlignment="1">
      <alignment horizontal="right"/>
    </xf>
    <xf numFmtId="174" fontId="9" fillId="0" borderId="2" xfId="0" quotePrefix="1" applyNumberFormat="1" applyFont="1" applyBorder="1" applyAlignment="1">
      <alignment horizontal="center" vertical="center"/>
    </xf>
    <xf numFmtId="167" fontId="8" fillId="0" borderId="0" xfId="0" applyNumberFormat="1" applyFont="1" applyAlignment="1">
      <alignment horizontal="right"/>
    </xf>
    <xf numFmtId="0" fontId="15" fillId="0" borderId="2" xfId="0" applyFont="1" applyBorder="1" applyAlignment="1">
      <alignment horizontal="left"/>
    </xf>
    <xf numFmtId="167" fontId="8" fillId="0" borderId="2" xfId="0" applyNumberFormat="1" applyFont="1" applyBorder="1" applyAlignment="1">
      <alignment horizontal="right"/>
    </xf>
    <xf numFmtId="0" fontId="8" fillId="0" borderId="2" xfId="0" applyFont="1" applyBorder="1" applyAlignment="1">
      <alignment horizontal="right"/>
    </xf>
    <xf numFmtId="174" fontId="15" fillId="0" borderId="0" xfId="0" applyNumberFormat="1" applyFon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174" fontId="8" fillId="0" borderId="0" xfId="0" applyNumberFormat="1" applyFont="1"/>
    <xf numFmtId="0" fontId="8" fillId="0" borderId="0" xfId="0" applyFont="1" applyAlignment="1">
      <alignment vertical="center" wrapText="1"/>
    </xf>
    <xf numFmtId="3" fontId="48" fillId="0" borderId="0" xfId="0" applyNumberFormat="1" applyFont="1"/>
    <xf numFmtId="0" fontId="8" fillId="0" borderId="2" xfId="0" quotePrefix="1" applyFont="1" applyBorder="1"/>
    <xf numFmtId="3" fontId="48" fillId="0" borderId="2" xfId="0" applyNumberFormat="1" applyFont="1" applyBorder="1"/>
    <xf numFmtId="0" fontId="13" fillId="0" borderId="0" xfId="0" applyFont="1"/>
    <xf numFmtId="17" fontId="16" fillId="0" borderId="0" xfId="0" applyNumberFormat="1" applyFont="1" applyAlignment="1">
      <alignment horizontal="left"/>
    </xf>
    <xf numFmtId="17" fontId="16" fillId="0" borderId="0" xfId="0" quotePrefix="1" applyNumberFormat="1" applyFont="1" applyAlignment="1">
      <alignment horizontal="center"/>
    </xf>
    <xf numFmtId="17" fontId="8" fillId="0" borderId="0" xfId="0" applyNumberFormat="1" applyFont="1" applyAlignment="1">
      <alignment horizontal="center" vertical="center" wrapText="1"/>
    </xf>
    <xf numFmtId="166" fontId="9" fillId="0" borderId="0" xfId="0" applyNumberFormat="1" applyFont="1" applyAlignment="1">
      <alignment horizontal="center"/>
    </xf>
    <xf numFmtId="0" fontId="52" fillId="0" borderId="25" xfId="0" applyFont="1" applyBorder="1" applyAlignment="1">
      <alignment horizontal="center"/>
    </xf>
    <xf numFmtId="0" fontId="52" fillId="0" borderId="28" xfId="0" applyFont="1" applyBorder="1" applyAlignment="1">
      <alignment horizontal="center"/>
    </xf>
    <xf numFmtId="0" fontId="52" fillId="0" borderId="26" xfId="0" applyFont="1" applyBorder="1" applyAlignment="1">
      <alignment horizontal="center"/>
    </xf>
    <xf numFmtId="173" fontId="83" fillId="0" borderId="8" xfId="0" applyNumberFormat="1" applyFont="1" applyBorder="1"/>
    <xf numFmtId="0" fontId="10" fillId="0" borderId="2" xfId="0" applyFont="1" applyBorder="1"/>
    <xf numFmtId="166" fontId="20" fillId="0" borderId="0" xfId="0" applyNumberFormat="1" applyFont="1"/>
    <xf numFmtId="166" fontId="31" fillId="0" borderId="0" xfId="0" applyNumberFormat="1" applyFont="1"/>
    <xf numFmtId="0" fontId="8" fillId="0" borderId="4" xfId="0" applyFont="1" applyBorder="1"/>
    <xf numFmtId="0" fontId="27" fillId="0" borderId="0" xfId="0" applyFont="1"/>
    <xf numFmtId="166" fontId="48" fillId="0" borderId="0" xfId="0" applyNumberFormat="1" applyFont="1"/>
    <xf numFmtId="0" fontId="40" fillId="0" borderId="2" xfId="0" applyFont="1" applyBorder="1"/>
    <xf numFmtId="166" fontId="48" fillId="0" borderId="2" xfId="0" applyNumberFormat="1" applyFont="1" applyBorder="1"/>
    <xf numFmtId="0" fontId="14" fillId="0" borderId="0" xfId="0" applyFont="1"/>
    <xf numFmtId="165" fontId="9" fillId="0" borderId="0" xfId="0" applyNumberFormat="1" applyFont="1"/>
    <xf numFmtId="165" fontId="8" fillId="0" borderId="0" xfId="0" applyNumberFormat="1" applyFont="1"/>
    <xf numFmtId="177" fontId="8" fillId="0" borderId="0" xfId="0" applyNumberFormat="1" applyFont="1"/>
    <xf numFmtId="177" fontId="7" fillId="0" borderId="0" xfId="0" applyNumberFormat="1" applyFont="1"/>
    <xf numFmtId="165" fontId="8" fillId="0" borderId="12" xfId="0" applyNumberFormat="1" applyFont="1" applyBorder="1"/>
    <xf numFmtId="165" fontId="9" fillId="0" borderId="0" xfId="0" applyNumberFormat="1" applyFont="1" applyAlignment="1">
      <alignment horizontal="left" vertical="center"/>
    </xf>
    <xf numFmtId="165" fontId="9" fillId="0" borderId="13" xfId="0" applyNumberFormat="1" applyFont="1" applyBorder="1" applyAlignment="1">
      <alignment horizontal="left" vertical="center"/>
    </xf>
    <xf numFmtId="1" fontId="9" fillId="0" borderId="13" xfId="0" applyNumberFormat="1" applyFont="1" applyBorder="1" applyAlignment="1">
      <alignment horizontal="center" vertical="center"/>
    </xf>
    <xf numFmtId="177" fontId="8" fillId="0" borderId="13" xfId="0" applyNumberFormat="1" applyFont="1" applyBorder="1"/>
    <xf numFmtId="3" fontId="8" fillId="0" borderId="13" xfId="0" applyNumberFormat="1" applyFont="1" applyBorder="1"/>
    <xf numFmtId="177" fontId="9" fillId="0" borderId="0" xfId="0" applyNumberFormat="1" applyFont="1"/>
    <xf numFmtId="166" fontId="0" fillId="0" borderId="0" xfId="0" applyNumberFormat="1" applyAlignment="1">
      <alignment horizontal="left"/>
    </xf>
    <xf numFmtId="0" fontId="15" fillId="0" borderId="4" xfId="0" applyFont="1" applyBorder="1" applyAlignment="1">
      <alignment horizontal="center" vertical="center" wrapText="1"/>
    </xf>
    <xf numFmtId="166" fontId="15" fillId="0" borderId="4" xfId="0" applyNumberFormat="1" applyFont="1" applyBorder="1" applyAlignment="1">
      <alignment horizontal="center" vertical="center" wrapText="1"/>
    </xf>
    <xf numFmtId="166" fontId="8" fillId="0" borderId="3" xfId="0" applyNumberFormat="1" applyFont="1" applyBorder="1" applyAlignment="1">
      <alignment horizontal="center" vertical="center"/>
    </xf>
    <xf numFmtId="0" fontId="85" fillId="0" borderId="0" xfId="0" applyFont="1"/>
    <xf numFmtId="49" fontId="9" fillId="0" borderId="2" xfId="0" applyNumberFormat="1" applyFont="1" applyBorder="1" applyAlignment="1">
      <alignment horizontal="left"/>
    </xf>
    <xf numFmtId="166" fontId="51" fillId="0" borderId="2" xfId="0" applyNumberFormat="1" applyFont="1" applyBorder="1"/>
    <xf numFmtId="3" fontId="0" fillId="0" borderId="3" xfId="0" applyNumberFormat="1" applyBorder="1"/>
    <xf numFmtId="166" fontId="0" fillId="0" borderId="3" xfId="0" applyNumberFormat="1" applyBorder="1"/>
    <xf numFmtId="3" fontId="84" fillId="0" borderId="0" xfId="0" applyNumberFormat="1" applyFont="1"/>
    <xf numFmtId="166" fontId="84" fillId="0" borderId="0" xfId="0" applyNumberFormat="1" applyFont="1"/>
    <xf numFmtId="166" fontId="84" fillId="0" borderId="0" xfId="0" applyNumberFormat="1" applyFont="1" applyAlignment="1">
      <alignment horizontal="right"/>
    </xf>
    <xf numFmtId="0" fontId="15" fillId="0" borderId="0" xfId="0" applyFont="1" applyAlignment="1">
      <alignment horizontal="right"/>
    </xf>
    <xf numFmtId="0" fontId="87" fillId="0" borderId="0" xfId="0" applyFont="1"/>
    <xf numFmtId="166" fontId="87" fillId="0" borderId="0" xfId="0" applyNumberFormat="1" applyFont="1"/>
    <xf numFmtId="0" fontId="51" fillId="0" borderId="0" xfId="0" quotePrefix="1" applyFont="1" applyAlignment="1">
      <alignment horizontal="center" vertical="center"/>
    </xf>
    <xf numFmtId="0" fontId="51" fillId="0" borderId="0" xfId="0" quotePrefix="1" applyFont="1" applyAlignment="1">
      <alignment horizontal="center"/>
    </xf>
    <xf numFmtId="166" fontId="51" fillId="0" borderId="0" xfId="0" applyNumberFormat="1" applyFont="1" applyAlignment="1">
      <alignment horizontal="center" wrapText="1"/>
    </xf>
    <xf numFmtId="0" fontId="51" fillId="0" borderId="4" xfId="0" applyFont="1" applyBorder="1" applyAlignment="1">
      <alignment horizontal="center" vertical="center"/>
    </xf>
    <xf numFmtId="3" fontId="51" fillId="0" borderId="4" xfId="0" applyNumberFormat="1" applyFont="1" applyBorder="1" applyAlignment="1">
      <alignment horizontal="center" vertical="center" wrapText="1"/>
    </xf>
    <xf numFmtId="166" fontId="47" fillId="0" borderId="0" xfId="0" applyNumberFormat="1" applyFont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48" fillId="0" borderId="3" xfId="0" applyFont="1" applyBorder="1" applyAlignment="1">
      <alignment horizontal="center" vertical="center"/>
    </xf>
    <xf numFmtId="166" fontId="48" fillId="0" borderId="0" xfId="0" applyNumberFormat="1" applyFont="1" applyAlignment="1">
      <alignment horizontal="center" vertical="center"/>
    </xf>
    <xf numFmtId="3" fontId="47" fillId="0" borderId="5" xfId="0" applyNumberFormat="1" applyFont="1" applyBorder="1" applyAlignment="1">
      <alignment horizontal="center"/>
    </xf>
    <xf numFmtId="3" fontId="47" fillId="0" borderId="6" xfId="0" applyNumberFormat="1" applyFont="1" applyBorder="1" applyAlignment="1">
      <alignment horizontal="center"/>
    </xf>
    <xf numFmtId="0" fontId="89" fillId="0" borderId="25" xfId="0" applyFont="1" applyBorder="1" applyAlignment="1">
      <alignment horizontal="center"/>
    </xf>
    <xf numFmtId="0" fontId="89" fillId="0" borderId="26" xfId="0" applyFont="1" applyBorder="1" applyAlignment="1">
      <alignment horizontal="center"/>
    </xf>
    <xf numFmtId="166" fontId="46" fillId="0" borderId="0" xfId="0" applyNumberFormat="1" applyFont="1" applyAlignment="1">
      <alignment horizontal="right"/>
    </xf>
    <xf numFmtId="166" fontId="47" fillId="0" borderId="5" xfId="8" applyNumberFormat="1" applyFont="1" applyFill="1" applyBorder="1"/>
    <xf numFmtId="166" fontId="47" fillId="0" borderId="6" xfId="8" applyNumberFormat="1" applyFont="1" applyFill="1" applyBorder="1"/>
    <xf numFmtId="3" fontId="46" fillId="0" borderId="22" xfId="0" applyNumberFormat="1" applyFont="1" applyBorder="1"/>
    <xf numFmtId="3" fontId="46" fillId="0" borderId="23" xfId="0" applyNumberFormat="1" applyFont="1" applyBorder="1"/>
    <xf numFmtId="0" fontId="51" fillId="0" borderId="0" xfId="0" applyFont="1" applyAlignment="1">
      <alignment horizontal="left" indent="1"/>
    </xf>
    <xf numFmtId="3" fontId="46" fillId="0" borderId="5" xfId="0" applyNumberFormat="1" applyFont="1" applyBorder="1"/>
    <xf numFmtId="3" fontId="46" fillId="0" borderId="6" xfId="0" applyNumberFormat="1" applyFont="1" applyBorder="1"/>
    <xf numFmtId="0" fontId="48" fillId="0" borderId="0" xfId="0" applyFont="1" applyAlignment="1">
      <alignment horizontal="left" indent="1"/>
    </xf>
    <xf numFmtId="0" fontId="51" fillId="0" borderId="2" xfId="0" applyFont="1" applyBorder="1" applyAlignment="1">
      <alignment horizontal="left" indent="1"/>
    </xf>
    <xf numFmtId="178" fontId="51" fillId="0" borderId="2" xfId="3" applyNumberFormat="1" applyFont="1" applyFill="1" applyBorder="1" applyAlignment="1">
      <alignment horizontal="right"/>
    </xf>
    <xf numFmtId="179" fontId="51" fillId="0" borderId="2" xfId="3" applyNumberFormat="1" applyFont="1" applyFill="1" applyBorder="1" applyAlignment="1">
      <alignment horizontal="right"/>
    </xf>
    <xf numFmtId="166" fontId="47" fillId="0" borderId="9" xfId="8" applyNumberFormat="1" applyFont="1" applyFill="1" applyBorder="1"/>
    <xf numFmtId="166" fontId="47" fillId="0" borderId="10" xfId="8" applyNumberFormat="1" applyFont="1" applyFill="1" applyBorder="1"/>
    <xf numFmtId="3" fontId="46" fillId="0" borderId="9" xfId="0" applyNumberFormat="1" applyFont="1" applyBorder="1"/>
    <xf numFmtId="3" fontId="46" fillId="0" borderId="10" xfId="0" applyNumberFormat="1" applyFont="1" applyBorder="1"/>
    <xf numFmtId="0" fontId="47" fillId="0" borderId="4" xfId="0" applyFont="1" applyBorder="1" applyAlignment="1">
      <alignment horizontal="center" vertical="center" wrapText="1"/>
    </xf>
    <xf numFmtId="0" fontId="46" fillId="0" borderId="3" xfId="0" applyFont="1" applyBorder="1" applyAlignment="1">
      <alignment horizontal="center" vertical="center"/>
    </xf>
    <xf numFmtId="166" fontId="88" fillId="0" borderId="5" xfId="0" applyNumberFormat="1" applyFont="1" applyBorder="1" applyAlignment="1">
      <alignment horizontal="center"/>
    </xf>
    <xf numFmtId="0" fontId="88" fillId="0" borderId="6" xfId="0" applyFont="1" applyBorder="1" applyAlignment="1">
      <alignment horizontal="center"/>
    </xf>
    <xf numFmtId="49" fontId="51" fillId="0" borderId="0" xfId="0" applyNumberFormat="1" applyFont="1" applyAlignment="1">
      <alignment horizontal="left" vertical="center"/>
    </xf>
    <xf numFmtId="1" fontId="87" fillId="0" borderId="0" xfId="0" applyNumberFormat="1" applyFont="1"/>
    <xf numFmtId="167" fontId="47" fillId="0" borderId="6" xfId="8" applyNumberFormat="1" applyFont="1" applyFill="1" applyBorder="1"/>
    <xf numFmtId="49" fontId="48" fillId="0" borderId="0" xfId="0" applyNumberFormat="1" applyFont="1"/>
    <xf numFmtId="49" fontId="48" fillId="0" borderId="0" xfId="0" quotePrefix="1" applyNumberFormat="1" applyFont="1" applyAlignment="1">
      <alignment horizontal="left"/>
    </xf>
    <xf numFmtId="49" fontId="48" fillId="0" borderId="0" xfId="0" applyNumberFormat="1" applyFont="1" applyAlignment="1">
      <alignment horizontal="left"/>
    </xf>
    <xf numFmtId="49" fontId="48" fillId="0" borderId="2" xfId="0" applyNumberFormat="1" applyFont="1" applyBorder="1"/>
    <xf numFmtId="49" fontId="48" fillId="0" borderId="2" xfId="0" quotePrefix="1" applyNumberFormat="1" applyFont="1" applyBorder="1" applyAlignment="1">
      <alignment horizontal="left"/>
    </xf>
    <xf numFmtId="166" fontId="47" fillId="0" borderId="33" xfId="8" applyNumberFormat="1" applyFont="1" applyFill="1" applyBorder="1"/>
    <xf numFmtId="167" fontId="47" fillId="0" borderId="34" xfId="8" applyNumberFormat="1" applyFont="1" applyFill="1" applyBorder="1"/>
    <xf numFmtId="3" fontId="48" fillId="16" borderId="0" xfId="0" quotePrefix="1" applyNumberFormat="1" applyFont="1" applyFill="1" applyAlignment="1">
      <alignment horizontal="right"/>
    </xf>
    <xf numFmtId="166" fontId="48" fillId="16" borderId="0" xfId="0" applyNumberFormat="1" applyFont="1" applyFill="1" applyAlignment="1">
      <alignment horizontal="right"/>
    </xf>
    <xf numFmtId="166" fontId="48" fillId="16" borderId="0" xfId="0" quotePrefix="1" applyNumberFormat="1" applyFont="1" applyFill="1" applyAlignment="1">
      <alignment horizontal="right"/>
    </xf>
    <xf numFmtId="3" fontId="48" fillId="16" borderId="0" xfId="0" applyNumberFormat="1" applyFont="1" applyFill="1" applyAlignment="1">
      <alignment horizontal="right"/>
    </xf>
    <xf numFmtId="3" fontId="48" fillId="9" borderId="0" xfId="0" applyNumberFormat="1" applyFont="1" applyFill="1" applyAlignment="1">
      <alignment horizontal="right"/>
    </xf>
    <xf numFmtId="166" fontId="48" fillId="9" borderId="0" xfId="0" applyNumberFormat="1" applyFont="1" applyFill="1" applyAlignment="1">
      <alignment horizontal="right"/>
    </xf>
    <xf numFmtId="166" fontId="48" fillId="9" borderId="0" xfId="0" quotePrefix="1" applyNumberFormat="1" applyFont="1" applyFill="1" applyAlignment="1">
      <alignment horizontal="right"/>
    </xf>
    <xf numFmtId="0" fontId="64" fillId="0" borderId="0" xfId="0" applyFont="1"/>
    <xf numFmtId="3" fontId="59" fillId="0" borderId="0" xfId="15" applyNumberFormat="1" applyFont="1" applyAlignment="1">
      <alignment horizontal="center"/>
    </xf>
    <xf numFmtId="166" fontId="66" fillId="0" borderId="0" xfId="0" applyNumberFormat="1" applyFont="1" applyAlignment="1">
      <alignment vertical="center"/>
    </xf>
    <xf numFmtId="3" fontId="64" fillId="0" borderId="0" xfId="0" applyNumberFormat="1" applyFont="1" applyAlignment="1">
      <alignment horizontal="center" vertical="center"/>
    </xf>
    <xf numFmtId="166" fontId="59" fillId="0" borderId="0" xfId="15" applyNumberFormat="1" applyFont="1" applyAlignment="1">
      <alignment vertical="center"/>
    </xf>
    <xf numFmtId="3" fontId="64" fillId="0" borderId="6" xfId="0" applyNumberFormat="1" applyFont="1" applyBorder="1" applyAlignment="1">
      <alignment horizontal="right" vertical="center"/>
    </xf>
    <xf numFmtId="166" fontId="64" fillId="0" borderId="0" xfId="0" applyNumberFormat="1" applyFont="1" applyAlignment="1">
      <alignment vertical="center"/>
    </xf>
    <xf numFmtId="3" fontId="66" fillId="0" borderId="0" xfId="0" applyNumberFormat="1" applyFont="1" applyAlignment="1">
      <alignment horizontal="center" vertical="center"/>
    </xf>
    <xf numFmtId="3" fontId="66" fillId="0" borderId="6" xfId="0" applyNumberFormat="1" applyFont="1" applyBorder="1" applyAlignment="1">
      <alignment horizontal="right" vertical="center"/>
    </xf>
    <xf numFmtId="166" fontId="64" fillId="0" borderId="0" xfId="0" applyNumberFormat="1" applyFont="1" applyAlignment="1">
      <alignment horizontal="right" vertical="center"/>
    </xf>
    <xf numFmtId="166" fontId="59" fillId="0" borderId="0" xfId="15" applyNumberFormat="1" applyFont="1" applyAlignment="1">
      <alignment horizontal="right" vertical="center"/>
    </xf>
    <xf numFmtId="0" fontId="64" fillId="0" borderId="9" xfId="0" applyFont="1" applyBorder="1"/>
    <xf numFmtId="3" fontId="59" fillId="0" borderId="13" xfId="15" applyNumberFormat="1" applyFont="1" applyBorder="1" applyAlignment="1">
      <alignment horizontal="center"/>
    </xf>
    <xf numFmtId="166" fontId="64" fillId="0" borderId="13" xfId="0" applyNumberFormat="1" applyFont="1" applyBorder="1" applyAlignment="1">
      <alignment vertical="center"/>
    </xf>
    <xf numFmtId="3" fontId="64" fillId="0" borderId="13" xfId="0" applyNumberFormat="1" applyFont="1" applyBorder="1" applyAlignment="1">
      <alignment horizontal="center" vertical="center"/>
    </xf>
    <xf numFmtId="166" fontId="59" fillId="0" borderId="13" xfId="15" applyNumberFormat="1" applyFont="1" applyBorder="1" applyAlignment="1">
      <alignment vertical="center"/>
    </xf>
    <xf numFmtId="3" fontId="64" fillId="0" borderId="10" xfId="0" applyNumberFormat="1" applyFont="1" applyBorder="1" applyAlignment="1">
      <alignment horizontal="right" vertical="center"/>
    </xf>
    <xf numFmtId="0" fontId="64" fillId="0" borderId="5" xfId="0" applyFont="1" applyBorder="1"/>
    <xf numFmtId="0" fontId="64" fillId="0" borderId="13" xfId="0" applyFont="1" applyBorder="1"/>
    <xf numFmtId="166" fontId="8" fillId="17" borderId="0" xfId="0" applyNumberFormat="1" applyFont="1" applyFill="1"/>
    <xf numFmtId="3" fontId="8" fillId="16" borderId="0" xfId="0" applyNumberFormat="1" applyFont="1" applyFill="1" applyAlignment="1">
      <alignment horizontal="right"/>
    </xf>
    <xf numFmtId="166" fontId="8" fillId="16" borderId="0" xfId="0" applyNumberFormat="1" applyFont="1" applyFill="1" applyAlignment="1">
      <alignment horizontal="right"/>
    </xf>
    <xf numFmtId="0" fontId="82" fillId="0" borderId="0" xfId="0" applyFont="1"/>
    <xf numFmtId="166" fontId="51" fillId="0" borderId="4" xfId="0" applyNumberFormat="1" applyFont="1" applyBorder="1" applyAlignment="1">
      <alignment horizontal="right" vertical="center" wrapText="1"/>
    </xf>
    <xf numFmtId="166" fontId="51" fillId="0" borderId="0" xfId="0" applyNumberFormat="1" applyFont="1" applyAlignment="1">
      <alignment horizontal="right" wrapText="1"/>
    </xf>
    <xf numFmtId="166" fontId="79" fillId="0" borderId="0" xfId="0" applyNumberFormat="1" applyFont="1" applyAlignment="1">
      <alignment horizontal="right"/>
    </xf>
    <xf numFmtId="166" fontId="8" fillId="18" borderId="0" xfId="0" applyNumberFormat="1" applyFont="1" applyFill="1" applyAlignment="1">
      <alignment horizontal="right"/>
    </xf>
    <xf numFmtId="166" fontId="51" fillId="18" borderId="0" xfId="0" applyNumberFormat="1" applyFont="1" applyFill="1"/>
    <xf numFmtId="3" fontId="9" fillId="0" borderId="2" xfId="12" quotePrefix="1" applyNumberFormat="1" applyFont="1" applyBorder="1" applyAlignment="1">
      <alignment horizontal="center" vertical="center"/>
    </xf>
    <xf numFmtId="3" fontId="8" fillId="0" borderId="0" xfId="12" applyNumberFormat="1" applyFont="1" applyAlignment="1">
      <alignment horizontal="right"/>
    </xf>
    <xf numFmtId="3" fontId="9" fillId="0" borderId="0" xfId="12" applyNumberFormat="1" applyFont="1"/>
    <xf numFmtId="3" fontId="7" fillId="0" borderId="0" xfId="0" applyNumberFormat="1" applyFont="1" applyAlignment="1">
      <alignment horizontal="right"/>
    </xf>
    <xf numFmtId="3" fontId="9" fillId="0" borderId="2" xfId="12" quotePrefix="1" applyNumberFormat="1" applyFont="1" applyBorder="1" applyAlignment="1">
      <alignment horizontal="center" vertical="center" wrapText="1"/>
    </xf>
    <xf numFmtId="0" fontId="9" fillId="0" borderId="0" xfId="0" quotePrefix="1" applyFont="1" applyAlignment="1">
      <alignment horizontal="left"/>
    </xf>
    <xf numFmtId="0" fontId="48" fillId="13" borderId="0" xfId="0" applyFont="1" applyFill="1" applyAlignment="1">
      <alignment horizontal="left" wrapText="1"/>
    </xf>
    <xf numFmtId="0" fontId="8" fillId="13" borderId="0" xfId="0" applyFont="1" applyFill="1"/>
    <xf numFmtId="0" fontId="48" fillId="13" borderId="0" xfId="0" applyFont="1" applyFill="1" applyAlignment="1">
      <alignment wrapText="1"/>
    </xf>
    <xf numFmtId="0" fontId="51" fillId="13" borderId="0" xfId="0" applyFont="1" applyFill="1"/>
    <xf numFmtId="0" fontId="8" fillId="13" borderId="0" xfId="0" quotePrefix="1" applyFont="1" applyFill="1"/>
    <xf numFmtId="166" fontId="51" fillId="13" borderId="0" xfId="0" applyNumberFormat="1" applyFont="1" applyFill="1" applyAlignment="1">
      <alignment horizontal="right"/>
    </xf>
    <xf numFmtId="3" fontId="8" fillId="19" borderId="0" xfId="0" applyNumberFormat="1" applyFont="1" applyFill="1" applyAlignment="1">
      <alignment horizontal="center"/>
    </xf>
    <xf numFmtId="3" fontId="8" fillId="19" borderId="2" xfId="0" applyNumberFormat="1" applyFont="1" applyFill="1" applyBorder="1" applyAlignment="1">
      <alignment horizontal="center"/>
    </xf>
    <xf numFmtId="166" fontId="8" fillId="19" borderId="0" xfId="0" applyNumberFormat="1" applyFont="1" applyFill="1"/>
    <xf numFmtId="166" fontId="8" fillId="19" borderId="2" xfId="0" applyNumberFormat="1" applyFont="1" applyFill="1" applyBorder="1"/>
    <xf numFmtId="0" fontId="46" fillId="0" borderId="2" xfId="0" applyFont="1" applyBorder="1" applyAlignment="1">
      <alignment vertical="center" wrapText="1"/>
    </xf>
    <xf numFmtId="3" fontId="46" fillId="0" borderId="4" xfId="0" applyNumberFormat="1" applyFont="1" applyBorder="1"/>
    <xf numFmtId="0" fontId="9" fillId="0" borderId="3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2" xfId="0" applyFont="1" applyBorder="1" applyAlignment="1">
      <alignment vertical="center" wrapText="1"/>
    </xf>
    <xf numFmtId="49" fontId="9" fillId="0" borderId="3" xfId="0" applyNumberFormat="1" applyFont="1" applyBorder="1" applyAlignment="1">
      <alignment vertical="center"/>
    </xf>
    <xf numFmtId="0" fontId="9" fillId="0" borderId="3" xfId="0" quotePrefix="1" applyFont="1" applyBorder="1" applyAlignment="1">
      <alignment vertical="center"/>
    </xf>
    <xf numFmtId="0" fontId="0" fillId="0" borderId="2" xfId="0" applyBorder="1" applyAlignment="1">
      <alignment vertical="center"/>
    </xf>
    <xf numFmtId="0" fontId="71" fillId="0" borderId="3" xfId="0" applyFont="1" applyBorder="1" applyAlignment="1">
      <alignment vertical="center"/>
    </xf>
    <xf numFmtId="0" fontId="67" fillId="0" borderId="3" xfId="0" applyFont="1" applyBorder="1" applyAlignment="1">
      <alignment vertical="center"/>
    </xf>
    <xf numFmtId="0" fontId="9" fillId="0" borderId="4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9" fillId="0" borderId="4" xfId="0" applyFont="1" applyBorder="1" applyAlignment="1">
      <alignment vertical="center" wrapText="1"/>
    </xf>
    <xf numFmtId="0" fontId="51" fillId="0" borderId="29" xfId="0" applyFont="1" applyBorder="1" applyAlignment="1">
      <alignment vertical="center"/>
    </xf>
    <xf numFmtId="0" fontId="51" fillId="0" borderId="30" xfId="0" applyFont="1" applyBorder="1" applyAlignment="1">
      <alignment vertical="center"/>
    </xf>
    <xf numFmtId="167" fontId="9" fillId="0" borderId="0" xfId="0" quotePrefix="1" applyNumberFormat="1" applyFont="1" applyAlignment="1">
      <alignment horizontal="right"/>
    </xf>
    <xf numFmtId="1" fontId="9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1" fontId="8" fillId="0" borderId="0" xfId="0" quotePrefix="1" applyNumberFormat="1" applyFont="1" applyAlignment="1">
      <alignment horizontal="right"/>
    </xf>
    <xf numFmtId="1" fontId="8" fillId="0" borderId="2" xfId="0" quotePrefix="1" applyNumberFormat="1" applyFont="1" applyBorder="1" applyAlignment="1">
      <alignment horizontal="right"/>
    </xf>
    <xf numFmtId="0" fontId="47" fillId="0" borderId="3" xfId="0" applyFont="1" applyBorder="1" applyAlignment="1">
      <alignment vertical="center" wrapText="1"/>
    </xf>
    <xf numFmtId="43" fontId="53" fillId="0" borderId="0" xfId="17" applyFont="1" applyBorder="1" applyAlignment="1"/>
    <xf numFmtId="167" fontId="51" fillId="0" borderId="0" xfId="0" applyNumberFormat="1" applyFont="1" applyAlignment="1">
      <alignment horizontal="right"/>
    </xf>
    <xf numFmtId="167" fontId="48" fillId="0" borderId="0" xfId="0" applyNumberFormat="1" applyFont="1" applyAlignment="1">
      <alignment horizontal="right"/>
    </xf>
    <xf numFmtId="167" fontId="48" fillId="0" borderId="0" xfId="0" quotePrefix="1" applyNumberFormat="1" applyFont="1" applyAlignment="1">
      <alignment horizontal="right"/>
    </xf>
    <xf numFmtId="167" fontId="51" fillId="0" borderId="2" xfId="0" applyNumberFormat="1" applyFont="1" applyBorder="1" applyAlignment="1">
      <alignment horizontal="right"/>
    </xf>
    <xf numFmtId="3" fontId="58" fillId="0" borderId="25" xfId="15" applyNumberFormat="1" applyFont="1" applyBorder="1" applyAlignment="1">
      <alignment horizontal="center"/>
    </xf>
    <xf numFmtId="3" fontId="58" fillId="0" borderId="28" xfId="15" applyNumberFormat="1" applyFont="1" applyBorder="1" applyAlignment="1">
      <alignment horizontal="center"/>
    </xf>
    <xf numFmtId="3" fontId="58" fillId="0" borderId="26" xfId="15" applyNumberFormat="1" applyFont="1" applyBorder="1" applyAlignment="1">
      <alignment horizontal="center"/>
    </xf>
    <xf numFmtId="3" fontId="16" fillId="0" borderId="22" xfId="0" applyNumberFormat="1" applyFont="1" applyBorder="1" applyAlignment="1">
      <alignment horizontal="center"/>
    </xf>
    <xf numFmtId="3" fontId="16" fillId="0" borderId="12" xfId="0" applyNumberFormat="1" applyFont="1" applyBorder="1" applyAlignment="1">
      <alignment horizontal="center"/>
    </xf>
    <xf numFmtId="3" fontId="16" fillId="0" borderId="23" xfId="0" applyNumberFormat="1" applyFont="1" applyBorder="1" applyAlignment="1">
      <alignment horizontal="center"/>
    </xf>
    <xf numFmtId="0" fontId="47" fillId="0" borderId="3" xfId="0" applyFont="1" applyBorder="1" applyAlignment="1">
      <alignment horizontal="center" vertical="center" wrapText="1"/>
    </xf>
    <xf numFmtId="0" fontId="47" fillId="0" borderId="0" xfId="0" applyFont="1" applyAlignment="1">
      <alignment horizontal="center" vertical="center" wrapText="1"/>
    </xf>
    <xf numFmtId="0" fontId="47" fillId="0" borderId="4" xfId="0" applyFont="1" applyBorder="1" applyAlignment="1">
      <alignment horizontal="center"/>
    </xf>
    <xf numFmtId="166" fontId="47" fillId="0" borderId="3" xfId="0" applyNumberFormat="1" applyFont="1" applyBorder="1" applyAlignment="1">
      <alignment horizontal="center" vertical="center" wrapText="1"/>
    </xf>
    <xf numFmtId="166" fontId="47" fillId="0" borderId="0" xfId="0" applyNumberFormat="1" applyFont="1" applyAlignment="1">
      <alignment horizontal="center" vertical="center" wrapText="1"/>
    </xf>
    <xf numFmtId="0" fontId="47" fillId="0" borderId="3" xfId="0" applyFont="1" applyBorder="1" applyAlignment="1">
      <alignment horizontal="center"/>
    </xf>
    <xf numFmtId="3" fontId="46" fillId="0" borderId="3" xfId="0" applyNumberFormat="1" applyFont="1" applyBorder="1" applyAlignment="1">
      <alignment horizontal="center"/>
    </xf>
    <xf numFmtId="3" fontId="46" fillId="0" borderId="3" xfId="0" applyNumberFormat="1" applyFont="1" applyBorder="1" applyAlignment="1">
      <alignment horizontal="center" wrapText="1"/>
    </xf>
    <xf numFmtId="3" fontId="46" fillId="0" borderId="2" xfId="0" applyNumberFormat="1" applyFont="1" applyBorder="1" applyAlignment="1">
      <alignment horizontal="center" wrapText="1"/>
    </xf>
    <xf numFmtId="0" fontId="46" fillId="0" borderId="3" xfId="0" applyFont="1" applyBorder="1" applyAlignment="1">
      <alignment horizontal="center" wrapText="1"/>
    </xf>
    <xf numFmtId="0" fontId="46" fillId="0" borderId="2" xfId="0" applyFont="1" applyBorder="1" applyAlignment="1">
      <alignment horizontal="center" wrapText="1"/>
    </xf>
    <xf numFmtId="0" fontId="84" fillId="11" borderId="0" xfId="0" applyFont="1" applyFill="1" applyAlignment="1">
      <alignment horizontal="center" vertical="center" wrapText="1"/>
    </xf>
    <xf numFmtId="0" fontId="84" fillId="11" borderId="0" xfId="0" applyFont="1" applyFill="1" applyAlignment="1">
      <alignment horizontal="center" vertical="center"/>
    </xf>
    <xf numFmtId="0" fontId="0" fillId="12" borderId="0" xfId="0" applyFill="1" applyAlignment="1">
      <alignment horizontal="center" wrapText="1"/>
    </xf>
    <xf numFmtId="49" fontId="0" fillId="12" borderId="0" xfId="0" applyNumberFormat="1" applyFill="1" applyAlignment="1">
      <alignment horizontal="center"/>
    </xf>
    <xf numFmtId="0" fontId="7" fillId="1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15" fillId="0" borderId="0" xfId="0" applyFont="1" applyAlignment="1">
      <alignment horizontal="center"/>
    </xf>
    <xf numFmtId="0" fontId="8" fillId="0" borderId="3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4" xfId="0" applyFont="1" applyBorder="1" applyAlignment="1">
      <alignment horizontal="center" vertical="center"/>
    </xf>
    <xf numFmtId="17" fontId="15" fillId="0" borderId="0" xfId="0" applyNumberFormat="1" applyFont="1" applyAlignment="1">
      <alignment horizontal="center"/>
    </xf>
    <xf numFmtId="49" fontId="9" fillId="0" borderId="4" xfId="0" applyNumberFormat="1" applyFont="1" applyBorder="1" applyAlignment="1">
      <alignment horizontal="center" vertical="center"/>
    </xf>
    <xf numFmtId="174" fontId="8" fillId="0" borderId="3" xfId="0" applyNumberFormat="1" applyFont="1" applyBorder="1" applyAlignment="1">
      <alignment horizontal="center"/>
    </xf>
    <xf numFmtId="0" fontId="16" fillId="0" borderId="0" xfId="0" applyFont="1" applyAlignment="1">
      <alignment horizontal="left"/>
    </xf>
    <xf numFmtId="0" fontId="8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4" fontId="9" fillId="0" borderId="4" xfId="0" applyNumberFormat="1" applyFont="1" applyBorder="1" applyAlignment="1">
      <alignment horizontal="center" wrapText="1"/>
    </xf>
    <xf numFmtId="4" fontId="8" fillId="0" borderId="4" xfId="0" applyNumberFormat="1" applyFont="1" applyBorder="1" applyAlignment="1">
      <alignment horizontal="center" wrapText="1"/>
    </xf>
    <xf numFmtId="0" fontId="51" fillId="0" borderId="29" xfId="0" applyFont="1" applyBorder="1" applyAlignment="1">
      <alignment horizontal="center" vertical="center"/>
    </xf>
    <xf numFmtId="0" fontId="51" fillId="0" borderId="4" xfId="0" applyFont="1" applyBorder="1" applyAlignment="1">
      <alignment horizontal="center" vertical="center"/>
    </xf>
    <xf numFmtId="0" fontId="13" fillId="8" borderId="25" xfId="0" applyFont="1" applyFill="1" applyBorder="1" applyAlignment="1">
      <alignment horizontal="center"/>
    </xf>
    <xf numFmtId="0" fontId="13" fillId="8" borderId="26" xfId="0" applyFont="1" applyFill="1" applyBorder="1" applyAlignment="1">
      <alignment horizontal="center"/>
    </xf>
    <xf numFmtId="3" fontId="33" fillId="0" borderId="22" xfId="0" applyNumberFormat="1" applyFont="1" applyBorder="1" applyAlignment="1">
      <alignment horizontal="center"/>
    </xf>
    <xf numFmtId="3" fontId="33" fillId="0" borderId="23" xfId="0" applyNumberFormat="1" applyFont="1" applyBorder="1" applyAlignment="1">
      <alignment horizontal="center"/>
    </xf>
    <xf numFmtId="0" fontId="62" fillId="0" borderId="0" xfId="0" applyFont="1" applyAlignment="1">
      <alignment wrapText="1"/>
    </xf>
    <xf numFmtId="0" fontId="0" fillId="0" borderId="0" xfId="0" applyAlignment="1">
      <alignment wrapTex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/>
    </xf>
    <xf numFmtId="0" fontId="50" fillId="0" borderId="14" xfId="0" applyFont="1" applyBorder="1" applyAlignment="1">
      <alignment horizontal="center"/>
    </xf>
    <xf numFmtId="0" fontId="50" fillId="0" borderId="27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9" fillId="0" borderId="14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35" fillId="0" borderId="25" xfId="0" applyFont="1" applyBorder="1" applyAlignment="1">
      <alignment horizontal="center"/>
    </xf>
    <xf numFmtId="0" fontId="35" fillId="0" borderId="28" xfId="0" applyFont="1" applyBorder="1" applyAlignment="1">
      <alignment horizontal="center"/>
    </xf>
    <xf numFmtId="0" fontId="35" fillId="0" borderId="26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17" fontId="9" fillId="0" borderId="4" xfId="0" applyNumberFormat="1" applyFont="1" applyBorder="1" applyAlignment="1">
      <alignment horizontal="center" vertical="center"/>
    </xf>
    <xf numFmtId="17" fontId="9" fillId="0" borderId="4" xfId="0" quotePrefix="1" applyNumberFormat="1" applyFont="1" applyBorder="1" applyAlignment="1">
      <alignment horizontal="center" vertical="center"/>
    </xf>
    <xf numFmtId="0" fontId="48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9" fillId="0" borderId="3" xfId="0" quotePrefix="1" applyFont="1" applyBorder="1" applyAlignment="1">
      <alignment horizontal="center" vertical="center"/>
    </xf>
    <xf numFmtId="0" fontId="9" fillId="0" borderId="0" xfId="0" quotePrefix="1" applyFont="1" applyAlignment="1">
      <alignment horizontal="center" vertical="center"/>
    </xf>
    <xf numFmtId="0" fontId="9" fillId="0" borderId="2" xfId="0" quotePrefix="1" applyFont="1" applyBorder="1" applyAlignment="1">
      <alignment horizontal="center" vertical="center"/>
    </xf>
    <xf numFmtId="174" fontId="9" fillId="0" borderId="3" xfId="0" quotePrefix="1" applyNumberFormat="1" applyFont="1" applyBorder="1" applyAlignment="1">
      <alignment horizontal="center" vertical="center"/>
    </xf>
    <xf numFmtId="174" fontId="9" fillId="0" borderId="2" xfId="0" quotePrefix="1" applyNumberFormat="1" applyFont="1" applyBorder="1" applyAlignment="1">
      <alignment horizontal="center" vertical="center"/>
    </xf>
    <xf numFmtId="174" fontId="9" fillId="0" borderId="3" xfId="0" quotePrefix="1" applyNumberFormat="1" applyFont="1" applyBorder="1" applyAlignment="1">
      <alignment horizontal="center" vertical="center" wrapText="1"/>
    </xf>
    <xf numFmtId="174" fontId="9" fillId="0" borderId="2" xfId="0" quotePrefix="1" applyNumberFormat="1" applyFont="1" applyBorder="1" applyAlignment="1">
      <alignment horizontal="center" vertical="center" wrapText="1"/>
    </xf>
    <xf numFmtId="3" fontId="16" fillId="0" borderId="3" xfId="0" applyNumberFormat="1" applyFont="1" applyBorder="1" applyAlignment="1">
      <alignment horizontal="center"/>
    </xf>
    <xf numFmtId="0" fontId="63" fillId="0" borderId="3" xfId="0" applyFont="1" applyBorder="1" applyAlignment="1">
      <alignment horizontal="center"/>
    </xf>
    <xf numFmtId="3" fontId="9" fillId="0" borderId="0" xfId="12" quotePrefix="1" applyNumberFormat="1" applyFont="1" applyAlignment="1">
      <alignment horizontal="left"/>
    </xf>
    <xf numFmtId="0" fontId="9" fillId="0" borderId="3" xfId="12" quotePrefix="1" applyFont="1" applyBorder="1" applyAlignment="1">
      <alignment horizontal="center"/>
    </xf>
    <xf numFmtId="3" fontId="9" fillId="0" borderId="3" xfId="12" quotePrefix="1" applyNumberFormat="1" applyFont="1" applyBorder="1" applyAlignment="1">
      <alignment horizontal="center"/>
    </xf>
    <xf numFmtId="3" fontId="9" fillId="0" borderId="3" xfId="12" quotePrefix="1" applyNumberFormat="1" applyFont="1" applyBorder="1" applyAlignment="1">
      <alignment horizontal="center" vertical="center" wrapText="1"/>
    </xf>
    <xf numFmtId="3" fontId="0" fillId="0" borderId="3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73" fontId="8" fillId="0" borderId="0" xfId="12" applyNumberFormat="1" applyFont="1" applyAlignment="1">
      <alignment horizontal="center"/>
    </xf>
    <xf numFmtId="3" fontId="8" fillId="0" borderId="0" xfId="12" applyNumberFormat="1" applyFont="1" applyAlignment="1">
      <alignment horizontal="center"/>
    </xf>
    <xf numFmtId="0" fontId="9" fillId="0" borderId="3" xfId="12" quotePrefix="1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5" fillId="0" borderId="3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60" fillId="0" borderId="25" xfId="0" applyFont="1" applyBorder="1" applyAlignment="1">
      <alignment horizontal="center" vertical="center"/>
    </xf>
    <xf numFmtId="0" fontId="60" fillId="0" borderId="26" xfId="0" applyFont="1" applyBorder="1" applyAlignment="1">
      <alignment horizontal="center" vertical="center"/>
    </xf>
    <xf numFmtId="0" fontId="9" fillId="0" borderId="0" xfId="0" quotePrefix="1" applyFont="1"/>
    <xf numFmtId="0" fontId="8" fillId="0" borderId="0" xfId="0" applyFont="1"/>
    <xf numFmtId="0" fontId="8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46" fillId="0" borderId="3" xfId="0" applyFont="1" applyBorder="1" applyAlignment="1">
      <alignment horizontal="center" vertical="center" wrapText="1"/>
    </xf>
    <xf numFmtId="0" fontId="46" fillId="0" borderId="2" xfId="0" applyFont="1" applyBorder="1" applyAlignment="1">
      <alignment horizontal="center" vertical="center" wrapText="1"/>
    </xf>
    <xf numFmtId="3" fontId="46" fillId="0" borderId="4" xfId="0" applyNumberFormat="1" applyFont="1" applyBorder="1" applyAlignment="1">
      <alignment horizontal="center"/>
    </xf>
    <xf numFmtId="0" fontId="53" fillId="0" borderId="25" xfId="0" applyFont="1" applyBorder="1" applyAlignment="1">
      <alignment horizontal="center"/>
    </xf>
    <xf numFmtId="0" fontId="53" fillId="0" borderId="26" xfId="0" applyFont="1" applyBorder="1" applyAlignment="1">
      <alignment horizontal="center"/>
    </xf>
    <xf numFmtId="0" fontId="52" fillId="0" borderId="25" xfId="0" applyFont="1" applyBorder="1" applyAlignment="1">
      <alignment horizontal="center"/>
    </xf>
    <xf numFmtId="0" fontId="52" fillId="0" borderId="26" xfId="0" applyFont="1" applyBorder="1" applyAlignment="1">
      <alignment horizontal="center"/>
    </xf>
    <xf numFmtId="0" fontId="33" fillId="0" borderId="7" xfId="0" applyFont="1" applyBorder="1" applyAlignment="1">
      <alignment horizontal="center" wrapText="1"/>
    </xf>
    <xf numFmtId="0" fontId="30" fillId="0" borderId="8" xfId="0" applyFont="1" applyBorder="1" applyAlignment="1">
      <alignment wrapText="1"/>
    </xf>
    <xf numFmtId="0" fontId="38" fillId="0" borderId="3" xfId="0" applyFont="1" applyBorder="1" applyAlignment="1">
      <alignment horizontal="center" vertical="center"/>
    </xf>
    <xf numFmtId="0" fontId="38" fillId="0" borderId="3" xfId="0" quotePrefix="1" applyFont="1" applyBorder="1" applyAlignment="1">
      <alignment horizontal="center" vertical="center"/>
    </xf>
    <xf numFmtId="0" fontId="38" fillId="0" borderId="2" xfId="0" quotePrefix="1" applyFont="1" applyBorder="1" applyAlignment="1">
      <alignment horizontal="center" vertical="center"/>
    </xf>
    <xf numFmtId="166" fontId="9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166" fontId="15" fillId="0" borderId="0" xfId="0" applyNumberFormat="1" applyFont="1" applyAlignment="1">
      <alignment horizontal="left"/>
    </xf>
    <xf numFmtId="17" fontId="8" fillId="0" borderId="4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166" fontId="8" fillId="0" borderId="3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66" fontId="8" fillId="0" borderId="2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166" fontId="16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166" fontId="8" fillId="0" borderId="3" xfId="0" applyNumberFormat="1" applyFont="1" applyBorder="1" applyAlignment="1">
      <alignment horizontal="center" vertical="center"/>
    </xf>
    <xf numFmtId="166" fontId="8" fillId="0" borderId="2" xfId="0" applyNumberFormat="1" applyFont="1" applyBorder="1" applyAlignment="1">
      <alignment horizontal="center" vertical="center"/>
    </xf>
    <xf numFmtId="166" fontId="8" fillId="0" borderId="4" xfId="0" applyNumberFormat="1" applyFont="1" applyBorder="1" applyAlignment="1">
      <alignment horizontal="center" vertical="center"/>
    </xf>
    <xf numFmtId="0" fontId="52" fillId="0" borderId="28" xfId="0" applyFont="1" applyBorder="1" applyAlignment="1">
      <alignment horizontal="center"/>
    </xf>
    <xf numFmtId="17" fontId="8" fillId="0" borderId="0" xfId="0" applyNumberFormat="1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6" fontId="8" fillId="0" borderId="4" xfId="0" applyNumberFormat="1" applyFont="1" applyBorder="1" applyAlignment="1">
      <alignment horizontal="center" vertical="center" wrapText="1"/>
    </xf>
    <xf numFmtId="17" fontId="8" fillId="0" borderId="3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/>
    </xf>
    <xf numFmtId="17" fontId="15" fillId="0" borderId="4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45" fillId="0" borderId="3" xfId="0" applyFont="1" applyBorder="1" applyAlignment="1">
      <alignment horizontal="left" vertical="center"/>
    </xf>
    <xf numFmtId="0" fontId="45" fillId="0" borderId="0" xfId="0" applyFont="1" applyAlignment="1">
      <alignment horizontal="left" vertical="center"/>
    </xf>
    <xf numFmtId="0" fontId="45" fillId="0" borderId="2" xfId="0" applyFont="1" applyBorder="1" applyAlignment="1">
      <alignment horizontal="left" vertical="center"/>
    </xf>
    <xf numFmtId="17" fontId="8" fillId="0" borderId="0" xfId="0" applyNumberFormat="1" applyFont="1" applyAlignment="1">
      <alignment horizont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3" fontId="33" fillId="0" borderId="12" xfId="0" applyNumberFormat="1" applyFont="1" applyBorder="1" applyAlignment="1">
      <alignment horizontal="center"/>
    </xf>
    <xf numFmtId="0" fontId="23" fillId="0" borderId="3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17" fontId="21" fillId="0" borderId="3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/>
    </xf>
    <xf numFmtId="177" fontId="9" fillId="0" borderId="12" xfId="0" applyNumberFormat="1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33" fillId="0" borderId="22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3" fontId="88" fillId="0" borderId="22" xfId="0" applyNumberFormat="1" applyFont="1" applyBorder="1" applyAlignment="1">
      <alignment horizontal="center"/>
    </xf>
    <xf numFmtId="3" fontId="88" fillId="0" borderId="23" xfId="0" applyNumberFormat="1" applyFont="1" applyBorder="1" applyAlignment="1">
      <alignment horizontal="center"/>
    </xf>
    <xf numFmtId="0" fontId="89" fillId="0" borderId="25" xfId="0" applyFont="1" applyBorder="1" applyAlignment="1">
      <alignment horizontal="center"/>
    </xf>
    <xf numFmtId="0" fontId="89" fillId="0" borderId="26" xfId="0" applyFont="1" applyBorder="1" applyAlignment="1">
      <alignment horizontal="center"/>
    </xf>
    <xf numFmtId="0" fontId="48" fillId="0" borderId="3" xfId="0" applyFont="1" applyBorder="1" applyAlignment="1">
      <alignment horizontal="center" vertical="center"/>
    </xf>
    <xf numFmtId="0" fontId="88" fillId="0" borderId="22" xfId="0" applyFont="1" applyBorder="1" applyAlignment="1">
      <alignment horizontal="center" vertical="center" wrapText="1"/>
    </xf>
    <xf numFmtId="0" fontId="88" fillId="0" borderId="23" xfId="0" applyFont="1" applyBorder="1" applyAlignment="1">
      <alignment horizontal="center" vertical="center" wrapText="1"/>
    </xf>
    <xf numFmtId="0" fontId="51" fillId="0" borderId="4" xfId="0" applyFont="1" applyBorder="1" applyAlignment="1">
      <alignment horizontal="center" vertical="center" wrapText="1"/>
    </xf>
    <xf numFmtId="0" fontId="51" fillId="0" borderId="4" xfId="0" applyFont="1" applyBorder="1" applyAlignment="1">
      <alignment horizontal="center" wrapText="1"/>
    </xf>
    <xf numFmtId="0" fontId="48" fillId="0" borderId="4" xfId="0" applyFont="1" applyBorder="1" applyAlignment="1">
      <alignment horizontal="center" wrapText="1"/>
    </xf>
    <xf numFmtId="0" fontId="47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0" fontId="47" fillId="0" borderId="3" xfId="0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47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0" fontId="69" fillId="0" borderId="0" xfId="0" applyFont="1"/>
    <xf numFmtId="0" fontId="71" fillId="0" borderId="3" xfId="0" applyFont="1" applyBorder="1" applyAlignment="1">
      <alignment horizontal="center" vertical="center"/>
    </xf>
    <xf numFmtId="0" fontId="71" fillId="0" borderId="2" xfId="0" applyFont="1" applyBorder="1" applyAlignment="1">
      <alignment horizontal="center" vertical="center"/>
    </xf>
    <xf numFmtId="0" fontId="72" fillId="0" borderId="4" xfId="0" applyFont="1" applyBorder="1" applyAlignment="1">
      <alignment horizontal="center" wrapText="1"/>
    </xf>
    <xf numFmtId="0" fontId="67" fillId="0" borderId="4" xfId="0" applyFont="1" applyBorder="1" applyAlignment="1">
      <alignment horizontal="center" wrapText="1"/>
    </xf>
    <xf numFmtId="0" fontId="67" fillId="0" borderId="3" xfId="0" applyFont="1" applyBorder="1" applyAlignment="1">
      <alignment horizontal="center" vertical="center"/>
    </xf>
  </cellXfs>
  <cellStyles count="24">
    <cellStyle name="Cabecera 1" xfId="1" xr:uid="{00000000-0005-0000-0000-000000000000}"/>
    <cellStyle name="Cabecera 2" xfId="2" xr:uid="{00000000-0005-0000-0000-000001000000}"/>
    <cellStyle name="Euro" xfId="3" xr:uid="{00000000-0005-0000-0000-000002000000}"/>
    <cellStyle name="Fecha" xfId="4" xr:uid="{00000000-0005-0000-0000-000003000000}"/>
    <cellStyle name="Fijo" xfId="5" xr:uid="{00000000-0005-0000-0000-000004000000}"/>
    <cellStyle name="Hipervínculo" xfId="18" builtinId="8"/>
    <cellStyle name="Millares" xfId="17" builtinId="3"/>
    <cellStyle name="Millares 2" xfId="14" xr:uid="{00000000-0005-0000-0000-000007000000}"/>
    <cellStyle name="Millares 2 2" xfId="19" xr:uid="{00000000-0005-0000-0000-000008000000}"/>
    <cellStyle name="Millares 3" xfId="22" xr:uid="{00000000-0005-0000-0000-000009000000}"/>
    <cellStyle name="Monetario" xfId="6" xr:uid="{00000000-0005-0000-0000-00000A000000}"/>
    <cellStyle name="Monetario0" xfId="7" xr:uid="{00000000-0005-0000-0000-00000B000000}"/>
    <cellStyle name="Normal" xfId="0" builtinId="0"/>
    <cellStyle name="Normal 2" xfId="12" xr:uid="{00000000-0005-0000-0000-00000D000000}"/>
    <cellStyle name="Normal 2 2" xfId="20" xr:uid="{00000000-0005-0000-0000-00000E000000}"/>
    <cellStyle name="Normal 3" xfId="13" xr:uid="{00000000-0005-0000-0000-00000F000000}"/>
    <cellStyle name="Normal 3 2" xfId="21" xr:uid="{00000000-0005-0000-0000-000010000000}"/>
    <cellStyle name="Normal 3 5" xfId="23" xr:uid="{00000000-0005-0000-0000-000011000000}"/>
    <cellStyle name="Normal 4" xfId="15" xr:uid="{00000000-0005-0000-0000-000012000000}"/>
    <cellStyle name="Normal 5" xfId="16" xr:uid="{00000000-0005-0000-0000-000013000000}"/>
    <cellStyle name="Porcentaje" xfId="8" xr:uid="{00000000-0005-0000-0000-000014000000}"/>
    <cellStyle name="Punto" xfId="9" xr:uid="{00000000-0005-0000-0000-000015000000}"/>
    <cellStyle name="Punto0" xfId="10" xr:uid="{00000000-0005-0000-0000-000016000000}"/>
    <cellStyle name="Total" xfId="11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AB492C"/>
      <color rgb="FFEFB100"/>
      <color rgb="FFFFD661"/>
      <color rgb="FF8987A9"/>
      <color rgb="FFFFDE81"/>
      <color rgb="FFA183A3"/>
      <color rgb="FF8DA189"/>
      <color rgb="FF96AB22"/>
      <color rgb="FF593989"/>
      <color rgb="FF4F60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hartsheet" Target="chartsheets/sheet8.xml"/><Relationship Id="rId21" Type="http://schemas.openxmlformats.org/officeDocument/2006/relationships/worksheet" Target="worksheets/sheet15.xml"/><Relationship Id="rId42" Type="http://schemas.openxmlformats.org/officeDocument/2006/relationships/worksheet" Target="worksheets/sheet31.xml"/><Relationship Id="rId47" Type="http://schemas.openxmlformats.org/officeDocument/2006/relationships/worksheet" Target="worksheets/sheet36.xml"/><Relationship Id="rId63" Type="http://schemas.openxmlformats.org/officeDocument/2006/relationships/theme" Target="theme/theme1.xml"/><Relationship Id="rId68" Type="http://schemas.openxmlformats.org/officeDocument/2006/relationships/customXml" Target="../customXml/item2.xml"/><Relationship Id="rId7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5.xml"/><Relationship Id="rId29" Type="http://schemas.openxmlformats.org/officeDocument/2006/relationships/chartsheet" Target="chartsheets/sheet9.xml"/><Relationship Id="rId11" Type="http://schemas.openxmlformats.org/officeDocument/2006/relationships/worksheet" Target="worksheets/sheet7.xml"/><Relationship Id="rId24" Type="http://schemas.openxmlformats.org/officeDocument/2006/relationships/worksheet" Target="worksheets/sheet18.xml"/><Relationship Id="rId32" Type="http://schemas.openxmlformats.org/officeDocument/2006/relationships/worksheet" Target="worksheets/sheet22.xml"/><Relationship Id="rId37" Type="http://schemas.openxmlformats.org/officeDocument/2006/relationships/worksheet" Target="worksheets/sheet26.xml"/><Relationship Id="rId40" Type="http://schemas.openxmlformats.org/officeDocument/2006/relationships/worksheet" Target="worksheets/sheet29.xml"/><Relationship Id="rId45" Type="http://schemas.openxmlformats.org/officeDocument/2006/relationships/worksheet" Target="worksheets/sheet34.xml"/><Relationship Id="rId53" Type="http://schemas.openxmlformats.org/officeDocument/2006/relationships/chartsheet" Target="chartsheets/sheet17.xml"/><Relationship Id="rId58" Type="http://schemas.openxmlformats.org/officeDocument/2006/relationships/worksheet" Target="worksheets/sheet40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43.xml"/><Relationship Id="rId19" Type="http://schemas.openxmlformats.org/officeDocument/2006/relationships/worksheet" Target="worksheets/sheet14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worksheet" Target="worksheets/sheet19.xml"/><Relationship Id="rId30" Type="http://schemas.openxmlformats.org/officeDocument/2006/relationships/chartsheet" Target="chartsheets/sheet10.xml"/><Relationship Id="rId35" Type="http://schemas.openxmlformats.org/officeDocument/2006/relationships/chartsheet" Target="chartsheets/sheet11.xml"/><Relationship Id="rId43" Type="http://schemas.openxmlformats.org/officeDocument/2006/relationships/worksheet" Target="worksheets/sheet32.xml"/><Relationship Id="rId48" Type="http://schemas.openxmlformats.org/officeDocument/2006/relationships/chartsheet" Target="chartsheets/sheet12.xml"/><Relationship Id="rId56" Type="http://schemas.openxmlformats.org/officeDocument/2006/relationships/worksheet" Target="worksheets/sheet38.xml"/><Relationship Id="rId64" Type="http://schemas.openxmlformats.org/officeDocument/2006/relationships/styles" Target="styles.xml"/><Relationship Id="rId69" Type="http://schemas.openxmlformats.org/officeDocument/2006/relationships/customXml" Target="../customXml/item3.xml"/><Relationship Id="rId8" Type="http://schemas.openxmlformats.org/officeDocument/2006/relationships/worksheet" Target="worksheets/sheet6.xml"/><Relationship Id="rId51" Type="http://schemas.openxmlformats.org/officeDocument/2006/relationships/chartsheet" Target="chartsheets/sheet1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chartsheet" Target="chartsheets/sheet7.xml"/><Relationship Id="rId33" Type="http://schemas.openxmlformats.org/officeDocument/2006/relationships/worksheet" Target="worksheets/sheet23.xml"/><Relationship Id="rId38" Type="http://schemas.openxmlformats.org/officeDocument/2006/relationships/worksheet" Target="worksheets/sheet27.xml"/><Relationship Id="rId46" Type="http://schemas.openxmlformats.org/officeDocument/2006/relationships/worksheet" Target="worksheets/sheet35.xml"/><Relationship Id="rId59" Type="http://schemas.openxmlformats.org/officeDocument/2006/relationships/worksheet" Target="worksheets/sheet41.xml"/><Relationship Id="rId67" Type="http://schemas.openxmlformats.org/officeDocument/2006/relationships/customXml" Target="../customXml/item1.xml"/><Relationship Id="rId20" Type="http://schemas.openxmlformats.org/officeDocument/2006/relationships/chartsheet" Target="chartsheets/sheet6.xml"/><Relationship Id="rId41" Type="http://schemas.openxmlformats.org/officeDocument/2006/relationships/worksheet" Target="worksheets/sheet30.xml"/><Relationship Id="rId54" Type="http://schemas.openxmlformats.org/officeDocument/2006/relationships/chartsheet" Target="chartsheets/sheet18.xml"/><Relationship Id="rId6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5" Type="http://schemas.openxmlformats.org/officeDocument/2006/relationships/worksheet" Target="worksheets/sheet11.xml"/><Relationship Id="rId23" Type="http://schemas.openxmlformats.org/officeDocument/2006/relationships/worksheet" Target="worksheets/sheet17.xml"/><Relationship Id="rId28" Type="http://schemas.openxmlformats.org/officeDocument/2006/relationships/worksheet" Target="worksheets/sheet20.xml"/><Relationship Id="rId36" Type="http://schemas.openxmlformats.org/officeDocument/2006/relationships/worksheet" Target="worksheets/sheet25.xml"/><Relationship Id="rId49" Type="http://schemas.openxmlformats.org/officeDocument/2006/relationships/chartsheet" Target="chartsheets/sheet13.xml"/><Relationship Id="rId57" Type="http://schemas.openxmlformats.org/officeDocument/2006/relationships/worksheet" Target="worksheets/sheet39.xml"/><Relationship Id="rId10" Type="http://schemas.openxmlformats.org/officeDocument/2006/relationships/chartsheet" Target="chartsheets/sheet4.xml"/><Relationship Id="rId31" Type="http://schemas.openxmlformats.org/officeDocument/2006/relationships/worksheet" Target="worksheets/sheet21.xml"/><Relationship Id="rId44" Type="http://schemas.openxmlformats.org/officeDocument/2006/relationships/worksheet" Target="worksheets/sheet33.xml"/><Relationship Id="rId52" Type="http://schemas.openxmlformats.org/officeDocument/2006/relationships/chartsheet" Target="chartsheets/sheet16.xml"/><Relationship Id="rId60" Type="http://schemas.openxmlformats.org/officeDocument/2006/relationships/worksheet" Target="worksheets/sheet42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3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39" Type="http://schemas.openxmlformats.org/officeDocument/2006/relationships/worksheet" Target="worksheets/sheet28.xml"/><Relationship Id="rId34" Type="http://schemas.openxmlformats.org/officeDocument/2006/relationships/worksheet" Target="worksheets/sheet24.xml"/><Relationship Id="rId50" Type="http://schemas.openxmlformats.org/officeDocument/2006/relationships/chartsheet" Target="chartsheets/sheet14.xml"/><Relationship Id="rId55" Type="http://schemas.openxmlformats.org/officeDocument/2006/relationships/worksheet" Target="worksheets/sheet37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Valor del flete por tonelada importada</a:t>
            </a:r>
            <a:endParaRPr lang="es-E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Enero 2019 - octubre 2022</a:t>
            </a:r>
            <a:endParaRPr lang="es-ES">
              <a:effectLst/>
            </a:endParaRPr>
          </a:p>
        </c:rich>
      </c:tx>
      <c:layout>
        <c:manualLayout>
          <c:xMode val="edge"/>
          <c:yMode val="edge"/>
          <c:x val="0.32576778764299102"/>
          <c:y val="3.9747127228198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9101372014771816E-2"/>
          <c:y val="0.15888391120956291"/>
          <c:w val="0.88586859751095393"/>
          <c:h val="0.73094686947310261"/>
        </c:manualLayout>
      </c:layout>
      <c:lineChart>
        <c:grouping val="standard"/>
        <c:varyColors val="0"/>
        <c:ser>
          <c:idx val="0"/>
          <c:order val="0"/>
          <c:tx>
            <c:strRef>
              <c:f>'fletes-impo'!$B$4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'fletes-impo'!$A$5:$A$50</c:f>
              <c:numCache>
                <c:formatCode>mmm\-yy</c:formatCode>
                <c:ptCount val="4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</c:numCache>
            </c:numRef>
          </c:cat>
          <c:val>
            <c:numRef>
              <c:f>'fletes-impo'!$B$5:$B$50</c:f>
              <c:numCache>
                <c:formatCode>0.0</c:formatCode>
                <c:ptCount val="46"/>
                <c:pt idx="0">
                  <c:v>63.2</c:v>
                </c:pt>
                <c:pt idx="1">
                  <c:v>62.4</c:v>
                </c:pt>
                <c:pt idx="2">
                  <c:v>58.7</c:v>
                </c:pt>
                <c:pt idx="3">
                  <c:v>57.5</c:v>
                </c:pt>
                <c:pt idx="4">
                  <c:v>62.6</c:v>
                </c:pt>
                <c:pt idx="5">
                  <c:v>55.1</c:v>
                </c:pt>
                <c:pt idx="6">
                  <c:v>55.9</c:v>
                </c:pt>
                <c:pt idx="7">
                  <c:v>60.1</c:v>
                </c:pt>
                <c:pt idx="8">
                  <c:v>59.9</c:v>
                </c:pt>
                <c:pt idx="9">
                  <c:v>74.599999999999994</c:v>
                </c:pt>
                <c:pt idx="10">
                  <c:v>74.400000000000006</c:v>
                </c:pt>
                <c:pt idx="11">
                  <c:v>78.8</c:v>
                </c:pt>
                <c:pt idx="12">
                  <c:v>69.5</c:v>
                </c:pt>
                <c:pt idx="13">
                  <c:v>57.9</c:v>
                </c:pt>
                <c:pt idx="14">
                  <c:v>50.3</c:v>
                </c:pt>
                <c:pt idx="15">
                  <c:v>59</c:v>
                </c:pt>
                <c:pt idx="16">
                  <c:v>57.7</c:v>
                </c:pt>
                <c:pt idx="17">
                  <c:v>55.1</c:v>
                </c:pt>
                <c:pt idx="18">
                  <c:v>48.5</c:v>
                </c:pt>
                <c:pt idx="19">
                  <c:v>50.7</c:v>
                </c:pt>
                <c:pt idx="20">
                  <c:v>51.4</c:v>
                </c:pt>
                <c:pt idx="21">
                  <c:v>57.3</c:v>
                </c:pt>
                <c:pt idx="22">
                  <c:v>74.900000000000006</c:v>
                </c:pt>
                <c:pt idx="23">
                  <c:v>84.5</c:v>
                </c:pt>
                <c:pt idx="24">
                  <c:v>70.7</c:v>
                </c:pt>
                <c:pt idx="25">
                  <c:v>89.5</c:v>
                </c:pt>
                <c:pt idx="26">
                  <c:v>74</c:v>
                </c:pt>
                <c:pt idx="27">
                  <c:v>79.5</c:v>
                </c:pt>
                <c:pt idx="28">
                  <c:v>72.8</c:v>
                </c:pt>
                <c:pt idx="29">
                  <c:v>72.3</c:v>
                </c:pt>
                <c:pt idx="30">
                  <c:v>76.400000000000006</c:v>
                </c:pt>
                <c:pt idx="31">
                  <c:v>78.8</c:v>
                </c:pt>
                <c:pt idx="32">
                  <c:v>106.8</c:v>
                </c:pt>
                <c:pt idx="33">
                  <c:v>113.2</c:v>
                </c:pt>
                <c:pt idx="34">
                  <c:v>111.9</c:v>
                </c:pt>
                <c:pt idx="35">
                  <c:v>141.19999999999999</c:v>
                </c:pt>
                <c:pt idx="36">
                  <c:v>156.5</c:v>
                </c:pt>
                <c:pt idx="37">
                  <c:v>126.1</c:v>
                </c:pt>
                <c:pt idx="38">
                  <c:v>134.5</c:v>
                </c:pt>
                <c:pt idx="39">
                  <c:v>113.8</c:v>
                </c:pt>
                <c:pt idx="40">
                  <c:v>113</c:v>
                </c:pt>
                <c:pt idx="41">
                  <c:v>107.3</c:v>
                </c:pt>
                <c:pt idx="42">
                  <c:v>117.7</c:v>
                </c:pt>
                <c:pt idx="43">
                  <c:v>129</c:v>
                </c:pt>
                <c:pt idx="44">
                  <c:v>138</c:v>
                </c:pt>
                <c:pt idx="45">
                  <c:v>141.5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97-40C5-81CD-DE209693E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861631"/>
        <c:axId val="1914862463"/>
      </c:lineChart>
      <c:dateAx>
        <c:axId val="191486163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4862463"/>
        <c:crosses val="autoZero"/>
        <c:auto val="1"/>
        <c:lblOffset val="100"/>
        <c:baseTimeUnit val="months"/>
      </c:dateAx>
      <c:valAx>
        <c:axId val="191486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486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185989682324192E-2"/>
          <c:y val="0.3929560489134849"/>
          <c:w val="0.51926158023350533"/>
          <c:h val="0.45168199580641388"/>
        </c:manualLayout>
      </c:layout>
      <c:lineChart>
        <c:grouping val="standard"/>
        <c:varyColors val="0"/>
        <c:ser>
          <c:idx val="0"/>
          <c:order val="0"/>
          <c:tx>
            <c:strRef>
              <c:f>'dato graf des m'!#REF!</c:f>
              <c:strCache>
                <c:ptCount val="1"/>
                <c:pt idx="0">
                  <c:v>Serie original</c:v>
                </c:pt>
              </c:strCache>
            </c:strRef>
          </c:tx>
          <c:spPr>
            <a:ln w="44450">
              <a:solidFill>
                <a:srgbClr val="A284A4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A284A4"/>
              </a:solidFill>
              <a:ln w="12700">
                <a:solidFill>
                  <a:srgbClr val="A284A4"/>
                </a:solidFill>
                <a:prstDash val="solid"/>
              </a:ln>
            </c:spPr>
          </c:marker>
          <c:val>
            <c:numRef>
              <c:f>'dato graf des m'!#REF!</c:f>
              <c:numCache>
                <c:formatCode>#,##0</c:formatCode>
                <c:ptCount val="25"/>
                <c:pt idx="0">
                  <c:v>4004</c:v>
                </c:pt>
                <c:pt idx="1">
                  <c:v>4115</c:v>
                </c:pt>
                <c:pt idx="2">
                  <c:v>3908</c:v>
                </c:pt>
                <c:pt idx="3">
                  <c:v>3844</c:v>
                </c:pt>
                <c:pt idx="4">
                  <c:v>3713</c:v>
                </c:pt>
                <c:pt idx="5">
                  <c:v>5320</c:v>
                </c:pt>
                <c:pt idx="6">
                  <c:v>4673</c:v>
                </c:pt>
                <c:pt idx="7">
                  <c:v>5141</c:v>
                </c:pt>
                <c:pt idx="8">
                  <c:v>5909</c:v>
                </c:pt>
                <c:pt idx="9">
                  <c:v>5715</c:v>
                </c:pt>
                <c:pt idx="10">
                  <c:v>5754</c:v>
                </c:pt>
                <c:pt idx="11">
                  <c:v>5886</c:v>
                </c:pt>
                <c:pt idx="12">
                  <c:v>5247</c:v>
                </c:pt>
                <c:pt idx="13">
                  <c:v>5767</c:v>
                </c:pt>
                <c:pt idx="14">
                  <c:v>6216</c:v>
                </c:pt>
                <c:pt idx="15">
                  <c:v>5251</c:v>
                </c:pt>
                <c:pt idx="16">
                  <c:v>5634</c:v>
                </c:pt>
                <c:pt idx="17">
                  <c:v>7083</c:v>
                </c:pt>
                <c:pt idx="18">
                  <c:v>6883</c:v>
                </c:pt>
                <c:pt idx="19">
                  <c:v>7886</c:v>
                </c:pt>
                <c:pt idx="20">
                  <c:v>8664</c:v>
                </c:pt>
                <c:pt idx="21">
                  <c:v>8289</c:v>
                </c:pt>
                <c:pt idx="22">
                  <c:v>7837</c:v>
                </c:pt>
                <c:pt idx="23">
                  <c:v>7137</c:v>
                </c:pt>
                <c:pt idx="24">
                  <c:v>6074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'c10'!#REF!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A88-417D-A1D5-81296E3EE7E9}"/>
            </c:ext>
          </c:extLst>
        </c:ser>
        <c:ser>
          <c:idx val="1"/>
          <c:order val="1"/>
          <c:tx>
            <c:strRef>
              <c:f>'dato graf des m'!$D$1</c:f>
              <c:strCache>
                <c:ptCount val="1"/>
                <c:pt idx="0">
                  <c:v>Tendencia-ciclo</c:v>
                </c:pt>
              </c:strCache>
            </c:strRef>
          </c:tx>
          <c:spPr>
            <a:ln w="63500">
              <a:solidFill>
                <a:srgbClr val="969BCC"/>
              </a:solidFill>
              <a:prstDash val="sysDash"/>
            </a:ln>
          </c:spPr>
          <c:marker>
            <c:symbol val="square"/>
            <c:size val="5"/>
            <c:spPr>
              <a:noFill/>
              <a:ln>
                <a:noFill/>
                <a:prstDash val="solid"/>
              </a:ln>
            </c:spPr>
          </c:marker>
          <c:val>
            <c:numRef>
              <c:f>'dato graf des m'!$D$98:$D$122</c:f>
              <c:numCache>
                <c:formatCode>#,##0</c:formatCode>
                <c:ptCount val="25"/>
                <c:pt idx="0">
                  <c:v>3925.5552293984201</c:v>
                </c:pt>
                <c:pt idx="1">
                  <c:v>4131.4465651515102</c:v>
                </c:pt>
                <c:pt idx="2">
                  <c:v>4302.04811318052</c:v>
                </c:pt>
                <c:pt idx="3">
                  <c:v>4436.0654123711001</c:v>
                </c:pt>
                <c:pt idx="4">
                  <c:v>4544.4667528528798</c:v>
                </c:pt>
                <c:pt idx="5">
                  <c:v>4643.1658665024497</c:v>
                </c:pt>
                <c:pt idx="6">
                  <c:v>4748.0272466549304</c:v>
                </c:pt>
                <c:pt idx="7">
                  <c:v>4868.8139445377301</c:v>
                </c:pt>
                <c:pt idx="8">
                  <c:v>5007.6345033040798</c:v>
                </c:pt>
                <c:pt idx="9">
                  <c:v>5164.784568907</c:v>
                </c:pt>
                <c:pt idx="10">
                  <c:v>5337.5830332683499</c:v>
                </c:pt>
                <c:pt idx="11">
                  <c:v>5525.15547697074</c:v>
                </c:pt>
                <c:pt idx="12">
                  <c:v>5729.65270222035</c:v>
                </c:pt>
                <c:pt idx="13">
                  <c:v>5953.80910357434</c:v>
                </c:pt>
                <c:pt idx="14">
                  <c:v>6195.3333218034604</c:v>
                </c:pt>
                <c:pt idx="15">
                  <c:v>6444.7651822997104</c:v>
                </c:pt>
                <c:pt idx="16">
                  <c:v>6684.6373194299003</c:v>
                </c:pt>
                <c:pt idx="17">
                  <c:v>6892.7254594997003</c:v>
                </c:pt>
                <c:pt idx="18">
                  <c:v>7047.4879076503203</c:v>
                </c:pt>
                <c:pt idx="19">
                  <c:v>7131.9822836212998</c:v>
                </c:pt>
                <c:pt idx="20">
                  <c:v>7141.5321669697196</c:v>
                </c:pt>
                <c:pt idx="21">
                  <c:v>7080.8566478396297</c:v>
                </c:pt>
                <c:pt idx="22">
                  <c:v>6965.9676462383104</c:v>
                </c:pt>
                <c:pt idx="23">
                  <c:v>6819.0115164057597</c:v>
                </c:pt>
                <c:pt idx="24">
                  <c:v>6662.1128395239502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'c10'!#REF!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AA88-417D-A1D5-81296E3EE7E9}"/>
            </c:ext>
          </c:extLst>
        </c:ser>
        <c:ser>
          <c:idx val="2"/>
          <c:order val="2"/>
          <c:tx>
            <c:strRef>
              <c:f>'dato graf des m'!$C$1</c:f>
              <c:strCache>
                <c:ptCount val="1"/>
                <c:pt idx="0">
                  <c:v>Serie desestacionalizada</c:v>
                </c:pt>
              </c:strCache>
            </c:strRef>
          </c:tx>
          <c:spPr>
            <a:ln w="47625">
              <a:solidFill>
                <a:srgbClr val="DC987C"/>
              </a:solidFill>
              <a:prstDash val="solid"/>
            </a:ln>
          </c:spPr>
          <c:marker>
            <c:symbol val="none"/>
          </c:marker>
          <c:val>
            <c:numRef>
              <c:f>'dato graf des m'!$C$98:$C$122</c:f>
              <c:numCache>
                <c:formatCode>#,##0</c:formatCode>
                <c:ptCount val="25"/>
                <c:pt idx="0">
                  <c:v>3800.7664862841598</c:v>
                </c:pt>
                <c:pt idx="1">
                  <c:v>4475.3542719378001</c:v>
                </c:pt>
                <c:pt idx="2">
                  <c:v>4383.0819357270802</c:v>
                </c:pt>
                <c:pt idx="3">
                  <c:v>4470.1438526995498</c:v>
                </c:pt>
                <c:pt idx="4">
                  <c:v>4628.7068877555703</c:v>
                </c:pt>
                <c:pt idx="5">
                  <c:v>5212.9376493797599</c:v>
                </c:pt>
                <c:pt idx="6">
                  <c:v>4752.2704946554504</c:v>
                </c:pt>
                <c:pt idx="7">
                  <c:v>4840.4599855687102</c:v>
                </c:pt>
                <c:pt idx="8">
                  <c:v>5140.7182615307502</c:v>
                </c:pt>
                <c:pt idx="9">
                  <c:v>5088.3833842989698</c:v>
                </c:pt>
                <c:pt idx="10">
                  <c:v>5125.9263470964897</c:v>
                </c:pt>
                <c:pt idx="11">
                  <c:v>5393.7616995120597</c:v>
                </c:pt>
                <c:pt idx="12">
                  <c:v>5267.6409257072601</c:v>
                </c:pt>
                <c:pt idx="13">
                  <c:v>6190.7972202013598</c:v>
                </c:pt>
                <c:pt idx="14">
                  <c:v>7073.2531587294998</c:v>
                </c:pt>
                <c:pt idx="15">
                  <c:v>6080.0230001303898</c:v>
                </c:pt>
                <c:pt idx="16">
                  <c:v>6950.1366196212903</c:v>
                </c:pt>
                <c:pt idx="17">
                  <c:v>7083.5129394536598</c:v>
                </c:pt>
                <c:pt idx="18">
                  <c:v>7249.2478620553802</c:v>
                </c:pt>
                <c:pt idx="19">
                  <c:v>7307.0040164674901</c:v>
                </c:pt>
                <c:pt idx="20">
                  <c:v>7595.0908385082403</c:v>
                </c:pt>
                <c:pt idx="21">
                  <c:v>7761.3956765086896</c:v>
                </c:pt>
                <c:pt idx="22">
                  <c:v>6826.5784329357602</c:v>
                </c:pt>
                <c:pt idx="23">
                  <c:v>6599.3819827801599</c:v>
                </c:pt>
                <c:pt idx="24">
                  <c:v>6047.3157957891299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'c10'!#REF!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AA88-417D-A1D5-81296E3EE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65664"/>
        <c:axId val="67267200"/>
      </c:lineChart>
      <c:dateAx>
        <c:axId val="672656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noFill/>
            <a:prstDash val="solid"/>
          </a:ln>
        </c:spPr>
        <c:txPr>
          <a:bodyPr rot="-540000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67267200"/>
        <c:crosses val="autoZero"/>
        <c:auto val="1"/>
        <c:lblOffset val="100"/>
        <c:baseTimeUnit val="months"/>
        <c:majorUnit val="1"/>
        <c:majorTimeUnit val="months"/>
        <c:minorUnit val="2"/>
        <c:minorTimeUnit val="months"/>
      </c:dateAx>
      <c:valAx>
        <c:axId val="67267200"/>
        <c:scaling>
          <c:orientation val="minMax"/>
          <c:max val="9000"/>
          <c:min val="250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chemeClr val="bg1">
                <a:lumMod val="75000"/>
              </a:schemeClr>
            </a:solidFill>
            <a:prstDash val="solid"/>
          </a:ln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67265664"/>
        <c:crosses val="autoZero"/>
        <c:crossBetween val="between"/>
        <c:majorUnit val="1000"/>
      </c:valAx>
      <c:spPr>
        <a:noFill/>
        <a:ln w="12700">
          <a:noFill/>
          <a:prstDash val="solid"/>
        </a:ln>
      </c:spPr>
    </c:plotArea>
    <c:plotVisOnly val="1"/>
    <c:dispBlanksAs val="gap"/>
    <c:showDLblsOverMax val="0"/>
  </c:chart>
  <c:spPr>
    <a:noFill/>
    <a:ln w="2540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219318554949997E-2"/>
          <c:y val="2.4520724692043451E-2"/>
          <c:w val="0.89276060055379791"/>
          <c:h val="0.709854971197789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'Datos G5 Soja'!$A$3</c:f>
              <c:strCache>
                <c:ptCount val="1"/>
                <c:pt idx="0">
                  <c:v> Variación absoluta de las cantidades </c:v>
                </c:pt>
              </c:strCache>
            </c:strRef>
          </c:tx>
          <c:spPr>
            <a:solidFill>
              <a:srgbClr val="8DA189"/>
            </a:solidFill>
            <a:ln>
              <a:noFill/>
            </a:ln>
          </c:spPr>
          <c:invertIfNegative val="0"/>
          <c:cat>
            <c:numRef>
              <c:f>'Datos G5 Soja'!$X$2:$BQ$2</c:f>
              <c:numCache>
                <c:formatCode>mmm\-yy</c:formatCode>
                <c:ptCount val="4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</c:numCache>
            </c:numRef>
          </c:cat>
          <c:val>
            <c:numRef>
              <c:f>'Datos G5 Soja'!$X$3:$BQ$3</c:f>
              <c:numCache>
                <c:formatCode>_ * #,##0.0_ ;_ * \-#,##0.0_ ;_ * "-"??_ ;_ @_ </c:formatCode>
                <c:ptCount val="46"/>
                <c:pt idx="0">
                  <c:v>-265.36883485926558</c:v>
                </c:pt>
                <c:pt idx="1">
                  <c:v>-80.356894805160266</c:v>
                </c:pt>
                <c:pt idx="2">
                  <c:v>88.584752560267702</c:v>
                </c:pt>
                <c:pt idx="3">
                  <c:v>193.44926488409496</c:v>
                </c:pt>
                <c:pt idx="4">
                  <c:v>956.78908774660908</c:v>
                </c:pt>
                <c:pt idx="5">
                  <c:v>350.20859727726878</c:v>
                </c:pt>
                <c:pt idx="6">
                  <c:v>736.63310942295834</c:v>
                </c:pt>
                <c:pt idx="7">
                  <c:v>597.49640724280641</c:v>
                </c:pt>
                <c:pt idx="8">
                  <c:v>828.39906606048658</c:v>
                </c:pt>
                <c:pt idx="9">
                  <c:v>804.31398592015034</c:v>
                </c:pt>
                <c:pt idx="10">
                  <c:v>516.73930385435233</c:v>
                </c:pt>
                <c:pt idx="11">
                  <c:v>251.9292253609147</c:v>
                </c:pt>
                <c:pt idx="12">
                  <c:v>185.9051787116679</c:v>
                </c:pt>
                <c:pt idx="13">
                  <c:v>-33.381952540103896</c:v>
                </c:pt>
                <c:pt idx="14">
                  <c:v>-164.29990855809262</c:v>
                </c:pt>
                <c:pt idx="15">
                  <c:v>112.20947287144259</c:v>
                </c:pt>
                <c:pt idx="16">
                  <c:v>-136.81156426062111</c:v>
                </c:pt>
                <c:pt idx="17">
                  <c:v>168.33172980310258</c:v>
                </c:pt>
                <c:pt idx="18">
                  <c:v>-288.51570554450205</c:v>
                </c:pt>
                <c:pt idx="19">
                  <c:v>-221.85905234984949</c:v>
                </c:pt>
                <c:pt idx="20">
                  <c:v>-745.57000668594776</c:v>
                </c:pt>
                <c:pt idx="21">
                  <c:v>-759.23065406976798</c:v>
                </c:pt>
                <c:pt idx="22">
                  <c:v>-508.25200132772949</c:v>
                </c:pt>
                <c:pt idx="23">
                  <c:v>-879.58990231688585</c:v>
                </c:pt>
                <c:pt idx="24">
                  <c:v>407.1893162711188</c:v>
                </c:pt>
                <c:pt idx="25">
                  <c:v>541.41304481222414</c:v>
                </c:pt>
                <c:pt idx="26">
                  <c:v>325.80476534412776</c:v>
                </c:pt>
                <c:pt idx="27">
                  <c:v>115.15163820356207</c:v>
                </c:pt>
                <c:pt idx="28">
                  <c:v>-479.44677263923194</c:v>
                </c:pt>
                <c:pt idx="29">
                  <c:v>-260.1306205736704</c:v>
                </c:pt>
                <c:pt idx="30">
                  <c:v>19.128869079334741</c:v>
                </c:pt>
                <c:pt idx="31">
                  <c:v>581.72976875060863</c:v>
                </c:pt>
                <c:pt idx="32">
                  <c:v>578.41091540779234</c:v>
                </c:pt>
                <c:pt idx="33">
                  <c:v>324.54353161211645</c:v>
                </c:pt>
                <c:pt idx="34">
                  <c:v>-145.9644877465166</c:v>
                </c:pt>
                <c:pt idx="35">
                  <c:v>789.34574776990769</c:v>
                </c:pt>
                <c:pt idx="36">
                  <c:v>-675.23236260822807</c:v>
                </c:pt>
                <c:pt idx="37">
                  <c:v>-190.07958006734782</c:v>
                </c:pt>
                <c:pt idx="38">
                  <c:v>112.66936664041478</c:v>
                </c:pt>
                <c:pt idx="39">
                  <c:v>-173.525183053039</c:v>
                </c:pt>
                <c:pt idx="40">
                  <c:v>-279.45758278029405</c:v>
                </c:pt>
                <c:pt idx="41">
                  <c:v>-220.41568357705583</c:v>
                </c:pt>
                <c:pt idx="42">
                  <c:v>-550.65909160353817</c:v>
                </c:pt>
                <c:pt idx="43" formatCode="#,##0.00">
                  <c:v>-1105.5999999999999</c:v>
                </c:pt>
                <c:pt idx="44" formatCode="#,##0.0">
                  <c:v>-590.52474856010861</c:v>
                </c:pt>
                <c:pt idx="45" formatCode="#,##0.0">
                  <c:v>711.09500090442145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9-464D-956B-ECED5C61773B}"/>
            </c:ext>
          </c:extLst>
        </c:ser>
        <c:ser>
          <c:idx val="1"/>
          <c:order val="1"/>
          <c:tx>
            <c:strRef>
              <c:f>'Datos G5 Soja'!$A$4</c:f>
              <c:strCache>
                <c:ptCount val="1"/>
                <c:pt idx="0">
                  <c:v> Variación absoluta de los precios </c:v>
                </c:pt>
              </c:strCache>
            </c:strRef>
          </c:tx>
          <c:spPr>
            <a:solidFill>
              <a:srgbClr val="C2A273"/>
            </a:solidFill>
            <a:ln>
              <a:noFill/>
            </a:ln>
          </c:spPr>
          <c:invertIfNegative val="0"/>
          <c:cat>
            <c:numRef>
              <c:f>'Datos G5 Soja'!$X$2:$BQ$2</c:f>
              <c:numCache>
                <c:formatCode>mmm\-yy</c:formatCode>
                <c:ptCount val="4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</c:numCache>
            </c:numRef>
          </c:cat>
          <c:val>
            <c:numRef>
              <c:f>'Datos G5 Soja'!$X$4:$BQ$4</c:f>
              <c:numCache>
                <c:formatCode>_ * #,##0.0_ ;_ * \-#,##0.0_ ;_ * "-"??_ ;_ @_ </c:formatCode>
                <c:ptCount val="46"/>
                <c:pt idx="0">
                  <c:v>-15.991849830734576</c:v>
                </c:pt>
                <c:pt idx="1">
                  <c:v>-86.873502854839842</c:v>
                </c:pt>
                <c:pt idx="2">
                  <c:v>-150.89666293026775</c:v>
                </c:pt>
                <c:pt idx="3">
                  <c:v>-211.84795262409511</c:v>
                </c:pt>
                <c:pt idx="4">
                  <c:v>-442.29105114660882</c:v>
                </c:pt>
                <c:pt idx="5">
                  <c:v>-296.7757244972691</c:v>
                </c:pt>
                <c:pt idx="6">
                  <c:v>-226.2884131229583</c:v>
                </c:pt>
                <c:pt idx="7">
                  <c:v>-152.70387109280679</c:v>
                </c:pt>
                <c:pt idx="8">
                  <c:v>-127.07934227048645</c:v>
                </c:pt>
                <c:pt idx="9">
                  <c:v>-134.95945403015074</c:v>
                </c:pt>
                <c:pt idx="10">
                  <c:v>-134.6363493143522</c:v>
                </c:pt>
                <c:pt idx="11">
                  <c:v>-52.663875990914605</c:v>
                </c:pt>
                <c:pt idx="12">
                  <c:v>-2.8993092216676022</c:v>
                </c:pt>
                <c:pt idx="13">
                  <c:v>4.977985380104113</c:v>
                </c:pt>
                <c:pt idx="14">
                  <c:v>34.160857818092509</c:v>
                </c:pt>
                <c:pt idx="15">
                  <c:v>9.7834981585572844</c:v>
                </c:pt>
                <c:pt idx="16">
                  <c:v>53.954614520620744</c:v>
                </c:pt>
                <c:pt idx="17">
                  <c:v>67.643828196897616</c:v>
                </c:pt>
                <c:pt idx="18">
                  <c:v>37.739438494502309</c:v>
                </c:pt>
                <c:pt idx="19">
                  <c:v>31.629896349849563</c:v>
                </c:pt>
                <c:pt idx="20">
                  <c:v>58.802563795947833</c:v>
                </c:pt>
                <c:pt idx="21">
                  <c:v>199.33933899976802</c:v>
                </c:pt>
                <c:pt idx="22">
                  <c:v>233.59539956772912</c:v>
                </c:pt>
                <c:pt idx="23">
                  <c:v>75.407644246885539</c:v>
                </c:pt>
                <c:pt idx="24">
                  <c:v>353.65442546888096</c:v>
                </c:pt>
                <c:pt idx="25">
                  <c:v>362.32937597777595</c:v>
                </c:pt>
                <c:pt idx="26">
                  <c:v>270.27322813587256</c:v>
                </c:pt>
                <c:pt idx="27">
                  <c:v>515.16024340643867</c:v>
                </c:pt>
                <c:pt idx="28">
                  <c:v>749.00577319923161</c:v>
                </c:pt>
                <c:pt idx="29">
                  <c:v>707.61356286367015</c:v>
                </c:pt>
                <c:pt idx="30">
                  <c:v>645.28713039066565</c:v>
                </c:pt>
                <c:pt idx="31">
                  <c:v>600.88673613939079</c:v>
                </c:pt>
                <c:pt idx="32">
                  <c:v>519.86444085220796</c:v>
                </c:pt>
                <c:pt idx="33">
                  <c:v>322.64325289788371</c:v>
                </c:pt>
                <c:pt idx="34">
                  <c:v>224.42277801651653</c:v>
                </c:pt>
                <c:pt idx="35">
                  <c:v>132.58124107009246</c:v>
                </c:pt>
                <c:pt idx="36">
                  <c:v>201.89412031822826</c:v>
                </c:pt>
                <c:pt idx="37">
                  <c:v>113.17405624734732</c:v>
                </c:pt>
                <c:pt idx="38">
                  <c:v>164.96338074958533</c:v>
                </c:pt>
                <c:pt idx="39">
                  <c:v>436.33466422303951</c:v>
                </c:pt>
                <c:pt idx="40">
                  <c:v>419.88416985029494</c:v>
                </c:pt>
                <c:pt idx="41">
                  <c:v>364.81264835705582</c:v>
                </c:pt>
                <c:pt idx="42">
                  <c:v>232.23483960353852</c:v>
                </c:pt>
                <c:pt idx="43" formatCode="General">
                  <c:v>283.10000000000002</c:v>
                </c:pt>
                <c:pt idx="44" formatCode="#,##0.0">
                  <c:v>230.21727852010844</c:v>
                </c:pt>
                <c:pt idx="45" formatCode="#,##0.0">
                  <c:v>255.66833233557801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59-464D-956B-ECED5C617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85918592"/>
        <c:axId val="281003520"/>
      </c:barChart>
      <c:lineChart>
        <c:grouping val="standard"/>
        <c:varyColors val="0"/>
        <c:ser>
          <c:idx val="2"/>
          <c:order val="2"/>
          <c:tx>
            <c:strRef>
              <c:f>'Datos G5 Soja'!$A$5</c:f>
              <c:strCache>
                <c:ptCount val="1"/>
                <c:pt idx="0">
                  <c:v> Variación absoluta del saldo </c:v>
                </c:pt>
              </c:strCache>
            </c:strRef>
          </c:tx>
          <c:spPr>
            <a:ln w="28575">
              <a:solidFill>
                <a:srgbClr val="4F60A6"/>
              </a:solidFill>
            </a:ln>
          </c:spPr>
          <c:marker>
            <c:spPr>
              <a:solidFill>
                <a:srgbClr val="4F60A6"/>
              </a:solidFill>
              <a:ln w="28575">
                <a:solidFill>
                  <a:srgbClr val="593988"/>
                </a:solidFill>
              </a:ln>
            </c:spPr>
          </c:marker>
          <c:cat>
            <c:numRef>
              <c:f>'Datos G5 Soja'!$Z$2:$BM$2</c:f>
              <c:numCache>
                <c:formatCode>mmm\-yy</c:formatCode>
                <c:ptCount val="40"/>
                <c:pt idx="0">
                  <c:v>43525</c:v>
                </c:pt>
                <c:pt idx="1">
                  <c:v>43556</c:v>
                </c:pt>
                <c:pt idx="2">
                  <c:v>43586</c:v>
                </c:pt>
                <c:pt idx="3">
                  <c:v>43617</c:v>
                </c:pt>
                <c:pt idx="4">
                  <c:v>43647</c:v>
                </c:pt>
                <c:pt idx="5">
                  <c:v>43678</c:v>
                </c:pt>
                <c:pt idx="6">
                  <c:v>43709</c:v>
                </c:pt>
                <c:pt idx="7">
                  <c:v>43739</c:v>
                </c:pt>
                <c:pt idx="8">
                  <c:v>43770</c:v>
                </c:pt>
                <c:pt idx="9">
                  <c:v>43800</c:v>
                </c:pt>
                <c:pt idx="10">
                  <c:v>43831</c:v>
                </c:pt>
                <c:pt idx="11">
                  <c:v>43862</c:v>
                </c:pt>
                <c:pt idx="12">
                  <c:v>43891</c:v>
                </c:pt>
                <c:pt idx="13">
                  <c:v>43922</c:v>
                </c:pt>
                <c:pt idx="14">
                  <c:v>43952</c:v>
                </c:pt>
                <c:pt idx="15">
                  <c:v>43983</c:v>
                </c:pt>
                <c:pt idx="16">
                  <c:v>44013</c:v>
                </c:pt>
                <c:pt idx="17">
                  <c:v>44044</c:v>
                </c:pt>
                <c:pt idx="18">
                  <c:v>44075</c:v>
                </c:pt>
                <c:pt idx="19">
                  <c:v>44105</c:v>
                </c:pt>
                <c:pt idx="20">
                  <c:v>44136</c:v>
                </c:pt>
                <c:pt idx="21">
                  <c:v>44166</c:v>
                </c:pt>
                <c:pt idx="22">
                  <c:v>44197</c:v>
                </c:pt>
                <c:pt idx="23">
                  <c:v>44228</c:v>
                </c:pt>
                <c:pt idx="24">
                  <c:v>44256</c:v>
                </c:pt>
                <c:pt idx="25">
                  <c:v>44287</c:v>
                </c:pt>
                <c:pt idx="26">
                  <c:v>44317</c:v>
                </c:pt>
                <c:pt idx="27">
                  <c:v>44348</c:v>
                </c:pt>
                <c:pt idx="28">
                  <c:v>44378</c:v>
                </c:pt>
                <c:pt idx="29">
                  <c:v>44409</c:v>
                </c:pt>
                <c:pt idx="30">
                  <c:v>44440</c:v>
                </c:pt>
                <c:pt idx="31">
                  <c:v>44470</c:v>
                </c:pt>
                <c:pt idx="32">
                  <c:v>44501</c:v>
                </c:pt>
                <c:pt idx="33">
                  <c:v>44531</c:v>
                </c:pt>
                <c:pt idx="34">
                  <c:v>44562</c:v>
                </c:pt>
                <c:pt idx="35">
                  <c:v>44593</c:v>
                </c:pt>
                <c:pt idx="36">
                  <c:v>44621</c:v>
                </c:pt>
                <c:pt idx="37">
                  <c:v>44652</c:v>
                </c:pt>
                <c:pt idx="38">
                  <c:v>44682</c:v>
                </c:pt>
                <c:pt idx="39">
                  <c:v>44713</c:v>
                </c:pt>
              </c:numCache>
            </c:numRef>
          </c:cat>
          <c:val>
            <c:numRef>
              <c:f>'Datos G5 Soja'!$X$5:$BQ$5</c:f>
              <c:numCache>
                <c:formatCode>_ * #,##0.0_ ;_ * \-#,##0.0_ ;_ * "-"??_ ;_ @_ </c:formatCode>
                <c:ptCount val="46"/>
                <c:pt idx="0">
                  <c:v>-281.36068469000014</c:v>
                </c:pt>
                <c:pt idx="1">
                  <c:v>-167.23039766000011</c:v>
                </c:pt>
                <c:pt idx="2">
                  <c:v>-62.311910370000049</c:v>
                </c:pt>
                <c:pt idx="3">
                  <c:v>-18.39868774000016</c:v>
                </c:pt>
                <c:pt idx="4">
                  <c:v>514.49803660000032</c:v>
                </c:pt>
                <c:pt idx="5">
                  <c:v>53.43287277999967</c:v>
                </c:pt>
                <c:pt idx="6">
                  <c:v>510.34469630000007</c:v>
                </c:pt>
                <c:pt idx="7">
                  <c:v>444.79253614999959</c:v>
                </c:pt>
                <c:pt idx="8">
                  <c:v>701.31972379000013</c:v>
                </c:pt>
                <c:pt idx="9">
                  <c:v>669.35453188999963</c:v>
                </c:pt>
                <c:pt idx="10">
                  <c:v>382.1029545400001</c:v>
                </c:pt>
                <c:pt idx="11">
                  <c:v>199.26534937000008</c:v>
                </c:pt>
                <c:pt idx="12">
                  <c:v>183.00586949000029</c:v>
                </c:pt>
                <c:pt idx="13">
                  <c:v>-28.40396715999978</c:v>
                </c:pt>
                <c:pt idx="14">
                  <c:v>-130.1390507400001</c:v>
                </c:pt>
                <c:pt idx="15">
                  <c:v>121.99297102999986</c:v>
                </c:pt>
                <c:pt idx="16">
                  <c:v>-82.856949740000374</c:v>
                </c:pt>
                <c:pt idx="17">
                  <c:v>235.97555800000018</c:v>
                </c:pt>
                <c:pt idx="18">
                  <c:v>-250.77626704999977</c:v>
                </c:pt>
                <c:pt idx="19">
                  <c:v>-190.22915599999993</c:v>
                </c:pt>
                <c:pt idx="20">
                  <c:v>-686.76744288999998</c:v>
                </c:pt>
                <c:pt idx="21">
                  <c:v>-559.89131506999991</c:v>
                </c:pt>
                <c:pt idx="22">
                  <c:v>-274.65660176000034</c:v>
                </c:pt>
                <c:pt idx="23">
                  <c:v>-804.18225807000033</c:v>
                </c:pt>
                <c:pt idx="24">
                  <c:v>760.84374173999981</c:v>
                </c:pt>
                <c:pt idx="25">
                  <c:v>903.7424207900001</c:v>
                </c:pt>
                <c:pt idx="26">
                  <c:v>596.07799348000026</c:v>
                </c:pt>
                <c:pt idx="27">
                  <c:v>630.31188161000068</c:v>
                </c:pt>
                <c:pt idx="28">
                  <c:v>269.55900055999973</c:v>
                </c:pt>
                <c:pt idx="29">
                  <c:v>447.4829422899997</c:v>
                </c:pt>
                <c:pt idx="30">
                  <c:v>664.41599947000043</c:v>
                </c:pt>
                <c:pt idx="31">
                  <c:v>1182.6165048899993</c:v>
                </c:pt>
                <c:pt idx="32">
                  <c:v>1098.2753562600003</c:v>
                </c:pt>
                <c:pt idx="33">
                  <c:v>647.18678451000028</c:v>
                </c:pt>
                <c:pt idx="34">
                  <c:v>78.458290269999949</c:v>
                </c:pt>
                <c:pt idx="35">
                  <c:v>921.92698884000015</c:v>
                </c:pt>
                <c:pt idx="36">
                  <c:v>-473.33824228999987</c:v>
                </c:pt>
                <c:pt idx="37">
                  <c:v>-76.905523820000496</c:v>
                </c:pt>
                <c:pt idx="38">
                  <c:v>277.63274739000008</c:v>
                </c:pt>
                <c:pt idx="39">
                  <c:v>262.80948117000048</c:v>
                </c:pt>
                <c:pt idx="40">
                  <c:v>140.42658707000089</c:v>
                </c:pt>
                <c:pt idx="41">
                  <c:v>144.39696477999999</c:v>
                </c:pt>
                <c:pt idx="42">
                  <c:v>-318.42425199999963</c:v>
                </c:pt>
                <c:pt idx="43" formatCode="General">
                  <c:v>-822.4</c:v>
                </c:pt>
                <c:pt idx="44" formatCode="#,##0.0">
                  <c:v>-360.30747004000023</c:v>
                </c:pt>
                <c:pt idx="45" formatCode="#,##0.0">
                  <c:v>966.7633332399995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59-464D-956B-ECED5C617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18592"/>
        <c:axId val="281003520"/>
      </c:lineChart>
      <c:dateAx>
        <c:axId val="1859185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spPr>
          <a:ln>
            <a:noFill/>
          </a:ln>
        </c:spPr>
        <c:txPr>
          <a:bodyPr rot="-5400000" vert="horz"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AR"/>
          </a:p>
        </c:txPr>
        <c:crossAx val="281003520"/>
        <c:crosses val="autoZero"/>
        <c:auto val="1"/>
        <c:lblOffset val="100"/>
        <c:baseTimeUnit val="months"/>
        <c:majorUnit val="1"/>
        <c:majorTimeUnit val="months"/>
      </c:dateAx>
      <c:valAx>
        <c:axId val="281003520"/>
        <c:scaling>
          <c:orientation val="minMax"/>
          <c:max val="1200"/>
          <c:min val="-120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AR"/>
          </a:p>
        </c:txPr>
        <c:crossAx val="185918592"/>
        <c:crosses val="autoZero"/>
        <c:crossBetween val="between"/>
        <c:majorUnit val="300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5.2730913046741157E-2"/>
          <c:y val="0.8611595244245579"/>
          <c:w val="0.93140553766836365"/>
          <c:h val="4.0380827206203826E-2"/>
        </c:manualLayout>
      </c:layout>
      <c:overlay val="0"/>
      <c:txPr>
        <a:bodyPr/>
        <a:lstStyle/>
        <a:p>
          <a:pPr>
            <a:defRPr sz="1200">
              <a:latin typeface="Arial" panose="020B0604020202020204" pitchFamily="34" charset="0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noFill/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824671916010495E-2"/>
          <c:y val="1.2578616352200978E-2"/>
          <c:w val="0.90594489534961975"/>
          <c:h val="0.803327835989005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 gráficos países'!$E$2</c:f>
              <c:strCache>
                <c:ptCount val="1"/>
                <c:pt idx="0">
                  <c:v>Exportación</c:v>
                </c:pt>
              </c:strCache>
            </c:strRef>
          </c:tx>
          <c:spPr>
            <a:solidFill>
              <a:srgbClr val="EEB105"/>
            </a:solidFill>
            <a:ln>
              <a:noFill/>
            </a:ln>
          </c:spPr>
          <c:invertIfNegative val="0"/>
          <c:cat>
            <c:numRef>
              <c:f>'Datos gráficos países'!$B$3:$B$24</c:f>
              <c:numCache>
                <c:formatCode>mmm\-yy</c:formatCode>
                <c:ptCount val="22"/>
                <c:pt idx="0">
                  <c:v>44216</c:v>
                </c:pt>
                <c:pt idx="1">
                  <c:v>44247</c:v>
                </c:pt>
                <c:pt idx="2">
                  <c:v>44275</c:v>
                </c:pt>
                <c:pt idx="3">
                  <c:v>44306</c:v>
                </c:pt>
                <c:pt idx="4">
                  <c:v>44336</c:v>
                </c:pt>
                <c:pt idx="5">
                  <c:v>44367</c:v>
                </c:pt>
                <c:pt idx="6">
                  <c:v>44397</c:v>
                </c:pt>
                <c:pt idx="7">
                  <c:v>44428</c:v>
                </c:pt>
                <c:pt idx="8">
                  <c:v>44459</c:v>
                </c:pt>
                <c:pt idx="9">
                  <c:v>44489</c:v>
                </c:pt>
                <c:pt idx="10">
                  <c:v>44520</c:v>
                </c:pt>
                <c:pt idx="11">
                  <c:v>44550</c:v>
                </c:pt>
                <c:pt idx="12">
                  <c:v>44581</c:v>
                </c:pt>
                <c:pt idx="13">
                  <c:v>44612</c:v>
                </c:pt>
                <c:pt idx="14">
                  <c:v>44640</c:v>
                </c:pt>
                <c:pt idx="15">
                  <c:v>44671</c:v>
                </c:pt>
                <c:pt idx="16">
                  <c:v>44701</c:v>
                </c:pt>
                <c:pt idx="17">
                  <c:v>44732</c:v>
                </c:pt>
                <c:pt idx="18">
                  <c:v>44762</c:v>
                </c:pt>
                <c:pt idx="19">
                  <c:v>44793</c:v>
                </c:pt>
                <c:pt idx="20">
                  <c:v>44824</c:v>
                </c:pt>
                <c:pt idx="21">
                  <c:v>44854</c:v>
                </c:pt>
              </c:numCache>
            </c:numRef>
          </c:cat>
          <c:val>
            <c:numRef>
              <c:f>'Datos gráficos países'!$E$3:$E$24</c:f>
              <c:numCache>
                <c:formatCode>#,##0</c:formatCode>
                <c:ptCount val="22"/>
                <c:pt idx="0">
                  <c:v>816</c:v>
                </c:pt>
                <c:pt idx="1">
                  <c:v>774</c:v>
                </c:pt>
                <c:pt idx="2">
                  <c:v>829</c:v>
                </c:pt>
                <c:pt idx="3">
                  <c:v>727</c:v>
                </c:pt>
                <c:pt idx="4">
                  <c:v>837</c:v>
                </c:pt>
                <c:pt idx="5">
                  <c:v>972</c:v>
                </c:pt>
                <c:pt idx="6">
                  <c:v>938</c:v>
                </c:pt>
                <c:pt idx="7">
                  <c:v>1191</c:v>
                </c:pt>
                <c:pt idx="8">
                  <c:v>1299</c:v>
                </c:pt>
                <c:pt idx="9">
                  <c:v>1114</c:v>
                </c:pt>
                <c:pt idx="10">
                  <c:v>1197</c:v>
                </c:pt>
                <c:pt idx="11">
                  <c:v>1074</c:v>
                </c:pt>
                <c:pt idx="12">
                  <c:v>675</c:v>
                </c:pt>
                <c:pt idx="13">
                  <c:v>789</c:v>
                </c:pt>
                <c:pt idx="14">
                  <c:v>986</c:v>
                </c:pt>
                <c:pt idx="15">
                  <c:v>1102</c:v>
                </c:pt>
                <c:pt idx="16">
                  <c:v>1036</c:v>
                </c:pt>
                <c:pt idx="17">
                  <c:v>1225</c:v>
                </c:pt>
                <c:pt idx="18">
                  <c:v>1136</c:v>
                </c:pt>
                <c:pt idx="19">
                  <c:v>1177</c:v>
                </c:pt>
                <c:pt idx="20">
                  <c:v>1213</c:v>
                </c:pt>
                <c:pt idx="21">
                  <c:v>1123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1-484C-B98E-AE79DE54B59B}"/>
            </c:ext>
          </c:extLst>
        </c:ser>
        <c:ser>
          <c:idx val="1"/>
          <c:order val="1"/>
          <c:tx>
            <c:strRef>
              <c:f>'Datos gráficos países'!$F$2</c:f>
              <c:strCache>
                <c:ptCount val="1"/>
                <c:pt idx="0">
                  <c:v>Importación</c:v>
                </c:pt>
              </c:strCache>
            </c:strRef>
          </c:tx>
          <c:spPr>
            <a:solidFill>
              <a:srgbClr val="A284A4"/>
            </a:solidFill>
            <a:ln>
              <a:noFill/>
            </a:ln>
          </c:spPr>
          <c:invertIfNegative val="0"/>
          <c:cat>
            <c:numRef>
              <c:f>'Datos gráficos países'!$B$3:$B$24</c:f>
              <c:numCache>
                <c:formatCode>mmm\-yy</c:formatCode>
                <c:ptCount val="22"/>
                <c:pt idx="0">
                  <c:v>44216</c:v>
                </c:pt>
                <c:pt idx="1">
                  <c:v>44247</c:v>
                </c:pt>
                <c:pt idx="2">
                  <c:v>44275</c:v>
                </c:pt>
                <c:pt idx="3">
                  <c:v>44306</c:v>
                </c:pt>
                <c:pt idx="4">
                  <c:v>44336</c:v>
                </c:pt>
                <c:pt idx="5">
                  <c:v>44367</c:v>
                </c:pt>
                <c:pt idx="6">
                  <c:v>44397</c:v>
                </c:pt>
                <c:pt idx="7">
                  <c:v>44428</c:v>
                </c:pt>
                <c:pt idx="8">
                  <c:v>44459</c:v>
                </c:pt>
                <c:pt idx="9">
                  <c:v>44489</c:v>
                </c:pt>
                <c:pt idx="10">
                  <c:v>44520</c:v>
                </c:pt>
                <c:pt idx="11">
                  <c:v>44550</c:v>
                </c:pt>
                <c:pt idx="12">
                  <c:v>44581</c:v>
                </c:pt>
                <c:pt idx="13">
                  <c:v>44612</c:v>
                </c:pt>
                <c:pt idx="14">
                  <c:v>44640</c:v>
                </c:pt>
                <c:pt idx="15">
                  <c:v>44671</c:v>
                </c:pt>
                <c:pt idx="16">
                  <c:v>44701</c:v>
                </c:pt>
                <c:pt idx="17">
                  <c:v>44732</c:v>
                </c:pt>
                <c:pt idx="18">
                  <c:v>44762</c:v>
                </c:pt>
                <c:pt idx="19">
                  <c:v>44793</c:v>
                </c:pt>
                <c:pt idx="20">
                  <c:v>44824</c:v>
                </c:pt>
                <c:pt idx="21">
                  <c:v>44854</c:v>
                </c:pt>
              </c:numCache>
            </c:numRef>
          </c:cat>
          <c:val>
            <c:numRef>
              <c:f>'Datos gráficos países'!$F$3:$F$24</c:f>
              <c:numCache>
                <c:formatCode>#,##0</c:formatCode>
                <c:ptCount val="22"/>
                <c:pt idx="0">
                  <c:v>760</c:v>
                </c:pt>
                <c:pt idx="1">
                  <c:v>852</c:v>
                </c:pt>
                <c:pt idx="2">
                  <c:v>1123</c:v>
                </c:pt>
                <c:pt idx="3">
                  <c:v>934</c:v>
                </c:pt>
                <c:pt idx="4">
                  <c:v>1068</c:v>
                </c:pt>
                <c:pt idx="5">
                  <c:v>1041</c:v>
                </c:pt>
                <c:pt idx="6">
                  <c:v>1104</c:v>
                </c:pt>
                <c:pt idx="7">
                  <c:v>1154</c:v>
                </c:pt>
                <c:pt idx="8">
                  <c:v>1091</c:v>
                </c:pt>
                <c:pt idx="9">
                  <c:v>1002</c:v>
                </c:pt>
                <c:pt idx="10">
                  <c:v>1111</c:v>
                </c:pt>
                <c:pt idx="11">
                  <c:v>1201</c:v>
                </c:pt>
                <c:pt idx="12">
                  <c:v>1009</c:v>
                </c:pt>
                <c:pt idx="13">
                  <c:v>1044</c:v>
                </c:pt>
                <c:pt idx="14">
                  <c:v>1385</c:v>
                </c:pt>
                <c:pt idx="15">
                  <c:v>1315</c:v>
                </c:pt>
                <c:pt idx="16">
                  <c:v>1506</c:v>
                </c:pt>
                <c:pt idx="17">
                  <c:v>1787</c:v>
                </c:pt>
                <c:pt idx="18">
                  <c:v>1476</c:v>
                </c:pt>
                <c:pt idx="19">
                  <c:v>1450</c:v>
                </c:pt>
                <c:pt idx="20">
                  <c:v>1587</c:v>
                </c:pt>
                <c:pt idx="21">
                  <c:v>1247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B1-484C-B98E-AE79DE54B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200512"/>
        <c:axId val="67202048"/>
      </c:barChart>
      <c:lineChart>
        <c:grouping val="standard"/>
        <c:varyColors val="0"/>
        <c:ser>
          <c:idx val="2"/>
          <c:order val="2"/>
          <c:tx>
            <c:strRef>
              <c:f>'Datos gráficos países'!$G$2</c:f>
              <c:strCache>
                <c:ptCount val="1"/>
                <c:pt idx="0">
                  <c:v>Saldo</c:v>
                </c:pt>
              </c:strCache>
            </c:strRef>
          </c:tx>
          <c:spPr>
            <a:ln w="28575">
              <a:solidFill>
                <a:srgbClr val="4F60A6"/>
              </a:solidFill>
            </a:ln>
          </c:spPr>
          <c:marker>
            <c:spPr>
              <a:solidFill>
                <a:srgbClr val="4F60A6"/>
              </a:solidFill>
              <a:ln w="28575">
                <a:solidFill>
                  <a:srgbClr val="593988"/>
                </a:solidFill>
              </a:ln>
            </c:spPr>
          </c:marker>
          <c:cat>
            <c:numRef>
              <c:f>'Datos gráficos países'!$B$3:$B$16</c:f>
              <c:numCache>
                <c:formatCode>mmm\-yy</c:formatCode>
                <c:ptCount val="14"/>
                <c:pt idx="0">
                  <c:v>44216</c:v>
                </c:pt>
                <c:pt idx="1">
                  <c:v>44247</c:v>
                </c:pt>
                <c:pt idx="2">
                  <c:v>44275</c:v>
                </c:pt>
                <c:pt idx="3">
                  <c:v>44306</c:v>
                </c:pt>
                <c:pt idx="4">
                  <c:v>44336</c:v>
                </c:pt>
                <c:pt idx="5">
                  <c:v>44367</c:v>
                </c:pt>
                <c:pt idx="6">
                  <c:v>44397</c:v>
                </c:pt>
                <c:pt idx="7">
                  <c:v>44428</c:v>
                </c:pt>
                <c:pt idx="8">
                  <c:v>44459</c:v>
                </c:pt>
                <c:pt idx="9">
                  <c:v>44489</c:v>
                </c:pt>
                <c:pt idx="10">
                  <c:v>44520</c:v>
                </c:pt>
                <c:pt idx="11">
                  <c:v>44550</c:v>
                </c:pt>
                <c:pt idx="12">
                  <c:v>44581</c:v>
                </c:pt>
                <c:pt idx="13">
                  <c:v>44612</c:v>
                </c:pt>
              </c:numCache>
            </c:numRef>
          </c:cat>
          <c:val>
            <c:numRef>
              <c:f>'Datos gráficos países'!$G$3:$G$24</c:f>
              <c:numCache>
                <c:formatCode>#,##0</c:formatCode>
                <c:ptCount val="22"/>
                <c:pt idx="0">
                  <c:v>57</c:v>
                </c:pt>
                <c:pt idx="1">
                  <c:v>-79</c:v>
                </c:pt>
                <c:pt idx="2">
                  <c:v>-294</c:v>
                </c:pt>
                <c:pt idx="3">
                  <c:v>-207</c:v>
                </c:pt>
                <c:pt idx="4">
                  <c:v>-231</c:v>
                </c:pt>
                <c:pt idx="5">
                  <c:v>-69</c:v>
                </c:pt>
                <c:pt idx="6">
                  <c:v>-166</c:v>
                </c:pt>
                <c:pt idx="7">
                  <c:v>37</c:v>
                </c:pt>
                <c:pt idx="8">
                  <c:v>208</c:v>
                </c:pt>
                <c:pt idx="9">
                  <c:v>112</c:v>
                </c:pt>
                <c:pt idx="10">
                  <c:v>86</c:v>
                </c:pt>
                <c:pt idx="11">
                  <c:v>-128</c:v>
                </c:pt>
                <c:pt idx="12">
                  <c:v>-335</c:v>
                </c:pt>
                <c:pt idx="13">
                  <c:v>-255</c:v>
                </c:pt>
                <c:pt idx="14">
                  <c:v>-399</c:v>
                </c:pt>
                <c:pt idx="15">
                  <c:v>-213</c:v>
                </c:pt>
                <c:pt idx="16">
                  <c:v>-470</c:v>
                </c:pt>
                <c:pt idx="17">
                  <c:v>-561</c:v>
                </c:pt>
                <c:pt idx="18">
                  <c:v>-340</c:v>
                </c:pt>
                <c:pt idx="19">
                  <c:v>-273</c:v>
                </c:pt>
                <c:pt idx="20">
                  <c:v>-373</c:v>
                </c:pt>
                <c:pt idx="21">
                  <c:v>-124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B1-484C-B98E-AE79DE54B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00512"/>
        <c:axId val="67202048"/>
      </c:lineChart>
      <c:dateAx>
        <c:axId val="672005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>
            <a:noFill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67202048"/>
        <c:crosses val="autoZero"/>
        <c:auto val="1"/>
        <c:lblOffset val="100"/>
        <c:baseTimeUnit val="months"/>
        <c:majorUnit val="1"/>
        <c:majorTimeUnit val="months"/>
        <c:minorUnit val="1"/>
        <c:minorTimeUnit val="days"/>
      </c:dateAx>
      <c:valAx>
        <c:axId val="67202048"/>
        <c:scaling>
          <c:orientation val="minMax"/>
          <c:max val="1800"/>
          <c:min val="-60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67200512"/>
        <c:crosses val="autoZero"/>
        <c:crossBetween val="between"/>
        <c:majorUnit val="200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9.5042735042735041E-2"/>
          <c:y val="0.95220782441564888"/>
          <c:w val="0.79367569823002893"/>
          <c:h val="4.7792175584351171E-2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89629180967767E-2"/>
          <c:y val="1.2578616352200978E-2"/>
          <c:w val="0.90867993808466274"/>
          <c:h val="0.811726786120238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 gráficos países'!$E$2</c:f>
              <c:strCache>
                <c:ptCount val="1"/>
                <c:pt idx="0">
                  <c:v>Exportación</c:v>
                </c:pt>
              </c:strCache>
            </c:strRef>
          </c:tx>
          <c:spPr>
            <a:solidFill>
              <a:srgbClr val="EEB105"/>
            </a:solidFill>
            <a:ln>
              <a:noFill/>
            </a:ln>
          </c:spPr>
          <c:invertIfNegative val="0"/>
          <c:cat>
            <c:numRef>
              <c:f>'Datos gráficos países'!$B$25:$B$46</c:f>
              <c:numCache>
                <c:formatCode>mmm\-yy</c:formatCode>
                <c:ptCount val="22"/>
                <c:pt idx="0">
                  <c:v>44216</c:v>
                </c:pt>
                <c:pt idx="1">
                  <c:v>44247</c:v>
                </c:pt>
                <c:pt idx="2">
                  <c:v>44275</c:v>
                </c:pt>
                <c:pt idx="3">
                  <c:v>44306</c:v>
                </c:pt>
                <c:pt idx="4">
                  <c:v>44336</c:v>
                </c:pt>
                <c:pt idx="5">
                  <c:v>44367</c:v>
                </c:pt>
                <c:pt idx="6">
                  <c:v>44397</c:v>
                </c:pt>
                <c:pt idx="7">
                  <c:v>44428</c:v>
                </c:pt>
                <c:pt idx="8">
                  <c:v>44459</c:v>
                </c:pt>
                <c:pt idx="9">
                  <c:v>44489</c:v>
                </c:pt>
                <c:pt idx="10">
                  <c:v>44520</c:v>
                </c:pt>
                <c:pt idx="11">
                  <c:v>44550</c:v>
                </c:pt>
                <c:pt idx="12">
                  <c:v>44581</c:v>
                </c:pt>
                <c:pt idx="13">
                  <c:v>44612</c:v>
                </c:pt>
                <c:pt idx="14">
                  <c:v>44640</c:v>
                </c:pt>
                <c:pt idx="15">
                  <c:v>44671</c:v>
                </c:pt>
                <c:pt idx="16">
                  <c:v>44701</c:v>
                </c:pt>
                <c:pt idx="17">
                  <c:v>44732</c:v>
                </c:pt>
                <c:pt idx="18">
                  <c:v>44762</c:v>
                </c:pt>
                <c:pt idx="19">
                  <c:v>44793</c:v>
                </c:pt>
                <c:pt idx="20">
                  <c:v>44824</c:v>
                </c:pt>
                <c:pt idx="21">
                  <c:v>44854</c:v>
                </c:pt>
              </c:numCache>
            </c:numRef>
          </c:cat>
          <c:val>
            <c:numRef>
              <c:f>'Datos gráficos países'!$E$25:$E$46</c:f>
              <c:numCache>
                <c:formatCode>#,##0</c:formatCode>
                <c:ptCount val="22"/>
                <c:pt idx="0">
                  <c:v>286</c:v>
                </c:pt>
                <c:pt idx="1">
                  <c:v>253</c:v>
                </c:pt>
                <c:pt idx="2">
                  <c:v>427</c:v>
                </c:pt>
                <c:pt idx="3">
                  <c:v>474</c:v>
                </c:pt>
                <c:pt idx="4">
                  <c:v>775</c:v>
                </c:pt>
                <c:pt idx="5">
                  <c:v>521</c:v>
                </c:pt>
                <c:pt idx="6">
                  <c:v>611</c:v>
                </c:pt>
                <c:pt idx="7">
                  <c:v>1038</c:v>
                </c:pt>
                <c:pt idx="8">
                  <c:v>721</c:v>
                </c:pt>
                <c:pt idx="9">
                  <c:v>511</c:v>
                </c:pt>
                <c:pt idx="10">
                  <c:v>304</c:v>
                </c:pt>
                <c:pt idx="11">
                  <c:v>373</c:v>
                </c:pt>
                <c:pt idx="12">
                  <c:v>369</c:v>
                </c:pt>
                <c:pt idx="13">
                  <c:v>403</c:v>
                </c:pt>
                <c:pt idx="14">
                  <c:v>480</c:v>
                </c:pt>
                <c:pt idx="15">
                  <c:v>371</c:v>
                </c:pt>
                <c:pt idx="16">
                  <c:v>587</c:v>
                </c:pt>
                <c:pt idx="17">
                  <c:v>616</c:v>
                </c:pt>
                <c:pt idx="18">
                  <c:v>746</c:v>
                </c:pt>
                <c:pt idx="19">
                  <c:v>578</c:v>
                </c:pt>
                <c:pt idx="20">
                  <c:v>1054</c:v>
                </c:pt>
                <c:pt idx="21">
                  <c:v>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2-4086-BA55-4F53695F28F8}"/>
            </c:ext>
          </c:extLst>
        </c:ser>
        <c:ser>
          <c:idx val="1"/>
          <c:order val="1"/>
          <c:tx>
            <c:strRef>
              <c:f>'Datos gráficos países'!$F$2</c:f>
              <c:strCache>
                <c:ptCount val="1"/>
                <c:pt idx="0">
                  <c:v>Importación</c:v>
                </c:pt>
              </c:strCache>
            </c:strRef>
          </c:tx>
          <c:spPr>
            <a:solidFill>
              <a:srgbClr val="A284A4"/>
            </a:solidFill>
            <a:ln>
              <a:noFill/>
            </a:ln>
          </c:spPr>
          <c:invertIfNegative val="0"/>
          <c:cat>
            <c:numRef>
              <c:f>'Datos gráficos países'!$B$25:$B$46</c:f>
              <c:numCache>
                <c:formatCode>mmm\-yy</c:formatCode>
                <c:ptCount val="22"/>
                <c:pt idx="0">
                  <c:v>44216</c:v>
                </c:pt>
                <c:pt idx="1">
                  <c:v>44247</c:v>
                </c:pt>
                <c:pt idx="2">
                  <c:v>44275</c:v>
                </c:pt>
                <c:pt idx="3">
                  <c:v>44306</c:v>
                </c:pt>
                <c:pt idx="4">
                  <c:v>44336</c:v>
                </c:pt>
                <c:pt idx="5">
                  <c:v>44367</c:v>
                </c:pt>
                <c:pt idx="6">
                  <c:v>44397</c:v>
                </c:pt>
                <c:pt idx="7">
                  <c:v>44428</c:v>
                </c:pt>
                <c:pt idx="8">
                  <c:v>44459</c:v>
                </c:pt>
                <c:pt idx="9">
                  <c:v>44489</c:v>
                </c:pt>
                <c:pt idx="10">
                  <c:v>44520</c:v>
                </c:pt>
                <c:pt idx="11">
                  <c:v>44550</c:v>
                </c:pt>
                <c:pt idx="12">
                  <c:v>44581</c:v>
                </c:pt>
                <c:pt idx="13">
                  <c:v>44612</c:v>
                </c:pt>
                <c:pt idx="14">
                  <c:v>44640</c:v>
                </c:pt>
                <c:pt idx="15">
                  <c:v>44671</c:v>
                </c:pt>
                <c:pt idx="16">
                  <c:v>44701</c:v>
                </c:pt>
                <c:pt idx="17">
                  <c:v>44732</c:v>
                </c:pt>
                <c:pt idx="18">
                  <c:v>44762</c:v>
                </c:pt>
                <c:pt idx="19">
                  <c:v>44793</c:v>
                </c:pt>
                <c:pt idx="20">
                  <c:v>44824</c:v>
                </c:pt>
                <c:pt idx="21">
                  <c:v>44854</c:v>
                </c:pt>
              </c:numCache>
            </c:numRef>
          </c:cat>
          <c:val>
            <c:numRef>
              <c:f>'Datos gráficos países'!$F$25:$F$46</c:f>
              <c:numCache>
                <c:formatCode>#,##0</c:formatCode>
                <c:ptCount val="22"/>
                <c:pt idx="0">
                  <c:v>871</c:v>
                </c:pt>
                <c:pt idx="1">
                  <c:v>865</c:v>
                </c:pt>
                <c:pt idx="2">
                  <c:v>1110</c:v>
                </c:pt>
                <c:pt idx="3">
                  <c:v>921</c:v>
                </c:pt>
                <c:pt idx="4">
                  <c:v>883</c:v>
                </c:pt>
                <c:pt idx="5">
                  <c:v>1194</c:v>
                </c:pt>
                <c:pt idx="6">
                  <c:v>1072</c:v>
                </c:pt>
                <c:pt idx="7">
                  <c:v>1222</c:v>
                </c:pt>
                <c:pt idx="8">
                  <c:v>1386</c:v>
                </c:pt>
                <c:pt idx="9">
                  <c:v>1323</c:v>
                </c:pt>
                <c:pt idx="10">
                  <c:v>1154</c:v>
                </c:pt>
                <c:pt idx="11">
                  <c:v>1537</c:v>
                </c:pt>
                <c:pt idx="12">
                  <c:v>1508</c:v>
                </c:pt>
                <c:pt idx="13">
                  <c:v>1271</c:v>
                </c:pt>
                <c:pt idx="14">
                  <c:v>1622</c:v>
                </c:pt>
                <c:pt idx="15">
                  <c:v>1253</c:v>
                </c:pt>
                <c:pt idx="16">
                  <c:v>1429</c:v>
                </c:pt>
                <c:pt idx="17">
                  <c:v>1579</c:v>
                </c:pt>
                <c:pt idx="18">
                  <c:v>1487</c:v>
                </c:pt>
                <c:pt idx="19">
                  <c:v>1589</c:v>
                </c:pt>
                <c:pt idx="20">
                  <c:v>1618</c:v>
                </c:pt>
                <c:pt idx="21">
                  <c:v>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2-4086-BA55-4F53695F2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099392"/>
        <c:axId val="125113472"/>
      </c:barChart>
      <c:lineChart>
        <c:grouping val="standard"/>
        <c:varyColors val="0"/>
        <c:ser>
          <c:idx val="2"/>
          <c:order val="2"/>
          <c:tx>
            <c:strRef>
              <c:f>'Datos gráficos países'!$G$2</c:f>
              <c:strCache>
                <c:ptCount val="1"/>
                <c:pt idx="0">
                  <c:v>Saldo</c:v>
                </c:pt>
              </c:strCache>
            </c:strRef>
          </c:tx>
          <c:spPr>
            <a:ln w="28575">
              <a:solidFill>
                <a:srgbClr val="4F60A6"/>
              </a:solidFill>
            </a:ln>
          </c:spPr>
          <c:marker>
            <c:spPr>
              <a:solidFill>
                <a:srgbClr val="4F60A6"/>
              </a:solidFill>
              <a:ln w="28575"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numRef>
              <c:f>'Datos gráficos países'!$B$25:$B$38</c:f>
              <c:numCache>
                <c:formatCode>mmm\-yy</c:formatCode>
                <c:ptCount val="14"/>
                <c:pt idx="0">
                  <c:v>44216</c:v>
                </c:pt>
                <c:pt idx="1">
                  <c:v>44247</c:v>
                </c:pt>
                <c:pt idx="2">
                  <c:v>44275</c:v>
                </c:pt>
                <c:pt idx="3">
                  <c:v>44306</c:v>
                </c:pt>
                <c:pt idx="4">
                  <c:v>44336</c:v>
                </c:pt>
                <c:pt idx="5">
                  <c:v>44367</c:v>
                </c:pt>
                <c:pt idx="6">
                  <c:v>44397</c:v>
                </c:pt>
                <c:pt idx="7">
                  <c:v>44428</c:v>
                </c:pt>
                <c:pt idx="8">
                  <c:v>44459</c:v>
                </c:pt>
                <c:pt idx="9">
                  <c:v>44489</c:v>
                </c:pt>
                <c:pt idx="10">
                  <c:v>44520</c:v>
                </c:pt>
                <c:pt idx="11">
                  <c:v>44550</c:v>
                </c:pt>
                <c:pt idx="12">
                  <c:v>44581</c:v>
                </c:pt>
                <c:pt idx="13">
                  <c:v>44612</c:v>
                </c:pt>
              </c:numCache>
            </c:numRef>
          </c:cat>
          <c:val>
            <c:numRef>
              <c:f>'Datos gráficos países'!$G$25:$G$46</c:f>
              <c:numCache>
                <c:formatCode>#,##0</c:formatCode>
                <c:ptCount val="22"/>
                <c:pt idx="0">
                  <c:v>-585</c:v>
                </c:pt>
                <c:pt idx="1">
                  <c:v>-612</c:v>
                </c:pt>
                <c:pt idx="2">
                  <c:v>-682</c:v>
                </c:pt>
                <c:pt idx="3">
                  <c:v>-447</c:v>
                </c:pt>
                <c:pt idx="4">
                  <c:v>-108</c:v>
                </c:pt>
                <c:pt idx="5">
                  <c:v>-673</c:v>
                </c:pt>
                <c:pt idx="6">
                  <c:v>-461</c:v>
                </c:pt>
                <c:pt idx="7">
                  <c:v>-184</c:v>
                </c:pt>
                <c:pt idx="8">
                  <c:v>-665</c:v>
                </c:pt>
                <c:pt idx="9">
                  <c:v>-811</c:v>
                </c:pt>
                <c:pt idx="10">
                  <c:v>-850</c:v>
                </c:pt>
                <c:pt idx="11">
                  <c:v>-1164</c:v>
                </c:pt>
                <c:pt idx="12">
                  <c:v>-1139</c:v>
                </c:pt>
                <c:pt idx="13">
                  <c:v>-868</c:v>
                </c:pt>
                <c:pt idx="14">
                  <c:v>-1142</c:v>
                </c:pt>
                <c:pt idx="15">
                  <c:v>-882</c:v>
                </c:pt>
                <c:pt idx="16">
                  <c:v>-842</c:v>
                </c:pt>
                <c:pt idx="17">
                  <c:v>-963</c:v>
                </c:pt>
                <c:pt idx="18">
                  <c:v>-741</c:v>
                </c:pt>
                <c:pt idx="19">
                  <c:v>-1011</c:v>
                </c:pt>
                <c:pt idx="20">
                  <c:v>-565</c:v>
                </c:pt>
                <c:pt idx="21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82-4086-BA55-4F53695F2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099392"/>
        <c:axId val="125113472"/>
      </c:lineChart>
      <c:dateAx>
        <c:axId val="125099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>
            <a:noFill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25113472"/>
        <c:crosses val="autoZero"/>
        <c:auto val="1"/>
        <c:lblOffset val="100"/>
        <c:baseTimeUnit val="months"/>
        <c:majorUnit val="1"/>
        <c:majorTimeUnit val="months"/>
        <c:minorUnit val="1"/>
        <c:minorTimeUnit val="days"/>
      </c:dateAx>
      <c:valAx>
        <c:axId val="125113472"/>
        <c:scaling>
          <c:orientation val="minMax"/>
          <c:max val="1600"/>
          <c:min val="-120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25099392"/>
        <c:crosses val="autoZero"/>
        <c:crossBetween val="between"/>
        <c:majorUnit val="150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1217368598155998"/>
          <c:y val="0.95627618988571306"/>
          <c:w val="0.42209398186315567"/>
          <c:h val="3.6569987389658672E-2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781893004115234E-2"/>
          <c:y val="1.4078822824312316E-2"/>
          <c:w val="0.92098765432098761"/>
          <c:h val="0.82222547378428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 gráficos países'!$E$2</c:f>
              <c:strCache>
                <c:ptCount val="1"/>
                <c:pt idx="0">
                  <c:v>Exportación</c:v>
                </c:pt>
              </c:strCache>
            </c:strRef>
          </c:tx>
          <c:spPr>
            <a:solidFill>
              <a:srgbClr val="EEB105"/>
            </a:solidFill>
            <a:ln>
              <a:noFill/>
            </a:ln>
          </c:spPr>
          <c:invertIfNegative val="0"/>
          <c:cat>
            <c:numRef>
              <c:f>'Datos gráficos países'!$B$91:$B$112</c:f>
              <c:numCache>
                <c:formatCode>mmm\-yy</c:formatCode>
                <c:ptCount val="2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</c:numCache>
            </c:numRef>
          </c:cat>
          <c:val>
            <c:numRef>
              <c:f>'Datos gráficos países'!$E$91:$E$112</c:f>
              <c:numCache>
                <c:formatCode>General</c:formatCode>
                <c:ptCount val="22"/>
                <c:pt idx="0">
                  <c:v>237</c:v>
                </c:pt>
                <c:pt idx="1">
                  <c:v>229</c:v>
                </c:pt>
                <c:pt idx="2">
                  <c:v>278</c:v>
                </c:pt>
                <c:pt idx="3">
                  <c:v>327</c:v>
                </c:pt>
                <c:pt idx="4">
                  <c:v>354</c:v>
                </c:pt>
                <c:pt idx="5">
                  <c:v>313</c:v>
                </c:pt>
                <c:pt idx="6">
                  <c:v>360</c:v>
                </c:pt>
                <c:pt idx="7">
                  <c:v>360</c:v>
                </c:pt>
                <c:pt idx="8">
                  <c:v>423</c:v>
                </c:pt>
                <c:pt idx="9">
                  <c:v>420</c:v>
                </c:pt>
                <c:pt idx="10">
                  <c:v>457</c:v>
                </c:pt>
                <c:pt idx="11">
                  <c:v>447</c:v>
                </c:pt>
                <c:pt idx="12">
                  <c:v>421</c:v>
                </c:pt>
                <c:pt idx="13">
                  <c:v>395</c:v>
                </c:pt>
                <c:pt idx="14">
                  <c:v>495</c:v>
                </c:pt>
                <c:pt idx="15">
                  <c:v>440</c:v>
                </c:pt>
                <c:pt idx="16">
                  <c:v>506</c:v>
                </c:pt>
                <c:pt idx="17">
                  <c:v>371</c:v>
                </c:pt>
                <c:pt idx="18">
                  <c:v>332</c:v>
                </c:pt>
                <c:pt idx="19">
                  <c:v>431</c:v>
                </c:pt>
                <c:pt idx="20">
                  <c:v>413</c:v>
                </c:pt>
                <c:pt idx="21">
                  <c:v>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3-4631-A363-DDC7D1CC8FB6}"/>
            </c:ext>
          </c:extLst>
        </c:ser>
        <c:ser>
          <c:idx val="1"/>
          <c:order val="1"/>
          <c:tx>
            <c:strRef>
              <c:f>'Datos gráficos países'!$F$2</c:f>
              <c:strCache>
                <c:ptCount val="1"/>
                <c:pt idx="0">
                  <c:v>Importación</c:v>
                </c:pt>
              </c:strCache>
            </c:strRef>
          </c:tx>
          <c:spPr>
            <a:solidFill>
              <a:srgbClr val="A284A4"/>
            </a:solidFill>
            <a:ln>
              <a:noFill/>
            </a:ln>
          </c:spPr>
          <c:invertIfNegative val="0"/>
          <c:cat>
            <c:numRef>
              <c:f>'Datos gráficos países'!$B$91:$B$112</c:f>
              <c:numCache>
                <c:formatCode>mmm\-yy</c:formatCode>
                <c:ptCount val="2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</c:numCache>
            </c:numRef>
          </c:cat>
          <c:val>
            <c:numRef>
              <c:f>'Datos gráficos países'!$F$91:$F$112</c:f>
              <c:numCache>
                <c:formatCode>General</c:formatCode>
                <c:ptCount val="22"/>
                <c:pt idx="0">
                  <c:v>45</c:v>
                </c:pt>
                <c:pt idx="1">
                  <c:v>43</c:v>
                </c:pt>
                <c:pt idx="2">
                  <c:v>57</c:v>
                </c:pt>
                <c:pt idx="3">
                  <c:v>50</c:v>
                </c:pt>
                <c:pt idx="4">
                  <c:v>55</c:v>
                </c:pt>
                <c:pt idx="5">
                  <c:v>55</c:v>
                </c:pt>
                <c:pt idx="6">
                  <c:v>61</c:v>
                </c:pt>
                <c:pt idx="7">
                  <c:v>55</c:v>
                </c:pt>
                <c:pt idx="8">
                  <c:v>66</c:v>
                </c:pt>
                <c:pt idx="9">
                  <c:v>65</c:v>
                </c:pt>
                <c:pt idx="10">
                  <c:v>76</c:v>
                </c:pt>
                <c:pt idx="11">
                  <c:v>69</c:v>
                </c:pt>
                <c:pt idx="12">
                  <c:v>53</c:v>
                </c:pt>
                <c:pt idx="13">
                  <c:v>71</c:v>
                </c:pt>
                <c:pt idx="14">
                  <c:v>78</c:v>
                </c:pt>
                <c:pt idx="15">
                  <c:v>69</c:v>
                </c:pt>
                <c:pt idx="16">
                  <c:v>79</c:v>
                </c:pt>
                <c:pt idx="17">
                  <c:v>63</c:v>
                </c:pt>
                <c:pt idx="18">
                  <c:v>51</c:v>
                </c:pt>
                <c:pt idx="19">
                  <c:v>77</c:v>
                </c:pt>
                <c:pt idx="20">
                  <c:v>68</c:v>
                </c:pt>
                <c:pt idx="2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F3-4631-A363-DDC7D1CC8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061440"/>
        <c:axId val="130062976"/>
      </c:barChart>
      <c:lineChart>
        <c:grouping val="standard"/>
        <c:varyColors val="0"/>
        <c:ser>
          <c:idx val="2"/>
          <c:order val="2"/>
          <c:tx>
            <c:strRef>
              <c:f>'Datos gráficos países'!$G$2</c:f>
              <c:strCache>
                <c:ptCount val="1"/>
                <c:pt idx="0">
                  <c:v>Saldo</c:v>
                </c:pt>
              </c:strCache>
            </c:strRef>
          </c:tx>
          <c:spPr>
            <a:ln w="28575">
              <a:solidFill>
                <a:srgbClr val="4F60A6"/>
              </a:solidFill>
            </a:ln>
          </c:spPr>
          <c:marker>
            <c:spPr>
              <a:solidFill>
                <a:srgbClr val="4F60A6"/>
              </a:solidFill>
              <a:ln w="28575">
                <a:solidFill>
                  <a:srgbClr val="593988"/>
                </a:solidFill>
              </a:ln>
            </c:spPr>
          </c:marker>
          <c:cat>
            <c:numRef>
              <c:f>'Datos gráficos países'!$B$91:$B$104</c:f>
              <c:numCache>
                <c:formatCode>mmm\-yy</c:formatCode>
                <c:ptCount val="14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</c:numCache>
            </c:numRef>
          </c:cat>
          <c:val>
            <c:numRef>
              <c:f>'Datos gráficos países'!$G$91:$G$112</c:f>
              <c:numCache>
                <c:formatCode>General</c:formatCode>
                <c:ptCount val="22"/>
                <c:pt idx="0">
                  <c:v>192</c:v>
                </c:pt>
                <c:pt idx="1">
                  <c:v>186</c:v>
                </c:pt>
                <c:pt idx="2">
                  <c:v>221</c:v>
                </c:pt>
                <c:pt idx="3">
                  <c:v>277</c:v>
                </c:pt>
                <c:pt idx="4">
                  <c:v>299</c:v>
                </c:pt>
                <c:pt idx="5">
                  <c:v>258</c:v>
                </c:pt>
                <c:pt idx="6">
                  <c:v>299</c:v>
                </c:pt>
                <c:pt idx="7">
                  <c:v>305</c:v>
                </c:pt>
                <c:pt idx="8">
                  <c:v>357</c:v>
                </c:pt>
                <c:pt idx="9">
                  <c:v>354</c:v>
                </c:pt>
                <c:pt idx="10">
                  <c:v>382</c:v>
                </c:pt>
                <c:pt idx="11">
                  <c:v>379</c:v>
                </c:pt>
                <c:pt idx="12">
                  <c:v>368</c:v>
                </c:pt>
                <c:pt idx="13">
                  <c:v>324</c:v>
                </c:pt>
                <c:pt idx="14">
                  <c:v>417</c:v>
                </c:pt>
                <c:pt idx="15">
                  <c:v>371</c:v>
                </c:pt>
                <c:pt idx="16">
                  <c:v>427</c:v>
                </c:pt>
                <c:pt idx="17">
                  <c:v>308</c:v>
                </c:pt>
                <c:pt idx="18">
                  <c:v>281</c:v>
                </c:pt>
                <c:pt idx="19">
                  <c:v>354</c:v>
                </c:pt>
                <c:pt idx="20">
                  <c:v>345</c:v>
                </c:pt>
                <c:pt idx="21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F3-4631-A363-DDC7D1CC8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61440"/>
        <c:axId val="130062976"/>
      </c:lineChart>
      <c:dateAx>
        <c:axId val="1300614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>
            <a:noFill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0062976"/>
        <c:crosses val="autoZero"/>
        <c:auto val="1"/>
        <c:lblOffset val="100"/>
        <c:baseTimeUnit val="months"/>
        <c:majorUnit val="1"/>
        <c:majorTimeUnit val="months"/>
        <c:minorUnit val="1"/>
        <c:minorTimeUnit val="days"/>
      </c:dateAx>
      <c:valAx>
        <c:axId val="130062976"/>
        <c:scaling>
          <c:orientation val="minMax"/>
          <c:max val="550"/>
          <c:min val="-5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0061440"/>
        <c:crosses val="autoZero"/>
        <c:crossBetween val="between"/>
        <c:majorUnit val="50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127062655629585"/>
          <c:y val="0.96257540248413831"/>
          <c:w val="0.42244224422442833"/>
          <c:h val="3.6569987389658672E-2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824671916010495E-2"/>
          <c:y val="1.2578616352200978E-2"/>
          <c:w val="0.89500472440944889"/>
          <c:h val="0.820125736251472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 gráficos países'!$E$2</c:f>
              <c:strCache>
                <c:ptCount val="1"/>
                <c:pt idx="0">
                  <c:v>Exportación</c:v>
                </c:pt>
              </c:strCache>
            </c:strRef>
          </c:tx>
          <c:spPr>
            <a:solidFill>
              <a:srgbClr val="EEB105"/>
            </a:solidFill>
            <a:ln>
              <a:noFill/>
            </a:ln>
          </c:spPr>
          <c:invertIfNegative val="0"/>
          <c:cat>
            <c:numRef>
              <c:f>'Datos gráficos países'!$B$47:$B$68</c:f>
              <c:numCache>
                <c:formatCode>mmm\-yy</c:formatCode>
                <c:ptCount val="22"/>
                <c:pt idx="0">
                  <c:v>44216</c:v>
                </c:pt>
                <c:pt idx="1">
                  <c:v>44247</c:v>
                </c:pt>
                <c:pt idx="2">
                  <c:v>44275</c:v>
                </c:pt>
                <c:pt idx="3">
                  <c:v>44306</c:v>
                </c:pt>
                <c:pt idx="4">
                  <c:v>44336</c:v>
                </c:pt>
                <c:pt idx="5">
                  <c:v>44367</c:v>
                </c:pt>
                <c:pt idx="6">
                  <c:v>44397</c:v>
                </c:pt>
                <c:pt idx="7">
                  <c:v>44428</c:v>
                </c:pt>
                <c:pt idx="8">
                  <c:v>44459</c:v>
                </c:pt>
                <c:pt idx="9">
                  <c:v>44489</c:v>
                </c:pt>
                <c:pt idx="10">
                  <c:v>44520</c:v>
                </c:pt>
                <c:pt idx="11">
                  <c:v>44550</c:v>
                </c:pt>
                <c:pt idx="12">
                  <c:v>44581</c:v>
                </c:pt>
                <c:pt idx="13">
                  <c:v>44612</c:v>
                </c:pt>
                <c:pt idx="14">
                  <c:v>44640</c:v>
                </c:pt>
                <c:pt idx="15">
                  <c:v>44671</c:v>
                </c:pt>
                <c:pt idx="16">
                  <c:v>44701</c:v>
                </c:pt>
                <c:pt idx="17">
                  <c:v>44732</c:v>
                </c:pt>
                <c:pt idx="18">
                  <c:v>44762</c:v>
                </c:pt>
                <c:pt idx="19">
                  <c:v>44793</c:v>
                </c:pt>
                <c:pt idx="20">
                  <c:v>44824</c:v>
                </c:pt>
                <c:pt idx="21">
                  <c:v>44854</c:v>
                </c:pt>
              </c:numCache>
            </c:numRef>
          </c:cat>
          <c:val>
            <c:numRef>
              <c:f>'Datos gráficos países'!$E$47:$E$68</c:f>
              <c:numCache>
                <c:formatCode>#,##0</c:formatCode>
                <c:ptCount val="22"/>
                <c:pt idx="0">
                  <c:v>271</c:v>
                </c:pt>
                <c:pt idx="1">
                  <c:v>307</c:v>
                </c:pt>
                <c:pt idx="2">
                  <c:v>298</c:v>
                </c:pt>
                <c:pt idx="3">
                  <c:v>331</c:v>
                </c:pt>
                <c:pt idx="4">
                  <c:v>443</c:v>
                </c:pt>
                <c:pt idx="5">
                  <c:v>632</c:v>
                </c:pt>
                <c:pt idx="6">
                  <c:v>333</c:v>
                </c:pt>
                <c:pt idx="7">
                  <c:v>534</c:v>
                </c:pt>
                <c:pt idx="8">
                  <c:v>383</c:v>
                </c:pt>
                <c:pt idx="9">
                  <c:v>484</c:v>
                </c:pt>
                <c:pt idx="10">
                  <c:v>363</c:v>
                </c:pt>
                <c:pt idx="11">
                  <c:v>620</c:v>
                </c:pt>
                <c:pt idx="12">
                  <c:v>250</c:v>
                </c:pt>
                <c:pt idx="13">
                  <c:v>579</c:v>
                </c:pt>
                <c:pt idx="14">
                  <c:v>626</c:v>
                </c:pt>
                <c:pt idx="15">
                  <c:v>665</c:v>
                </c:pt>
                <c:pt idx="16">
                  <c:v>545</c:v>
                </c:pt>
                <c:pt idx="17">
                  <c:v>745</c:v>
                </c:pt>
                <c:pt idx="18">
                  <c:v>425</c:v>
                </c:pt>
                <c:pt idx="19">
                  <c:v>644</c:v>
                </c:pt>
                <c:pt idx="20">
                  <c:v>703</c:v>
                </c:pt>
                <c:pt idx="21">
                  <c:v>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8-4756-B30E-8C813DB89036}"/>
            </c:ext>
          </c:extLst>
        </c:ser>
        <c:ser>
          <c:idx val="1"/>
          <c:order val="1"/>
          <c:tx>
            <c:strRef>
              <c:f>'Datos gráficos países'!$F$2</c:f>
              <c:strCache>
                <c:ptCount val="1"/>
                <c:pt idx="0">
                  <c:v>Importación</c:v>
                </c:pt>
              </c:strCache>
            </c:strRef>
          </c:tx>
          <c:spPr>
            <a:solidFill>
              <a:srgbClr val="A284A4"/>
            </a:solidFill>
            <a:ln>
              <a:noFill/>
            </a:ln>
          </c:spPr>
          <c:invertIfNegative val="0"/>
          <c:cat>
            <c:numRef>
              <c:f>'Datos gráficos países'!$B$47:$B$68</c:f>
              <c:numCache>
                <c:formatCode>mmm\-yy</c:formatCode>
                <c:ptCount val="22"/>
                <c:pt idx="0">
                  <c:v>44216</c:v>
                </c:pt>
                <c:pt idx="1">
                  <c:v>44247</c:v>
                </c:pt>
                <c:pt idx="2">
                  <c:v>44275</c:v>
                </c:pt>
                <c:pt idx="3">
                  <c:v>44306</c:v>
                </c:pt>
                <c:pt idx="4">
                  <c:v>44336</c:v>
                </c:pt>
                <c:pt idx="5">
                  <c:v>44367</c:v>
                </c:pt>
                <c:pt idx="6">
                  <c:v>44397</c:v>
                </c:pt>
                <c:pt idx="7">
                  <c:v>44428</c:v>
                </c:pt>
                <c:pt idx="8">
                  <c:v>44459</c:v>
                </c:pt>
                <c:pt idx="9">
                  <c:v>44489</c:v>
                </c:pt>
                <c:pt idx="10">
                  <c:v>44520</c:v>
                </c:pt>
                <c:pt idx="11">
                  <c:v>44550</c:v>
                </c:pt>
                <c:pt idx="12">
                  <c:v>44581</c:v>
                </c:pt>
                <c:pt idx="13">
                  <c:v>44612</c:v>
                </c:pt>
                <c:pt idx="14">
                  <c:v>44640</c:v>
                </c:pt>
                <c:pt idx="15">
                  <c:v>44671</c:v>
                </c:pt>
                <c:pt idx="16">
                  <c:v>44701</c:v>
                </c:pt>
                <c:pt idx="17">
                  <c:v>44732</c:v>
                </c:pt>
                <c:pt idx="18">
                  <c:v>44762</c:v>
                </c:pt>
                <c:pt idx="19">
                  <c:v>44793</c:v>
                </c:pt>
                <c:pt idx="20">
                  <c:v>44824</c:v>
                </c:pt>
                <c:pt idx="21">
                  <c:v>44854</c:v>
                </c:pt>
              </c:numCache>
            </c:numRef>
          </c:cat>
          <c:val>
            <c:numRef>
              <c:f>'Datos gráficos países'!$F$47:$F$68</c:f>
              <c:numCache>
                <c:formatCode>#,##0</c:formatCode>
                <c:ptCount val="22"/>
                <c:pt idx="0">
                  <c:v>348</c:v>
                </c:pt>
                <c:pt idx="1">
                  <c:v>277</c:v>
                </c:pt>
                <c:pt idx="2">
                  <c:v>403</c:v>
                </c:pt>
                <c:pt idx="3">
                  <c:v>372</c:v>
                </c:pt>
                <c:pt idx="4">
                  <c:v>475</c:v>
                </c:pt>
                <c:pt idx="5">
                  <c:v>648</c:v>
                </c:pt>
                <c:pt idx="6">
                  <c:v>616</c:v>
                </c:pt>
                <c:pt idx="7">
                  <c:v>727</c:v>
                </c:pt>
                <c:pt idx="8">
                  <c:v>531</c:v>
                </c:pt>
                <c:pt idx="9">
                  <c:v>422</c:v>
                </c:pt>
                <c:pt idx="10">
                  <c:v>516</c:v>
                </c:pt>
                <c:pt idx="11">
                  <c:v>587</c:v>
                </c:pt>
                <c:pt idx="12">
                  <c:v>363</c:v>
                </c:pt>
                <c:pt idx="13">
                  <c:v>473</c:v>
                </c:pt>
                <c:pt idx="14">
                  <c:v>659</c:v>
                </c:pt>
                <c:pt idx="15">
                  <c:v>894</c:v>
                </c:pt>
                <c:pt idx="16">
                  <c:v>1288</c:v>
                </c:pt>
                <c:pt idx="17">
                  <c:v>1539</c:v>
                </c:pt>
                <c:pt idx="18">
                  <c:v>1632</c:v>
                </c:pt>
                <c:pt idx="19">
                  <c:v>1149</c:v>
                </c:pt>
                <c:pt idx="20">
                  <c:v>594</c:v>
                </c:pt>
                <c:pt idx="21">
                  <c:v>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08-4756-B30E-8C813DB89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140800"/>
        <c:axId val="125182336"/>
      </c:barChart>
      <c:lineChart>
        <c:grouping val="standard"/>
        <c:varyColors val="0"/>
        <c:ser>
          <c:idx val="2"/>
          <c:order val="2"/>
          <c:tx>
            <c:strRef>
              <c:f>'Datos gráficos países'!$G$2</c:f>
              <c:strCache>
                <c:ptCount val="1"/>
                <c:pt idx="0">
                  <c:v>Saldo</c:v>
                </c:pt>
              </c:strCache>
            </c:strRef>
          </c:tx>
          <c:spPr>
            <a:ln w="28575">
              <a:solidFill>
                <a:srgbClr val="4F60A6"/>
              </a:solidFill>
            </a:ln>
          </c:spPr>
          <c:marker>
            <c:spPr>
              <a:solidFill>
                <a:srgbClr val="4F60A6"/>
              </a:solidFill>
              <a:ln w="28575">
                <a:solidFill>
                  <a:srgbClr val="593988"/>
                </a:solidFill>
              </a:ln>
            </c:spPr>
          </c:marker>
          <c:cat>
            <c:numRef>
              <c:f>'Datos gráficos países'!$B$47:$B$60</c:f>
              <c:numCache>
                <c:formatCode>mmm\-yy</c:formatCode>
                <c:ptCount val="14"/>
                <c:pt idx="0">
                  <c:v>44216</c:v>
                </c:pt>
                <c:pt idx="1">
                  <c:v>44247</c:v>
                </c:pt>
                <c:pt idx="2">
                  <c:v>44275</c:v>
                </c:pt>
                <c:pt idx="3">
                  <c:v>44306</c:v>
                </c:pt>
                <c:pt idx="4">
                  <c:v>44336</c:v>
                </c:pt>
                <c:pt idx="5">
                  <c:v>44367</c:v>
                </c:pt>
                <c:pt idx="6">
                  <c:v>44397</c:v>
                </c:pt>
                <c:pt idx="7">
                  <c:v>44428</c:v>
                </c:pt>
                <c:pt idx="8">
                  <c:v>44459</c:v>
                </c:pt>
                <c:pt idx="9">
                  <c:v>44489</c:v>
                </c:pt>
                <c:pt idx="10">
                  <c:v>44520</c:v>
                </c:pt>
                <c:pt idx="11">
                  <c:v>44550</c:v>
                </c:pt>
                <c:pt idx="12">
                  <c:v>44581</c:v>
                </c:pt>
                <c:pt idx="13">
                  <c:v>44612</c:v>
                </c:pt>
              </c:numCache>
            </c:numRef>
          </c:cat>
          <c:val>
            <c:numRef>
              <c:f>'Datos gráficos países'!$G$47:$G$68</c:f>
              <c:numCache>
                <c:formatCode>#,##0</c:formatCode>
                <c:ptCount val="22"/>
                <c:pt idx="0">
                  <c:v>-77</c:v>
                </c:pt>
                <c:pt idx="1">
                  <c:v>30</c:v>
                </c:pt>
                <c:pt idx="2">
                  <c:v>-105</c:v>
                </c:pt>
                <c:pt idx="3">
                  <c:v>-42</c:v>
                </c:pt>
                <c:pt idx="4">
                  <c:v>-32</c:v>
                </c:pt>
                <c:pt idx="5">
                  <c:v>-16</c:v>
                </c:pt>
                <c:pt idx="6">
                  <c:v>-282</c:v>
                </c:pt>
                <c:pt idx="7">
                  <c:v>-193</c:v>
                </c:pt>
                <c:pt idx="8">
                  <c:v>-148</c:v>
                </c:pt>
                <c:pt idx="9">
                  <c:v>62</c:v>
                </c:pt>
                <c:pt idx="10">
                  <c:v>-153</c:v>
                </c:pt>
                <c:pt idx="11">
                  <c:v>33</c:v>
                </c:pt>
                <c:pt idx="12">
                  <c:v>-113</c:v>
                </c:pt>
                <c:pt idx="13">
                  <c:v>106</c:v>
                </c:pt>
                <c:pt idx="14">
                  <c:v>-33</c:v>
                </c:pt>
                <c:pt idx="15">
                  <c:v>-229</c:v>
                </c:pt>
                <c:pt idx="16">
                  <c:v>-743</c:v>
                </c:pt>
                <c:pt idx="17">
                  <c:v>-794</c:v>
                </c:pt>
                <c:pt idx="18">
                  <c:v>-1207</c:v>
                </c:pt>
                <c:pt idx="19">
                  <c:v>-505</c:v>
                </c:pt>
                <c:pt idx="20">
                  <c:v>109</c:v>
                </c:pt>
                <c:pt idx="2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08-4756-B30E-8C813DB89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40800"/>
        <c:axId val="125182336"/>
      </c:lineChart>
      <c:dateAx>
        <c:axId val="1301408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>
            <a:noFill/>
          </a:ln>
        </c:spPr>
        <c:txPr>
          <a:bodyPr rot="-5400000" vert="horz"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AR"/>
          </a:p>
        </c:txPr>
        <c:crossAx val="125182336"/>
        <c:crosses val="autoZero"/>
        <c:auto val="1"/>
        <c:lblOffset val="100"/>
        <c:baseTimeUnit val="months"/>
        <c:majorUnit val="1"/>
        <c:majorTimeUnit val="months"/>
        <c:minorUnit val="1"/>
        <c:minorTimeUnit val="days"/>
      </c:dateAx>
      <c:valAx>
        <c:axId val="125182336"/>
        <c:scaling>
          <c:orientation val="minMax"/>
          <c:max val="1600"/>
          <c:min val="-130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AR"/>
          </a:p>
        </c:txPr>
        <c:crossAx val="130140800"/>
        <c:crosses val="autoZero"/>
        <c:crossBetween val="between"/>
        <c:majorUnit val="100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1492165017834312"/>
          <c:y val="0.95837394341455351"/>
          <c:w val="0.42209398186315567"/>
          <c:h val="3.6569987389658672E-2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457150548489138E-2"/>
          <c:y val="1.2578616352200978E-2"/>
          <c:w val="0.90731241671714136"/>
          <c:h val="0.799128360923388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 gráficos países'!$E$2</c:f>
              <c:strCache>
                <c:ptCount val="1"/>
                <c:pt idx="0">
                  <c:v>Exportación</c:v>
                </c:pt>
              </c:strCache>
            </c:strRef>
          </c:tx>
          <c:spPr>
            <a:solidFill>
              <a:srgbClr val="EEB105"/>
            </a:solidFill>
            <a:ln>
              <a:noFill/>
            </a:ln>
          </c:spPr>
          <c:invertIfNegative val="0"/>
          <c:cat>
            <c:numRef>
              <c:f>'Datos gráficos países'!$B$69:$B$90</c:f>
              <c:numCache>
                <c:formatCode>mmm\-yy</c:formatCode>
                <c:ptCount val="22"/>
                <c:pt idx="0">
                  <c:v>44216</c:v>
                </c:pt>
                <c:pt idx="1">
                  <c:v>44247</c:v>
                </c:pt>
                <c:pt idx="2">
                  <c:v>44275</c:v>
                </c:pt>
                <c:pt idx="3">
                  <c:v>44306</c:v>
                </c:pt>
                <c:pt idx="4">
                  <c:v>44336</c:v>
                </c:pt>
                <c:pt idx="5">
                  <c:v>44367</c:v>
                </c:pt>
                <c:pt idx="6">
                  <c:v>44397</c:v>
                </c:pt>
                <c:pt idx="7">
                  <c:v>44428</c:v>
                </c:pt>
                <c:pt idx="8">
                  <c:v>44459</c:v>
                </c:pt>
                <c:pt idx="9">
                  <c:v>44489</c:v>
                </c:pt>
                <c:pt idx="10">
                  <c:v>44520</c:v>
                </c:pt>
                <c:pt idx="11">
                  <c:v>44550</c:v>
                </c:pt>
                <c:pt idx="12">
                  <c:v>44581</c:v>
                </c:pt>
                <c:pt idx="13">
                  <c:v>44612</c:v>
                </c:pt>
                <c:pt idx="14">
                  <c:v>44640</c:v>
                </c:pt>
                <c:pt idx="15">
                  <c:v>44671</c:v>
                </c:pt>
                <c:pt idx="16">
                  <c:v>44701</c:v>
                </c:pt>
                <c:pt idx="17">
                  <c:v>44732</c:v>
                </c:pt>
                <c:pt idx="18">
                  <c:v>44762</c:v>
                </c:pt>
                <c:pt idx="19">
                  <c:v>44793</c:v>
                </c:pt>
                <c:pt idx="20">
                  <c:v>44824</c:v>
                </c:pt>
                <c:pt idx="21">
                  <c:v>44854</c:v>
                </c:pt>
              </c:numCache>
            </c:numRef>
          </c:cat>
          <c:val>
            <c:numRef>
              <c:f>'Datos gráficos países'!$E$69:$E$90</c:f>
              <c:numCache>
                <c:formatCode>General</c:formatCode>
                <c:ptCount val="22"/>
                <c:pt idx="0">
                  <c:v>40</c:v>
                </c:pt>
                <c:pt idx="1">
                  <c:v>52</c:v>
                </c:pt>
                <c:pt idx="2">
                  <c:v>48</c:v>
                </c:pt>
                <c:pt idx="3">
                  <c:v>57</c:v>
                </c:pt>
                <c:pt idx="4">
                  <c:v>59</c:v>
                </c:pt>
                <c:pt idx="5">
                  <c:v>60</c:v>
                </c:pt>
                <c:pt idx="6">
                  <c:v>83</c:v>
                </c:pt>
                <c:pt idx="7">
                  <c:v>79</c:v>
                </c:pt>
                <c:pt idx="8">
                  <c:v>86</c:v>
                </c:pt>
                <c:pt idx="9">
                  <c:v>69</c:v>
                </c:pt>
                <c:pt idx="10">
                  <c:v>119</c:v>
                </c:pt>
                <c:pt idx="11">
                  <c:v>58</c:v>
                </c:pt>
                <c:pt idx="12">
                  <c:v>68</c:v>
                </c:pt>
                <c:pt idx="13">
                  <c:v>49</c:v>
                </c:pt>
                <c:pt idx="14">
                  <c:v>67</c:v>
                </c:pt>
                <c:pt idx="15">
                  <c:v>89</c:v>
                </c:pt>
                <c:pt idx="16">
                  <c:v>73</c:v>
                </c:pt>
                <c:pt idx="17">
                  <c:v>68</c:v>
                </c:pt>
                <c:pt idx="18">
                  <c:v>82</c:v>
                </c:pt>
                <c:pt idx="19">
                  <c:v>86</c:v>
                </c:pt>
                <c:pt idx="20">
                  <c:v>65</c:v>
                </c:pt>
                <c:pt idx="2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D-4392-BA19-518A1A27B8BA}"/>
            </c:ext>
          </c:extLst>
        </c:ser>
        <c:ser>
          <c:idx val="1"/>
          <c:order val="1"/>
          <c:tx>
            <c:strRef>
              <c:f>'Datos gráficos países'!$F$2</c:f>
              <c:strCache>
                <c:ptCount val="1"/>
                <c:pt idx="0">
                  <c:v>Importación</c:v>
                </c:pt>
              </c:strCache>
            </c:strRef>
          </c:tx>
          <c:spPr>
            <a:solidFill>
              <a:srgbClr val="A284A4"/>
            </a:solidFill>
            <a:ln>
              <a:noFill/>
            </a:ln>
          </c:spPr>
          <c:invertIfNegative val="0"/>
          <c:cat>
            <c:numRef>
              <c:f>'Datos gráficos países'!$B$69:$B$90</c:f>
              <c:numCache>
                <c:formatCode>mmm\-yy</c:formatCode>
                <c:ptCount val="22"/>
                <c:pt idx="0">
                  <c:v>44216</c:v>
                </c:pt>
                <c:pt idx="1">
                  <c:v>44247</c:v>
                </c:pt>
                <c:pt idx="2">
                  <c:v>44275</c:v>
                </c:pt>
                <c:pt idx="3">
                  <c:v>44306</c:v>
                </c:pt>
                <c:pt idx="4">
                  <c:v>44336</c:v>
                </c:pt>
                <c:pt idx="5">
                  <c:v>44367</c:v>
                </c:pt>
                <c:pt idx="6">
                  <c:v>44397</c:v>
                </c:pt>
                <c:pt idx="7">
                  <c:v>44428</c:v>
                </c:pt>
                <c:pt idx="8">
                  <c:v>44459</c:v>
                </c:pt>
                <c:pt idx="9">
                  <c:v>44489</c:v>
                </c:pt>
                <c:pt idx="10">
                  <c:v>44520</c:v>
                </c:pt>
                <c:pt idx="11">
                  <c:v>44550</c:v>
                </c:pt>
                <c:pt idx="12">
                  <c:v>44581</c:v>
                </c:pt>
                <c:pt idx="13">
                  <c:v>44612</c:v>
                </c:pt>
                <c:pt idx="14">
                  <c:v>44640</c:v>
                </c:pt>
                <c:pt idx="15">
                  <c:v>44671</c:v>
                </c:pt>
                <c:pt idx="16">
                  <c:v>44701</c:v>
                </c:pt>
                <c:pt idx="17">
                  <c:v>44732</c:v>
                </c:pt>
                <c:pt idx="18">
                  <c:v>44762</c:v>
                </c:pt>
                <c:pt idx="19">
                  <c:v>44793</c:v>
                </c:pt>
                <c:pt idx="20">
                  <c:v>44824</c:v>
                </c:pt>
                <c:pt idx="21">
                  <c:v>44854</c:v>
                </c:pt>
              </c:numCache>
            </c:numRef>
          </c:cat>
          <c:val>
            <c:numRef>
              <c:f>'Datos gráficos países'!$F$69:$F$90</c:f>
              <c:numCache>
                <c:formatCode>General</c:formatCode>
                <c:ptCount val="22"/>
                <c:pt idx="0">
                  <c:v>180</c:v>
                </c:pt>
                <c:pt idx="1">
                  <c:v>164</c:v>
                </c:pt>
                <c:pt idx="2">
                  <c:v>230</c:v>
                </c:pt>
                <c:pt idx="3">
                  <c:v>183</c:v>
                </c:pt>
                <c:pt idx="4">
                  <c:v>200</c:v>
                </c:pt>
                <c:pt idx="5">
                  <c:v>225</c:v>
                </c:pt>
                <c:pt idx="6">
                  <c:v>258</c:v>
                </c:pt>
                <c:pt idx="7">
                  <c:v>209</c:v>
                </c:pt>
                <c:pt idx="8">
                  <c:v>251</c:v>
                </c:pt>
                <c:pt idx="9">
                  <c:v>213</c:v>
                </c:pt>
                <c:pt idx="10">
                  <c:v>229</c:v>
                </c:pt>
                <c:pt idx="11">
                  <c:v>186</c:v>
                </c:pt>
                <c:pt idx="12">
                  <c:v>194</c:v>
                </c:pt>
                <c:pt idx="13">
                  <c:v>208</c:v>
                </c:pt>
                <c:pt idx="14">
                  <c:v>218</c:v>
                </c:pt>
                <c:pt idx="15">
                  <c:v>297</c:v>
                </c:pt>
                <c:pt idx="16">
                  <c:v>226</c:v>
                </c:pt>
                <c:pt idx="17">
                  <c:v>257</c:v>
                </c:pt>
                <c:pt idx="18">
                  <c:v>209</c:v>
                </c:pt>
                <c:pt idx="19">
                  <c:v>253</c:v>
                </c:pt>
                <c:pt idx="20">
                  <c:v>251</c:v>
                </c:pt>
                <c:pt idx="21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8D-4392-BA19-518A1A27B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669760"/>
        <c:axId val="125671296"/>
      </c:barChart>
      <c:lineChart>
        <c:grouping val="standard"/>
        <c:varyColors val="0"/>
        <c:ser>
          <c:idx val="2"/>
          <c:order val="2"/>
          <c:tx>
            <c:strRef>
              <c:f>'Datos gráficos países'!$G$2</c:f>
              <c:strCache>
                <c:ptCount val="1"/>
                <c:pt idx="0">
                  <c:v>Saldo</c:v>
                </c:pt>
              </c:strCache>
            </c:strRef>
          </c:tx>
          <c:spPr>
            <a:ln>
              <a:solidFill>
                <a:srgbClr val="4F60A6"/>
              </a:solidFill>
            </a:ln>
          </c:spPr>
          <c:marker>
            <c:spPr>
              <a:solidFill>
                <a:srgbClr val="4F60A6"/>
              </a:solidFill>
              <a:ln w="28575">
                <a:solidFill>
                  <a:srgbClr val="593988"/>
                </a:solidFill>
              </a:ln>
            </c:spPr>
          </c:marker>
          <c:cat>
            <c:numRef>
              <c:f>'Datos gráficos países'!$B$69:$B$81</c:f>
              <c:numCache>
                <c:formatCode>mmm\-yy</c:formatCode>
                <c:ptCount val="13"/>
                <c:pt idx="0">
                  <c:v>44216</c:v>
                </c:pt>
                <c:pt idx="1">
                  <c:v>44247</c:v>
                </c:pt>
                <c:pt idx="2">
                  <c:v>44275</c:v>
                </c:pt>
                <c:pt idx="3">
                  <c:v>44306</c:v>
                </c:pt>
                <c:pt idx="4">
                  <c:v>44336</c:v>
                </c:pt>
                <c:pt idx="5">
                  <c:v>44367</c:v>
                </c:pt>
                <c:pt idx="6">
                  <c:v>44397</c:v>
                </c:pt>
                <c:pt idx="7">
                  <c:v>44428</c:v>
                </c:pt>
                <c:pt idx="8">
                  <c:v>44459</c:v>
                </c:pt>
                <c:pt idx="9">
                  <c:v>44489</c:v>
                </c:pt>
                <c:pt idx="10">
                  <c:v>44520</c:v>
                </c:pt>
                <c:pt idx="11">
                  <c:v>44550</c:v>
                </c:pt>
                <c:pt idx="12">
                  <c:v>44581</c:v>
                </c:pt>
              </c:numCache>
            </c:numRef>
          </c:cat>
          <c:val>
            <c:numRef>
              <c:f>'Datos gráficos países'!$G$69:$G$90</c:f>
              <c:numCache>
                <c:formatCode>General</c:formatCode>
                <c:ptCount val="22"/>
                <c:pt idx="0">
                  <c:v>-140</c:v>
                </c:pt>
                <c:pt idx="1">
                  <c:v>-111</c:v>
                </c:pt>
                <c:pt idx="2">
                  <c:v>-182</c:v>
                </c:pt>
                <c:pt idx="3">
                  <c:v>-126</c:v>
                </c:pt>
                <c:pt idx="4">
                  <c:v>-141</c:v>
                </c:pt>
                <c:pt idx="5">
                  <c:v>-165</c:v>
                </c:pt>
                <c:pt idx="6">
                  <c:v>-175</c:v>
                </c:pt>
                <c:pt idx="7">
                  <c:v>-130</c:v>
                </c:pt>
                <c:pt idx="8">
                  <c:v>-165</c:v>
                </c:pt>
                <c:pt idx="9">
                  <c:v>-144</c:v>
                </c:pt>
                <c:pt idx="10">
                  <c:v>-109</c:v>
                </c:pt>
                <c:pt idx="11">
                  <c:v>-127</c:v>
                </c:pt>
                <c:pt idx="12">
                  <c:v>-126</c:v>
                </c:pt>
                <c:pt idx="13">
                  <c:v>-159</c:v>
                </c:pt>
                <c:pt idx="14">
                  <c:v>-151</c:v>
                </c:pt>
                <c:pt idx="15">
                  <c:v>-208</c:v>
                </c:pt>
                <c:pt idx="16">
                  <c:v>-152</c:v>
                </c:pt>
                <c:pt idx="17">
                  <c:v>-189</c:v>
                </c:pt>
                <c:pt idx="18">
                  <c:v>-127</c:v>
                </c:pt>
                <c:pt idx="19">
                  <c:v>-167</c:v>
                </c:pt>
                <c:pt idx="20">
                  <c:v>-186</c:v>
                </c:pt>
                <c:pt idx="21">
                  <c:v>-132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8D-4392-BA19-518A1A27B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669760"/>
        <c:axId val="125671296"/>
      </c:lineChart>
      <c:dateAx>
        <c:axId val="1256697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>
            <a:noFill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25671296"/>
        <c:crosses val="autoZero"/>
        <c:auto val="1"/>
        <c:lblOffset val="100"/>
        <c:baseTimeUnit val="months"/>
        <c:majorUnit val="1"/>
        <c:majorTimeUnit val="months"/>
        <c:minorUnit val="1"/>
        <c:minorTimeUnit val="days"/>
      </c:dateAx>
      <c:valAx>
        <c:axId val="125671296"/>
        <c:scaling>
          <c:orientation val="minMax"/>
          <c:max val="300"/>
          <c:min val="-25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25669760"/>
        <c:crosses val="autoZero"/>
        <c:crossBetween val="between"/>
        <c:majorUnit val="50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190437041523656"/>
          <c:y val="0.95837791142248951"/>
          <c:w val="0.42209398186315567"/>
          <c:h val="3.6569987389658672E-2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457150548489138E-2"/>
          <c:y val="1.2578616352200978E-2"/>
          <c:w val="0.90731241671714136"/>
          <c:h val="0.799128360923388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 gráficos países'!$E$2</c:f>
              <c:strCache>
                <c:ptCount val="1"/>
                <c:pt idx="0">
                  <c:v>Exportación</c:v>
                </c:pt>
              </c:strCache>
            </c:strRef>
          </c:tx>
          <c:spPr>
            <a:solidFill>
              <a:srgbClr val="EEB105"/>
            </a:solidFill>
            <a:ln>
              <a:noFill/>
            </a:ln>
          </c:spPr>
          <c:invertIfNegative val="0"/>
          <c:cat>
            <c:numRef>
              <c:f>'Datos gráficos países'!$B$113:$B$134</c:f>
              <c:numCache>
                <c:formatCode>mmm\-yy</c:formatCode>
                <c:ptCount val="2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</c:numCache>
            </c:numRef>
          </c:cat>
          <c:val>
            <c:numRef>
              <c:f>'Datos gráficos países'!$E$113:$E$134</c:f>
              <c:numCache>
                <c:formatCode>General</c:formatCode>
                <c:ptCount val="22"/>
                <c:pt idx="0">
                  <c:v>167</c:v>
                </c:pt>
                <c:pt idx="1">
                  <c:v>314</c:v>
                </c:pt>
                <c:pt idx="2">
                  <c:v>296</c:v>
                </c:pt>
                <c:pt idx="3">
                  <c:v>308</c:v>
                </c:pt>
                <c:pt idx="4">
                  <c:v>251</c:v>
                </c:pt>
                <c:pt idx="5">
                  <c:v>295</c:v>
                </c:pt>
                <c:pt idx="6">
                  <c:v>263</c:v>
                </c:pt>
                <c:pt idx="7">
                  <c:v>316</c:v>
                </c:pt>
                <c:pt idx="8">
                  <c:v>307</c:v>
                </c:pt>
                <c:pt idx="9">
                  <c:v>235</c:v>
                </c:pt>
                <c:pt idx="10">
                  <c:v>177</c:v>
                </c:pt>
                <c:pt idx="11">
                  <c:v>293</c:v>
                </c:pt>
                <c:pt idx="12">
                  <c:v>116</c:v>
                </c:pt>
                <c:pt idx="13">
                  <c:v>188</c:v>
                </c:pt>
                <c:pt idx="14">
                  <c:v>333</c:v>
                </c:pt>
                <c:pt idx="15">
                  <c:v>423</c:v>
                </c:pt>
                <c:pt idx="16">
                  <c:v>271</c:v>
                </c:pt>
                <c:pt idx="17">
                  <c:v>271</c:v>
                </c:pt>
                <c:pt idx="18">
                  <c:v>346</c:v>
                </c:pt>
                <c:pt idx="19">
                  <c:v>306</c:v>
                </c:pt>
                <c:pt idx="20">
                  <c:v>254</c:v>
                </c:pt>
                <c:pt idx="21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4-474A-ABAD-44AC009D8690}"/>
            </c:ext>
          </c:extLst>
        </c:ser>
        <c:ser>
          <c:idx val="1"/>
          <c:order val="1"/>
          <c:tx>
            <c:strRef>
              <c:f>'Datos gráficos países'!$F$2</c:f>
              <c:strCache>
                <c:ptCount val="1"/>
                <c:pt idx="0">
                  <c:v>Importación</c:v>
                </c:pt>
              </c:strCache>
            </c:strRef>
          </c:tx>
          <c:spPr>
            <a:solidFill>
              <a:srgbClr val="A284A4"/>
            </a:solidFill>
            <a:ln>
              <a:noFill/>
            </a:ln>
          </c:spPr>
          <c:invertIfNegative val="0"/>
          <c:cat>
            <c:numRef>
              <c:f>'Datos gráficos países'!$B$113:$B$134</c:f>
              <c:numCache>
                <c:formatCode>mmm\-yy</c:formatCode>
                <c:ptCount val="2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</c:numCache>
            </c:numRef>
          </c:cat>
          <c:val>
            <c:numRef>
              <c:f>'Datos gráficos países'!$F$113:$F$134</c:f>
              <c:numCache>
                <c:formatCode>General</c:formatCode>
                <c:ptCount val="22"/>
                <c:pt idx="0">
                  <c:v>77</c:v>
                </c:pt>
                <c:pt idx="1">
                  <c:v>82</c:v>
                </c:pt>
                <c:pt idx="2">
                  <c:v>129</c:v>
                </c:pt>
                <c:pt idx="3">
                  <c:v>93</c:v>
                </c:pt>
                <c:pt idx="4">
                  <c:v>107</c:v>
                </c:pt>
                <c:pt idx="5">
                  <c:v>114</c:v>
                </c:pt>
                <c:pt idx="6">
                  <c:v>104</c:v>
                </c:pt>
                <c:pt idx="7">
                  <c:v>112</c:v>
                </c:pt>
                <c:pt idx="8">
                  <c:v>83</c:v>
                </c:pt>
                <c:pt idx="9">
                  <c:v>84</c:v>
                </c:pt>
                <c:pt idx="10">
                  <c:v>109</c:v>
                </c:pt>
                <c:pt idx="11">
                  <c:v>91</c:v>
                </c:pt>
                <c:pt idx="12">
                  <c:v>109</c:v>
                </c:pt>
                <c:pt idx="13">
                  <c:v>111</c:v>
                </c:pt>
                <c:pt idx="14">
                  <c:v>127</c:v>
                </c:pt>
                <c:pt idx="15">
                  <c:v>178</c:v>
                </c:pt>
                <c:pt idx="16">
                  <c:v>145</c:v>
                </c:pt>
                <c:pt idx="17">
                  <c:v>86</c:v>
                </c:pt>
                <c:pt idx="18">
                  <c:v>68</c:v>
                </c:pt>
                <c:pt idx="19">
                  <c:v>89</c:v>
                </c:pt>
                <c:pt idx="20">
                  <c:v>86</c:v>
                </c:pt>
                <c:pt idx="21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4-474A-ABAD-44AC009D8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669760"/>
        <c:axId val="125671296"/>
      </c:barChart>
      <c:lineChart>
        <c:grouping val="standard"/>
        <c:varyColors val="0"/>
        <c:ser>
          <c:idx val="2"/>
          <c:order val="2"/>
          <c:tx>
            <c:strRef>
              <c:f>'Datos gráficos países'!$G$2</c:f>
              <c:strCache>
                <c:ptCount val="1"/>
                <c:pt idx="0">
                  <c:v>Saldo</c:v>
                </c:pt>
              </c:strCache>
            </c:strRef>
          </c:tx>
          <c:spPr>
            <a:ln>
              <a:solidFill>
                <a:srgbClr val="4F60A6"/>
              </a:solidFill>
            </a:ln>
          </c:spPr>
          <c:marker>
            <c:spPr>
              <a:solidFill>
                <a:srgbClr val="4F60A6"/>
              </a:solidFill>
              <a:ln w="28575">
                <a:solidFill>
                  <a:srgbClr val="593988"/>
                </a:solidFill>
              </a:ln>
            </c:spPr>
          </c:marker>
          <c:cat>
            <c:numRef>
              <c:f>'Datos gráficos países'!$B$113:$B$126</c:f>
              <c:numCache>
                <c:formatCode>mmm\-yy</c:formatCode>
                <c:ptCount val="14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</c:numCache>
            </c:numRef>
          </c:cat>
          <c:val>
            <c:numRef>
              <c:f>'Datos gráficos países'!$G$113:$G$134</c:f>
              <c:numCache>
                <c:formatCode>General</c:formatCode>
                <c:ptCount val="22"/>
                <c:pt idx="0">
                  <c:v>90</c:v>
                </c:pt>
                <c:pt idx="1">
                  <c:v>232</c:v>
                </c:pt>
                <c:pt idx="2">
                  <c:v>166</c:v>
                </c:pt>
                <c:pt idx="3">
                  <c:v>216</c:v>
                </c:pt>
                <c:pt idx="4">
                  <c:v>144</c:v>
                </c:pt>
                <c:pt idx="5">
                  <c:v>181</c:v>
                </c:pt>
                <c:pt idx="6">
                  <c:v>158</c:v>
                </c:pt>
                <c:pt idx="7">
                  <c:v>204</c:v>
                </c:pt>
                <c:pt idx="8">
                  <c:v>224</c:v>
                </c:pt>
                <c:pt idx="9">
                  <c:v>151</c:v>
                </c:pt>
                <c:pt idx="10">
                  <c:v>68</c:v>
                </c:pt>
                <c:pt idx="11">
                  <c:v>202</c:v>
                </c:pt>
                <c:pt idx="12">
                  <c:v>7</c:v>
                </c:pt>
                <c:pt idx="13">
                  <c:v>77</c:v>
                </c:pt>
                <c:pt idx="14">
                  <c:v>206</c:v>
                </c:pt>
                <c:pt idx="15">
                  <c:v>245</c:v>
                </c:pt>
                <c:pt idx="16">
                  <c:v>126</c:v>
                </c:pt>
                <c:pt idx="17">
                  <c:v>185</c:v>
                </c:pt>
                <c:pt idx="18">
                  <c:v>279</c:v>
                </c:pt>
                <c:pt idx="19">
                  <c:v>217</c:v>
                </c:pt>
                <c:pt idx="20">
                  <c:v>168</c:v>
                </c:pt>
                <c:pt idx="21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34-474A-ABAD-44AC009D8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669760"/>
        <c:axId val="125671296"/>
      </c:lineChart>
      <c:dateAx>
        <c:axId val="1256697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>
            <a:noFill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25671296"/>
        <c:crosses val="autoZero"/>
        <c:auto val="1"/>
        <c:lblOffset val="100"/>
        <c:baseTimeUnit val="months"/>
        <c:majorUnit val="1"/>
        <c:majorTimeUnit val="months"/>
        <c:minorUnit val="1"/>
        <c:minorTimeUnit val="days"/>
      </c:dateAx>
      <c:valAx>
        <c:axId val="125671296"/>
        <c:scaling>
          <c:orientation val="minMax"/>
          <c:max val="450"/>
          <c:min val="-5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25669760"/>
        <c:crosses val="autoZero"/>
        <c:crossBetween val="between"/>
        <c:majorUnit val="50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190437041523656"/>
          <c:y val="0.95837791142248951"/>
          <c:w val="0.42209398186315567"/>
          <c:h val="3.6569987389658672E-2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457150548489138E-2"/>
          <c:y val="1.2578616352200978E-2"/>
          <c:w val="0.90731241671714136"/>
          <c:h val="0.799128360923388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 gráficos países'!$E$2</c:f>
              <c:strCache>
                <c:ptCount val="1"/>
                <c:pt idx="0">
                  <c:v>Exportación</c:v>
                </c:pt>
              </c:strCache>
            </c:strRef>
          </c:tx>
          <c:spPr>
            <a:solidFill>
              <a:srgbClr val="EEB105"/>
            </a:solidFill>
            <a:ln>
              <a:noFill/>
            </a:ln>
          </c:spPr>
          <c:invertIfNegative val="0"/>
          <c:cat>
            <c:numRef>
              <c:f>'Datos gráficos países'!$B$113:$B$134</c:f>
              <c:numCache>
                <c:formatCode>mmm\-yy</c:formatCode>
                <c:ptCount val="2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</c:numCache>
            </c:numRef>
          </c:cat>
          <c:val>
            <c:numRef>
              <c:f>'Datos gráficos países'!$E$135:$E$156</c:f>
              <c:numCache>
                <c:formatCode>General</c:formatCode>
                <c:ptCount val="22"/>
                <c:pt idx="0">
                  <c:v>408</c:v>
                </c:pt>
                <c:pt idx="1">
                  <c:v>245</c:v>
                </c:pt>
                <c:pt idx="2">
                  <c:v>243</c:v>
                </c:pt>
                <c:pt idx="3">
                  <c:v>330</c:v>
                </c:pt>
                <c:pt idx="4">
                  <c:v>330</c:v>
                </c:pt>
                <c:pt idx="5">
                  <c:v>305</c:v>
                </c:pt>
                <c:pt idx="6">
                  <c:v>260</c:v>
                </c:pt>
                <c:pt idx="7">
                  <c:v>393</c:v>
                </c:pt>
                <c:pt idx="8">
                  <c:v>397</c:v>
                </c:pt>
                <c:pt idx="9">
                  <c:v>437</c:v>
                </c:pt>
                <c:pt idx="10">
                  <c:v>455</c:v>
                </c:pt>
                <c:pt idx="11">
                  <c:v>492</c:v>
                </c:pt>
                <c:pt idx="12">
                  <c:v>251</c:v>
                </c:pt>
                <c:pt idx="13">
                  <c:v>255</c:v>
                </c:pt>
                <c:pt idx="14">
                  <c:v>397</c:v>
                </c:pt>
                <c:pt idx="15">
                  <c:v>477</c:v>
                </c:pt>
                <c:pt idx="16">
                  <c:v>708</c:v>
                </c:pt>
                <c:pt idx="17">
                  <c:v>629</c:v>
                </c:pt>
                <c:pt idx="18">
                  <c:v>357</c:v>
                </c:pt>
                <c:pt idx="19">
                  <c:v>375</c:v>
                </c:pt>
                <c:pt idx="20">
                  <c:v>185</c:v>
                </c:pt>
                <c:pt idx="21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8-47F0-8FD1-8F8A74467EF2}"/>
            </c:ext>
          </c:extLst>
        </c:ser>
        <c:ser>
          <c:idx val="1"/>
          <c:order val="1"/>
          <c:tx>
            <c:strRef>
              <c:f>'Datos gráficos países'!$F$2</c:f>
              <c:strCache>
                <c:ptCount val="1"/>
                <c:pt idx="0">
                  <c:v>Importación</c:v>
                </c:pt>
              </c:strCache>
            </c:strRef>
          </c:tx>
          <c:spPr>
            <a:solidFill>
              <a:srgbClr val="A284A4"/>
            </a:solidFill>
            <a:ln>
              <a:noFill/>
            </a:ln>
          </c:spPr>
          <c:invertIfNegative val="0"/>
          <c:cat>
            <c:numRef>
              <c:f>'Datos gráficos países'!$B$113:$B$134</c:f>
              <c:numCache>
                <c:formatCode>mmm\-yy</c:formatCode>
                <c:ptCount val="2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</c:numCache>
            </c:numRef>
          </c:cat>
          <c:val>
            <c:numRef>
              <c:f>'Datos gráficos países'!$F$135:$F$156</c:f>
              <c:numCache>
                <c:formatCode>General</c:formatCode>
                <c:ptCount val="22"/>
                <c:pt idx="0">
                  <c:v>66</c:v>
                </c:pt>
                <c:pt idx="1">
                  <c:v>76</c:v>
                </c:pt>
                <c:pt idx="2">
                  <c:v>91</c:v>
                </c:pt>
                <c:pt idx="3">
                  <c:v>97</c:v>
                </c:pt>
                <c:pt idx="4">
                  <c:v>174</c:v>
                </c:pt>
                <c:pt idx="5">
                  <c:v>160</c:v>
                </c:pt>
                <c:pt idx="6">
                  <c:v>125</c:v>
                </c:pt>
                <c:pt idx="7">
                  <c:v>91</c:v>
                </c:pt>
                <c:pt idx="8">
                  <c:v>156</c:v>
                </c:pt>
                <c:pt idx="9">
                  <c:v>130</c:v>
                </c:pt>
                <c:pt idx="10">
                  <c:v>116</c:v>
                </c:pt>
                <c:pt idx="11">
                  <c:v>113</c:v>
                </c:pt>
                <c:pt idx="12">
                  <c:v>137</c:v>
                </c:pt>
                <c:pt idx="13">
                  <c:v>156</c:v>
                </c:pt>
                <c:pt idx="14">
                  <c:v>118</c:v>
                </c:pt>
                <c:pt idx="15">
                  <c:v>180</c:v>
                </c:pt>
                <c:pt idx="16">
                  <c:v>119</c:v>
                </c:pt>
                <c:pt idx="17">
                  <c:v>252</c:v>
                </c:pt>
                <c:pt idx="18">
                  <c:v>196</c:v>
                </c:pt>
                <c:pt idx="19">
                  <c:v>177</c:v>
                </c:pt>
                <c:pt idx="20">
                  <c:v>110</c:v>
                </c:pt>
                <c:pt idx="21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E8-47F0-8FD1-8F8A74467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669760"/>
        <c:axId val="125671296"/>
      </c:barChart>
      <c:lineChart>
        <c:grouping val="standard"/>
        <c:varyColors val="0"/>
        <c:ser>
          <c:idx val="2"/>
          <c:order val="2"/>
          <c:tx>
            <c:strRef>
              <c:f>'Datos gráficos países'!$G$2</c:f>
              <c:strCache>
                <c:ptCount val="1"/>
                <c:pt idx="0">
                  <c:v>Saldo</c:v>
                </c:pt>
              </c:strCache>
            </c:strRef>
          </c:tx>
          <c:spPr>
            <a:ln>
              <a:solidFill>
                <a:srgbClr val="4F60A6"/>
              </a:solidFill>
            </a:ln>
          </c:spPr>
          <c:marker>
            <c:spPr>
              <a:solidFill>
                <a:srgbClr val="4F60A6"/>
              </a:solidFill>
              <a:ln w="28575">
                <a:solidFill>
                  <a:srgbClr val="593988"/>
                </a:solidFill>
              </a:ln>
            </c:spPr>
          </c:marker>
          <c:cat>
            <c:numRef>
              <c:f>'Datos gráficos países'!$B$135:$B$156</c:f>
              <c:numCache>
                <c:formatCode>mmm\-yy</c:formatCode>
                <c:ptCount val="2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</c:numCache>
            </c:numRef>
          </c:cat>
          <c:val>
            <c:numRef>
              <c:f>'Datos gráficos países'!$G$135:$G$156</c:f>
              <c:numCache>
                <c:formatCode>General</c:formatCode>
                <c:ptCount val="22"/>
                <c:pt idx="0">
                  <c:v>341</c:v>
                </c:pt>
                <c:pt idx="1">
                  <c:v>169</c:v>
                </c:pt>
                <c:pt idx="2">
                  <c:v>152</c:v>
                </c:pt>
                <c:pt idx="3">
                  <c:v>233</c:v>
                </c:pt>
                <c:pt idx="4">
                  <c:v>156</c:v>
                </c:pt>
                <c:pt idx="5">
                  <c:v>144</c:v>
                </c:pt>
                <c:pt idx="6">
                  <c:v>135</c:v>
                </c:pt>
                <c:pt idx="7">
                  <c:v>302</c:v>
                </c:pt>
                <c:pt idx="8">
                  <c:v>242</c:v>
                </c:pt>
                <c:pt idx="9">
                  <c:v>307</c:v>
                </c:pt>
                <c:pt idx="10">
                  <c:v>339</c:v>
                </c:pt>
                <c:pt idx="11">
                  <c:v>379</c:v>
                </c:pt>
                <c:pt idx="12">
                  <c:v>114</c:v>
                </c:pt>
                <c:pt idx="13">
                  <c:v>100</c:v>
                </c:pt>
                <c:pt idx="14">
                  <c:v>279</c:v>
                </c:pt>
                <c:pt idx="15">
                  <c:v>297</c:v>
                </c:pt>
                <c:pt idx="16">
                  <c:v>589</c:v>
                </c:pt>
                <c:pt idx="17">
                  <c:v>377</c:v>
                </c:pt>
                <c:pt idx="18">
                  <c:v>161</c:v>
                </c:pt>
                <c:pt idx="19">
                  <c:v>198</c:v>
                </c:pt>
                <c:pt idx="20">
                  <c:v>75</c:v>
                </c:pt>
                <c:pt idx="21">
                  <c:v>-45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E8-47F0-8FD1-8F8A74467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669760"/>
        <c:axId val="125671296"/>
      </c:lineChart>
      <c:dateAx>
        <c:axId val="1256697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>
            <a:noFill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25671296"/>
        <c:crosses val="autoZero"/>
        <c:auto val="1"/>
        <c:lblOffset val="100"/>
        <c:baseTimeUnit val="months"/>
        <c:majorUnit val="1"/>
        <c:majorTimeUnit val="months"/>
        <c:minorUnit val="1"/>
        <c:minorTimeUnit val="days"/>
      </c:dateAx>
      <c:valAx>
        <c:axId val="125671296"/>
        <c:scaling>
          <c:orientation val="minMax"/>
          <c:max val="700"/>
          <c:min val="-5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25669760"/>
        <c:crosses val="autoZero"/>
        <c:crossBetween val="between"/>
        <c:majorUnit val="50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190437041523656"/>
          <c:y val="0.95837791142248951"/>
          <c:w val="0.42209398186315567"/>
          <c:h val="3.6569987389658672E-2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3390227693405"/>
          <c:y val="0.16970304064344366"/>
          <c:w val="0.28072033898305088"/>
          <c:h val="0.37114877665439538"/>
        </c:manualLayout>
      </c:layout>
      <c:pieChart>
        <c:varyColors val="1"/>
        <c:ser>
          <c:idx val="0"/>
          <c:order val="0"/>
          <c:spPr>
            <a:solidFill>
              <a:srgbClr val="73BED3"/>
            </a:solidFill>
            <a:ln w="12700">
              <a:noFill/>
              <a:prstDash val="solid"/>
            </a:ln>
          </c:spPr>
          <c:explosion val="3"/>
          <c:dPt>
            <c:idx val="0"/>
            <c:bubble3D val="0"/>
            <c:spPr>
              <a:solidFill>
                <a:srgbClr val="EFB100"/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AB5-49E0-8752-4A33D7CE50A3}"/>
              </c:ext>
            </c:extLst>
          </c:dPt>
          <c:dPt>
            <c:idx val="1"/>
            <c:bubble3D val="0"/>
            <c:spPr>
              <a:solidFill>
                <a:srgbClr val="8987A9"/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AB5-49E0-8752-4A33D7CE50A3}"/>
              </c:ext>
            </c:extLst>
          </c:dPt>
          <c:dPt>
            <c:idx val="2"/>
            <c:bubble3D val="0"/>
            <c:spPr>
              <a:solidFill>
                <a:srgbClr val="96AB22"/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AB5-49E0-8752-4A33D7CE50A3}"/>
              </c:ext>
            </c:extLst>
          </c:dPt>
          <c:dPt>
            <c:idx val="3"/>
            <c:bubble3D val="0"/>
            <c:spPr>
              <a:solidFill>
                <a:srgbClr val="A183A3"/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AB5-49E0-8752-4A33D7CE50A3}"/>
              </c:ext>
            </c:extLst>
          </c:dPt>
          <c:dLbls>
            <c:dLbl>
              <c:idx val="0"/>
              <c:layout>
                <c:manualLayout>
                  <c:x val="1.8129549165517029E-2"/>
                  <c:y val="-3.2950234939590145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AB5-49E0-8752-4A33D7CE50A3}"/>
                </c:ext>
              </c:extLst>
            </c:dLbl>
            <c:dLbl>
              <c:idx val="1"/>
              <c:layout>
                <c:manualLayout>
                  <c:x val="7.925207938459651E-2"/>
                  <c:y val="4.597442744201316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AB5-49E0-8752-4A33D7CE50A3}"/>
                </c:ext>
              </c:extLst>
            </c:dLbl>
            <c:dLbl>
              <c:idx val="2"/>
              <c:layout>
                <c:manualLayout>
                  <c:x val="-1.3310092840780951E-2"/>
                  <c:y val="2.230963185504674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B5-49E0-8752-4A33D7CE50A3}"/>
                </c:ext>
              </c:extLst>
            </c:dLbl>
            <c:dLbl>
              <c:idx val="3"/>
              <c:layout>
                <c:manualLayout>
                  <c:x val="3.9386160901807556E-2"/>
                  <c:y val="-2.790885292412209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B5-49E0-8752-4A33D7CE50A3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>
                  <a:prstDash val="sysDash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'DatosG1yG2(MES)'!$B$10:$B$13</c:f>
              <c:strCache>
                <c:ptCount val="4"/>
                <c:pt idx="0">
                  <c:v>Productos primarios (PP)</c:v>
                </c:pt>
                <c:pt idx="1">
                  <c:v>Manufacturas de origen agropecuario (MOA)</c:v>
                </c:pt>
                <c:pt idx="2">
                  <c:v>Manufacturas de origen industrial (MOI)</c:v>
                </c:pt>
                <c:pt idx="3">
                  <c:v>Combustibles y energía (CyE)</c:v>
                </c:pt>
              </c:strCache>
            </c:strRef>
          </c:cat>
          <c:val>
            <c:numRef>
              <c:f>'DatosG1yG2(MES)'!$C$10:$C$13</c:f>
              <c:numCache>
                <c:formatCode>#,##0</c:formatCode>
                <c:ptCount val="4"/>
                <c:pt idx="0">
                  <c:v>2382</c:v>
                </c:pt>
                <c:pt idx="1">
                  <c:v>2545</c:v>
                </c:pt>
                <c:pt idx="2">
                  <c:v>2255</c:v>
                </c:pt>
                <c:pt idx="3">
                  <c:v>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B5-49E0-8752-4A33D7CE50A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000000000001188" r="0.75000000000001188" t="1" header="0" footer="0"/>
    <c:pageSetup paperSize="9" orientation="landscape" horizontalDpi="-3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Valor del flete por tonelada importada, por principales zonas económicas</a:t>
            </a:r>
            <a:endParaRPr lang="es-ES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Enero 2019 - octubre 2022</a:t>
            </a:r>
            <a:endParaRPr lang="es-ES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686413530255065"/>
          <c:y val="0.16953195739859087"/>
          <c:w val="0.86810583422317511"/>
          <c:h val="0.69964052981454583"/>
        </c:manualLayout>
      </c:layout>
      <c:lineChart>
        <c:grouping val="standard"/>
        <c:varyColors val="0"/>
        <c:ser>
          <c:idx val="5"/>
          <c:order val="0"/>
          <c:tx>
            <c:strRef>
              <c:f>'fletes-impo'!$B$4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'fletes-impo'!$A$5:$A$50</c:f>
              <c:numCache>
                <c:formatCode>mmm\-yy</c:formatCode>
                <c:ptCount val="4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</c:numCache>
            </c:numRef>
          </c:cat>
          <c:val>
            <c:numRef>
              <c:f>'fletes-impo'!$B$5:$B$50</c:f>
              <c:numCache>
                <c:formatCode>0.0</c:formatCode>
                <c:ptCount val="46"/>
                <c:pt idx="0">
                  <c:v>63.2</c:v>
                </c:pt>
                <c:pt idx="1">
                  <c:v>62.4</c:v>
                </c:pt>
                <c:pt idx="2">
                  <c:v>58.7</c:v>
                </c:pt>
                <c:pt idx="3">
                  <c:v>57.5</c:v>
                </c:pt>
                <c:pt idx="4">
                  <c:v>62.6</c:v>
                </c:pt>
                <c:pt idx="5">
                  <c:v>55.1</c:v>
                </c:pt>
                <c:pt idx="6">
                  <c:v>55.9</c:v>
                </c:pt>
                <c:pt idx="7">
                  <c:v>60.1</c:v>
                </c:pt>
                <c:pt idx="8">
                  <c:v>59.9</c:v>
                </c:pt>
                <c:pt idx="9">
                  <c:v>74.599999999999994</c:v>
                </c:pt>
                <c:pt idx="10">
                  <c:v>74.400000000000006</c:v>
                </c:pt>
                <c:pt idx="11">
                  <c:v>78.8</c:v>
                </c:pt>
                <c:pt idx="12">
                  <c:v>69.5</c:v>
                </c:pt>
                <c:pt idx="13">
                  <c:v>57.9</c:v>
                </c:pt>
                <c:pt idx="14">
                  <c:v>50.3</c:v>
                </c:pt>
                <c:pt idx="15">
                  <c:v>59</c:v>
                </c:pt>
                <c:pt idx="16">
                  <c:v>57.7</c:v>
                </c:pt>
                <c:pt idx="17">
                  <c:v>55.1</c:v>
                </c:pt>
                <c:pt idx="18">
                  <c:v>48.5</c:v>
                </c:pt>
                <c:pt idx="19">
                  <c:v>50.7</c:v>
                </c:pt>
                <c:pt idx="20">
                  <c:v>51.4</c:v>
                </c:pt>
                <c:pt idx="21">
                  <c:v>57.3</c:v>
                </c:pt>
                <c:pt idx="22">
                  <c:v>74.900000000000006</c:v>
                </c:pt>
                <c:pt idx="23">
                  <c:v>84.5</c:v>
                </c:pt>
                <c:pt idx="24">
                  <c:v>70.7</c:v>
                </c:pt>
                <c:pt idx="25">
                  <c:v>89.5</c:v>
                </c:pt>
                <c:pt idx="26">
                  <c:v>74</c:v>
                </c:pt>
                <c:pt idx="27">
                  <c:v>79.5</c:v>
                </c:pt>
                <c:pt idx="28">
                  <c:v>72.8</c:v>
                </c:pt>
                <c:pt idx="29">
                  <c:v>72.3</c:v>
                </c:pt>
                <c:pt idx="30">
                  <c:v>76.400000000000006</c:v>
                </c:pt>
                <c:pt idx="31">
                  <c:v>78.8</c:v>
                </c:pt>
                <c:pt idx="32">
                  <c:v>106.8</c:v>
                </c:pt>
                <c:pt idx="33">
                  <c:v>113.2</c:v>
                </c:pt>
                <c:pt idx="34">
                  <c:v>111.9</c:v>
                </c:pt>
                <c:pt idx="35">
                  <c:v>141.19999999999999</c:v>
                </c:pt>
                <c:pt idx="36">
                  <c:v>156.5</c:v>
                </c:pt>
                <c:pt idx="37">
                  <c:v>126.1</c:v>
                </c:pt>
                <c:pt idx="38">
                  <c:v>134.5</c:v>
                </c:pt>
                <c:pt idx="39">
                  <c:v>113.8</c:v>
                </c:pt>
                <c:pt idx="40">
                  <c:v>113</c:v>
                </c:pt>
                <c:pt idx="41">
                  <c:v>107.3</c:v>
                </c:pt>
                <c:pt idx="42">
                  <c:v>117.7</c:v>
                </c:pt>
                <c:pt idx="43">
                  <c:v>129</c:v>
                </c:pt>
                <c:pt idx="44">
                  <c:v>138</c:v>
                </c:pt>
                <c:pt idx="45">
                  <c:v>141.5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DC-4403-8FCF-A209B7E5780E}"/>
            </c:ext>
          </c:extLst>
        </c:ser>
        <c:ser>
          <c:idx val="6"/>
          <c:order val="1"/>
          <c:tx>
            <c:strRef>
              <c:f>'fletes-impo'!$C$4</c:f>
              <c:strCache>
                <c:ptCount val="1"/>
                <c:pt idx="0">
                  <c:v>Mercosur</c:v>
                </c:pt>
              </c:strCache>
            </c:strRef>
          </c:tx>
          <c:marker>
            <c:symbol val="none"/>
          </c:marker>
          <c:cat>
            <c:numRef>
              <c:f>'fletes-impo'!$A$5:$A$50</c:f>
              <c:numCache>
                <c:formatCode>mmm\-yy</c:formatCode>
                <c:ptCount val="4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</c:numCache>
            </c:numRef>
          </c:cat>
          <c:val>
            <c:numRef>
              <c:f>'fletes-impo'!$C$5:$C$50</c:f>
              <c:numCache>
                <c:formatCode>0.0</c:formatCode>
                <c:ptCount val="46"/>
                <c:pt idx="0">
                  <c:v>47.2</c:v>
                </c:pt>
                <c:pt idx="1">
                  <c:v>42.1</c:v>
                </c:pt>
                <c:pt idx="2">
                  <c:v>40.299999999999997</c:v>
                </c:pt>
                <c:pt idx="3">
                  <c:v>42.1</c:v>
                </c:pt>
                <c:pt idx="4">
                  <c:v>46.7</c:v>
                </c:pt>
                <c:pt idx="5">
                  <c:v>43.4</c:v>
                </c:pt>
                <c:pt idx="6">
                  <c:v>46.4</c:v>
                </c:pt>
                <c:pt idx="7">
                  <c:v>51.8</c:v>
                </c:pt>
                <c:pt idx="8">
                  <c:v>55.1</c:v>
                </c:pt>
                <c:pt idx="9">
                  <c:v>56.2</c:v>
                </c:pt>
                <c:pt idx="10">
                  <c:v>63.9</c:v>
                </c:pt>
                <c:pt idx="11">
                  <c:v>79</c:v>
                </c:pt>
                <c:pt idx="12">
                  <c:v>65.099999999999994</c:v>
                </c:pt>
                <c:pt idx="13">
                  <c:v>40.6</c:v>
                </c:pt>
                <c:pt idx="14">
                  <c:v>35.4</c:v>
                </c:pt>
                <c:pt idx="15">
                  <c:v>42.6</c:v>
                </c:pt>
                <c:pt idx="16">
                  <c:v>35.1</c:v>
                </c:pt>
                <c:pt idx="17">
                  <c:v>40</c:v>
                </c:pt>
                <c:pt idx="18">
                  <c:v>42.6</c:v>
                </c:pt>
                <c:pt idx="19">
                  <c:v>41.4</c:v>
                </c:pt>
                <c:pt idx="20">
                  <c:v>41.6</c:v>
                </c:pt>
                <c:pt idx="21">
                  <c:v>40.4</c:v>
                </c:pt>
                <c:pt idx="22">
                  <c:v>52.3</c:v>
                </c:pt>
                <c:pt idx="23">
                  <c:v>53</c:v>
                </c:pt>
                <c:pt idx="24">
                  <c:v>47.9</c:v>
                </c:pt>
                <c:pt idx="25">
                  <c:v>48</c:v>
                </c:pt>
                <c:pt idx="26">
                  <c:v>34.9</c:v>
                </c:pt>
                <c:pt idx="27">
                  <c:v>37.9</c:v>
                </c:pt>
                <c:pt idx="28">
                  <c:v>39.5</c:v>
                </c:pt>
                <c:pt idx="29">
                  <c:v>44.3</c:v>
                </c:pt>
                <c:pt idx="30">
                  <c:v>45.6</c:v>
                </c:pt>
                <c:pt idx="31">
                  <c:v>47.7</c:v>
                </c:pt>
                <c:pt idx="32">
                  <c:v>49.9</c:v>
                </c:pt>
                <c:pt idx="33">
                  <c:v>54.8</c:v>
                </c:pt>
                <c:pt idx="34">
                  <c:v>54.4</c:v>
                </c:pt>
                <c:pt idx="35">
                  <c:v>60.3</c:v>
                </c:pt>
                <c:pt idx="36">
                  <c:v>63.8</c:v>
                </c:pt>
                <c:pt idx="37">
                  <c:v>59.9</c:v>
                </c:pt>
                <c:pt idx="38">
                  <c:v>56.4</c:v>
                </c:pt>
                <c:pt idx="39">
                  <c:v>56.4</c:v>
                </c:pt>
                <c:pt idx="40">
                  <c:v>57.2</c:v>
                </c:pt>
                <c:pt idx="41">
                  <c:v>54.2</c:v>
                </c:pt>
                <c:pt idx="42">
                  <c:v>64.599999999999994</c:v>
                </c:pt>
                <c:pt idx="43">
                  <c:v>69.900000000000006</c:v>
                </c:pt>
                <c:pt idx="44">
                  <c:v>64.099999999999994</c:v>
                </c:pt>
                <c:pt idx="45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DC-4403-8FCF-A209B7E5780E}"/>
            </c:ext>
          </c:extLst>
        </c:ser>
        <c:ser>
          <c:idx val="7"/>
          <c:order val="2"/>
          <c:tx>
            <c:strRef>
              <c:f>'fletes-impo'!$D$4</c:f>
              <c:strCache>
                <c:ptCount val="1"/>
                <c:pt idx="0">
                  <c:v>China</c:v>
                </c:pt>
              </c:strCache>
            </c:strRef>
          </c:tx>
          <c:marker>
            <c:symbol val="none"/>
          </c:marker>
          <c:cat>
            <c:numRef>
              <c:f>'fletes-impo'!$A$5:$A$50</c:f>
              <c:numCache>
                <c:formatCode>mmm\-yy</c:formatCode>
                <c:ptCount val="4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</c:numCache>
            </c:numRef>
          </c:cat>
          <c:val>
            <c:numRef>
              <c:f>'fletes-impo'!$D$5:$D$50</c:f>
              <c:numCache>
                <c:formatCode>0.0</c:formatCode>
                <c:ptCount val="46"/>
                <c:pt idx="0">
                  <c:v>231.2</c:v>
                </c:pt>
                <c:pt idx="1">
                  <c:v>224.2</c:v>
                </c:pt>
                <c:pt idx="2">
                  <c:v>189.3</c:v>
                </c:pt>
                <c:pt idx="3">
                  <c:v>152.69999999999999</c:v>
                </c:pt>
                <c:pt idx="4">
                  <c:v>181.8</c:v>
                </c:pt>
                <c:pt idx="5">
                  <c:v>166.2</c:v>
                </c:pt>
                <c:pt idx="6">
                  <c:v>191.9</c:v>
                </c:pt>
                <c:pt idx="7">
                  <c:v>216.4</c:v>
                </c:pt>
                <c:pt idx="8">
                  <c:v>127.9</c:v>
                </c:pt>
                <c:pt idx="9">
                  <c:v>138.9</c:v>
                </c:pt>
                <c:pt idx="10">
                  <c:v>243.1</c:v>
                </c:pt>
                <c:pt idx="11">
                  <c:v>192.5</c:v>
                </c:pt>
                <c:pt idx="12">
                  <c:v>205.4</c:v>
                </c:pt>
                <c:pt idx="13">
                  <c:v>152.19999999999999</c:v>
                </c:pt>
                <c:pt idx="14">
                  <c:v>181.3</c:v>
                </c:pt>
                <c:pt idx="15">
                  <c:v>148.19999999999999</c:v>
                </c:pt>
                <c:pt idx="16">
                  <c:v>253.5</c:v>
                </c:pt>
                <c:pt idx="17">
                  <c:v>175.5</c:v>
                </c:pt>
                <c:pt idx="18">
                  <c:v>189.9</c:v>
                </c:pt>
                <c:pt idx="19">
                  <c:v>137.9</c:v>
                </c:pt>
                <c:pt idx="20">
                  <c:v>115.3</c:v>
                </c:pt>
                <c:pt idx="21">
                  <c:v>124.9</c:v>
                </c:pt>
                <c:pt idx="22">
                  <c:v>225.5</c:v>
                </c:pt>
                <c:pt idx="23">
                  <c:v>290.8</c:v>
                </c:pt>
                <c:pt idx="24">
                  <c:v>258.39999999999998</c:v>
                </c:pt>
                <c:pt idx="25">
                  <c:v>384.7</c:v>
                </c:pt>
                <c:pt idx="26">
                  <c:v>478</c:v>
                </c:pt>
                <c:pt idx="27">
                  <c:v>535.4</c:v>
                </c:pt>
                <c:pt idx="28">
                  <c:v>349.6</c:v>
                </c:pt>
                <c:pt idx="29">
                  <c:v>296.3</c:v>
                </c:pt>
                <c:pt idx="30">
                  <c:v>409.8</c:v>
                </c:pt>
                <c:pt idx="31">
                  <c:v>338.1</c:v>
                </c:pt>
                <c:pt idx="32">
                  <c:v>401</c:v>
                </c:pt>
                <c:pt idx="33">
                  <c:v>350</c:v>
                </c:pt>
                <c:pt idx="34">
                  <c:v>577.29999999999995</c:v>
                </c:pt>
                <c:pt idx="35">
                  <c:v>736</c:v>
                </c:pt>
                <c:pt idx="36">
                  <c:v>738.5</c:v>
                </c:pt>
                <c:pt idx="37">
                  <c:v>668.7</c:v>
                </c:pt>
                <c:pt idx="38">
                  <c:v>743.2</c:v>
                </c:pt>
                <c:pt idx="39">
                  <c:v>594.1</c:v>
                </c:pt>
                <c:pt idx="40">
                  <c:v>534.20000000000005</c:v>
                </c:pt>
                <c:pt idx="41">
                  <c:v>377.4</c:v>
                </c:pt>
                <c:pt idx="42">
                  <c:v>459.4</c:v>
                </c:pt>
                <c:pt idx="43">
                  <c:v>536.4</c:v>
                </c:pt>
                <c:pt idx="44">
                  <c:v>590</c:v>
                </c:pt>
                <c:pt idx="45">
                  <c:v>539.29999999999995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DC-4403-8FCF-A209B7E5780E}"/>
            </c:ext>
          </c:extLst>
        </c:ser>
        <c:ser>
          <c:idx val="0"/>
          <c:order val="3"/>
          <c:tx>
            <c:strRef>
              <c:f>'fletes-impo'!$E$4</c:f>
              <c:strCache>
                <c:ptCount val="1"/>
                <c:pt idx="0">
                  <c:v>USMCA </c:v>
                </c:pt>
              </c:strCache>
            </c:strRef>
          </c:tx>
          <c:marker>
            <c:symbol val="none"/>
          </c:marker>
          <c:cat>
            <c:numRef>
              <c:f>'fletes-impo'!$A$5:$A$50</c:f>
              <c:numCache>
                <c:formatCode>mmm\-yy</c:formatCode>
                <c:ptCount val="4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</c:numCache>
            </c:numRef>
          </c:cat>
          <c:val>
            <c:numRef>
              <c:f>'fletes-impo'!$E$5:$E$50</c:f>
              <c:numCache>
                <c:formatCode>0.0</c:formatCode>
                <c:ptCount val="46"/>
                <c:pt idx="0">
                  <c:v>50</c:v>
                </c:pt>
                <c:pt idx="1">
                  <c:v>65.3</c:v>
                </c:pt>
                <c:pt idx="2">
                  <c:v>67.400000000000006</c:v>
                </c:pt>
                <c:pt idx="3">
                  <c:v>73.2</c:v>
                </c:pt>
                <c:pt idx="4">
                  <c:v>66</c:v>
                </c:pt>
                <c:pt idx="5">
                  <c:v>74.599999999999994</c:v>
                </c:pt>
                <c:pt idx="6">
                  <c:v>56.1</c:v>
                </c:pt>
                <c:pt idx="7">
                  <c:v>59</c:v>
                </c:pt>
                <c:pt idx="8">
                  <c:v>54</c:v>
                </c:pt>
                <c:pt idx="9">
                  <c:v>70.099999999999994</c:v>
                </c:pt>
                <c:pt idx="10">
                  <c:v>78.8</c:v>
                </c:pt>
                <c:pt idx="11">
                  <c:v>74.5</c:v>
                </c:pt>
                <c:pt idx="12">
                  <c:v>60.7</c:v>
                </c:pt>
                <c:pt idx="13">
                  <c:v>69.7</c:v>
                </c:pt>
                <c:pt idx="14">
                  <c:v>76.900000000000006</c:v>
                </c:pt>
                <c:pt idx="15">
                  <c:v>61.3</c:v>
                </c:pt>
                <c:pt idx="16">
                  <c:v>72.5</c:v>
                </c:pt>
                <c:pt idx="17">
                  <c:v>66.900000000000006</c:v>
                </c:pt>
                <c:pt idx="18">
                  <c:v>50.7</c:v>
                </c:pt>
                <c:pt idx="19">
                  <c:v>55.3</c:v>
                </c:pt>
                <c:pt idx="20">
                  <c:v>65</c:v>
                </c:pt>
                <c:pt idx="21">
                  <c:v>62.4</c:v>
                </c:pt>
                <c:pt idx="22">
                  <c:v>70.900000000000006</c:v>
                </c:pt>
                <c:pt idx="23">
                  <c:v>70.2</c:v>
                </c:pt>
                <c:pt idx="24">
                  <c:v>76.099999999999994</c:v>
                </c:pt>
                <c:pt idx="25">
                  <c:v>98.2</c:v>
                </c:pt>
                <c:pt idx="26">
                  <c:v>107.2</c:v>
                </c:pt>
                <c:pt idx="27">
                  <c:v>83.9</c:v>
                </c:pt>
                <c:pt idx="28">
                  <c:v>68.099999999999994</c:v>
                </c:pt>
                <c:pt idx="29">
                  <c:v>58.9</c:v>
                </c:pt>
                <c:pt idx="30">
                  <c:v>77.5</c:v>
                </c:pt>
                <c:pt idx="31">
                  <c:v>54.7</c:v>
                </c:pt>
                <c:pt idx="32">
                  <c:v>94.4</c:v>
                </c:pt>
                <c:pt idx="33">
                  <c:v>141.9</c:v>
                </c:pt>
                <c:pt idx="34">
                  <c:v>130.6</c:v>
                </c:pt>
                <c:pt idx="35">
                  <c:v>171.4</c:v>
                </c:pt>
                <c:pt idx="36">
                  <c:v>172.5</c:v>
                </c:pt>
                <c:pt idx="37">
                  <c:v>145.6</c:v>
                </c:pt>
                <c:pt idx="38">
                  <c:v>134.69999999999999</c:v>
                </c:pt>
                <c:pt idx="39">
                  <c:v>88.3</c:v>
                </c:pt>
                <c:pt idx="40">
                  <c:v>116</c:v>
                </c:pt>
                <c:pt idx="41">
                  <c:v>138</c:v>
                </c:pt>
                <c:pt idx="42">
                  <c:v>106</c:v>
                </c:pt>
                <c:pt idx="43">
                  <c:v>116.6</c:v>
                </c:pt>
                <c:pt idx="44">
                  <c:v>165.2</c:v>
                </c:pt>
                <c:pt idx="45">
                  <c:v>118.6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8-4D01-BEDF-F5B846533D98}"/>
            </c:ext>
          </c:extLst>
        </c:ser>
        <c:ser>
          <c:idx val="1"/>
          <c:order val="4"/>
          <c:tx>
            <c:strRef>
              <c:f>'fletes-impo'!$F$4</c:f>
              <c:strCache>
                <c:ptCount val="1"/>
                <c:pt idx="0">
                  <c:v>Unión Europea</c:v>
                </c:pt>
              </c:strCache>
            </c:strRef>
          </c:tx>
          <c:marker>
            <c:symbol val="none"/>
          </c:marker>
          <c:cat>
            <c:numRef>
              <c:f>'fletes-impo'!$A$5:$A$50</c:f>
              <c:numCache>
                <c:formatCode>mmm\-yy</c:formatCode>
                <c:ptCount val="4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</c:numCache>
            </c:numRef>
          </c:cat>
          <c:val>
            <c:numRef>
              <c:f>'fletes-impo'!$F$5:$F$50</c:f>
              <c:numCache>
                <c:formatCode>0.0</c:formatCode>
                <c:ptCount val="46"/>
                <c:pt idx="0">
                  <c:v>114.5</c:v>
                </c:pt>
                <c:pt idx="1">
                  <c:v>197.3</c:v>
                </c:pt>
                <c:pt idx="2">
                  <c:v>126.8</c:v>
                </c:pt>
                <c:pt idx="3">
                  <c:v>144</c:v>
                </c:pt>
                <c:pt idx="4">
                  <c:v>112.8</c:v>
                </c:pt>
                <c:pt idx="5">
                  <c:v>120.5</c:v>
                </c:pt>
                <c:pt idx="6">
                  <c:v>143</c:v>
                </c:pt>
                <c:pt idx="7">
                  <c:v>89.8</c:v>
                </c:pt>
                <c:pt idx="8">
                  <c:v>138.19999999999999</c:v>
                </c:pt>
                <c:pt idx="9">
                  <c:v>126.8</c:v>
                </c:pt>
                <c:pt idx="10">
                  <c:v>110</c:v>
                </c:pt>
                <c:pt idx="11">
                  <c:v>118.3</c:v>
                </c:pt>
                <c:pt idx="12">
                  <c:v>112.5</c:v>
                </c:pt>
                <c:pt idx="13">
                  <c:v>118.7</c:v>
                </c:pt>
                <c:pt idx="14">
                  <c:v>112.6</c:v>
                </c:pt>
                <c:pt idx="15">
                  <c:v>111.7</c:v>
                </c:pt>
                <c:pt idx="16">
                  <c:v>131.1</c:v>
                </c:pt>
                <c:pt idx="17">
                  <c:v>203.5</c:v>
                </c:pt>
                <c:pt idx="18">
                  <c:v>150.19999999999999</c:v>
                </c:pt>
                <c:pt idx="19">
                  <c:v>117.7</c:v>
                </c:pt>
                <c:pt idx="20">
                  <c:v>85.3</c:v>
                </c:pt>
                <c:pt idx="21">
                  <c:v>115.1</c:v>
                </c:pt>
                <c:pt idx="22">
                  <c:v>160.5</c:v>
                </c:pt>
                <c:pt idx="23">
                  <c:v>169.4</c:v>
                </c:pt>
                <c:pt idx="24">
                  <c:v>81.3</c:v>
                </c:pt>
                <c:pt idx="25">
                  <c:v>175.8</c:v>
                </c:pt>
                <c:pt idx="26">
                  <c:v>128.4</c:v>
                </c:pt>
                <c:pt idx="27">
                  <c:v>135.4</c:v>
                </c:pt>
                <c:pt idx="28">
                  <c:v>135</c:v>
                </c:pt>
                <c:pt idx="29">
                  <c:v>155.9</c:v>
                </c:pt>
                <c:pt idx="30">
                  <c:v>107.5</c:v>
                </c:pt>
                <c:pt idx="31">
                  <c:v>197.1</c:v>
                </c:pt>
                <c:pt idx="32">
                  <c:v>161.4</c:v>
                </c:pt>
                <c:pt idx="33">
                  <c:v>127.7</c:v>
                </c:pt>
                <c:pt idx="34">
                  <c:v>109.1</c:v>
                </c:pt>
                <c:pt idx="35">
                  <c:v>146.9</c:v>
                </c:pt>
                <c:pt idx="36">
                  <c:v>154.80000000000001</c:v>
                </c:pt>
                <c:pt idx="37">
                  <c:v>128.30000000000001</c:v>
                </c:pt>
                <c:pt idx="38">
                  <c:v>155.5</c:v>
                </c:pt>
                <c:pt idx="39">
                  <c:v>206.2</c:v>
                </c:pt>
                <c:pt idx="40">
                  <c:v>232.4</c:v>
                </c:pt>
                <c:pt idx="41">
                  <c:v>198.6</c:v>
                </c:pt>
                <c:pt idx="42">
                  <c:v>228.7</c:v>
                </c:pt>
                <c:pt idx="43">
                  <c:v>187.6</c:v>
                </c:pt>
                <c:pt idx="44">
                  <c:v>192.6</c:v>
                </c:pt>
                <c:pt idx="45">
                  <c:v>137.9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58-4D01-BEDF-F5B846533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93423"/>
        <c:axId val="142293839"/>
      </c:lineChart>
      <c:dateAx>
        <c:axId val="14229342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2293839"/>
        <c:crosses val="autoZero"/>
        <c:auto val="1"/>
        <c:lblOffset val="100"/>
        <c:baseTimeUnit val="months"/>
      </c:dateAx>
      <c:valAx>
        <c:axId val="14229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229342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AR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3213453563409867"/>
          <c:y val="0.27649842170735295"/>
          <c:w val="0.35491632688697738"/>
          <c:h val="0.45468629347430894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noFill/>
              <a:prstDash val="solid"/>
            </a:ln>
          </c:spPr>
          <c:explosion val="6"/>
          <c:dPt>
            <c:idx val="0"/>
            <c:bubble3D val="0"/>
            <c:explosion val="3"/>
            <c:spPr>
              <a:solidFill>
                <a:srgbClr val="8DA189"/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2EE1-4A4C-B55D-2893FDC035C1}"/>
              </c:ext>
            </c:extLst>
          </c:dPt>
          <c:dPt>
            <c:idx val="1"/>
            <c:bubble3D val="0"/>
            <c:explosion val="4"/>
            <c:spPr>
              <a:solidFill>
                <a:srgbClr val="EFB100"/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EE1-4A4C-B55D-2893FDC035C1}"/>
              </c:ext>
            </c:extLst>
          </c:dPt>
          <c:dPt>
            <c:idx val="2"/>
            <c:bubble3D val="0"/>
            <c:explosion val="2"/>
            <c:spPr>
              <a:solidFill>
                <a:srgbClr val="34984F"/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EE1-4A4C-B55D-2893FDC035C1}"/>
              </c:ext>
            </c:extLst>
          </c:dPt>
          <c:dPt>
            <c:idx val="3"/>
            <c:bubble3D val="0"/>
            <c:explosion val="4"/>
            <c:spPr>
              <a:solidFill>
                <a:srgbClr val="AB492C"/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EE1-4A4C-B55D-2893FDC035C1}"/>
              </c:ext>
            </c:extLst>
          </c:dPt>
          <c:dPt>
            <c:idx val="4"/>
            <c:bubble3D val="0"/>
            <c:explosion val="4"/>
            <c:spPr>
              <a:solidFill>
                <a:srgbClr val="A183A3"/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EE1-4A4C-B55D-2893FDC035C1}"/>
              </c:ext>
            </c:extLst>
          </c:dPt>
          <c:dPt>
            <c:idx val="5"/>
            <c:bubble3D val="0"/>
            <c:explosion val="3"/>
            <c:spPr>
              <a:solidFill>
                <a:srgbClr val="4F60A6"/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2EE1-4A4C-B55D-2893FDC035C1}"/>
              </c:ext>
            </c:extLst>
          </c:dPt>
          <c:dPt>
            <c:idx val="6"/>
            <c:bubble3D val="0"/>
            <c:explosion val="3"/>
            <c:spPr>
              <a:solidFill>
                <a:srgbClr val="593989"/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EE1-4A4C-B55D-2893FDC035C1}"/>
              </c:ext>
            </c:extLst>
          </c:dPt>
          <c:dLbls>
            <c:dLbl>
              <c:idx val="0"/>
              <c:layout>
                <c:manualLayout>
                  <c:x val="6.8777568358584035E-2"/>
                  <c:y val="-7.259755835393993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EE1-4A4C-B55D-2893FDC035C1}"/>
                </c:ext>
              </c:extLst>
            </c:dLbl>
            <c:dLbl>
              <c:idx val="1"/>
              <c:layout>
                <c:manualLayout>
                  <c:x val="9.7610140267078788E-2"/>
                  <c:y val="-5.331669901255919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E1-4A4C-B55D-2893FDC035C1}"/>
                </c:ext>
              </c:extLst>
            </c:dLbl>
            <c:dLbl>
              <c:idx val="2"/>
              <c:layout>
                <c:manualLayout>
                  <c:x val="9.0706968551366434E-3"/>
                  <c:y val="3.849409595869462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EE1-4A4C-B55D-2893FDC035C1}"/>
                </c:ext>
              </c:extLst>
            </c:dLbl>
            <c:dLbl>
              <c:idx val="3"/>
              <c:layout>
                <c:manualLayout>
                  <c:x val="-5.6145139905885412E-2"/>
                  <c:y val="-1.20243635546676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EE1-4A4C-B55D-2893FDC035C1}"/>
                </c:ext>
              </c:extLst>
            </c:dLbl>
            <c:dLbl>
              <c:idx val="4"/>
              <c:layout>
                <c:manualLayout>
                  <c:x val="-7.1534531911617807E-2"/>
                  <c:y val="7.906270060942417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EE1-4A4C-B55D-2893FDC035C1}"/>
                </c:ext>
              </c:extLst>
            </c:dLbl>
            <c:dLbl>
              <c:idx val="5"/>
              <c:layout>
                <c:manualLayout>
                  <c:x val="-5.2221777115225104E-2"/>
                  <c:y val="-5.955494187985211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EE1-4A4C-B55D-2893FDC035C1}"/>
                </c:ext>
              </c:extLst>
            </c:dLbl>
            <c:dLbl>
              <c:idx val="6"/>
              <c:layout>
                <c:manualLayout>
                  <c:x val="3.4812839804532356E-2"/>
                  <c:y val="-8.391104500767322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EE1-4A4C-B55D-2893FDC035C1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>
                  <a:prstDash val="sysDash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'DatosG1yG2(MES)'!$B$24:$B$30</c:f>
              <c:strCache>
                <c:ptCount val="7"/>
                <c:pt idx="0">
                  <c:v>Bienes de capital (BK)</c:v>
                </c:pt>
                <c:pt idx="1">
                  <c:v>Bienes intermedios (BI) </c:v>
                </c:pt>
                <c:pt idx="2">
                  <c:v>Combustibles y lubricantes (CyL)</c:v>
                </c:pt>
                <c:pt idx="3">
                  <c:v>Piezas y accesorios para bienes de capital (PyA)</c:v>
                </c:pt>
                <c:pt idx="4">
                  <c:v>Bienes de consumo (BC)</c:v>
                </c:pt>
                <c:pt idx="5">
                  <c:v>Vehículos automotores de pasajeros (VA)</c:v>
                </c:pt>
                <c:pt idx="6">
                  <c:v>Resto</c:v>
                </c:pt>
              </c:strCache>
            </c:strRef>
          </c:cat>
          <c:val>
            <c:numRef>
              <c:f>'DatosG1yG2(MES)'!$C$24:$C$30</c:f>
              <c:numCache>
                <c:formatCode>#,##0</c:formatCode>
                <c:ptCount val="7"/>
                <c:pt idx="0">
                  <c:v>996</c:v>
                </c:pt>
                <c:pt idx="1">
                  <c:v>2334</c:v>
                </c:pt>
                <c:pt idx="2">
                  <c:v>601</c:v>
                </c:pt>
                <c:pt idx="3">
                  <c:v>1231</c:v>
                </c:pt>
                <c:pt idx="4">
                  <c:v>676</c:v>
                </c:pt>
                <c:pt idx="5">
                  <c:v>202</c:v>
                </c:pt>
                <c:pt idx="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E1-4A4C-B55D-2893FDC035C1}"/>
            </c:ext>
          </c:extLst>
        </c:ser>
        <c:dLbls>
          <c:dLblPos val="bestFit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000000000001232" r="0.75000000000001232" t="1" header="0" footer="0"/>
    <c:pageSetup paperSize="9" orientation="landscape" horizontalDpi="-3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Grandes</a:t>
            </a:r>
            <a:r>
              <a:rPr lang="es-AR" baseline="0"/>
              <a:t> rubros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Diez meses 2022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 BARRAS ACUMULADAS'!$B$10:$B$13</c:f>
              <c:strCache>
                <c:ptCount val="4"/>
                <c:pt idx="0">
                  <c:v>PP</c:v>
                </c:pt>
                <c:pt idx="1">
                  <c:v>MOA</c:v>
                </c:pt>
                <c:pt idx="2">
                  <c:v>MOI</c:v>
                </c:pt>
                <c:pt idx="3">
                  <c:v>CyE</c:v>
                </c:pt>
              </c:strCache>
            </c:strRef>
          </c:cat>
          <c:val>
            <c:numRef>
              <c:f>' BARRAS ACUMULADAS'!$C$10:$C$13</c:f>
              <c:numCache>
                <c:formatCode>#,##0</c:formatCode>
                <c:ptCount val="4"/>
                <c:pt idx="0">
                  <c:v>21116</c:v>
                </c:pt>
                <c:pt idx="1">
                  <c:v>27899</c:v>
                </c:pt>
                <c:pt idx="2">
                  <c:v>19263</c:v>
                </c:pt>
                <c:pt idx="3">
                  <c:v>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D-43C0-97BF-38D3D8E0EDED}"/>
            </c:ext>
          </c:extLst>
        </c:ser>
        <c:ser>
          <c:idx val="1"/>
          <c:order val="1"/>
          <c:tx>
            <c:v>Diez meses 2021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 BARRAS ACUMULADAS'!$B$10:$B$13</c:f>
              <c:strCache>
                <c:ptCount val="4"/>
                <c:pt idx="0">
                  <c:v>PP</c:v>
                </c:pt>
                <c:pt idx="1">
                  <c:v>MOA</c:v>
                </c:pt>
                <c:pt idx="2">
                  <c:v>MOI</c:v>
                </c:pt>
                <c:pt idx="3">
                  <c:v>CyE</c:v>
                </c:pt>
              </c:strCache>
            </c:strRef>
          </c:cat>
          <c:val>
            <c:numRef>
              <c:f>' BARRAS ACUMULADAS'!$D$10:$D$13</c:f>
              <c:numCache>
                <c:formatCode>#,##0</c:formatCode>
                <c:ptCount val="4"/>
                <c:pt idx="0">
                  <c:v>18738</c:v>
                </c:pt>
                <c:pt idx="1">
                  <c:v>26172</c:v>
                </c:pt>
                <c:pt idx="2">
                  <c:v>16147</c:v>
                </c:pt>
                <c:pt idx="3">
                  <c:v>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6D-43C0-97BF-38D3D8E0E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34514304"/>
        <c:axId val="2134498496"/>
        <c:axId val="0"/>
      </c:bar3DChart>
      <c:catAx>
        <c:axId val="213451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34498496"/>
        <c:crosses val="autoZero"/>
        <c:auto val="1"/>
        <c:lblAlgn val="ctr"/>
        <c:lblOffset val="100"/>
        <c:noMultiLvlLbl val="0"/>
      </c:catAx>
      <c:valAx>
        <c:axId val="213449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3451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Usos económicos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Diez meses 2022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 BARRAS ACUMULADAS'!$B$24:$B$30</c:f>
              <c:strCache>
                <c:ptCount val="7"/>
                <c:pt idx="0">
                  <c:v>BK</c:v>
                </c:pt>
                <c:pt idx="1">
                  <c:v>BI</c:v>
                </c:pt>
                <c:pt idx="2">
                  <c:v>CyL</c:v>
                </c:pt>
                <c:pt idx="3">
                  <c:v>PyA</c:v>
                </c:pt>
                <c:pt idx="4">
                  <c:v>BC</c:v>
                </c:pt>
                <c:pt idx="5">
                  <c:v>VA</c:v>
                </c:pt>
                <c:pt idx="6">
                  <c:v>Resto</c:v>
                </c:pt>
              </c:strCache>
            </c:strRef>
          </c:cat>
          <c:val>
            <c:numRef>
              <c:f>' BARRAS ACUMULADAS'!$C$24:$C$30</c:f>
              <c:numCache>
                <c:formatCode>#,##0</c:formatCode>
                <c:ptCount val="7"/>
                <c:pt idx="0">
                  <c:v>10510</c:v>
                </c:pt>
                <c:pt idx="1">
                  <c:v>26077</c:v>
                </c:pt>
                <c:pt idx="2">
                  <c:v>11959</c:v>
                </c:pt>
                <c:pt idx="3">
                  <c:v>12721</c:v>
                </c:pt>
                <c:pt idx="4">
                  <c:v>7229</c:v>
                </c:pt>
                <c:pt idx="5">
                  <c:v>1706</c:v>
                </c:pt>
                <c:pt idx="6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6-4832-854D-B22AB8032900}"/>
            </c:ext>
          </c:extLst>
        </c:ser>
        <c:ser>
          <c:idx val="1"/>
          <c:order val="1"/>
          <c:tx>
            <c:v>Diez meses 2021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 BARRAS ACUMULADAS'!$B$24:$B$30</c:f>
              <c:strCache>
                <c:ptCount val="7"/>
                <c:pt idx="0">
                  <c:v>BK</c:v>
                </c:pt>
                <c:pt idx="1">
                  <c:v>BI</c:v>
                </c:pt>
                <c:pt idx="2">
                  <c:v>CyL</c:v>
                </c:pt>
                <c:pt idx="3">
                  <c:v>PyA</c:v>
                </c:pt>
                <c:pt idx="4">
                  <c:v>BC</c:v>
                </c:pt>
                <c:pt idx="5">
                  <c:v>VA</c:v>
                </c:pt>
                <c:pt idx="6">
                  <c:v>Resto</c:v>
                </c:pt>
              </c:strCache>
            </c:strRef>
          </c:cat>
          <c:val>
            <c:numRef>
              <c:f>' BARRAS ACUMULADAS'!$D$24:$D$30</c:f>
              <c:numCache>
                <c:formatCode>#,##0</c:formatCode>
                <c:ptCount val="7"/>
                <c:pt idx="0">
                  <c:v>8057</c:v>
                </c:pt>
                <c:pt idx="1">
                  <c:v>21117</c:v>
                </c:pt>
                <c:pt idx="2">
                  <c:v>4634</c:v>
                </c:pt>
                <c:pt idx="3">
                  <c:v>9661</c:v>
                </c:pt>
                <c:pt idx="4">
                  <c:v>5828</c:v>
                </c:pt>
                <c:pt idx="5">
                  <c:v>1421</c:v>
                </c:pt>
                <c:pt idx="6">
                  <c:v>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96-4832-854D-B22AB8032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34503072"/>
        <c:axId val="2134496000"/>
        <c:axId val="0"/>
      </c:bar3DChart>
      <c:catAx>
        <c:axId val="21345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34496000"/>
        <c:crosses val="autoZero"/>
        <c:auto val="1"/>
        <c:lblAlgn val="ctr"/>
        <c:lblOffset val="100"/>
        <c:noMultiLvlLbl val="0"/>
      </c:catAx>
      <c:valAx>
        <c:axId val="213449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345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noFill/>
                <a:latin typeface="+mj-lt"/>
                <a:ea typeface="+mj-ea"/>
                <a:cs typeface="+mj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noFill/>
              <a:latin typeface="+mj-lt"/>
              <a:ea typeface="+mj-ea"/>
              <a:cs typeface="+mj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0B81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F5-4DF2-B477-94D475603696}"/>
              </c:ext>
            </c:extLst>
          </c:dPt>
          <c:dPt>
            <c:idx val="1"/>
            <c:bubble3D val="0"/>
            <c:spPr>
              <a:solidFill>
                <a:srgbClr val="F1BD2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F5-4DF2-B477-94D475603696}"/>
              </c:ext>
            </c:extLst>
          </c:dPt>
          <c:dPt>
            <c:idx val="2"/>
            <c:bubble3D val="0"/>
            <c:spPr>
              <a:solidFill>
                <a:srgbClr val="F2C34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CF5-4DF2-B477-94D475603696}"/>
              </c:ext>
            </c:extLst>
          </c:dPt>
          <c:dPt>
            <c:idx val="3"/>
            <c:bubble3D val="0"/>
            <c:spPr>
              <a:solidFill>
                <a:srgbClr val="F4CD5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CF5-4DF2-B477-94D475603696}"/>
              </c:ext>
            </c:extLst>
          </c:dPt>
          <c:dPt>
            <c:idx val="4"/>
            <c:bubble3D val="0"/>
            <c:spPr>
              <a:solidFill>
                <a:srgbClr val="F5D16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CF5-4DF2-B477-94D475603696}"/>
              </c:ext>
            </c:extLst>
          </c:dPt>
          <c:dPt>
            <c:idx val="5"/>
            <c:bubble3D val="0"/>
            <c:spPr>
              <a:solidFill>
                <a:srgbClr val="F6D77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CF5-4DF2-B477-94D475603696}"/>
              </c:ext>
            </c:extLst>
          </c:dPt>
          <c:dPt>
            <c:idx val="6"/>
            <c:bubble3D val="0"/>
            <c:spPr>
              <a:solidFill>
                <a:srgbClr val="F7DA8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CF5-4DF2-B477-94D475603696}"/>
              </c:ext>
            </c:extLst>
          </c:dPt>
          <c:dPt>
            <c:idx val="7"/>
            <c:bubble3D val="0"/>
            <c:spPr>
              <a:solidFill>
                <a:srgbClr val="F8DE9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CF5-4DF2-B477-94D475603696}"/>
              </c:ext>
            </c:extLst>
          </c:dPt>
          <c:dPt>
            <c:idx val="8"/>
            <c:bubble3D val="0"/>
            <c:spPr>
              <a:solidFill>
                <a:srgbClr val="F9E5A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CF5-4DF2-B477-94D475603696}"/>
              </c:ext>
            </c:extLst>
          </c:dPt>
          <c:dPt>
            <c:idx val="9"/>
            <c:bubble3D val="0"/>
            <c:spPr>
              <a:solidFill>
                <a:srgbClr val="FAEBC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CF5-4DF2-B477-94D475603696}"/>
              </c:ext>
            </c:extLst>
          </c:dPt>
          <c:dPt>
            <c:idx val="10"/>
            <c:bubble3D val="0"/>
            <c:spPr>
              <a:solidFill>
                <a:srgbClr val="EDB21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CF5-4DF2-B477-94D475603696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'R1.Principales países'!$A$24:$A$34</c:f>
              <c:strCache>
                <c:ptCount val="11"/>
                <c:pt idx="0">
                  <c:v>Brasil</c:v>
                </c:pt>
                <c:pt idx="1">
                  <c:v>China</c:v>
                </c:pt>
                <c:pt idx="2">
                  <c:v>Estados Unidos</c:v>
                </c:pt>
                <c:pt idx="3">
                  <c:v>Chile</c:v>
                </c:pt>
                <c:pt idx="4">
                  <c:v>India</c:v>
                </c:pt>
                <c:pt idx="5">
                  <c:v>Países Bajos</c:v>
                </c:pt>
                <c:pt idx="6">
                  <c:v>Viet Nam</c:v>
                </c:pt>
                <c:pt idx="7">
                  <c:v>Perú</c:v>
                </c:pt>
                <c:pt idx="8">
                  <c:v>República de Corea</c:v>
                </c:pt>
                <c:pt idx="9">
                  <c:v>Indonesia</c:v>
                </c:pt>
                <c:pt idx="10">
                  <c:v>Resto</c:v>
                </c:pt>
              </c:strCache>
            </c:strRef>
          </c:cat>
          <c:val>
            <c:numRef>
              <c:f>'R1.Principales países'!$B$24:$B$34</c:f>
              <c:numCache>
                <c:formatCode>#,##0</c:formatCode>
                <c:ptCount val="11"/>
                <c:pt idx="0">
                  <c:v>10462</c:v>
                </c:pt>
                <c:pt idx="1">
                  <c:v>6838</c:v>
                </c:pt>
                <c:pt idx="2">
                  <c:v>5828</c:v>
                </c:pt>
                <c:pt idx="3">
                  <c:v>4156</c:v>
                </c:pt>
                <c:pt idx="4">
                  <c:v>3800</c:v>
                </c:pt>
                <c:pt idx="5">
                  <c:v>2921</c:v>
                </c:pt>
                <c:pt idx="6">
                  <c:v>2751</c:v>
                </c:pt>
                <c:pt idx="7">
                  <c:v>2013</c:v>
                </c:pt>
                <c:pt idx="8">
                  <c:v>1730</c:v>
                </c:pt>
                <c:pt idx="9">
                  <c:v>1718</c:v>
                </c:pt>
                <c:pt idx="10">
                  <c:v>32927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CF5-4DF2-B477-94D475603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noFill/>
        </a:defRPr>
      </a:pPr>
      <a:endParaRPr lang="es-A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noFill/>
                <a:latin typeface="+mj-lt"/>
                <a:ea typeface="+mj-ea"/>
                <a:cs typeface="+mj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noFill/>
              <a:latin typeface="+mj-lt"/>
              <a:ea typeface="+mj-ea"/>
              <a:cs typeface="+mj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A88CA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79-4B41-9EAB-335A30F674F1}"/>
              </c:ext>
            </c:extLst>
          </c:dPt>
          <c:dPt>
            <c:idx val="1"/>
            <c:bubble3D val="0"/>
            <c:spPr>
              <a:solidFill>
                <a:srgbClr val="B098B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79-4B41-9EAB-335A30F674F1}"/>
              </c:ext>
            </c:extLst>
          </c:dPt>
          <c:dPt>
            <c:idx val="2"/>
            <c:bubble3D val="0"/>
            <c:spPr>
              <a:solidFill>
                <a:srgbClr val="B59FB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179-4B41-9EAB-335A30F674F1}"/>
              </c:ext>
            </c:extLst>
          </c:dPt>
          <c:dPt>
            <c:idx val="3"/>
            <c:bubble3D val="0"/>
            <c:spPr>
              <a:solidFill>
                <a:srgbClr val="B9A5B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179-4B41-9EAB-335A30F674F1}"/>
              </c:ext>
            </c:extLst>
          </c:dPt>
          <c:dPt>
            <c:idx val="4"/>
            <c:bubble3D val="0"/>
            <c:spPr>
              <a:solidFill>
                <a:srgbClr val="BEAC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179-4B41-9EAB-335A30F674F1}"/>
              </c:ext>
            </c:extLst>
          </c:dPt>
          <c:dPt>
            <c:idx val="5"/>
            <c:bubble3D val="0"/>
            <c:spPr>
              <a:solidFill>
                <a:srgbClr val="C1B1C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179-4B41-9EAB-335A30F674F1}"/>
              </c:ext>
            </c:extLst>
          </c:dPt>
          <c:dPt>
            <c:idx val="6"/>
            <c:bubble3D val="0"/>
            <c:spPr>
              <a:solidFill>
                <a:srgbClr val="CBBDC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179-4B41-9EAB-335A30F674F1}"/>
              </c:ext>
            </c:extLst>
          </c:dPt>
          <c:dPt>
            <c:idx val="7"/>
            <c:bubble3D val="0"/>
            <c:spPr>
              <a:solidFill>
                <a:srgbClr val="CEC2D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179-4B41-9EAB-335A30F674F1}"/>
              </c:ext>
            </c:extLst>
          </c:dPt>
          <c:dPt>
            <c:idx val="8"/>
            <c:bubble3D val="0"/>
            <c:spPr>
              <a:solidFill>
                <a:srgbClr val="D5CBD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179-4B41-9EAB-335A30F674F1}"/>
              </c:ext>
            </c:extLst>
          </c:dPt>
          <c:dPt>
            <c:idx val="9"/>
            <c:bubble3D val="0"/>
            <c:spPr>
              <a:solidFill>
                <a:srgbClr val="DED6E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179-4B41-9EAB-335A30F674F1}"/>
              </c:ext>
            </c:extLst>
          </c:dPt>
          <c:dPt>
            <c:idx val="10"/>
            <c:bubble3D val="0"/>
            <c:spPr>
              <a:solidFill>
                <a:srgbClr val="A284A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179-4B41-9EAB-335A30F674F1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'R1.Principales países'!$F$24:$F$34</c:f>
              <c:strCache>
                <c:ptCount val="11"/>
                <c:pt idx="0">
                  <c:v>China</c:v>
                </c:pt>
                <c:pt idx="1">
                  <c:v>Brasil</c:v>
                </c:pt>
                <c:pt idx="2">
                  <c:v>Estados Unidos</c:v>
                </c:pt>
                <c:pt idx="3">
                  <c:v>Alemania</c:v>
                </c:pt>
                <c:pt idx="4">
                  <c:v>Bolivia</c:v>
                </c:pt>
                <c:pt idx="5">
                  <c:v>Paraguay</c:v>
                </c:pt>
                <c:pt idx="6">
                  <c:v>India</c:v>
                </c:pt>
                <c:pt idx="7">
                  <c:v>Tailandia</c:v>
                </c:pt>
                <c:pt idx="8">
                  <c:v>México</c:v>
                </c:pt>
                <c:pt idx="9">
                  <c:v>Italia</c:v>
                </c:pt>
                <c:pt idx="10">
                  <c:v>Resto</c:v>
                </c:pt>
              </c:strCache>
            </c:strRef>
          </c:cat>
          <c:val>
            <c:numRef>
              <c:f>'R1.Principales países'!$G$24:$G$34</c:f>
              <c:numCache>
                <c:formatCode>#,##0</c:formatCode>
                <c:ptCount val="11"/>
                <c:pt idx="0">
                  <c:v>14858</c:v>
                </c:pt>
                <c:pt idx="1">
                  <c:v>13806</c:v>
                </c:pt>
                <c:pt idx="2">
                  <c:v>9219</c:v>
                </c:pt>
                <c:pt idx="3">
                  <c:v>2345</c:v>
                </c:pt>
                <c:pt idx="4">
                  <c:v>2014</c:v>
                </c:pt>
                <c:pt idx="5">
                  <c:v>1775</c:v>
                </c:pt>
                <c:pt idx="6">
                  <c:v>1655</c:v>
                </c:pt>
                <c:pt idx="7">
                  <c:v>1534</c:v>
                </c:pt>
                <c:pt idx="8">
                  <c:v>1424</c:v>
                </c:pt>
                <c:pt idx="9">
                  <c:v>1370</c:v>
                </c:pt>
                <c:pt idx="10">
                  <c:v>20738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179-4B41-9EAB-335A30F67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noFill/>
        </a:defRPr>
      </a:pPr>
      <a:endParaRPr lang="es-A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62888841368395"/>
          <c:y val="2.4595118004581369E-2"/>
          <c:w val="0.87732135960558233"/>
          <c:h val="0.86523826344774069"/>
        </c:manualLayout>
      </c:layout>
      <c:barChart>
        <c:barDir val="col"/>
        <c:grouping val="clustered"/>
        <c:varyColors val="0"/>
        <c:ser>
          <c:idx val="0"/>
          <c:order val="0"/>
          <c:tx>
            <c:v>Octubre 2022</c:v>
          </c:tx>
          <c:spPr>
            <a:solidFill>
              <a:srgbClr val="EFB100"/>
            </a:solidFill>
            <a:ln>
              <a:noFill/>
            </a:ln>
            <a:effectLst/>
          </c:spPr>
          <c:invertIfNegative val="0"/>
          <c:cat>
            <c:strRef>
              <c:f>'graf1 expo.rubros.'!$A$3:$A$7</c:f>
              <c:strCache>
                <c:ptCount val="5"/>
                <c:pt idx="0">
                  <c:v>Total</c:v>
                </c:pt>
                <c:pt idx="1">
                  <c:v>PP</c:v>
                </c:pt>
                <c:pt idx="2">
                  <c:v>MOA</c:v>
                </c:pt>
                <c:pt idx="3">
                  <c:v>MOI</c:v>
                </c:pt>
                <c:pt idx="4">
                  <c:v>CyE</c:v>
                </c:pt>
              </c:strCache>
            </c:strRef>
          </c:cat>
          <c:val>
            <c:numRef>
              <c:f>'graf1 expo.rubros.'!$B$3:$B$7</c:f>
              <c:numCache>
                <c:formatCode>#,##0</c:formatCode>
                <c:ptCount val="5"/>
                <c:pt idx="0">
                  <c:v>7901</c:v>
                </c:pt>
                <c:pt idx="1">
                  <c:v>2382</c:v>
                </c:pt>
                <c:pt idx="2">
                  <c:v>2545</c:v>
                </c:pt>
                <c:pt idx="3">
                  <c:v>2255</c:v>
                </c:pt>
                <c:pt idx="4">
                  <c:v>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4-4E16-80DD-6D3B9553A428}"/>
            </c:ext>
          </c:extLst>
        </c:ser>
        <c:ser>
          <c:idx val="1"/>
          <c:order val="1"/>
          <c:tx>
            <c:v>Octubre 2021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'graf1 expo.rubros.'!$A$3:$A$7</c:f>
              <c:strCache>
                <c:ptCount val="5"/>
                <c:pt idx="0">
                  <c:v>Total</c:v>
                </c:pt>
                <c:pt idx="1">
                  <c:v>PP</c:v>
                </c:pt>
                <c:pt idx="2">
                  <c:v>MOA</c:v>
                </c:pt>
                <c:pt idx="3">
                  <c:v>MOI</c:v>
                </c:pt>
                <c:pt idx="4">
                  <c:v>CyE</c:v>
                </c:pt>
              </c:strCache>
            </c:strRef>
          </c:cat>
          <c:val>
            <c:numRef>
              <c:f>'graf1 expo.rubros.'!$C$3:$C$7</c:f>
              <c:numCache>
                <c:formatCode>#,##0</c:formatCode>
                <c:ptCount val="5"/>
                <c:pt idx="0">
                  <c:v>6863</c:v>
                </c:pt>
                <c:pt idx="1">
                  <c:v>1826</c:v>
                </c:pt>
                <c:pt idx="2">
                  <c:v>2514</c:v>
                </c:pt>
                <c:pt idx="3">
                  <c:v>1932</c:v>
                </c:pt>
                <c:pt idx="4">
                  <c:v>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C4-4E16-80DD-6D3B9553A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97536"/>
        <c:axId val="16995456"/>
      </c:barChart>
      <c:catAx>
        <c:axId val="1699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16995456"/>
        <c:crosses val="autoZero"/>
        <c:auto val="1"/>
        <c:lblAlgn val="ctr"/>
        <c:lblOffset val="100"/>
        <c:noMultiLvlLbl val="0"/>
      </c:catAx>
      <c:valAx>
        <c:axId val="169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200">
                    <a:latin typeface="Arial" panose="020B0604020202020204" pitchFamily="34" charset="0"/>
                    <a:cs typeface="Arial" panose="020B0604020202020204" pitchFamily="34" charset="0"/>
                  </a:rPr>
                  <a:t>Millones de dólares</a:t>
                </a:r>
              </a:p>
            </c:rich>
          </c:tx>
          <c:layout>
            <c:manualLayout>
              <c:xMode val="edge"/>
              <c:yMode val="edge"/>
              <c:x val="8.0024389862909367E-3"/>
              <c:y val="0.333265056762482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1699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26072914270816"/>
          <c:y val="2.4595118004581369E-2"/>
          <c:w val="0.87868951887655811"/>
          <c:h val="0.86523826344774069"/>
        </c:manualLayout>
      </c:layout>
      <c:barChart>
        <c:barDir val="col"/>
        <c:grouping val="clustered"/>
        <c:varyColors val="0"/>
        <c:ser>
          <c:idx val="0"/>
          <c:order val="0"/>
          <c:tx>
            <c:v>Octubre 2022</c:v>
          </c:tx>
          <c:spPr>
            <a:solidFill>
              <a:srgbClr val="8987A9"/>
            </a:solidFill>
            <a:ln>
              <a:noFill/>
            </a:ln>
            <a:effectLst/>
          </c:spPr>
          <c:invertIfNegative val="0"/>
          <c:cat>
            <c:strRef>
              <c:f>'graf2 impo.usos.'!$A$3:$A$10</c:f>
              <c:strCache>
                <c:ptCount val="8"/>
                <c:pt idx="0">
                  <c:v>Total</c:v>
                </c:pt>
                <c:pt idx="1">
                  <c:v>BK</c:v>
                </c:pt>
                <c:pt idx="2">
                  <c:v>BI</c:v>
                </c:pt>
                <c:pt idx="3">
                  <c:v>CyL</c:v>
                </c:pt>
                <c:pt idx="4">
                  <c:v>PyA</c:v>
                </c:pt>
                <c:pt idx="5">
                  <c:v>BC</c:v>
                </c:pt>
                <c:pt idx="6">
                  <c:v>VA</c:v>
                </c:pt>
                <c:pt idx="7">
                  <c:v>Resto</c:v>
                </c:pt>
              </c:strCache>
            </c:strRef>
          </c:cat>
          <c:val>
            <c:numRef>
              <c:f>'graf2 impo.usos.'!$B$3:$B$10</c:f>
              <c:numCache>
                <c:formatCode>#,##0</c:formatCode>
                <c:ptCount val="8"/>
                <c:pt idx="0">
                  <c:v>6074</c:v>
                </c:pt>
                <c:pt idx="1">
                  <c:v>996</c:v>
                </c:pt>
                <c:pt idx="2">
                  <c:v>2334</c:v>
                </c:pt>
                <c:pt idx="3">
                  <c:v>601</c:v>
                </c:pt>
                <c:pt idx="4">
                  <c:v>1231</c:v>
                </c:pt>
                <c:pt idx="5">
                  <c:v>676</c:v>
                </c:pt>
                <c:pt idx="6">
                  <c:v>202</c:v>
                </c:pt>
                <c:pt idx="7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21-4395-87B2-DE58731F083C}"/>
            </c:ext>
          </c:extLst>
        </c:ser>
        <c:ser>
          <c:idx val="1"/>
          <c:order val="1"/>
          <c:tx>
            <c:v>Octubre 2021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'graf2 impo.usos.'!$A$3:$A$10</c:f>
              <c:strCache>
                <c:ptCount val="8"/>
                <c:pt idx="0">
                  <c:v>Total</c:v>
                </c:pt>
                <c:pt idx="1">
                  <c:v>BK</c:v>
                </c:pt>
                <c:pt idx="2">
                  <c:v>BI</c:v>
                </c:pt>
                <c:pt idx="3">
                  <c:v>CyL</c:v>
                </c:pt>
                <c:pt idx="4">
                  <c:v>PyA</c:v>
                </c:pt>
                <c:pt idx="5">
                  <c:v>BC</c:v>
                </c:pt>
                <c:pt idx="6">
                  <c:v>VA</c:v>
                </c:pt>
                <c:pt idx="7">
                  <c:v>Resto</c:v>
                </c:pt>
              </c:strCache>
            </c:strRef>
          </c:cat>
          <c:val>
            <c:numRef>
              <c:f>'graf2 impo.usos.'!$C$3:$C$10</c:f>
              <c:numCache>
                <c:formatCode>#,##0</c:formatCode>
                <c:ptCount val="8"/>
                <c:pt idx="0">
                  <c:v>5247</c:v>
                </c:pt>
                <c:pt idx="1">
                  <c:v>869</c:v>
                </c:pt>
                <c:pt idx="2">
                  <c:v>2227</c:v>
                </c:pt>
                <c:pt idx="3">
                  <c:v>393</c:v>
                </c:pt>
                <c:pt idx="4">
                  <c:v>991</c:v>
                </c:pt>
                <c:pt idx="5">
                  <c:v>606</c:v>
                </c:pt>
                <c:pt idx="6">
                  <c:v>104</c:v>
                </c:pt>
                <c:pt idx="7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21-4395-87B2-DE58731F0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320704"/>
        <c:axId val="337316960"/>
      </c:barChart>
      <c:catAx>
        <c:axId val="3373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37316960"/>
        <c:crosses val="autoZero"/>
        <c:auto val="1"/>
        <c:lblAlgn val="ctr"/>
        <c:lblOffset val="100"/>
        <c:noMultiLvlLbl val="0"/>
      </c:catAx>
      <c:valAx>
        <c:axId val="3373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Millones de dólares</a:t>
                </a:r>
              </a:p>
            </c:rich>
          </c:tx>
          <c:layout>
            <c:manualLayout>
              <c:xMode val="edge"/>
              <c:yMode val="edge"/>
              <c:x val="6.8312084670744929E-3"/>
              <c:y val="0.363949474234556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3732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01342223526406"/>
          <c:y val="1.9958595465175033E-2"/>
          <c:w val="0.88028683138745578"/>
          <c:h val="0.78640043371556989"/>
        </c:manualLayout>
      </c:layout>
      <c:lineChart>
        <c:grouping val="standard"/>
        <c:varyColors val="0"/>
        <c:ser>
          <c:idx val="0"/>
          <c:order val="0"/>
          <c:tx>
            <c:strRef>
              <c:f>'dato graf des x'!$B$1</c:f>
              <c:strCache>
                <c:ptCount val="1"/>
                <c:pt idx="0">
                  <c:v>Serie original</c:v>
                </c:pt>
              </c:strCache>
            </c:strRef>
          </c:tx>
          <c:spPr>
            <a:ln w="25400">
              <a:solidFill>
                <a:srgbClr val="EEB10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EB105"/>
              </a:solidFill>
              <a:ln w="12700">
                <a:solidFill>
                  <a:srgbClr val="EEB105"/>
                </a:solidFill>
                <a:prstDash val="solid"/>
              </a:ln>
            </c:spPr>
          </c:marker>
          <c:cat>
            <c:numRef>
              <c:f>'dato graf des x'!$A$2:$A$122</c:f>
              <c:numCache>
                <c:formatCode>mmm\-yy</c:formatCode>
                <c:ptCount val="121"/>
                <c:pt idx="0">
                  <c:v>41183</c:v>
                </c:pt>
                <c:pt idx="1">
                  <c:v>41214</c:v>
                </c:pt>
                <c:pt idx="2">
                  <c:v>41244</c:v>
                </c:pt>
                <c:pt idx="3">
                  <c:v>41275</c:v>
                </c:pt>
                <c:pt idx="4">
                  <c:v>41306</c:v>
                </c:pt>
                <c:pt idx="5">
                  <c:v>41334</c:v>
                </c:pt>
                <c:pt idx="6">
                  <c:v>41365</c:v>
                </c:pt>
                <c:pt idx="7">
                  <c:v>41395</c:v>
                </c:pt>
                <c:pt idx="8">
                  <c:v>41426</c:v>
                </c:pt>
                <c:pt idx="9">
                  <c:v>41456</c:v>
                </c:pt>
                <c:pt idx="10">
                  <c:v>41487</c:v>
                </c:pt>
                <c:pt idx="11">
                  <c:v>41518</c:v>
                </c:pt>
                <c:pt idx="12">
                  <c:v>41548</c:v>
                </c:pt>
                <c:pt idx="13">
                  <c:v>41579</c:v>
                </c:pt>
                <c:pt idx="14">
                  <c:v>41609</c:v>
                </c:pt>
                <c:pt idx="15">
                  <c:v>41640</c:v>
                </c:pt>
                <c:pt idx="16">
                  <c:v>41671</c:v>
                </c:pt>
                <c:pt idx="17">
                  <c:v>41699</c:v>
                </c:pt>
                <c:pt idx="18">
                  <c:v>41730</c:v>
                </c:pt>
                <c:pt idx="19">
                  <c:v>41760</c:v>
                </c:pt>
                <c:pt idx="20">
                  <c:v>41791</c:v>
                </c:pt>
                <c:pt idx="21">
                  <c:v>41821</c:v>
                </c:pt>
                <c:pt idx="22">
                  <c:v>41852</c:v>
                </c:pt>
                <c:pt idx="23">
                  <c:v>41883</c:v>
                </c:pt>
                <c:pt idx="24">
                  <c:v>41913</c:v>
                </c:pt>
                <c:pt idx="25">
                  <c:v>41944</c:v>
                </c:pt>
                <c:pt idx="26">
                  <c:v>41974</c:v>
                </c:pt>
                <c:pt idx="27">
                  <c:v>42005</c:v>
                </c:pt>
                <c:pt idx="28">
                  <c:v>42036</c:v>
                </c:pt>
                <c:pt idx="29">
                  <c:v>42064</c:v>
                </c:pt>
                <c:pt idx="30">
                  <c:v>42095</c:v>
                </c:pt>
                <c:pt idx="31">
                  <c:v>42125</c:v>
                </c:pt>
                <c:pt idx="32">
                  <c:v>42156</c:v>
                </c:pt>
                <c:pt idx="33">
                  <c:v>42186</c:v>
                </c:pt>
                <c:pt idx="34">
                  <c:v>42217</c:v>
                </c:pt>
                <c:pt idx="35">
                  <c:v>42248</c:v>
                </c:pt>
                <c:pt idx="36">
                  <c:v>42278</c:v>
                </c:pt>
                <c:pt idx="37">
                  <c:v>42309</c:v>
                </c:pt>
                <c:pt idx="38">
                  <c:v>42339</c:v>
                </c:pt>
                <c:pt idx="39">
                  <c:v>42370</c:v>
                </c:pt>
                <c:pt idx="40">
                  <c:v>42401</c:v>
                </c:pt>
                <c:pt idx="41">
                  <c:v>42430</c:v>
                </c:pt>
                <c:pt idx="42">
                  <c:v>42461</c:v>
                </c:pt>
                <c:pt idx="43">
                  <c:v>42491</c:v>
                </c:pt>
                <c:pt idx="44">
                  <c:v>42522</c:v>
                </c:pt>
                <c:pt idx="45">
                  <c:v>42552</c:v>
                </c:pt>
                <c:pt idx="46">
                  <c:v>42583</c:v>
                </c:pt>
                <c:pt idx="47">
                  <c:v>42614</c:v>
                </c:pt>
                <c:pt idx="48">
                  <c:v>42644</c:v>
                </c:pt>
                <c:pt idx="49">
                  <c:v>42675</c:v>
                </c:pt>
                <c:pt idx="50">
                  <c:v>42705</c:v>
                </c:pt>
                <c:pt idx="51">
                  <c:v>42736</c:v>
                </c:pt>
                <c:pt idx="52">
                  <c:v>42767</c:v>
                </c:pt>
                <c:pt idx="53">
                  <c:v>42795</c:v>
                </c:pt>
                <c:pt idx="54">
                  <c:v>42826</c:v>
                </c:pt>
                <c:pt idx="55">
                  <c:v>42856</c:v>
                </c:pt>
                <c:pt idx="56">
                  <c:v>42887</c:v>
                </c:pt>
                <c:pt idx="57">
                  <c:v>42917</c:v>
                </c:pt>
                <c:pt idx="58">
                  <c:v>42948</c:v>
                </c:pt>
                <c:pt idx="59">
                  <c:v>42979</c:v>
                </c:pt>
                <c:pt idx="60">
                  <c:v>43009</c:v>
                </c:pt>
                <c:pt idx="61">
                  <c:v>43040</c:v>
                </c:pt>
                <c:pt idx="62">
                  <c:v>43070</c:v>
                </c:pt>
                <c:pt idx="63">
                  <c:v>43101</c:v>
                </c:pt>
                <c:pt idx="64">
                  <c:v>43132</c:v>
                </c:pt>
                <c:pt idx="65">
                  <c:v>43160</c:v>
                </c:pt>
                <c:pt idx="66">
                  <c:v>43191</c:v>
                </c:pt>
                <c:pt idx="67">
                  <c:v>43221</c:v>
                </c:pt>
                <c:pt idx="68">
                  <c:v>43252</c:v>
                </c:pt>
                <c:pt idx="69">
                  <c:v>43282</c:v>
                </c:pt>
                <c:pt idx="70">
                  <c:v>43313</c:v>
                </c:pt>
                <c:pt idx="71">
                  <c:v>43344</c:v>
                </c:pt>
                <c:pt idx="72">
                  <c:v>43374</c:v>
                </c:pt>
                <c:pt idx="73">
                  <c:v>43405</c:v>
                </c:pt>
                <c:pt idx="74">
                  <c:v>43435</c:v>
                </c:pt>
                <c:pt idx="75">
                  <c:v>43466</c:v>
                </c:pt>
                <c:pt idx="76">
                  <c:v>43497</c:v>
                </c:pt>
                <c:pt idx="77">
                  <c:v>43525</c:v>
                </c:pt>
                <c:pt idx="78">
                  <c:v>43556</c:v>
                </c:pt>
                <c:pt idx="79">
                  <c:v>43586</c:v>
                </c:pt>
                <c:pt idx="80">
                  <c:v>43617</c:v>
                </c:pt>
                <c:pt idx="81">
                  <c:v>43647</c:v>
                </c:pt>
                <c:pt idx="82">
                  <c:v>43678</c:v>
                </c:pt>
                <c:pt idx="83">
                  <c:v>43709</c:v>
                </c:pt>
                <c:pt idx="84">
                  <c:v>43739</c:v>
                </c:pt>
                <c:pt idx="85">
                  <c:v>43788</c:v>
                </c:pt>
                <c:pt idx="86">
                  <c:v>43818</c:v>
                </c:pt>
                <c:pt idx="87">
                  <c:v>43849</c:v>
                </c:pt>
                <c:pt idx="88">
                  <c:v>43880</c:v>
                </c:pt>
                <c:pt idx="89">
                  <c:v>43909</c:v>
                </c:pt>
                <c:pt idx="90">
                  <c:v>43940</c:v>
                </c:pt>
                <c:pt idx="91">
                  <c:v>43970</c:v>
                </c:pt>
                <c:pt idx="92">
                  <c:v>44001</c:v>
                </c:pt>
                <c:pt idx="93">
                  <c:v>44031</c:v>
                </c:pt>
                <c:pt idx="94">
                  <c:v>44062</c:v>
                </c:pt>
                <c:pt idx="95">
                  <c:v>44093</c:v>
                </c:pt>
                <c:pt idx="96">
                  <c:v>44123</c:v>
                </c:pt>
                <c:pt idx="97">
                  <c:v>44154</c:v>
                </c:pt>
                <c:pt idx="98">
                  <c:v>44184</c:v>
                </c:pt>
                <c:pt idx="99">
                  <c:v>44215</c:v>
                </c:pt>
                <c:pt idx="100">
                  <c:v>44246</c:v>
                </c:pt>
                <c:pt idx="101">
                  <c:v>44274</c:v>
                </c:pt>
                <c:pt idx="102">
                  <c:v>44305</c:v>
                </c:pt>
                <c:pt idx="103">
                  <c:v>44335</c:v>
                </c:pt>
                <c:pt idx="104">
                  <c:v>44366</c:v>
                </c:pt>
                <c:pt idx="105">
                  <c:v>44396</c:v>
                </c:pt>
                <c:pt idx="106">
                  <c:v>44427</c:v>
                </c:pt>
                <c:pt idx="107">
                  <c:v>44458</c:v>
                </c:pt>
                <c:pt idx="108">
                  <c:v>44488</c:v>
                </c:pt>
                <c:pt idx="109">
                  <c:v>44519</c:v>
                </c:pt>
                <c:pt idx="110">
                  <c:v>44549</c:v>
                </c:pt>
                <c:pt idx="111">
                  <c:v>44580</c:v>
                </c:pt>
                <c:pt idx="112">
                  <c:v>44611</c:v>
                </c:pt>
                <c:pt idx="113">
                  <c:v>44639</c:v>
                </c:pt>
                <c:pt idx="114">
                  <c:v>44670</c:v>
                </c:pt>
                <c:pt idx="115">
                  <c:v>44700</c:v>
                </c:pt>
                <c:pt idx="116">
                  <c:v>44731</c:v>
                </c:pt>
                <c:pt idx="117">
                  <c:v>44761</c:v>
                </c:pt>
                <c:pt idx="118">
                  <c:v>44792</c:v>
                </c:pt>
                <c:pt idx="119">
                  <c:v>44823</c:v>
                </c:pt>
                <c:pt idx="120">
                  <c:v>44853</c:v>
                </c:pt>
              </c:numCache>
            </c:numRef>
          </c:cat>
          <c:val>
            <c:numRef>
              <c:f>'dato graf des x'!$B$2:$B$122</c:f>
              <c:numCache>
                <c:formatCode>#,##0</c:formatCode>
                <c:ptCount val="121"/>
                <c:pt idx="0">
                  <c:v>6889</c:v>
                </c:pt>
                <c:pt idx="1">
                  <c:v>6649</c:v>
                </c:pt>
                <c:pt idx="2">
                  <c:v>6313</c:v>
                </c:pt>
                <c:pt idx="3">
                  <c:v>5383</c:v>
                </c:pt>
                <c:pt idx="4">
                  <c:v>4906</c:v>
                </c:pt>
                <c:pt idx="5">
                  <c:v>6160</c:v>
                </c:pt>
                <c:pt idx="6">
                  <c:v>6895</c:v>
                </c:pt>
                <c:pt idx="7">
                  <c:v>8393</c:v>
                </c:pt>
                <c:pt idx="8">
                  <c:v>7483</c:v>
                </c:pt>
                <c:pt idx="9">
                  <c:v>6931</c:v>
                </c:pt>
                <c:pt idx="10">
                  <c:v>7200</c:v>
                </c:pt>
                <c:pt idx="11">
                  <c:v>6545</c:v>
                </c:pt>
                <c:pt idx="12">
                  <c:v>6027</c:v>
                </c:pt>
                <c:pt idx="13">
                  <c:v>5090</c:v>
                </c:pt>
                <c:pt idx="14">
                  <c:v>4951</c:v>
                </c:pt>
                <c:pt idx="15">
                  <c:v>4275</c:v>
                </c:pt>
                <c:pt idx="16">
                  <c:v>4648</c:v>
                </c:pt>
                <c:pt idx="17">
                  <c:v>4913</c:v>
                </c:pt>
                <c:pt idx="18">
                  <c:v>6479</c:v>
                </c:pt>
                <c:pt idx="19">
                  <c:v>7179</c:v>
                </c:pt>
                <c:pt idx="20">
                  <c:v>7204</c:v>
                </c:pt>
                <c:pt idx="21">
                  <c:v>6417</c:v>
                </c:pt>
                <c:pt idx="22">
                  <c:v>6420</c:v>
                </c:pt>
                <c:pt idx="23">
                  <c:v>5685</c:v>
                </c:pt>
                <c:pt idx="24">
                  <c:v>5794</c:v>
                </c:pt>
                <c:pt idx="25">
                  <c:v>4889</c:v>
                </c:pt>
                <c:pt idx="26">
                  <c:v>4502</c:v>
                </c:pt>
                <c:pt idx="27">
                  <c:v>3796</c:v>
                </c:pt>
                <c:pt idx="28">
                  <c:v>3872</c:v>
                </c:pt>
                <c:pt idx="29">
                  <c:v>4381</c:v>
                </c:pt>
                <c:pt idx="30">
                  <c:v>5155</c:v>
                </c:pt>
                <c:pt idx="31">
                  <c:v>5205</c:v>
                </c:pt>
                <c:pt idx="32">
                  <c:v>6046</c:v>
                </c:pt>
                <c:pt idx="33">
                  <c:v>5569</c:v>
                </c:pt>
                <c:pt idx="34">
                  <c:v>5136</c:v>
                </c:pt>
                <c:pt idx="35">
                  <c:v>5162</c:v>
                </c:pt>
                <c:pt idx="36">
                  <c:v>5033</c:v>
                </c:pt>
                <c:pt idx="37">
                  <c:v>3999</c:v>
                </c:pt>
                <c:pt idx="38">
                  <c:v>3429</c:v>
                </c:pt>
                <c:pt idx="39">
                  <c:v>3880.8897259999999</c:v>
                </c:pt>
                <c:pt idx="40">
                  <c:v>4140.8964550000001</c:v>
                </c:pt>
                <c:pt idx="41">
                  <c:v>4420.8444090000003</c:v>
                </c:pt>
                <c:pt idx="42">
                  <c:v>4739.5524320000004</c:v>
                </c:pt>
                <c:pt idx="43">
                  <c:v>5383.4264999999996</c:v>
                </c:pt>
                <c:pt idx="44">
                  <c:v>5304.930969</c:v>
                </c:pt>
                <c:pt idx="45">
                  <c:v>5001.6026810000003</c:v>
                </c:pt>
                <c:pt idx="46">
                  <c:v>5763.7647029999998</c:v>
                </c:pt>
                <c:pt idx="47">
                  <c:v>5049.5460970000004</c:v>
                </c:pt>
                <c:pt idx="48">
                  <c:v>4736.7290890000004</c:v>
                </c:pt>
                <c:pt idx="49">
                  <c:v>4837.4157619999996</c:v>
                </c:pt>
                <c:pt idx="50">
                  <c:v>4649.4433840000002</c:v>
                </c:pt>
                <c:pt idx="51">
                  <c:v>4291</c:v>
                </c:pt>
                <c:pt idx="52">
                  <c:v>3899</c:v>
                </c:pt>
                <c:pt idx="53">
                  <c:v>4565</c:v>
                </c:pt>
                <c:pt idx="54">
                  <c:v>4867</c:v>
                </c:pt>
                <c:pt idx="55">
                  <c:v>5493</c:v>
                </c:pt>
                <c:pt idx="56">
                  <c:v>5158</c:v>
                </c:pt>
                <c:pt idx="57">
                  <c:v>5304</c:v>
                </c:pt>
                <c:pt idx="58">
                  <c:v>5272</c:v>
                </c:pt>
                <c:pt idx="59">
                  <c:v>5268</c:v>
                </c:pt>
                <c:pt idx="60">
                  <c:v>5281</c:v>
                </c:pt>
                <c:pt idx="61">
                  <c:v>4668</c:v>
                </c:pt>
                <c:pt idx="62">
                  <c:v>4578</c:v>
                </c:pt>
                <c:pt idx="63">
                  <c:v>4810</c:v>
                </c:pt>
                <c:pt idx="64">
                  <c:v>4304</c:v>
                </c:pt>
                <c:pt idx="65">
                  <c:v>5417</c:v>
                </c:pt>
                <c:pt idx="66">
                  <c:v>5216</c:v>
                </c:pt>
                <c:pt idx="67">
                  <c:v>5163</c:v>
                </c:pt>
                <c:pt idx="68">
                  <c:v>5133</c:v>
                </c:pt>
                <c:pt idx="69">
                  <c:v>5415</c:v>
                </c:pt>
                <c:pt idx="70">
                  <c:v>5202</c:v>
                </c:pt>
                <c:pt idx="71">
                  <c:v>5037</c:v>
                </c:pt>
                <c:pt idx="72">
                  <c:v>5398</c:v>
                </c:pt>
                <c:pt idx="73">
                  <c:v>5350</c:v>
                </c:pt>
                <c:pt idx="74">
                  <c:v>5336</c:v>
                </c:pt>
                <c:pt idx="75">
                  <c:v>4585</c:v>
                </c:pt>
                <c:pt idx="76">
                  <c:v>4448</c:v>
                </c:pt>
                <c:pt idx="77">
                  <c:v>5137</c:v>
                </c:pt>
                <c:pt idx="78">
                  <c:v>5337</c:v>
                </c:pt>
                <c:pt idx="79">
                  <c:v>6044</c:v>
                </c:pt>
                <c:pt idx="80">
                  <c:v>5239</c:v>
                </c:pt>
                <c:pt idx="81">
                  <c:v>5856</c:v>
                </c:pt>
                <c:pt idx="82">
                  <c:v>5568</c:v>
                </c:pt>
                <c:pt idx="83">
                  <c:v>5746</c:v>
                </c:pt>
                <c:pt idx="84">
                  <c:v>5889</c:v>
                </c:pt>
                <c:pt idx="85">
                  <c:v>5893</c:v>
                </c:pt>
                <c:pt idx="86">
                  <c:v>5374</c:v>
                </c:pt>
                <c:pt idx="87">
                  <c:v>4579</c:v>
                </c:pt>
                <c:pt idx="88">
                  <c:v>4378</c:v>
                </c:pt>
                <c:pt idx="89">
                  <c:v>4383</c:v>
                </c:pt>
                <c:pt idx="90">
                  <c:v>4349</c:v>
                </c:pt>
                <c:pt idx="91">
                  <c:v>5078</c:v>
                </c:pt>
                <c:pt idx="92">
                  <c:v>4786</c:v>
                </c:pt>
                <c:pt idx="93">
                  <c:v>4931</c:v>
                </c:pt>
                <c:pt idx="94">
                  <c:v>4955</c:v>
                </c:pt>
                <c:pt idx="95">
                  <c:v>4727</c:v>
                </c:pt>
                <c:pt idx="96">
                  <c:v>4674</c:v>
                </c:pt>
                <c:pt idx="97">
                  <c:v>4500</c:v>
                </c:pt>
                <c:pt idx="98">
                  <c:v>3544</c:v>
                </c:pt>
                <c:pt idx="99">
                  <c:v>4912</c:v>
                </c:pt>
                <c:pt idx="100">
                  <c:v>4775</c:v>
                </c:pt>
                <c:pt idx="101">
                  <c:v>5720</c:v>
                </c:pt>
                <c:pt idx="102">
                  <c:v>6143</c:v>
                </c:pt>
                <c:pt idx="103">
                  <c:v>6813</c:v>
                </c:pt>
                <c:pt idx="104">
                  <c:v>7010</c:v>
                </c:pt>
                <c:pt idx="105">
                  <c:v>7252</c:v>
                </c:pt>
                <c:pt idx="106">
                  <c:v>8099</c:v>
                </c:pt>
                <c:pt idx="107">
                  <c:v>7570</c:v>
                </c:pt>
                <c:pt idx="108">
                  <c:v>6863</c:v>
                </c:pt>
                <c:pt idx="109">
                  <c:v>6191</c:v>
                </c:pt>
                <c:pt idx="110">
                  <c:v>6587</c:v>
                </c:pt>
                <c:pt idx="111">
                  <c:v>5548</c:v>
                </c:pt>
                <c:pt idx="112">
                  <c:v>6452</c:v>
                </c:pt>
                <c:pt idx="113">
                  <c:v>7354</c:v>
                </c:pt>
                <c:pt idx="114">
                  <c:v>8337</c:v>
                </c:pt>
                <c:pt idx="115">
                  <c:v>8254</c:v>
                </c:pt>
                <c:pt idx="116">
                  <c:v>8433</c:v>
                </c:pt>
                <c:pt idx="117">
                  <c:v>7805</c:v>
                </c:pt>
                <c:pt idx="118">
                  <c:v>7541</c:v>
                </c:pt>
                <c:pt idx="119">
                  <c:v>7473</c:v>
                </c:pt>
                <c:pt idx="120">
                  <c:v>7910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A-4B72-97B4-AD5D15B203FA}"/>
            </c:ext>
          </c:extLst>
        </c:ser>
        <c:ser>
          <c:idx val="1"/>
          <c:order val="1"/>
          <c:tx>
            <c:strRef>
              <c:f>'dato graf des x'!$C$1</c:f>
              <c:strCache>
                <c:ptCount val="1"/>
                <c:pt idx="0">
                  <c:v>Serie desestacionalizada</c:v>
                </c:pt>
              </c:strCache>
            </c:strRef>
          </c:tx>
          <c:spPr>
            <a:ln w="31750">
              <a:solidFill>
                <a:srgbClr val="DC987C"/>
              </a:solidFill>
              <a:prstDash val="solid"/>
            </a:ln>
          </c:spPr>
          <c:marker>
            <c:symbol val="none"/>
          </c:marker>
          <c:dPt>
            <c:idx val="2"/>
            <c:bubble3D val="0"/>
            <c:spPr>
              <a:ln w="38100">
                <a:solidFill>
                  <a:srgbClr val="DC987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055-481F-8326-ADEB2496DBCE}"/>
              </c:ext>
            </c:extLst>
          </c:dPt>
          <c:cat>
            <c:numRef>
              <c:f>'dato graf des x'!$A$2:$A$122</c:f>
              <c:numCache>
                <c:formatCode>mmm\-yy</c:formatCode>
                <c:ptCount val="121"/>
                <c:pt idx="0">
                  <c:v>41183</c:v>
                </c:pt>
                <c:pt idx="1">
                  <c:v>41214</c:v>
                </c:pt>
                <c:pt idx="2">
                  <c:v>41244</c:v>
                </c:pt>
                <c:pt idx="3">
                  <c:v>41275</c:v>
                </c:pt>
                <c:pt idx="4">
                  <c:v>41306</c:v>
                </c:pt>
                <c:pt idx="5">
                  <c:v>41334</c:v>
                </c:pt>
                <c:pt idx="6">
                  <c:v>41365</c:v>
                </c:pt>
                <c:pt idx="7">
                  <c:v>41395</c:v>
                </c:pt>
                <c:pt idx="8">
                  <c:v>41426</c:v>
                </c:pt>
                <c:pt idx="9">
                  <c:v>41456</c:v>
                </c:pt>
                <c:pt idx="10">
                  <c:v>41487</c:v>
                </c:pt>
                <c:pt idx="11">
                  <c:v>41518</c:v>
                </c:pt>
                <c:pt idx="12">
                  <c:v>41548</c:v>
                </c:pt>
                <c:pt idx="13">
                  <c:v>41579</c:v>
                </c:pt>
                <c:pt idx="14">
                  <c:v>41609</c:v>
                </c:pt>
                <c:pt idx="15">
                  <c:v>41640</c:v>
                </c:pt>
                <c:pt idx="16">
                  <c:v>41671</c:v>
                </c:pt>
                <c:pt idx="17">
                  <c:v>41699</c:v>
                </c:pt>
                <c:pt idx="18">
                  <c:v>41730</c:v>
                </c:pt>
                <c:pt idx="19">
                  <c:v>41760</c:v>
                </c:pt>
                <c:pt idx="20">
                  <c:v>41791</c:v>
                </c:pt>
                <c:pt idx="21">
                  <c:v>41821</c:v>
                </c:pt>
                <c:pt idx="22">
                  <c:v>41852</c:v>
                </c:pt>
                <c:pt idx="23">
                  <c:v>41883</c:v>
                </c:pt>
                <c:pt idx="24">
                  <c:v>41913</c:v>
                </c:pt>
                <c:pt idx="25">
                  <c:v>41944</c:v>
                </c:pt>
                <c:pt idx="26">
                  <c:v>41974</c:v>
                </c:pt>
                <c:pt idx="27">
                  <c:v>42005</c:v>
                </c:pt>
                <c:pt idx="28">
                  <c:v>42036</c:v>
                </c:pt>
                <c:pt idx="29">
                  <c:v>42064</c:v>
                </c:pt>
                <c:pt idx="30">
                  <c:v>42095</c:v>
                </c:pt>
                <c:pt idx="31">
                  <c:v>42125</c:v>
                </c:pt>
                <c:pt idx="32">
                  <c:v>42156</c:v>
                </c:pt>
                <c:pt idx="33">
                  <c:v>42186</c:v>
                </c:pt>
                <c:pt idx="34">
                  <c:v>42217</c:v>
                </c:pt>
                <c:pt idx="35">
                  <c:v>42248</c:v>
                </c:pt>
                <c:pt idx="36">
                  <c:v>42278</c:v>
                </c:pt>
                <c:pt idx="37">
                  <c:v>42309</c:v>
                </c:pt>
                <c:pt idx="38">
                  <c:v>42339</c:v>
                </c:pt>
                <c:pt idx="39">
                  <c:v>42370</c:v>
                </c:pt>
                <c:pt idx="40">
                  <c:v>42401</c:v>
                </c:pt>
                <c:pt idx="41">
                  <c:v>42430</c:v>
                </c:pt>
                <c:pt idx="42">
                  <c:v>42461</c:v>
                </c:pt>
                <c:pt idx="43">
                  <c:v>42491</c:v>
                </c:pt>
                <c:pt idx="44">
                  <c:v>42522</c:v>
                </c:pt>
                <c:pt idx="45">
                  <c:v>42552</c:v>
                </c:pt>
                <c:pt idx="46">
                  <c:v>42583</c:v>
                </c:pt>
                <c:pt idx="47">
                  <c:v>42614</c:v>
                </c:pt>
                <c:pt idx="48">
                  <c:v>42644</c:v>
                </c:pt>
                <c:pt idx="49">
                  <c:v>42675</c:v>
                </c:pt>
                <c:pt idx="50">
                  <c:v>42705</c:v>
                </c:pt>
                <c:pt idx="51">
                  <c:v>42736</c:v>
                </c:pt>
                <c:pt idx="52">
                  <c:v>42767</c:v>
                </c:pt>
                <c:pt idx="53">
                  <c:v>42795</c:v>
                </c:pt>
                <c:pt idx="54">
                  <c:v>42826</c:v>
                </c:pt>
                <c:pt idx="55">
                  <c:v>42856</c:v>
                </c:pt>
                <c:pt idx="56">
                  <c:v>42887</c:v>
                </c:pt>
                <c:pt idx="57">
                  <c:v>42917</c:v>
                </c:pt>
                <c:pt idx="58">
                  <c:v>42948</c:v>
                </c:pt>
                <c:pt idx="59">
                  <c:v>42979</c:v>
                </c:pt>
                <c:pt idx="60">
                  <c:v>43009</c:v>
                </c:pt>
                <c:pt idx="61">
                  <c:v>43040</c:v>
                </c:pt>
                <c:pt idx="62">
                  <c:v>43070</c:v>
                </c:pt>
                <c:pt idx="63">
                  <c:v>43101</c:v>
                </c:pt>
                <c:pt idx="64">
                  <c:v>43132</c:v>
                </c:pt>
                <c:pt idx="65">
                  <c:v>43160</c:v>
                </c:pt>
                <c:pt idx="66">
                  <c:v>43191</c:v>
                </c:pt>
                <c:pt idx="67">
                  <c:v>43221</c:v>
                </c:pt>
                <c:pt idx="68">
                  <c:v>43252</c:v>
                </c:pt>
                <c:pt idx="69">
                  <c:v>43282</c:v>
                </c:pt>
                <c:pt idx="70">
                  <c:v>43313</c:v>
                </c:pt>
                <c:pt idx="71">
                  <c:v>43344</c:v>
                </c:pt>
                <c:pt idx="72">
                  <c:v>43374</c:v>
                </c:pt>
                <c:pt idx="73">
                  <c:v>43405</c:v>
                </c:pt>
                <c:pt idx="74">
                  <c:v>43435</c:v>
                </c:pt>
                <c:pt idx="75">
                  <c:v>43466</c:v>
                </c:pt>
                <c:pt idx="76">
                  <c:v>43497</c:v>
                </c:pt>
                <c:pt idx="77">
                  <c:v>43525</c:v>
                </c:pt>
                <c:pt idx="78">
                  <c:v>43556</c:v>
                </c:pt>
                <c:pt idx="79">
                  <c:v>43586</c:v>
                </c:pt>
                <c:pt idx="80">
                  <c:v>43617</c:v>
                </c:pt>
                <c:pt idx="81">
                  <c:v>43647</c:v>
                </c:pt>
                <c:pt idx="82">
                  <c:v>43678</c:v>
                </c:pt>
                <c:pt idx="83">
                  <c:v>43709</c:v>
                </c:pt>
                <c:pt idx="84">
                  <c:v>43739</c:v>
                </c:pt>
                <c:pt idx="85">
                  <c:v>43788</c:v>
                </c:pt>
                <c:pt idx="86">
                  <c:v>43818</c:v>
                </c:pt>
                <c:pt idx="87">
                  <c:v>43849</c:v>
                </c:pt>
                <c:pt idx="88">
                  <c:v>43880</c:v>
                </c:pt>
                <c:pt idx="89">
                  <c:v>43909</c:v>
                </c:pt>
                <c:pt idx="90">
                  <c:v>43940</c:v>
                </c:pt>
                <c:pt idx="91">
                  <c:v>43970</c:v>
                </c:pt>
                <c:pt idx="92">
                  <c:v>44001</c:v>
                </c:pt>
                <c:pt idx="93">
                  <c:v>44031</c:v>
                </c:pt>
                <c:pt idx="94">
                  <c:v>44062</c:v>
                </c:pt>
                <c:pt idx="95">
                  <c:v>44093</c:v>
                </c:pt>
                <c:pt idx="96">
                  <c:v>44123</c:v>
                </c:pt>
                <c:pt idx="97">
                  <c:v>44154</c:v>
                </c:pt>
                <c:pt idx="98">
                  <c:v>44184</c:v>
                </c:pt>
                <c:pt idx="99">
                  <c:v>44215</c:v>
                </c:pt>
                <c:pt idx="100">
                  <c:v>44246</c:v>
                </c:pt>
                <c:pt idx="101">
                  <c:v>44274</c:v>
                </c:pt>
                <c:pt idx="102">
                  <c:v>44305</c:v>
                </c:pt>
                <c:pt idx="103">
                  <c:v>44335</c:v>
                </c:pt>
                <c:pt idx="104">
                  <c:v>44366</c:v>
                </c:pt>
                <c:pt idx="105">
                  <c:v>44396</c:v>
                </c:pt>
                <c:pt idx="106">
                  <c:v>44427</c:v>
                </c:pt>
                <c:pt idx="107">
                  <c:v>44458</c:v>
                </c:pt>
                <c:pt idx="108">
                  <c:v>44488</c:v>
                </c:pt>
                <c:pt idx="109">
                  <c:v>44519</c:v>
                </c:pt>
                <c:pt idx="110">
                  <c:v>44549</c:v>
                </c:pt>
                <c:pt idx="111">
                  <c:v>44580</c:v>
                </c:pt>
                <c:pt idx="112">
                  <c:v>44611</c:v>
                </c:pt>
                <c:pt idx="113">
                  <c:v>44639</c:v>
                </c:pt>
                <c:pt idx="114">
                  <c:v>44670</c:v>
                </c:pt>
                <c:pt idx="115">
                  <c:v>44700</c:v>
                </c:pt>
                <c:pt idx="116">
                  <c:v>44731</c:v>
                </c:pt>
                <c:pt idx="117">
                  <c:v>44761</c:v>
                </c:pt>
                <c:pt idx="118">
                  <c:v>44792</c:v>
                </c:pt>
                <c:pt idx="119">
                  <c:v>44823</c:v>
                </c:pt>
                <c:pt idx="120">
                  <c:v>44853</c:v>
                </c:pt>
              </c:numCache>
            </c:numRef>
          </c:cat>
          <c:val>
            <c:numRef>
              <c:f>'dato graf des x'!$C$2:$C$122</c:f>
              <c:numCache>
                <c:formatCode>#,##0</c:formatCode>
                <c:ptCount val="121"/>
                <c:pt idx="0">
                  <c:v>6570.8133844262602</c:v>
                </c:pt>
                <c:pt idx="1">
                  <c:v>6959.4856625831499</c:v>
                </c:pt>
                <c:pt idx="2">
                  <c:v>7020.8303534590596</c:v>
                </c:pt>
                <c:pt idx="3">
                  <c:v>6750.5328062271301</c:v>
                </c:pt>
                <c:pt idx="4">
                  <c:v>5925.8711710638399</c:v>
                </c:pt>
                <c:pt idx="5">
                  <c:v>6514.9669230211302</c:v>
                </c:pt>
                <c:pt idx="6">
                  <c:v>6736.7164321523096</c:v>
                </c:pt>
                <c:pt idx="7">
                  <c:v>7165.3483883386698</c:v>
                </c:pt>
                <c:pt idx="8">
                  <c:v>6905.4975131022302</c:v>
                </c:pt>
                <c:pt idx="9">
                  <c:v>6349.6705428372397</c:v>
                </c:pt>
                <c:pt idx="10">
                  <c:v>6559.4503328089004</c:v>
                </c:pt>
                <c:pt idx="11">
                  <c:v>6181.1218721953101</c:v>
                </c:pt>
                <c:pt idx="12">
                  <c:v>5983.2240826507596</c:v>
                </c:pt>
                <c:pt idx="13">
                  <c:v>5429.5158402917796</c:v>
                </c:pt>
                <c:pt idx="14">
                  <c:v>5462.0840953107199</c:v>
                </c:pt>
                <c:pt idx="15">
                  <c:v>5182.1415600093997</c:v>
                </c:pt>
                <c:pt idx="16">
                  <c:v>5658.4053580249702</c:v>
                </c:pt>
                <c:pt idx="17">
                  <c:v>5470.6201372366304</c:v>
                </c:pt>
                <c:pt idx="18">
                  <c:v>6122.5582015713799</c:v>
                </c:pt>
                <c:pt idx="19">
                  <c:v>6357.7984842918504</c:v>
                </c:pt>
                <c:pt idx="20">
                  <c:v>6401.5808220846002</c:v>
                </c:pt>
                <c:pt idx="21">
                  <c:v>6086.8575130988202</c:v>
                </c:pt>
                <c:pt idx="22">
                  <c:v>5923.5273331492599</c:v>
                </c:pt>
                <c:pt idx="23">
                  <c:v>5381.7220051426502</c:v>
                </c:pt>
                <c:pt idx="24">
                  <c:v>5567.7479137811897</c:v>
                </c:pt>
                <c:pt idx="25">
                  <c:v>5398.2148867574597</c:v>
                </c:pt>
                <c:pt idx="26">
                  <c:v>4853.8257848517896</c:v>
                </c:pt>
                <c:pt idx="27">
                  <c:v>4727.6473079014904</c:v>
                </c:pt>
                <c:pt idx="28">
                  <c:v>4732.50600933448</c:v>
                </c:pt>
                <c:pt idx="29">
                  <c:v>4793.1872033535001</c:v>
                </c:pt>
                <c:pt idx="30">
                  <c:v>4865.36327262341</c:v>
                </c:pt>
                <c:pt idx="31">
                  <c:v>4636.7258803858003</c:v>
                </c:pt>
                <c:pt idx="32">
                  <c:v>5434.0164588842799</c:v>
                </c:pt>
                <c:pt idx="33">
                  <c:v>5053.1822031238098</c:v>
                </c:pt>
                <c:pt idx="34">
                  <c:v>4717.1294638816298</c:v>
                </c:pt>
                <c:pt idx="35">
                  <c:v>4942.6199167188297</c:v>
                </c:pt>
                <c:pt idx="36">
                  <c:v>4939.5884538694099</c:v>
                </c:pt>
                <c:pt idx="37">
                  <c:v>4169.98084554868</c:v>
                </c:pt>
                <c:pt idx="38">
                  <c:v>3771.0529843746799</c:v>
                </c:pt>
                <c:pt idx="39">
                  <c:v>4819.8489091706397</c:v>
                </c:pt>
                <c:pt idx="40">
                  <c:v>4768.3138851306003</c:v>
                </c:pt>
                <c:pt idx="41">
                  <c:v>4586.2720678707501</c:v>
                </c:pt>
                <c:pt idx="42">
                  <c:v>4765.7674613116696</c:v>
                </c:pt>
                <c:pt idx="43">
                  <c:v>4734.2249692026699</c:v>
                </c:pt>
                <c:pt idx="44">
                  <c:v>4821.6234766463404</c:v>
                </c:pt>
                <c:pt idx="45">
                  <c:v>4694.4491335151097</c:v>
                </c:pt>
                <c:pt idx="46">
                  <c:v>5149.55101425671</c:v>
                </c:pt>
                <c:pt idx="47">
                  <c:v>4763.31438956697</c:v>
                </c:pt>
                <c:pt idx="48">
                  <c:v>4625.4557528944597</c:v>
                </c:pt>
                <c:pt idx="49">
                  <c:v>5109.0281197894501</c:v>
                </c:pt>
                <c:pt idx="50">
                  <c:v>5072.1508206446097</c:v>
                </c:pt>
                <c:pt idx="51">
                  <c:v>5225.5512636058102</c:v>
                </c:pt>
                <c:pt idx="52">
                  <c:v>4757.5674268249604</c:v>
                </c:pt>
                <c:pt idx="53">
                  <c:v>4785.7286937937697</c:v>
                </c:pt>
                <c:pt idx="54">
                  <c:v>4746.4510366300401</c:v>
                </c:pt>
                <c:pt idx="55">
                  <c:v>4745.4743236692602</c:v>
                </c:pt>
                <c:pt idx="56">
                  <c:v>4663.2402689208202</c:v>
                </c:pt>
                <c:pt idx="57">
                  <c:v>4924.5077792797501</c:v>
                </c:pt>
                <c:pt idx="58">
                  <c:v>4870.0957222464904</c:v>
                </c:pt>
                <c:pt idx="59">
                  <c:v>5047.3707523379098</c:v>
                </c:pt>
                <c:pt idx="60">
                  <c:v>5069.8841344713901</c:v>
                </c:pt>
                <c:pt idx="61">
                  <c:v>4841.2612675066102</c:v>
                </c:pt>
                <c:pt idx="62">
                  <c:v>4966.8673307131803</c:v>
                </c:pt>
                <c:pt idx="63">
                  <c:v>5676.3555365518896</c:v>
                </c:pt>
                <c:pt idx="64">
                  <c:v>5247.3982572628602</c:v>
                </c:pt>
                <c:pt idx="65">
                  <c:v>5509.8086882956804</c:v>
                </c:pt>
                <c:pt idx="66">
                  <c:v>5121.8760117224301</c:v>
                </c:pt>
                <c:pt idx="67">
                  <c:v>4627.3366317604095</c:v>
                </c:pt>
                <c:pt idx="68">
                  <c:v>4722.7525875464298</c:v>
                </c:pt>
                <c:pt idx="69">
                  <c:v>4972.3230638906098</c:v>
                </c:pt>
                <c:pt idx="70">
                  <c:v>4658.2873829864102</c:v>
                </c:pt>
                <c:pt idx="71">
                  <c:v>4955.9748076033202</c:v>
                </c:pt>
                <c:pt idx="72">
                  <c:v>5051.8859602930897</c:v>
                </c:pt>
                <c:pt idx="73">
                  <c:v>5500.2503780554698</c:v>
                </c:pt>
                <c:pt idx="74">
                  <c:v>5736.7506940314197</c:v>
                </c:pt>
                <c:pt idx="75">
                  <c:v>5551.8467758792203</c:v>
                </c:pt>
                <c:pt idx="76">
                  <c:v>5426.9749517915498</c:v>
                </c:pt>
                <c:pt idx="77">
                  <c:v>5481.5214122841498</c:v>
                </c:pt>
                <c:pt idx="78">
                  <c:v>4995.2385756980702</c:v>
                </c:pt>
                <c:pt idx="79">
                  <c:v>5269.7638816031103</c:v>
                </c:pt>
                <c:pt idx="80">
                  <c:v>4990.3136783485797</c:v>
                </c:pt>
                <c:pt idx="81">
                  <c:v>5265.6434878056198</c:v>
                </c:pt>
                <c:pt idx="82">
                  <c:v>5195.0486352019598</c:v>
                </c:pt>
                <c:pt idx="83">
                  <c:v>5406.2479903726098</c:v>
                </c:pt>
                <c:pt idx="84">
                  <c:v>5687.4026062265102</c:v>
                </c:pt>
                <c:pt idx="85">
                  <c:v>6134.6693935168496</c:v>
                </c:pt>
                <c:pt idx="86">
                  <c:v>5711.3286112717797</c:v>
                </c:pt>
                <c:pt idx="87">
                  <c:v>5337.7351188573602</c:v>
                </c:pt>
                <c:pt idx="88">
                  <c:v>5286.2545068723202</c:v>
                </c:pt>
                <c:pt idx="89">
                  <c:v>4592.0413931630901</c:v>
                </c:pt>
                <c:pt idx="90">
                  <c:v>4093.9701354027302</c:v>
                </c:pt>
                <c:pt idx="91">
                  <c:v>4611.4759632322402</c:v>
                </c:pt>
                <c:pt idx="92">
                  <c:v>4401.9698878091103</c:v>
                </c:pt>
                <c:pt idx="93">
                  <c:v>4430.9153130773102</c:v>
                </c:pt>
                <c:pt idx="94">
                  <c:v>4634.9224210635803</c:v>
                </c:pt>
                <c:pt idx="95">
                  <c:v>4539.4030978829596</c:v>
                </c:pt>
                <c:pt idx="96">
                  <c:v>4527.56374257266</c:v>
                </c:pt>
                <c:pt idx="97">
                  <c:v>4614.1517988919804</c:v>
                </c:pt>
                <c:pt idx="98">
                  <c:v>3813.59662117465</c:v>
                </c:pt>
                <c:pt idx="99">
                  <c:v>5994.6935478994201</c:v>
                </c:pt>
                <c:pt idx="100">
                  <c:v>5885.7071778654999</c:v>
                </c:pt>
                <c:pt idx="101">
                  <c:v>5890.6813276720104</c:v>
                </c:pt>
                <c:pt idx="102">
                  <c:v>5813.0184760526099</c:v>
                </c:pt>
                <c:pt idx="103">
                  <c:v>6225.5234626173997</c:v>
                </c:pt>
                <c:pt idx="104">
                  <c:v>6595.7076731990501</c:v>
                </c:pt>
                <c:pt idx="105">
                  <c:v>6816.0500020996597</c:v>
                </c:pt>
                <c:pt idx="106">
                  <c:v>7591.96792209051</c:v>
                </c:pt>
                <c:pt idx="107">
                  <c:v>7258.4688752701604</c:v>
                </c:pt>
                <c:pt idx="108">
                  <c:v>6670.0092756620998</c:v>
                </c:pt>
                <c:pt idx="109">
                  <c:v>6378.9730267454197</c:v>
                </c:pt>
                <c:pt idx="110">
                  <c:v>6814.1993196947196</c:v>
                </c:pt>
                <c:pt idx="111">
                  <c:v>6744.3908321624504</c:v>
                </c:pt>
                <c:pt idx="112">
                  <c:v>7914.3794691921803</c:v>
                </c:pt>
                <c:pt idx="113">
                  <c:v>7748.5600489375502</c:v>
                </c:pt>
                <c:pt idx="114">
                  <c:v>7962.0798128568904</c:v>
                </c:pt>
                <c:pt idx="115">
                  <c:v>7444.4136522795397</c:v>
                </c:pt>
                <c:pt idx="116">
                  <c:v>7805.3064171575197</c:v>
                </c:pt>
                <c:pt idx="117">
                  <c:v>7311.0150026936099</c:v>
                </c:pt>
                <c:pt idx="118">
                  <c:v>6874.4364318733597</c:v>
                </c:pt>
                <c:pt idx="119">
                  <c:v>7067.6656948313603</c:v>
                </c:pt>
                <c:pt idx="120">
                  <c:v>7562.4602060152502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A-4B72-97B4-AD5D15B203FA}"/>
            </c:ext>
          </c:extLst>
        </c:ser>
        <c:ser>
          <c:idx val="2"/>
          <c:order val="2"/>
          <c:tx>
            <c:strRef>
              <c:f>'dato graf des x'!$D$1</c:f>
              <c:strCache>
                <c:ptCount val="1"/>
                <c:pt idx="0">
                  <c:v>Tendencia-ciclo</c:v>
                </c:pt>
              </c:strCache>
            </c:strRef>
          </c:tx>
          <c:spPr>
            <a:ln w="38100">
              <a:solidFill>
                <a:srgbClr val="969BCC"/>
              </a:solidFill>
              <a:prstDash val="sysDash"/>
            </a:ln>
          </c:spPr>
          <c:marker>
            <c:symbol val="none"/>
          </c:marker>
          <c:cat>
            <c:numRef>
              <c:f>'dato graf des x'!$A$2:$A$122</c:f>
              <c:numCache>
                <c:formatCode>mmm\-yy</c:formatCode>
                <c:ptCount val="121"/>
                <c:pt idx="0">
                  <c:v>41183</c:v>
                </c:pt>
                <c:pt idx="1">
                  <c:v>41214</c:v>
                </c:pt>
                <c:pt idx="2">
                  <c:v>41244</c:v>
                </c:pt>
                <c:pt idx="3">
                  <c:v>41275</c:v>
                </c:pt>
                <c:pt idx="4">
                  <c:v>41306</c:v>
                </c:pt>
                <c:pt idx="5">
                  <c:v>41334</c:v>
                </c:pt>
                <c:pt idx="6">
                  <c:v>41365</c:v>
                </c:pt>
                <c:pt idx="7">
                  <c:v>41395</c:v>
                </c:pt>
                <c:pt idx="8">
                  <c:v>41426</c:v>
                </c:pt>
                <c:pt idx="9">
                  <c:v>41456</c:v>
                </c:pt>
                <c:pt idx="10">
                  <c:v>41487</c:v>
                </c:pt>
                <c:pt idx="11">
                  <c:v>41518</c:v>
                </c:pt>
                <c:pt idx="12">
                  <c:v>41548</c:v>
                </c:pt>
                <c:pt idx="13">
                  <c:v>41579</c:v>
                </c:pt>
                <c:pt idx="14">
                  <c:v>41609</c:v>
                </c:pt>
                <c:pt idx="15">
                  <c:v>41640</c:v>
                </c:pt>
                <c:pt idx="16">
                  <c:v>41671</c:v>
                </c:pt>
                <c:pt idx="17">
                  <c:v>41699</c:v>
                </c:pt>
                <c:pt idx="18">
                  <c:v>41730</c:v>
                </c:pt>
                <c:pt idx="19">
                  <c:v>41760</c:v>
                </c:pt>
                <c:pt idx="20">
                  <c:v>41791</c:v>
                </c:pt>
                <c:pt idx="21">
                  <c:v>41821</c:v>
                </c:pt>
                <c:pt idx="22">
                  <c:v>41852</c:v>
                </c:pt>
                <c:pt idx="23">
                  <c:v>41883</c:v>
                </c:pt>
                <c:pt idx="24">
                  <c:v>41913</c:v>
                </c:pt>
                <c:pt idx="25">
                  <c:v>41944</c:v>
                </c:pt>
                <c:pt idx="26">
                  <c:v>41974</c:v>
                </c:pt>
                <c:pt idx="27">
                  <c:v>42005</c:v>
                </c:pt>
                <c:pt idx="28">
                  <c:v>42036</c:v>
                </c:pt>
                <c:pt idx="29">
                  <c:v>42064</c:v>
                </c:pt>
                <c:pt idx="30">
                  <c:v>42095</c:v>
                </c:pt>
                <c:pt idx="31">
                  <c:v>42125</c:v>
                </c:pt>
                <c:pt idx="32">
                  <c:v>42156</c:v>
                </c:pt>
                <c:pt idx="33">
                  <c:v>42186</c:v>
                </c:pt>
                <c:pt idx="34">
                  <c:v>42217</c:v>
                </c:pt>
                <c:pt idx="35">
                  <c:v>42248</c:v>
                </c:pt>
                <c:pt idx="36">
                  <c:v>42278</c:v>
                </c:pt>
                <c:pt idx="37">
                  <c:v>42309</c:v>
                </c:pt>
                <c:pt idx="38">
                  <c:v>42339</c:v>
                </c:pt>
                <c:pt idx="39">
                  <c:v>42370</c:v>
                </c:pt>
                <c:pt idx="40">
                  <c:v>42401</c:v>
                </c:pt>
                <c:pt idx="41">
                  <c:v>42430</c:v>
                </c:pt>
                <c:pt idx="42">
                  <c:v>42461</c:v>
                </c:pt>
                <c:pt idx="43">
                  <c:v>42491</c:v>
                </c:pt>
                <c:pt idx="44">
                  <c:v>42522</c:v>
                </c:pt>
                <c:pt idx="45">
                  <c:v>42552</c:v>
                </c:pt>
                <c:pt idx="46">
                  <c:v>42583</c:v>
                </c:pt>
                <c:pt idx="47">
                  <c:v>42614</c:v>
                </c:pt>
                <c:pt idx="48">
                  <c:v>42644</c:v>
                </c:pt>
                <c:pt idx="49">
                  <c:v>42675</c:v>
                </c:pt>
                <c:pt idx="50">
                  <c:v>42705</c:v>
                </c:pt>
                <c:pt idx="51">
                  <c:v>42736</c:v>
                </c:pt>
                <c:pt idx="52">
                  <c:v>42767</c:v>
                </c:pt>
                <c:pt idx="53">
                  <c:v>42795</c:v>
                </c:pt>
                <c:pt idx="54">
                  <c:v>42826</c:v>
                </c:pt>
                <c:pt idx="55">
                  <c:v>42856</c:v>
                </c:pt>
                <c:pt idx="56">
                  <c:v>42887</c:v>
                </c:pt>
                <c:pt idx="57">
                  <c:v>42917</c:v>
                </c:pt>
                <c:pt idx="58">
                  <c:v>42948</c:v>
                </c:pt>
                <c:pt idx="59">
                  <c:v>42979</c:v>
                </c:pt>
                <c:pt idx="60">
                  <c:v>43009</c:v>
                </c:pt>
                <c:pt idx="61">
                  <c:v>43040</c:v>
                </c:pt>
                <c:pt idx="62">
                  <c:v>43070</c:v>
                </c:pt>
                <c:pt idx="63">
                  <c:v>43101</c:v>
                </c:pt>
                <c:pt idx="64">
                  <c:v>43132</c:v>
                </c:pt>
                <c:pt idx="65">
                  <c:v>43160</c:v>
                </c:pt>
                <c:pt idx="66">
                  <c:v>43191</c:v>
                </c:pt>
                <c:pt idx="67">
                  <c:v>43221</c:v>
                </c:pt>
                <c:pt idx="68">
                  <c:v>43252</c:v>
                </c:pt>
                <c:pt idx="69">
                  <c:v>43282</c:v>
                </c:pt>
                <c:pt idx="70">
                  <c:v>43313</c:v>
                </c:pt>
                <c:pt idx="71">
                  <c:v>43344</c:v>
                </c:pt>
                <c:pt idx="72">
                  <c:v>43374</c:v>
                </c:pt>
                <c:pt idx="73">
                  <c:v>43405</c:v>
                </c:pt>
                <c:pt idx="74">
                  <c:v>43435</c:v>
                </c:pt>
                <c:pt idx="75">
                  <c:v>43466</c:v>
                </c:pt>
                <c:pt idx="76">
                  <c:v>43497</c:v>
                </c:pt>
                <c:pt idx="77">
                  <c:v>43525</c:v>
                </c:pt>
                <c:pt idx="78">
                  <c:v>43556</c:v>
                </c:pt>
                <c:pt idx="79">
                  <c:v>43586</c:v>
                </c:pt>
                <c:pt idx="80">
                  <c:v>43617</c:v>
                </c:pt>
                <c:pt idx="81">
                  <c:v>43647</c:v>
                </c:pt>
                <c:pt idx="82">
                  <c:v>43678</c:v>
                </c:pt>
                <c:pt idx="83">
                  <c:v>43709</c:v>
                </c:pt>
                <c:pt idx="84">
                  <c:v>43739</c:v>
                </c:pt>
                <c:pt idx="85">
                  <c:v>43788</c:v>
                </c:pt>
                <c:pt idx="86">
                  <c:v>43818</c:v>
                </c:pt>
                <c:pt idx="87">
                  <c:v>43849</c:v>
                </c:pt>
                <c:pt idx="88">
                  <c:v>43880</c:v>
                </c:pt>
                <c:pt idx="89">
                  <c:v>43909</c:v>
                </c:pt>
                <c:pt idx="90">
                  <c:v>43940</c:v>
                </c:pt>
                <c:pt idx="91">
                  <c:v>43970</c:v>
                </c:pt>
                <c:pt idx="92">
                  <c:v>44001</c:v>
                </c:pt>
                <c:pt idx="93">
                  <c:v>44031</c:v>
                </c:pt>
                <c:pt idx="94">
                  <c:v>44062</c:v>
                </c:pt>
                <c:pt idx="95">
                  <c:v>44093</c:v>
                </c:pt>
                <c:pt idx="96">
                  <c:v>44123</c:v>
                </c:pt>
                <c:pt idx="97">
                  <c:v>44154</c:v>
                </c:pt>
                <c:pt idx="98">
                  <c:v>44184</c:v>
                </c:pt>
                <c:pt idx="99">
                  <c:v>44215</c:v>
                </c:pt>
                <c:pt idx="100">
                  <c:v>44246</c:v>
                </c:pt>
                <c:pt idx="101">
                  <c:v>44274</c:v>
                </c:pt>
                <c:pt idx="102">
                  <c:v>44305</c:v>
                </c:pt>
                <c:pt idx="103">
                  <c:v>44335</c:v>
                </c:pt>
                <c:pt idx="104">
                  <c:v>44366</c:v>
                </c:pt>
                <c:pt idx="105">
                  <c:v>44396</c:v>
                </c:pt>
                <c:pt idx="106">
                  <c:v>44427</c:v>
                </c:pt>
                <c:pt idx="107">
                  <c:v>44458</c:v>
                </c:pt>
                <c:pt idx="108">
                  <c:v>44488</c:v>
                </c:pt>
                <c:pt idx="109">
                  <c:v>44519</c:v>
                </c:pt>
                <c:pt idx="110">
                  <c:v>44549</c:v>
                </c:pt>
                <c:pt idx="111">
                  <c:v>44580</c:v>
                </c:pt>
                <c:pt idx="112">
                  <c:v>44611</c:v>
                </c:pt>
                <c:pt idx="113">
                  <c:v>44639</c:v>
                </c:pt>
                <c:pt idx="114">
                  <c:v>44670</c:v>
                </c:pt>
                <c:pt idx="115">
                  <c:v>44700</c:v>
                </c:pt>
                <c:pt idx="116">
                  <c:v>44731</c:v>
                </c:pt>
                <c:pt idx="117">
                  <c:v>44761</c:v>
                </c:pt>
                <c:pt idx="118">
                  <c:v>44792</c:v>
                </c:pt>
                <c:pt idx="119">
                  <c:v>44823</c:v>
                </c:pt>
                <c:pt idx="120">
                  <c:v>44853</c:v>
                </c:pt>
              </c:numCache>
            </c:numRef>
          </c:cat>
          <c:val>
            <c:numRef>
              <c:f>'dato graf des x'!$D$2:$D$122</c:f>
              <c:numCache>
                <c:formatCode>#,##0</c:formatCode>
                <c:ptCount val="121"/>
                <c:pt idx="0">
                  <c:v>6646.3871622592897</c:v>
                </c:pt>
                <c:pt idx="1">
                  <c:v>6749.4040413183002</c:v>
                </c:pt>
                <c:pt idx="2">
                  <c:v>6825.2362456257097</c:v>
                </c:pt>
                <c:pt idx="3">
                  <c:v>6867.68821649443</c:v>
                </c:pt>
                <c:pt idx="4">
                  <c:v>6876.4381823089998</c:v>
                </c:pt>
                <c:pt idx="5">
                  <c:v>6852.0573058029204</c:v>
                </c:pt>
                <c:pt idx="6">
                  <c:v>6792.9855794083096</c:v>
                </c:pt>
                <c:pt idx="7">
                  <c:v>6701.2037531468304</c:v>
                </c:pt>
                <c:pt idx="8">
                  <c:v>6577.4205419643804</c:v>
                </c:pt>
                <c:pt idx="9">
                  <c:v>6423.7560496711803</c:v>
                </c:pt>
                <c:pt idx="10">
                  <c:v>6249.0467619396804</c:v>
                </c:pt>
                <c:pt idx="11">
                  <c:v>6069.8234263867698</c:v>
                </c:pt>
                <c:pt idx="12">
                  <c:v>5906.9967626808602</c:v>
                </c:pt>
                <c:pt idx="13">
                  <c:v>5781.8904612517299</c:v>
                </c:pt>
                <c:pt idx="14">
                  <c:v>5710.7660321040903</c:v>
                </c:pt>
                <c:pt idx="15">
                  <c:v>5695.7796031401904</c:v>
                </c:pt>
                <c:pt idx="16">
                  <c:v>5728.9942468589297</c:v>
                </c:pt>
                <c:pt idx="17">
                  <c:v>5793.3131966889396</c:v>
                </c:pt>
                <c:pt idx="18">
                  <c:v>5862.32361919094</c:v>
                </c:pt>
                <c:pt idx="19">
                  <c:v>5907.7613376505597</c:v>
                </c:pt>
                <c:pt idx="20">
                  <c:v>5909.5121678756796</c:v>
                </c:pt>
                <c:pt idx="21">
                  <c:v>5860.0575158825905</c:v>
                </c:pt>
                <c:pt idx="22">
                  <c:v>5761.7676722630404</c:v>
                </c:pt>
                <c:pt idx="23">
                  <c:v>5625.6262611968104</c:v>
                </c:pt>
                <c:pt idx="24">
                  <c:v>5465.4953011643602</c:v>
                </c:pt>
                <c:pt idx="25">
                  <c:v>5299.2445702791101</c:v>
                </c:pt>
                <c:pt idx="26">
                  <c:v>5144.8088531485901</c:v>
                </c:pt>
                <c:pt idx="27">
                  <c:v>4999.0070859531697</c:v>
                </c:pt>
                <c:pt idx="28">
                  <c:v>4889.5197406304096</c:v>
                </c:pt>
                <c:pt idx="29">
                  <c:v>4807.1423386850101</c:v>
                </c:pt>
                <c:pt idx="30">
                  <c:v>4750.5422537868999</c:v>
                </c:pt>
                <c:pt idx="31">
                  <c:v>4716.4678114668304</c:v>
                </c:pt>
                <c:pt idx="32">
                  <c:v>4699.8703181226201</c:v>
                </c:pt>
                <c:pt idx="33">
                  <c:v>4695.6517409243797</c:v>
                </c:pt>
                <c:pt idx="34">
                  <c:v>4699.4376564084996</c:v>
                </c:pt>
                <c:pt idx="35">
                  <c:v>4709.0025408456004</c:v>
                </c:pt>
                <c:pt idx="36">
                  <c:v>4721.2780016537699</c:v>
                </c:pt>
                <c:pt idx="37">
                  <c:v>4733.53360337703</c:v>
                </c:pt>
                <c:pt idx="38">
                  <c:v>4742.86655809887</c:v>
                </c:pt>
                <c:pt idx="39">
                  <c:v>4739.8918123785197</c:v>
                </c:pt>
                <c:pt idx="40">
                  <c:v>4743.1873488744404</c:v>
                </c:pt>
                <c:pt idx="41">
                  <c:v>4747.7215129360102</c:v>
                </c:pt>
                <c:pt idx="42">
                  <c:v>4756.27539901619</c:v>
                </c:pt>
                <c:pt idx="43">
                  <c:v>4770.04757641778</c:v>
                </c:pt>
                <c:pt idx="44">
                  <c:v>4790.7306700896097</c:v>
                </c:pt>
                <c:pt idx="45">
                  <c:v>4820.3637326622502</c:v>
                </c:pt>
                <c:pt idx="46">
                  <c:v>4857.3981103772203</c:v>
                </c:pt>
                <c:pt idx="47">
                  <c:v>4894.2257003135501</c:v>
                </c:pt>
                <c:pt idx="48">
                  <c:v>4922.9169925407296</c:v>
                </c:pt>
                <c:pt idx="49">
                  <c:v>4934.1150814344401</c:v>
                </c:pt>
                <c:pt idx="50">
                  <c:v>4923.1200258804902</c:v>
                </c:pt>
                <c:pt idx="51">
                  <c:v>4892.9012570335699</c:v>
                </c:pt>
                <c:pt idx="52">
                  <c:v>4856.3938801255299</c:v>
                </c:pt>
                <c:pt idx="53">
                  <c:v>4828.4824847984</c:v>
                </c:pt>
                <c:pt idx="54">
                  <c:v>4819.6325070205703</c:v>
                </c:pt>
                <c:pt idx="55">
                  <c:v>4833.62310284046</c:v>
                </c:pt>
                <c:pt idx="56">
                  <c:v>4865.0078050832099</c:v>
                </c:pt>
                <c:pt idx="57">
                  <c:v>4902.4973958150704</c:v>
                </c:pt>
                <c:pt idx="58">
                  <c:v>4935.8027523870996</c:v>
                </c:pt>
                <c:pt idx="59">
                  <c:v>4962.4371041129398</c:v>
                </c:pt>
                <c:pt idx="60">
                  <c:v>4983.5432415109599</c:v>
                </c:pt>
                <c:pt idx="61">
                  <c:v>5006.8177960684498</c:v>
                </c:pt>
                <c:pt idx="62">
                  <c:v>5036.4472345651102</c:v>
                </c:pt>
                <c:pt idx="63">
                  <c:v>5067.6074376506403</c:v>
                </c:pt>
                <c:pt idx="64">
                  <c:v>5092.0846785477297</c:v>
                </c:pt>
                <c:pt idx="65">
                  <c:v>5102.2955722906099</c:v>
                </c:pt>
                <c:pt idx="66">
                  <c:v>5096.6098550412098</c:v>
                </c:pt>
                <c:pt idx="67">
                  <c:v>5077.6568141993403</c:v>
                </c:pt>
                <c:pt idx="68">
                  <c:v>5055.7808314650702</c:v>
                </c:pt>
                <c:pt idx="69">
                  <c:v>5044.9688479016704</c:v>
                </c:pt>
                <c:pt idx="70">
                  <c:v>5055.1789147951904</c:v>
                </c:pt>
                <c:pt idx="71">
                  <c:v>5088.8708181987604</c:v>
                </c:pt>
                <c:pt idx="72">
                  <c:v>5140.5540036757602</c:v>
                </c:pt>
                <c:pt idx="73">
                  <c:v>5198.4842583072204</c:v>
                </c:pt>
                <c:pt idx="74">
                  <c:v>5251.2810005932097</c:v>
                </c:pt>
                <c:pt idx="75">
                  <c:v>5293.60015874903</c:v>
                </c:pt>
                <c:pt idx="76">
                  <c:v>5320.57831397465</c:v>
                </c:pt>
                <c:pt idx="77">
                  <c:v>5334.0075166032202</c:v>
                </c:pt>
                <c:pt idx="78">
                  <c:v>5340.6883998790599</c:v>
                </c:pt>
                <c:pt idx="79">
                  <c:v>5350.9849382082803</c:v>
                </c:pt>
                <c:pt idx="80">
                  <c:v>5372.8809009572296</c:v>
                </c:pt>
                <c:pt idx="81">
                  <c:v>5406.30392088587</c:v>
                </c:pt>
                <c:pt idx="82">
                  <c:v>5444.6598242486498</c:v>
                </c:pt>
                <c:pt idx="83">
                  <c:v>5473.7802657248603</c:v>
                </c:pt>
                <c:pt idx="84">
                  <c:v>5476.1343797855598</c:v>
                </c:pt>
                <c:pt idx="85">
                  <c:v>5434.4433881251498</c:v>
                </c:pt>
                <c:pt idx="86">
                  <c:v>5342.7966107550901</c:v>
                </c:pt>
                <c:pt idx="87">
                  <c:v>5207.0174177109102</c:v>
                </c:pt>
                <c:pt idx="88">
                  <c:v>5045.2664367200996</c:v>
                </c:pt>
                <c:pt idx="89">
                  <c:v>4879.48976980506</c:v>
                </c:pt>
                <c:pt idx="90">
                  <c:v>4730.3428224479503</c:v>
                </c:pt>
                <c:pt idx="91">
                  <c:v>4612.1633123739402</c:v>
                </c:pt>
                <c:pt idx="92">
                  <c:v>4531.4992410800496</c:v>
                </c:pt>
                <c:pt idx="93">
                  <c:v>4493.1848574540199</c:v>
                </c:pt>
                <c:pt idx="94">
                  <c:v>4499.78935390692</c:v>
                </c:pt>
                <c:pt idx="95">
                  <c:v>4554.1457130995404</c:v>
                </c:pt>
                <c:pt idx="96">
                  <c:v>4659.8889748553302</c:v>
                </c:pt>
                <c:pt idx="97">
                  <c:v>4818.9875154832398</c:v>
                </c:pt>
                <c:pt idx="98">
                  <c:v>5024.0655642375596</c:v>
                </c:pt>
                <c:pt idx="99">
                  <c:v>5262.0187648885203</c:v>
                </c:pt>
                <c:pt idx="100">
                  <c:v>5521.6855708032099</c:v>
                </c:pt>
                <c:pt idx="101">
                  <c:v>5788.6314780538996</c:v>
                </c:pt>
                <c:pt idx="102">
                  <c:v>6048.4442699696701</c:v>
                </c:pt>
                <c:pt idx="103">
                  <c:v>6287.6716604920202</c:v>
                </c:pt>
                <c:pt idx="104">
                  <c:v>6494.3763654293298</c:v>
                </c:pt>
                <c:pt idx="105">
                  <c:v>6656.8321414521197</c:v>
                </c:pt>
                <c:pt idx="106">
                  <c:v>6771.2265773334802</c:v>
                </c:pt>
                <c:pt idx="107">
                  <c:v>6844.4182613846197</c:v>
                </c:pt>
                <c:pt idx="108">
                  <c:v>6893.8802551510398</c:v>
                </c:pt>
                <c:pt idx="109">
                  <c:v>6942.7810820143104</c:v>
                </c:pt>
                <c:pt idx="110">
                  <c:v>7011.6820403394204</c:v>
                </c:pt>
                <c:pt idx="111">
                  <c:v>7108.0928848551202</c:v>
                </c:pt>
                <c:pt idx="112">
                  <c:v>7217.4986794317301</c:v>
                </c:pt>
                <c:pt idx="113">
                  <c:v>7317.6781857103397</c:v>
                </c:pt>
                <c:pt idx="114">
                  <c:v>7388.7721030666098</c:v>
                </c:pt>
                <c:pt idx="115">
                  <c:v>7423.0220943957902</c:v>
                </c:pt>
                <c:pt idx="116">
                  <c:v>7428.3185362161603</c:v>
                </c:pt>
                <c:pt idx="117">
                  <c:v>7424.1641584826502</c:v>
                </c:pt>
                <c:pt idx="118">
                  <c:v>7428.5465421199096</c:v>
                </c:pt>
                <c:pt idx="119">
                  <c:v>7446.6507254892504</c:v>
                </c:pt>
                <c:pt idx="120">
                  <c:v>7468.1819819380198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A-45D7-945B-6C3999875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65152"/>
        <c:axId val="113666688"/>
      </c:lineChart>
      <c:dateAx>
        <c:axId val="113665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noFill/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13666688"/>
        <c:crosses val="autoZero"/>
        <c:auto val="0"/>
        <c:lblOffset val="100"/>
        <c:baseTimeUnit val="months"/>
        <c:majorUnit val="4"/>
        <c:majorTimeUnit val="months"/>
        <c:minorUnit val="2"/>
        <c:minorTimeUnit val="months"/>
      </c:dateAx>
      <c:valAx>
        <c:axId val="11366668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Millones de dólares</a:t>
                </a:r>
              </a:p>
            </c:rich>
          </c:tx>
          <c:layout>
            <c:manualLayout>
              <c:xMode val="edge"/>
              <c:yMode val="edge"/>
              <c:x val="1.0342655443931578E-2"/>
              <c:y val="0.380472666481967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13665152"/>
        <c:crosses val="autoZero"/>
        <c:crossBetween val="between"/>
      </c:valAx>
      <c:spPr>
        <a:noFill/>
        <a:ln w="12700">
          <a:noFill/>
          <a:prstDash val="solid"/>
        </a:ln>
      </c:spPr>
    </c:plotArea>
    <c:legend>
      <c:legendPos val="r"/>
      <c:layout>
        <c:manualLayout>
          <c:xMode val="edge"/>
          <c:yMode val="edge"/>
          <c:x val="0.12251186532717893"/>
          <c:y val="0.93969227102513453"/>
          <c:w val="0.78542177572631"/>
          <c:h val="6.030772897486529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rgbClr val="F6F5E4">
        <a:alpha val="0"/>
      </a:srgbClr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392169554667558E-2"/>
          <c:y val="0.35660829680372325"/>
          <c:w val="0.52452240021721419"/>
          <c:h val="0.48079901374524592"/>
        </c:manualLayout>
      </c:layout>
      <c:lineChart>
        <c:grouping val="standard"/>
        <c:varyColors val="0"/>
        <c:ser>
          <c:idx val="0"/>
          <c:order val="0"/>
          <c:tx>
            <c:strRef>
              <c:f>'dato graf deses'!#REF!</c:f>
              <c:strCache>
                <c:ptCount val="1"/>
                <c:pt idx="0">
                  <c:v>Serie original</c:v>
                </c:pt>
              </c:strCache>
            </c:strRef>
          </c:tx>
          <c:spPr>
            <a:ln w="44450">
              <a:solidFill>
                <a:srgbClr val="EEB105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EEB105"/>
              </a:solidFill>
              <a:ln w="12700">
                <a:solidFill>
                  <a:srgbClr val="EEB105"/>
                </a:solidFill>
                <a:prstDash val="solid"/>
              </a:ln>
            </c:spPr>
          </c:marker>
          <c:val>
            <c:numRef>
              <c:f>'dato graf deses'!#REF!</c:f>
              <c:numCache>
                <c:formatCode>#,##0</c:formatCode>
                <c:ptCount val="25"/>
                <c:pt idx="0">
                  <c:v>4674</c:v>
                </c:pt>
                <c:pt idx="1">
                  <c:v>4500</c:v>
                </c:pt>
                <c:pt idx="2">
                  <c:v>3544</c:v>
                </c:pt>
                <c:pt idx="3">
                  <c:v>4912</c:v>
                </c:pt>
                <c:pt idx="4">
                  <c:v>4775</c:v>
                </c:pt>
                <c:pt idx="5">
                  <c:v>5720</c:v>
                </c:pt>
                <c:pt idx="6">
                  <c:v>6143</c:v>
                </c:pt>
                <c:pt idx="7">
                  <c:v>6813</c:v>
                </c:pt>
                <c:pt idx="8">
                  <c:v>7010</c:v>
                </c:pt>
                <c:pt idx="9">
                  <c:v>7252</c:v>
                </c:pt>
                <c:pt idx="10">
                  <c:v>8099</c:v>
                </c:pt>
                <c:pt idx="11">
                  <c:v>7570</c:v>
                </c:pt>
                <c:pt idx="12">
                  <c:v>6863</c:v>
                </c:pt>
                <c:pt idx="13">
                  <c:v>6191</c:v>
                </c:pt>
                <c:pt idx="14">
                  <c:v>6587</c:v>
                </c:pt>
                <c:pt idx="15">
                  <c:v>5548</c:v>
                </c:pt>
                <c:pt idx="16">
                  <c:v>6452</c:v>
                </c:pt>
                <c:pt idx="17">
                  <c:v>7354</c:v>
                </c:pt>
                <c:pt idx="18">
                  <c:v>8337</c:v>
                </c:pt>
                <c:pt idx="19">
                  <c:v>8254</c:v>
                </c:pt>
                <c:pt idx="20">
                  <c:v>8433</c:v>
                </c:pt>
                <c:pt idx="21">
                  <c:v>7805</c:v>
                </c:pt>
                <c:pt idx="22">
                  <c:v>7541</c:v>
                </c:pt>
                <c:pt idx="23">
                  <c:v>7473</c:v>
                </c:pt>
                <c:pt idx="24">
                  <c:v>7910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'c9'!#REF!</c15:sqref>
                        </c15:formulaRef>
                      </c:ext>
                    </c:extLst>
                    <c:strCache>
                      <c:ptCount val="25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dic</c:v>
                      </c:pt>
                      <c:pt idx="3">
                        <c:v>ene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abr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ago</c:v>
                      </c:pt>
                      <c:pt idx="11">
                        <c:v>sep</c:v>
                      </c:pt>
                      <c:pt idx="12">
                        <c:v>oct</c:v>
                      </c:pt>
                      <c:pt idx="13">
                        <c:v>nov</c:v>
                      </c:pt>
                      <c:pt idx="14">
                        <c:v>dic</c:v>
                      </c:pt>
                      <c:pt idx="15">
                        <c:v>ene</c:v>
                      </c:pt>
                      <c:pt idx="16">
                        <c:v>feb</c:v>
                      </c:pt>
                      <c:pt idx="17">
                        <c:v>mar</c:v>
                      </c:pt>
                      <c:pt idx="18">
                        <c:v>abr</c:v>
                      </c:pt>
                      <c:pt idx="19">
                        <c:v>may</c:v>
                      </c:pt>
                      <c:pt idx="20">
                        <c:v>jun</c:v>
                      </c:pt>
                      <c:pt idx="21">
                        <c:v>jul</c:v>
                      </c:pt>
                      <c:pt idx="22">
                        <c:v>ago</c:v>
                      </c:pt>
                      <c:pt idx="23">
                        <c:v>sep</c:v>
                      </c:pt>
                      <c:pt idx="24">
                        <c:v>oct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1429-4E79-AAE7-C9C0C840AFBB}"/>
            </c:ext>
          </c:extLst>
        </c:ser>
        <c:ser>
          <c:idx val="1"/>
          <c:order val="1"/>
          <c:tx>
            <c:strRef>
              <c:f>'dato graf des x'!$D$1</c:f>
              <c:strCache>
                <c:ptCount val="1"/>
                <c:pt idx="0">
                  <c:v>Tendencia-ciclo</c:v>
                </c:pt>
              </c:strCache>
            </c:strRef>
          </c:tx>
          <c:spPr>
            <a:ln w="50800">
              <a:solidFill>
                <a:srgbClr val="969BCC"/>
              </a:solidFill>
              <a:prstDash val="sysDash"/>
            </a:ln>
          </c:spPr>
          <c:marker>
            <c:symbol val="square"/>
            <c:size val="5"/>
            <c:spPr>
              <a:noFill/>
              <a:ln>
                <a:noFill/>
                <a:prstDash val="solid"/>
              </a:ln>
            </c:spPr>
          </c:marker>
          <c:val>
            <c:numRef>
              <c:f>'dato graf des x'!$D$98:$D$122</c:f>
              <c:numCache>
                <c:formatCode>#,##0</c:formatCode>
                <c:ptCount val="25"/>
                <c:pt idx="0">
                  <c:v>4659.8889748553302</c:v>
                </c:pt>
                <c:pt idx="1">
                  <c:v>4818.9875154832398</c:v>
                </c:pt>
                <c:pt idx="2">
                  <c:v>5024.0655642375596</c:v>
                </c:pt>
                <c:pt idx="3">
                  <c:v>5262.0187648885203</c:v>
                </c:pt>
                <c:pt idx="4">
                  <c:v>5521.6855708032099</c:v>
                </c:pt>
                <c:pt idx="5">
                  <c:v>5788.6314780538996</c:v>
                </c:pt>
                <c:pt idx="6">
                  <c:v>6048.4442699696701</c:v>
                </c:pt>
                <c:pt idx="7">
                  <c:v>6287.6716604920202</c:v>
                </c:pt>
                <c:pt idx="8">
                  <c:v>6494.3763654293298</c:v>
                </c:pt>
                <c:pt idx="9">
                  <c:v>6656.8321414521197</c:v>
                </c:pt>
                <c:pt idx="10">
                  <c:v>6771.2265773334802</c:v>
                </c:pt>
                <c:pt idx="11">
                  <c:v>6844.4182613846197</c:v>
                </c:pt>
                <c:pt idx="12">
                  <c:v>6893.8802551510398</c:v>
                </c:pt>
                <c:pt idx="13">
                  <c:v>6942.7810820143104</c:v>
                </c:pt>
                <c:pt idx="14">
                  <c:v>7011.6820403394204</c:v>
                </c:pt>
                <c:pt idx="15">
                  <c:v>7108.0928848551202</c:v>
                </c:pt>
                <c:pt idx="16">
                  <c:v>7217.4986794317301</c:v>
                </c:pt>
                <c:pt idx="17">
                  <c:v>7317.6781857103397</c:v>
                </c:pt>
                <c:pt idx="18">
                  <c:v>7388.7721030666098</c:v>
                </c:pt>
                <c:pt idx="19">
                  <c:v>7423.0220943957902</c:v>
                </c:pt>
                <c:pt idx="20">
                  <c:v>7428.3185362161603</c:v>
                </c:pt>
                <c:pt idx="21">
                  <c:v>7424.1641584826502</c:v>
                </c:pt>
                <c:pt idx="22">
                  <c:v>7428.5465421199096</c:v>
                </c:pt>
                <c:pt idx="23">
                  <c:v>7446.6507254892504</c:v>
                </c:pt>
                <c:pt idx="24">
                  <c:v>7468.1819819380198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'c9'!#REF!</c15:sqref>
                        </c15:formulaRef>
                      </c:ext>
                    </c:extLst>
                    <c:strCache>
                      <c:ptCount val="25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dic</c:v>
                      </c:pt>
                      <c:pt idx="3">
                        <c:v>ene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abr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ago</c:v>
                      </c:pt>
                      <c:pt idx="11">
                        <c:v>sep</c:v>
                      </c:pt>
                      <c:pt idx="12">
                        <c:v>oct</c:v>
                      </c:pt>
                      <c:pt idx="13">
                        <c:v>nov</c:v>
                      </c:pt>
                      <c:pt idx="14">
                        <c:v>dic</c:v>
                      </c:pt>
                      <c:pt idx="15">
                        <c:v>ene</c:v>
                      </c:pt>
                      <c:pt idx="16">
                        <c:v>feb</c:v>
                      </c:pt>
                      <c:pt idx="17">
                        <c:v>mar</c:v>
                      </c:pt>
                      <c:pt idx="18">
                        <c:v>abr</c:v>
                      </c:pt>
                      <c:pt idx="19">
                        <c:v>may</c:v>
                      </c:pt>
                      <c:pt idx="20">
                        <c:v>jun</c:v>
                      </c:pt>
                      <c:pt idx="21">
                        <c:v>jul</c:v>
                      </c:pt>
                      <c:pt idx="22">
                        <c:v>ago</c:v>
                      </c:pt>
                      <c:pt idx="23">
                        <c:v>sep</c:v>
                      </c:pt>
                      <c:pt idx="24">
                        <c:v>oct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1429-4E79-AAE7-C9C0C840AFBB}"/>
            </c:ext>
          </c:extLst>
        </c:ser>
        <c:ser>
          <c:idx val="2"/>
          <c:order val="2"/>
          <c:tx>
            <c:strRef>
              <c:f>'dato graf des x'!$C$1</c:f>
              <c:strCache>
                <c:ptCount val="1"/>
                <c:pt idx="0">
                  <c:v>Serie desestacionalizada</c:v>
                </c:pt>
              </c:strCache>
            </c:strRef>
          </c:tx>
          <c:spPr>
            <a:ln w="47625">
              <a:solidFill>
                <a:srgbClr val="DC987C"/>
              </a:solidFill>
              <a:prstDash val="solid"/>
            </a:ln>
          </c:spPr>
          <c:marker>
            <c:symbol val="none"/>
          </c:marker>
          <c:val>
            <c:numRef>
              <c:f>'dato graf des x'!$C$98:$C$122</c:f>
              <c:numCache>
                <c:formatCode>#,##0</c:formatCode>
                <c:ptCount val="25"/>
                <c:pt idx="0">
                  <c:v>4527.56374257266</c:v>
                </c:pt>
                <c:pt idx="1">
                  <c:v>4614.1517988919804</c:v>
                </c:pt>
                <c:pt idx="2">
                  <c:v>3813.59662117465</c:v>
                </c:pt>
                <c:pt idx="3">
                  <c:v>5994.6935478994201</c:v>
                </c:pt>
                <c:pt idx="4">
                  <c:v>5885.7071778654999</c:v>
                </c:pt>
                <c:pt idx="5">
                  <c:v>5890.6813276720104</c:v>
                </c:pt>
                <c:pt idx="6">
                  <c:v>5813.0184760526099</c:v>
                </c:pt>
                <c:pt idx="7">
                  <c:v>6225.5234626173997</c:v>
                </c:pt>
                <c:pt idx="8">
                  <c:v>6595.7076731990501</c:v>
                </c:pt>
                <c:pt idx="9">
                  <c:v>6816.0500020996597</c:v>
                </c:pt>
                <c:pt idx="10">
                  <c:v>7591.96792209051</c:v>
                </c:pt>
                <c:pt idx="11">
                  <c:v>7258.4688752701604</c:v>
                </c:pt>
                <c:pt idx="12">
                  <c:v>6670.0092756620998</c:v>
                </c:pt>
                <c:pt idx="13">
                  <c:v>6378.9730267454197</c:v>
                </c:pt>
                <c:pt idx="14">
                  <c:v>6814.1993196947196</c:v>
                </c:pt>
                <c:pt idx="15">
                  <c:v>6744.3908321624504</c:v>
                </c:pt>
                <c:pt idx="16">
                  <c:v>7914.3794691921803</c:v>
                </c:pt>
                <c:pt idx="17">
                  <c:v>7748.5600489375502</c:v>
                </c:pt>
                <c:pt idx="18">
                  <c:v>7962.0798128568904</c:v>
                </c:pt>
                <c:pt idx="19">
                  <c:v>7444.4136522795397</c:v>
                </c:pt>
                <c:pt idx="20">
                  <c:v>7805.3064171575197</c:v>
                </c:pt>
                <c:pt idx="21">
                  <c:v>7311.0150026936099</c:v>
                </c:pt>
                <c:pt idx="22">
                  <c:v>6874.4364318733597</c:v>
                </c:pt>
                <c:pt idx="23">
                  <c:v>7067.6656948313603</c:v>
                </c:pt>
                <c:pt idx="24">
                  <c:v>7562.4602060152502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'c9'!#REF!</c15:sqref>
                        </c15:formulaRef>
                      </c:ext>
                    </c:extLst>
                    <c:strCache>
                      <c:ptCount val="25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dic</c:v>
                      </c:pt>
                      <c:pt idx="3">
                        <c:v>ene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abr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ago</c:v>
                      </c:pt>
                      <c:pt idx="11">
                        <c:v>sep</c:v>
                      </c:pt>
                      <c:pt idx="12">
                        <c:v>oct</c:v>
                      </c:pt>
                      <c:pt idx="13">
                        <c:v>nov</c:v>
                      </c:pt>
                      <c:pt idx="14">
                        <c:v>dic</c:v>
                      </c:pt>
                      <c:pt idx="15">
                        <c:v>ene</c:v>
                      </c:pt>
                      <c:pt idx="16">
                        <c:v>feb</c:v>
                      </c:pt>
                      <c:pt idx="17">
                        <c:v>mar</c:v>
                      </c:pt>
                      <c:pt idx="18">
                        <c:v>abr</c:v>
                      </c:pt>
                      <c:pt idx="19">
                        <c:v>may</c:v>
                      </c:pt>
                      <c:pt idx="20">
                        <c:v>jun</c:v>
                      </c:pt>
                      <c:pt idx="21">
                        <c:v>jul</c:v>
                      </c:pt>
                      <c:pt idx="22">
                        <c:v>ago</c:v>
                      </c:pt>
                      <c:pt idx="23">
                        <c:v>sep</c:v>
                      </c:pt>
                      <c:pt idx="24">
                        <c:v>oct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73A1-4EE2-8393-FCF39FD90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65664"/>
        <c:axId val="67267200"/>
      </c:lineChart>
      <c:dateAx>
        <c:axId val="672656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noFill/>
            <a:prstDash val="solid"/>
          </a:ln>
        </c:spPr>
        <c:txPr>
          <a:bodyPr rot="-540000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67267200"/>
        <c:crosses val="autoZero"/>
        <c:auto val="1"/>
        <c:lblOffset val="100"/>
        <c:baseTimeUnit val="months"/>
        <c:majorUnit val="1"/>
        <c:majorTimeUnit val="months"/>
        <c:minorUnit val="2"/>
        <c:minorTimeUnit val="months"/>
      </c:dateAx>
      <c:valAx>
        <c:axId val="67267200"/>
        <c:scaling>
          <c:orientation val="minMax"/>
          <c:max val="9000"/>
          <c:min val="2500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chemeClr val="bg1">
                <a:lumMod val="75000"/>
              </a:schemeClr>
            </a:solidFill>
            <a:prstDash val="solid"/>
          </a:ln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67265664"/>
        <c:crosses val="autoZero"/>
        <c:crossBetween val="between"/>
        <c:majorUnit val="1000"/>
      </c:valAx>
      <c:spPr>
        <a:noFill/>
        <a:ln w="12700">
          <a:noFill/>
          <a:prstDash val="solid"/>
        </a:ln>
      </c:spPr>
    </c:plotArea>
    <c:plotVisOnly val="1"/>
    <c:dispBlanksAs val="gap"/>
    <c:showDLblsOverMax val="0"/>
  </c:chart>
  <c:spPr>
    <a:noFill/>
    <a:ln w="2540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01342223526406"/>
          <c:y val="1.9958595465175033E-2"/>
          <c:w val="0.88028683138745578"/>
          <c:h val="0.78640043371556989"/>
        </c:manualLayout>
      </c:layout>
      <c:lineChart>
        <c:grouping val="standard"/>
        <c:varyColors val="0"/>
        <c:ser>
          <c:idx val="0"/>
          <c:order val="0"/>
          <c:tx>
            <c:strRef>
              <c:f>'dato graf des m'!$B$1</c:f>
              <c:strCache>
                <c:ptCount val="1"/>
                <c:pt idx="0">
                  <c:v>Serie original</c:v>
                </c:pt>
              </c:strCache>
            </c:strRef>
          </c:tx>
          <c:spPr>
            <a:ln w="25400">
              <a:solidFill>
                <a:srgbClr val="A284A4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A284A4"/>
              </a:solidFill>
              <a:ln w="12700">
                <a:solidFill>
                  <a:srgbClr val="A284A4"/>
                </a:solidFill>
                <a:prstDash val="solid"/>
              </a:ln>
            </c:spPr>
          </c:marker>
          <c:cat>
            <c:numRef>
              <c:f>'dato graf des m'!$A$2:$A$122</c:f>
              <c:numCache>
                <c:formatCode>mmm\-yy</c:formatCode>
                <c:ptCount val="121"/>
                <c:pt idx="0">
                  <c:v>41183</c:v>
                </c:pt>
                <c:pt idx="1">
                  <c:v>41214</c:v>
                </c:pt>
                <c:pt idx="2">
                  <c:v>41244</c:v>
                </c:pt>
                <c:pt idx="3">
                  <c:v>41275</c:v>
                </c:pt>
                <c:pt idx="4">
                  <c:v>41306</c:v>
                </c:pt>
                <c:pt idx="5">
                  <c:v>41334</c:v>
                </c:pt>
                <c:pt idx="6">
                  <c:v>41365</c:v>
                </c:pt>
                <c:pt idx="7">
                  <c:v>41395</c:v>
                </c:pt>
                <c:pt idx="8">
                  <c:v>41426</c:v>
                </c:pt>
                <c:pt idx="9">
                  <c:v>41456</c:v>
                </c:pt>
                <c:pt idx="10">
                  <c:v>41487</c:v>
                </c:pt>
                <c:pt idx="11">
                  <c:v>41518</c:v>
                </c:pt>
                <c:pt idx="12">
                  <c:v>41548</c:v>
                </c:pt>
                <c:pt idx="13">
                  <c:v>41579</c:v>
                </c:pt>
                <c:pt idx="14">
                  <c:v>41609</c:v>
                </c:pt>
                <c:pt idx="15">
                  <c:v>41640</c:v>
                </c:pt>
                <c:pt idx="16">
                  <c:v>41671</c:v>
                </c:pt>
                <c:pt idx="17">
                  <c:v>41699</c:v>
                </c:pt>
                <c:pt idx="18">
                  <c:v>41730</c:v>
                </c:pt>
                <c:pt idx="19">
                  <c:v>41760</c:v>
                </c:pt>
                <c:pt idx="20">
                  <c:v>41791</c:v>
                </c:pt>
                <c:pt idx="21">
                  <c:v>41821</c:v>
                </c:pt>
                <c:pt idx="22">
                  <c:v>41852</c:v>
                </c:pt>
                <c:pt idx="23">
                  <c:v>41883</c:v>
                </c:pt>
                <c:pt idx="24">
                  <c:v>41913</c:v>
                </c:pt>
                <c:pt idx="25">
                  <c:v>41944</c:v>
                </c:pt>
                <c:pt idx="26">
                  <c:v>41974</c:v>
                </c:pt>
                <c:pt idx="27">
                  <c:v>42005</c:v>
                </c:pt>
                <c:pt idx="28">
                  <c:v>42036</c:v>
                </c:pt>
                <c:pt idx="29">
                  <c:v>42064</c:v>
                </c:pt>
                <c:pt idx="30">
                  <c:v>42095</c:v>
                </c:pt>
                <c:pt idx="31">
                  <c:v>42125</c:v>
                </c:pt>
                <c:pt idx="32">
                  <c:v>42156</c:v>
                </c:pt>
                <c:pt idx="33">
                  <c:v>42186</c:v>
                </c:pt>
                <c:pt idx="34">
                  <c:v>42217</c:v>
                </c:pt>
                <c:pt idx="35">
                  <c:v>42248</c:v>
                </c:pt>
                <c:pt idx="36">
                  <c:v>42278</c:v>
                </c:pt>
                <c:pt idx="37">
                  <c:v>42309</c:v>
                </c:pt>
                <c:pt idx="38">
                  <c:v>42339</c:v>
                </c:pt>
                <c:pt idx="39">
                  <c:v>42370</c:v>
                </c:pt>
                <c:pt idx="40">
                  <c:v>42401</c:v>
                </c:pt>
                <c:pt idx="41">
                  <c:v>42430</c:v>
                </c:pt>
                <c:pt idx="42">
                  <c:v>42461</c:v>
                </c:pt>
                <c:pt idx="43">
                  <c:v>42491</c:v>
                </c:pt>
                <c:pt idx="44">
                  <c:v>42522</c:v>
                </c:pt>
                <c:pt idx="45">
                  <c:v>42552</c:v>
                </c:pt>
                <c:pt idx="46">
                  <c:v>42583</c:v>
                </c:pt>
                <c:pt idx="47">
                  <c:v>42614</c:v>
                </c:pt>
                <c:pt idx="48">
                  <c:v>42644</c:v>
                </c:pt>
                <c:pt idx="49">
                  <c:v>42675</c:v>
                </c:pt>
                <c:pt idx="50">
                  <c:v>42705</c:v>
                </c:pt>
                <c:pt idx="51">
                  <c:v>42736</c:v>
                </c:pt>
                <c:pt idx="52">
                  <c:v>42767</c:v>
                </c:pt>
                <c:pt idx="53">
                  <c:v>42795</c:v>
                </c:pt>
                <c:pt idx="54">
                  <c:v>42826</c:v>
                </c:pt>
                <c:pt idx="55">
                  <c:v>42856</c:v>
                </c:pt>
                <c:pt idx="56">
                  <c:v>42887</c:v>
                </c:pt>
                <c:pt idx="57">
                  <c:v>42917</c:v>
                </c:pt>
                <c:pt idx="58">
                  <c:v>42948</c:v>
                </c:pt>
                <c:pt idx="59">
                  <c:v>42979</c:v>
                </c:pt>
                <c:pt idx="60">
                  <c:v>43009</c:v>
                </c:pt>
                <c:pt idx="61">
                  <c:v>43040</c:v>
                </c:pt>
                <c:pt idx="62">
                  <c:v>43070</c:v>
                </c:pt>
                <c:pt idx="63">
                  <c:v>43101</c:v>
                </c:pt>
                <c:pt idx="64">
                  <c:v>43132</c:v>
                </c:pt>
                <c:pt idx="65">
                  <c:v>43160</c:v>
                </c:pt>
                <c:pt idx="66">
                  <c:v>43191</c:v>
                </c:pt>
                <c:pt idx="67">
                  <c:v>43221</c:v>
                </c:pt>
                <c:pt idx="68">
                  <c:v>43252</c:v>
                </c:pt>
                <c:pt idx="69">
                  <c:v>43282</c:v>
                </c:pt>
                <c:pt idx="70">
                  <c:v>43313</c:v>
                </c:pt>
                <c:pt idx="71">
                  <c:v>43344</c:v>
                </c:pt>
                <c:pt idx="72">
                  <c:v>43374</c:v>
                </c:pt>
                <c:pt idx="73">
                  <c:v>43405</c:v>
                </c:pt>
                <c:pt idx="74">
                  <c:v>43435</c:v>
                </c:pt>
                <c:pt idx="75">
                  <c:v>43466</c:v>
                </c:pt>
                <c:pt idx="76">
                  <c:v>43497</c:v>
                </c:pt>
                <c:pt idx="77">
                  <c:v>43525</c:v>
                </c:pt>
                <c:pt idx="78">
                  <c:v>43556</c:v>
                </c:pt>
                <c:pt idx="79">
                  <c:v>43586</c:v>
                </c:pt>
                <c:pt idx="80">
                  <c:v>43617</c:v>
                </c:pt>
                <c:pt idx="81">
                  <c:v>43647</c:v>
                </c:pt>
                <c:pt idx="82">
                  <c:v>43678</c:v>
                </c:pt>
                <c:pt idx="83">
                  <c:v>43709</c:v>
                </c:pt>
                <c:pt idx="84">
                  <c:v>43739</c:v>
                </c:pt>
                <c:pt idx="85">
                  <c:v>43788</c:v>
                </c:pt>
                <c:pt idx="86">
                  <c:v>43818</c:v>
                </c:pt>
                <c:pt idx="87">
                  <c:v>43849</c:v>
                </c:pt>
                <c:pt idx="88">
                  <c:v>43862</c:v>
                </c:pt>
                <c:pt idx="89">
                  <c:v>43891</c:v>
                </c:pt>
                <c:pt idx="90">
                  <c:v>43922</c:v>
                </c:pt>
                <c:pt idx="91">
                  <c:v>43952</c:v>
                </c:pt>
                <c:pt idx="92">
                  <c:v>43983</c:v>
                </c:pt>
                <c:pt idx="93">
                  <c:v>44013</c:v>
                </c:pt>
                <c:pt idx="94">
                  <c:v>44044</c:v>
                </c:pt>
                <c:pt idx="95">
                  <c:v>44075</c:v>
                </c:pt>
                <c:pt idx="96">
                  <c:v>44105</c:v>
                </c:pt>
                <c:pt idx="97">
                  <c:v>44136</c:v>
                </c:pt>
                <c:pt idx="98">
                  <c:v>44166</c:v>
                </c:pt>
                <c:pt idx="99">
                  <c:v>44197</c:v>
                </c:pt>
                <c:pt idx="100">
                  <c:v>44228</c:v>
                </c:pt>
                <c:pt idx="101">
                  <c:v>44256</c:v>
                </c:pt>
                <c:pt idx="102">
                  <c:v>44287</c:v>
                </c:pt>
                <c:pt idx="103">
                  <c:v>44317</c:v>
                </c:pt>
                <c:pt idx="104">
                  <c:v>44348</c:v>
                </c:pt>
                <c:pt idx="105">
                  <c:v>44378</c:v>
                </c:pt>
                <c:pt idx="106">
                  <c:v>44409</c:v>
                </c:pt>
                <c:pt idx="107">
                  <c:v>44440</c:v>
                </c:pt>
                <c:pt idx="108">
                  <c:v>44470</c:v>
                </c:pt>
                <c:pt idx="109">
                  <c:v>44501</c:v>
                </c:pt>
                <c:pt idx="110">
                  <c:v>44531</c:v>
                </c:pt>
                <c:pt idx="111">
                  <c:v>44562</c:v>
                </c:pt>
                <c:pt idx="112">
                  <c:v>44593</c:v>
                </c:pt>
                <c:pt idx="113">
                  <c:v>44621</c:v>
                </c:pt>
                <c:pt idx="114">
                  <c:v>44652</c:v>
                </c:pt>
                <c:pt idx="115">
                  <c:v>44682</c:v>
                </c:pt>
                <c:pt idx="116">
                  <c:v>44713</c:v>
                </c:pt>
                <c:pt idx="117">
                  <c:v>44743</c:v>
                </c:pt>
                <c:pt idx="118">
                  <c:v>44774</c:v>
                </c:pt>
                <c:pt idx="119">
                  <c:v>44805</c:v>
                </c:pt>
                <c:pt idx="120">
                  <c:v>44835</c:v>
                </c:pt>
              </c:numCache>
            </c:numRef>
          </c:cat>
          <c:val>
            <c:numRef>
              <c:f>'dato graf des m'!$B$2:$B$122</c:f>
              <c:numCache>
                <c:formatCode>#,##0</c:formatCode>
                <c:ptCount val="121"/>
                <c:pt idx="0">
                  <c:v>6257</c:v>
                </c:pt>
                <c:pt idx="1">
                  <c:v>5779</c:v>
                </c:pt>
                <c:pt idx="2">
                  <c:v>5437</c:v>
                </c:pt>
                <c:pt idx="3">
                  <c:v>5358</c:v>
                </c:pt>
                <c:pt idx="4">
                  <c:v>5175</c:v>
                </c:pt>
                <c:pt idx="5">
                  <c:v>5619</c:v>
                </c:pt>
                <c:pt idx="6">
                  <c:v>6193</c:v>
                </c:pt>
                <c:pt idx="7">
                  <c:v>7028</c:v>
                </c:pt>
                <c:pt idx="8">
                  <c:v>6643</c:v>
                </c:pt>
                <c:pt idx="9">
                  <c:v>6988</c:v>
                </c:pt>
                <c:pt idx="10">
                  <c:v>7074</c:v>
                </c:pt>
                <c:pt idx="11">
                  <c:v>6029</c:v>
                </c:pt>
                <c:pt idx="12">
                  <c:v>6831</c:v>
                </c:pt>
                <c:pt idx="13">
                  <c:v>6092</c:v>
                </c:pt>
                <c:pt idx="14">
                  <c:v>5412</c:v>
                </c:pt>
                <c:pt idx="15">
                  <c:v>5649</c:v>
                </c:pt>
                <c:pt idx="16">
                  <c:v>5537</c:v>
                </c:pt>
                <c:pt idx="17">
                  <c:v>5390</c:v>
                </c:pt>
                <c:pt idx="18">
                  <c:v>5656</c:v>
                </c:pt>
                <c:pt idx="19">
                  <c:v>5777</c:v>
                </c:pt>
                <c:pt idx="20">
                  <c:v>5848</c:v>
                </c:pt>
                <c:pt idx="21">
                  <c:v>6145</c:v>
                </c:pt>
                <c:pt idx="22">
                  <c:v>5644</c:v>
                </c:pt>
                <c:pt idx="23">
                  <c:v>5644</c:v>
                </c:pt>
                <c:pt idx="24">
                  <c:v>5494</c:v>
                </c:pt>
                <c:pt idx="25">
                  <c:v>4651</c:v>
                </c:pt>
                <c:pt idx="26">
                  <c:v>4300</c:v>
                </c:pt>
                <c:pt idx="27">
                  <c:v>4363</c:v>
                </c:pt>
                <c:pt idx="28">
                  <c:v>4085</c:v>
                </c:pt>
                <c:pt idx="29">
                  <c:v>5059</c:v>
                </c:pt>
                <c:pt idx="30">
                  <c:v>4933</c:v>
                </c:pt>
                <c:pt idx="31">
                  <c:v>5003</c:v>
                </c:pt>
                <c:pt idx="32">
                  <c:v>5707</c:v>
                </c:pt>
                <c:pt idx="33">
                  <c:v>5801</c:v>
                </c:pt>
                <c:pt idx="34">
                  <c:v>5605</c:v>
                </c:pt>
                <c:pt idx="35">
                  <c:v>5487</c:v>
                </c:pt>
                <c:pt idx="36">
                  <c:v>5058</c:v>
                </c:pt>
                <c:pt idx="37">
                  <c:v>4700</c:v>
                </c:pt>
                <c:pt idx="38">
                  <c:v>4404</c:v>
                </c:pt>
                <c:pt idx="39">
                  <c:v>4123</c:v>
                </c:pt>
                <c:pt idx="40">
                  <c:v>4096</c:v>
                </c:pt>
                <c:pt idx="41">
                  <c:v>4556</c:v>
                </c:pt>
                <c:pt idx="42">
                  <c:v>4423</c:v>
                </c:pt>
                <c:pt idx="43">
                  <c:v>4874</c:v>
                </c:pt>
                <c:pt idx="44">
                  <c:v>5046</c:v>
                </c:pt>
                <c:pt idx="45">
                  <c:v>4718</c:v>
                </c:pt>
                <c:pt idx="46">
                  <c:v>5174</c:v>
                </c:pt>
                <c:pt idx="47">
                  <c:v>4741</c:v>
                </c:pt>
                <c:pt idx="48">
                  <c:v>4783</c:v>
                </c:pt>
                <c:pt idx="49">
                  <c:v>4723</c:v>
                </c:pt>
                <c:pt idx="50">
                  <c:v>4595</c:v>
                </c:pt>
                <c:pt idx="51">
                  <c:v>4344</c:v>
                </c:pt>
                <c:pt idx="52">
                  <c:v>4117</c:v>
                </c:pt>
                <c:pt idx="53">
                  <c:v>5475</c:v>
                </c:pt>
                <c:pt idx="54">
                  <c:v>4973</c:v>
                </c:pt>
                <c:pt idx="55">
                  <c:v>6064</c:v>
                </c:pt>
                <c:pt idx="56">
                  <c:v>5898</c:v>
                </c:pt>
                <c:pt idx="57">
                  <c:v>6043</c:v>
                </c:pt>
                <c:pt idx="58">
                  <c:v>6317</c:v>
                </c:pt>
                <c:pt idx="59">
                  <c:v>5968</c:v>
                </c:pt>
                <c:pt idx="60">
                  <c:v>6209</c:v>
                </c:pt>
                <c:pt idx="61">
                  <c:v>6163</c:v>
                </c:pt>
                <c:pt idx="62">
                  <c:v>5366</c:v>
                </c:pt>
                <c:pt idx="63">
                  <c:v>5743</c:v>
                </c:pt>
                <c:pt idx="64">
                  <c:v>5196</c:v>
                </c:pt>
                <c:pt idx="65">
                  <c:v>5979</c:v>
                </c:pt>
                <c:pt idx="66">
                  <c:v>6106</c:v>
                </c:pt>
                <c:pt idx="67">
                  <c:v>6448</c:v>
                </c:pt>
                <c:pt idx="68">
                  <c:v>5461</c:v>
                </c:pt>
                <c:pt idx="69">
                  <c:v>6182</c:v>
                </c:pt>
                <c:pt idx="70">
                  <c:v>6314</c:v>
                </c:pt>
                <c:pt idx="71">
                  <c:v>4700</c:v>
                </c:pt>
                <c:pt idx="72">
                  <c:v>5073</c:v>
                </c:pt>
                <c:pt idx="73">
                  <c:v>4363</c:v>
                </c:pt>
                <c:pt idx="74">
                  <c:v>3917</c:v>
                </c:pt>
                <c:pt idx="75">
                  <c:v>4212</c:v>
                </c:pt>
                <c:pt idx="76">
                  <c:v>3998</c:v>
                </c:pt>
                <c:pt idx="77">
                  <c:v>3956</c:v>
                </c:pt>
                <c:pt idx="78">
                  <c:v>4172</c:v>
                </c:pt>
                <c:pt idx="79">
                  <c:v>4645</c:v>
                </c:pt>
                <c:pt idx="80">
                  <c:v>4171</c:v>
                </c:pt>
                <c:pt idx="81">
                  <c:v>4905</c:v>
                </c:pt>
                <c:pt idx="82">
                  <c:v>4400</c:v>
                </c:pt>
                <c:pt idx="83">
                  <c:v>4002</c:v>
                </c:pt>
                <c:pt idx="84">
                  <c:v>4121</c:v>
                </c:pt>
                <c:pt idx="85">
                  <c:v>3409</c:v>
                </c:pt>
                <c:pt idx="86">
                  <c:v>3133</c:v>
                </c:pt>
                <c:pt idx="87">
                  <c:v>3535</c:v>
                </c:pt>
                <c:pt idx="88">
                  <c:v>3191</c:v>
                </c:pt>
                <c:pt idx="89">
                  <c:v>3154</c:v>
                </c:pt>
                <c:pt idx="90">
                  <c:v>2894</c:v>
                </c:pt>
                <c:pt idx="91">
                  <c:v>3166</c:v>
                </c:pt>
                <c:pt idx="92">
                  <c:v>3299</c:v>
                </c:pt>
                <c:pt idx="93">
                  <c:v>3451</c:v>
                </c:pt>
                <c:pt idx="94">
                  <c:v>3508</c:v>
                </c:pt>
                <c:pt idx="95">
                  <c:v>4129</c:v>
                </c:pt>
                <c:pt idx="96">
                  <c:v>4004</c:v>
                </c:pt>
                <c:pt idx="97">
                  <c:v>4115</c:v>
                </c:pt>
                <c:pt idx="98">
                  <c:v>3908</c:v>
                </c:pt>
                <c:pt idx="99">
                  <c:v>3844</c:v>
                </c:pt>
                <c:pt idx="100">
                  <c:v>3713</c:v>
                </c:pt>
                <c:pt idx="101">
                  <c:v>5320</c:v>
                </c:pt>
                <c:pt idx="102">
                  <c:v>4673</c:v>
                </c:pt>
                <c:pt idx="103">
                  <c:v>5141</c:v>
                </c:pt>
                <c:pt idx="104">
                  <c:v>5909</c:v>
                </c:pt>
                <c:pt idx="105">
                  <c:v>5715</c:v>
                </c:pt>
                <c:pt idx="106">
                  <c:v>5754</c:v>
                </c:pt>
                <c:pt idx="107">
                  <c:v>5886</c:v>
                </c:pt>
                <c:pt idx="108">
                  <c:v>5247</c:v>
                </c:pt>
                <c:pt idx="109">
                  <c:v>5767</c:v>
                </c:pt>
                <c:pt idx="110">
                  <c:v>6216</c:v>
                </c:pt>
                <c:pt idx="111">
                  <c:v>5251</c:v>
                </c:pt>
                <c:pt idx="112">
                  <c:v>5634</c:v>
                </c:pt>
                <c:pt idx="113">
                  <c:v>7083</c:v>
                </c:pt>
                <c:pt idx="114">
                  <c:v>6883</c:v>
                </c:pt>
                <c:pt idx="115">
                  <c:v>7886</c:v>
                </c:pt>
                <c:pt idx="116">
                  <c:v>8664</c:v>
                </c:pt>
                <c:pt idx="117">
                  <c:v>8289</c:v>
                </c:pt>
                <c:pt idx="118">
                  <c:v>7837</c:v>
                </c:pt>
                <c:pt idx="119">
                  <c:v>7137</c:v>
                </c:pt>
                <c:pt idx="120">
                  <c:v>6074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0-4724-843C-BB844B0222FD}"/>
            </c:ext>
          </c:extLst>
        </c:ser>
        <c:ser>
          <c:idx val="1"/>
          <c:order val="1"/>
          <c:tx>
            <c:strRef>
              <c:f>'dato graf des m'!$C$1</c:f>
              <c:strCache>
                <c:ptCount val="1"/>
                <c:pt idx="0">
                  <c:v>Serie desestacionalizada</c:v>
                </c:pt>
              </c:strCache>
            </c:strRef>
          </c:tx>
          <c:spPr>
            <a:ln w="38100">
              <a:solidFill>
                <a:srgbClr val="DC987C"/>
              </a:solidFill>
              <a:prstDash val="solid"/>
            </a:ln>
          </c:spPr>
          <c:marker>
            <c:symbol val="none"/>
          </c:marker>
          <c:cat>
            <c:numRef>
              <c:f>'dato graf des m'!$A$2:$A$122</c:f>
              <c:numCache>
                <c:formatCode>mmm\-yy</c:formatCode>
                <c:ptCount val="121"/>
                <c:pt idx="0">
                  <c:v>41183</c:v>
                </c:pt>
                <c:pt idx="1">
                  <c:v>41214</c:v>
                </c:pt>
                <c:pt idx="2">
                  <c:v>41244</c:v>
                </c:pt>
                <c:pt idx="3">
                  <c:v>41275</c:v>
                </c:pt>
                <c:pt idx="4">
                  <c:v>41306</c:v>
                </c:pt>
                <c:pt idx="5">
                  <c:v>41334</c:v>
                </c:pt>
                <c:pt idx="6">
                  <c:v>41365</c:v>
                </c:pt>
                <c:pt idx="7">
                  <c:v>41395</c:v>
                </c:pt>
                <c:pt idx="8">
                  <c:v>41426</c:v>
                </c:pt>
                <c:pt idx="9">
                  <c:v>41456</c:v>
                </c:pt>
                <c:pt idx="10">
                  <c:v>41487</c:v>
                </c:pt>
                <c:pt idx="11">
                  <c:v>41518</c:v>
                </c:pt>
                <c:pt idx="12">
                  <c:v>41548</c:v>
                </c:pt>
                <c:pt idx="13">
                  <c:v>41579</c:v>
                </c:pt>
                <c:pt idx="14">
                  <c:v>41609</c:v>
                </c:pt>
                <c:pt idx="15">
                  <c:v>41640</c:v>
                </c:pt>
                <c:pt idx="16">
                  <c:v>41671</c:v>
                </c:pt>
                <c:pt idx="17">
                  <c:v>41699</c:v>
                </c:pt>
                <c:pt idx="18">
                  <c:v>41730</c:v>
                </c:pt>
                <c:pt idx="19">
                  <c:v>41760</c:v>
                </c:pt>
                <c:pt idx="20">
                  <c:v>41791</c:v>
                </c:pt>
                <c:pt idx="21">
                  <c:v>41821</c:v>
                </c:pt>
                <c:pt idx="22">
                  <c:v>41852</c:v>
                </c:pt>
                <c:pt idx="23">
                  <c:v>41883</c:v>
                </c:pt>
                <c:pt idx="24">
                  <c:v>41913</c:v>
                </c:pt>
                <c:pt idx="25">
                  <c:v>41944</c:v>
                </c:pt>
                <c:pt idx="26">
                  <c:v>41974</c:v>
                </c:pt>
                <c:pt idx="27">
                  <c:v>42005</c:v>
                </c:pt>
                <c:pt idx="28">
                  <c:v>42036</c:v>
                </c:pt>
                <c:pt idx="29">
                  <c:v>42064</c:v>
                </c:pt>
                <c:pt idx="30">
                  <c:v>42095</c:v>
                </c:pt>
                <c:pt idx="31">
                  <c:v>42125</c:v>
                </c:pt>
                <c:pt idx="32">
                  <c:v>42156</c:v>
                </c:pt>
                <c:pt idx="33">
                  <c:v>42186</c:v>
                </c:pt>
                <c:pt idx="34">
                  <c:v>42217</c:v>
                </c:pt>
                <c:pt idx="35">
                  <c:v>42248</c:v>
                </c:pt>
                <c:pt idx="36">
                  <c:v>42278</c:v>
                </c:pt>
                <c:pt idx="37">
                  <c:v>42309</c:v>
                </c:pt>
                <c:pt idx="38">
                  <c:v>42339</c:v>
                </c:pt>
                <c:pt idx="39">
                  <c:v>42370</c:v>
                </c:pt>
                <c:pt idx="40">
                  <c:v>42401</c:v>
                </c:pt>
                <c:pt idx="41">
                  <c:v>42430</c:v>
                </c:pt>
                <c:pt idx="42">
                  <c:v>42461</c:v>
                </c:pt>
                <c:pt idx="43">
                  <c:v>42491</c:v>
                </c:pt>
                <c:pt idx="44">
                  <c:v>42522</c:v>
                </c:pt>
                <c:pt idx="45">
                  <c:v>42552</c:v>
                </c:pt>
                <c:pt idx="46">
                  <c:v>42583</c:v>
                </c:pt>
                <c:pt idx="47">
                  <c:v>42614</c:v>
                </c:pt>
                <c:pt idx="48">
                  <c:v>42644</c:v>
                </c:pt>
                <c:pt idx="49">
                  <c:v>42675</c:v>
                </c:pt>
                <c:pt idx="50">
                  <c:v>42705</c:v>
                </c:pt>
                <c:pt idx="51">
                  <c:v>42736</c:v>
                </c:pt>
                <c:pt idx="52">
                  <c:v>42767</c:v>
                </c:pt>
                <c:pt idx="53">
                  <c:v>42795</c:v>
                </c:pt>
                <c:pt idx="54">
                  <c:v>42826</c:v>
                </c:pt>
                <c:pt idx="55">
                  <c:v>42856</c:v>
                </c:pt>
                <c:pt idx="56">
                  <c:v>42887</c:v>
                </c:pt>
                <c:pt idx="57">
                  <c:v>42917</c:v>
                </c:pt>
                <c:pt idx="58">
                  <c:v>42948</c:v>
                </c:pt>
                <c:pt idx="59">
                  <c:v>42979</c:v>
                </c:pt>
                <c:pt idx="60">
                  <c:v>43009</c:v>
                </c:pt>
                <c:pt idx="61">
                  <c:v>43040</c:v>
                </c:pt>
                <c:pt idx="62">
                  <c:v>43070</c:v>
                </c:pt>
                <c:pt idx="63">
                  <c:v>43101</c:v>
                </c:pt>
                <c:pt idx="64">
                  <c:v>43132</c:v>
                </c:pt>
                <c:pt idx="65">
                  <c:v>43160</c:v>
                </c:pt>
                <c:pt idx="66">
                  <c:v>43191</c:v>
                </c:pt>
                <c:pt idx="67">
                  <c:v>43221</c:v>
                </c:pt>
                <c:pt idx="68">
                  <c:v>43252</c:v>
                </c:pt>
                <c:pt idx="69">
                  <c:v>43282</c:v>
                </c:pt>
                <c:pt idx="70">
                  <c:v>43313</c:v>
                </c:pt>
                <c:pt idx="71">
                  <c:v>43344</c:v>
                </c:pt>
                <c:pt idx="72">
                  <c:v>43374</c:v>
                </c:pt>
                <c:pt idx="73">
                  <c:v>43405</c:v>
                </c:pt>
                <c:pt idx="74">
                  <c:v>43435</c:v>
                </c:pt>
                <c:pt idx="75">
                  <c:v>43466</c:v>
                </c:pt>
                <c:pt idx="76">
                  <c:v>43497</c:v>
                </c:pt>
                <c:pt idx="77">
                  <c:v>43525</c:v>
                </c:pt>
                <c:pt idx="78">
                  <c:v>43556</c:v>
                </c:pt>
                <c:pt idx="79">
                  <c:v>43586</c:v>
                </c:pt>
                <c:pt idx="80">
                  <c:v>43617</c:v>
                </c:pt>
                <c:pt idx="81">
                  <c:v>43647</c:v>
                </c:pt>
                <c:pt idx="82">
                  <c:v>43678</c:v>
                </c:pt>
                <c:pt idx="83">
                  <c:v>43709</c:v>
                </c:pt>
                <c:pt idx="84">
                  <c:v>43739</c:v>
                </c:pt>
                <c:pt idx="85">
                  <c:v>43788</c:v>
                </c:pt>
                <c:pt idx="86">
                  <c:v>43818</c:v>
                </c:pt>
                <c:pt idx="87">
                  <c:v>43849</c:v>
                </c:pt>
                <c:pt idx="88">
                  <c:v>43862</c:v>
                </c:pt>
                <c:pt idx="89">
                  <c:v>43891</c:v>
                </c:pt>
                <c:pt idx="90">
                  <c:v>43922</c:v>
                </c:pt>
                <c:pt idx="91">
                  <c:v>43952</c:v>
                </c:pt>
                <c:pt idx="92">
                  <c:v>43983</c:v>
                </c:pt>
                <c:pt idx="93">
                  <c:v>44013</c:v>
                </c:pt>
                <c:pt idx="94">
                  <c:v>44044</c:v>
                </c:pt>
                <c:pt idx="95">
                  <c:v>44075</c:v>
                </c:pt>
                <c:pt idx="96">
                  <c:v>44105</c:v>
                </c:pt>
                <c:pt idx="97">
                  <c:v>44136</c:v>
                </c:pt>
                <c:pt idx="98">
                  <c:v>44166</c:v>
                </c:pt>
                <c:pt idx="99">
                  <c:v>44197</c:v>
                </c:pt>
                <c:pt idx="100">
                  <c:v>44228</c:v>
                </c:pt>
                <c:pt idx="101">
                  <c:v>44256</c:v>
                </c:pt>
                <c:pt idx="102">
                  <c:v>44287</c:v>
                </c:pt>
                <c:pt idx="103">
                  <c:v>44317</c:v>
                </c:pt>
                <c:pt idx="104">
                  <c:v>44348</c:v>
                </c:pt>
                <c:pt idx="105">
                  <c:v>44378</c:v>
                </c:pt>
                <c:pt idx="106">
                  <c:v>44409</c:v>
                </c:pt>
                <c:pt idx="107">
                  <c:v>44440</c:v>
                </c:pt>
                <c:pt idx="108">
                  <c:v>44470</c:v>
                </c:pt>
                <c:pt idx="109">
                  <c:v>44501</c:v>
                </c:pt>
                <c:pt idx="110">
                  <c:v>44531</c:v>
                </c:pt>
                <c:pt idx="111">
                  <c:v>44562</c:v>
                </c:pt>
                <c:pt idx="112">
                  <c:v>44593</c:v>
                </c:pt>
                <c:pt idx="113">
                  <c:v>44621</c:v>
                </c:pt>
                <c:pt idx="114">
                  <c:v>44652</c:v>
                </c:pt>
                <c:pt idx="115">
                  <c:v>44682</c:v>
                </c:pt>
                <c:pt idx="116">
                  <c:v>44713</c:v>
                </c:pt>
                <c:pt idx="117">
                  <c:v>44743</c:v>
                </c:pt>
                <c:pt idx="118">
                  <c:v>44774</c:v>
                </c:pt>
                <c:pt idx="119">
                  <c:v>44805</c:v>
                </c:pt>
                <c:pt idx="120">
                  <c:v>44835</c:v>
                </c:pt>
              </c:numCache>
            </c:numRef>
          </c:cat>
          <c:val>
            <c:numRef>
              <c:f>'dato graf des m'!$C$2:$C$122</c:f>
              <c:numCache>
                <c:formatCode>#,##0</c:formatCode>
                <c:ptCount val="121"/>
                <c:pt idx="0">
                  <c:v>5836.90408388998</c:v>
                </c:pt>
                <c:pt idx="1">
                  <c:v>5726.9146366719897</c:v>
                </c:pt>
                <c:pt idx="2">
                  <c:v>6019.2663037453403</c:v>
                </c:pt>
                <c:pt idx="3">
                  <c:v>5920.9285511492499</c:v>
                </c:pt>
                <c:pt idx="4">
                  <c:v>6162.1798973687801</c:v>
                </c:pt>
                <c:pt idx="5">
                  <c:v>6335.4981782263203</c:v>
                </c:pt>
                <c:pt idx="6">
                  <c:v>6421.39003431935</c:v>
                </c:pt>
                <c:pt idx="7">
                  <c:v>6512.9786518805104</c:v>
                </c:pt>
                <c:pt idx="8">
                  <c:v>6372.8756765634898</c:v>
                </c:pt>
                <c:pt idx="9">
                  <c:v>6076.9188510561999</c:v>
                </c:pt>
                <c:pt idx="10">
                  <c:v>6314.5019062384199</c:v>
                </c:pt>
                <c:pt idx="11">
                  <c:v>5776.7276563564801</c:v>
                </c:pt>
                <c:pt idx="12">
                  <c:v>6429.6781632785096</c:v>
                </c:pt>
                <c:pt idx="13">
                  <c:v>6222.3322523421702</c:v>
                </c:pt>
                <c:pt idx="14">
                  <c:v>5895.9901812205098</c:v>
                </c:pt>
                <c:pt idx="15">
                  <c:v>6185.9858883801098</c:v>
                </c:pt>
                <c:pt idx="16">
                  <c:v>6559.0815594496999</c:v>
                </c:pt>
                <c:pt idx="17">
                  <c:v>5634.2538758655201</c:v>
                </c:pt>
                <c:pt idx="18">
                  <c:v>5771.5773328609603</c:v>
                </c:pt>
                <c:pt idx="19">
                  <c:v>5428.6513660910005</c:v>
                </c:pt>
                <c:pt idx="20">
                  <c:v>5424.0927365137504</c:v>
                </c:pt>
                <c:pt idx="21">
                  <c:v>5416.2077583996197</c:v>
                </c:pt>
                <c:pt idx="22">
                  <c:v>5265.42921151267</c:v>
                </c:pt>
                <c:pt idx="23">
                  <c:v>5308.4693209644902</c:v>
                </c:pt>
                <c:pt idx="24">
                  <c:v>5130.7178659879601</c:v>
                </c:pt>
                <c:pt idx="25">
                  <c:v>5003.39426353404</c:v>
                </c:pt>
                <c:pt idx="26">
                  <c:v>4607.1388204401801</c:v>
                </c:pt>
                <c:pt idx="27">
                  <c:v>4898.2790992235896</c:v>
                </c:pt>
                <c:pt idx="28">
                  <c:v>4968.2335797670903</c:v>
                </c:pt>
                <c:pt idx="29">
                  <c:v>5129.0683744702701</c:v>
                </c:pt>
                <c:pt idx="30">
                  <c:v>5052.3792105107505</c:v>
                </c:pt>
                <c:pt idx="31">
                  <c:v>4966.6271613054496</c:v>
                </c:pt>
                <c:pt idx="32">
                  <c:v>5216.6478383099202</c:v>
                </c:pt>
                <c:pt idx="33">
                  <c:v>5104.2329269587999</c:v>
                </c:pt>
                <c:pt idx="34">
                  <c:v>5160.9939737573504</c:v>
                </c:pt>
                <c:pt idx="35">
                  <c:v>5082.0253473431803</c:v>
                </c:pt>
                <c:pt idx="36">
                  <c:v>4853.6371964063601</c:v>
                </c:pt>
                <c:pt idx="37">
                  <c:v>4952.01397933728</c:v>
                </c:pt>
                <c:pt idx="38">
                  <c:v>4820.8613126099699</c:v>
                </c:pt>
                <c:pt idx="39">
                  <c:v>4823.4555225890099</c:v>
                </c:pt>
                <c:pt idx="40">
                  <c:v>5065.6606902540998</c:v>
                </c:pt>
                <c:pt idx="41">
                  <c:v>4564.83371621071</c:v>
                </c:pt>
                <c:pt idx="42">
                  <c:v>4412.8553124637201</c:v>
                </c:pt>
                <c:pt idx="43">
                  <c:v>4554.4411453595803</c:v>
                </c:pt>
                <c:pt idx="44">
                  <c:v>4504.1349069152902</c:v>
                </c:pt>
                <c:pt idx="45">
                  <c:v>4454.8707863969103</c:v>
                </c:pt>
                <c:pt idx="46">
                  <c:v>4507.7986525844099</c:v>
                </c:pt>
                <c:pt idx="47">
                  <c:v>4436.60177240753</c:v>
                </c:pt>
                <c:pt idx="48">
                  <c:v>4659.0468056306399</c:v>
                </c:pt>
                <c:pt idx="49">
                  <c:v>4721.8517788947702</c:v>
                </c:pt>
                <c:pt idx="50">
                  <c:v>5146.4489102933103</c:v>
                </c:pt>
                <c:pt idx="51">
                  <c:v>4814.4043597214104</c:v>
                </c:pt>
                <c:pt idx="52">
                  <c:v>4970.5634614607497</c:v>
                </c:pt>
                <c:pt idx="53">
                  <c:v>5320.0517259579401</c:v>
                </c:pt>
                <c:pt idx="54">
                  <c:v>5382.2363156485299</c:v>
                </c:pt>
                <c:pt idx="55">
                  <c:v>5504.0462954553504</c:v>
                </c:pt>
                <c:pt idx="56">
                  <c:v>5345.3485338741402</c:v>
                </c:pt>
                <c:pt idx="57">
                  <c:v>5635.2455453673601</c:v>
                </c:pt>
                <c:pt idx="58">
                  <c:v>5594.3619912799704</c:v>
                </c:pt>
                <c:pt idx="59">
                  <c:v>5751.21296679837</c:v>
                </c:pt>
                <c:pt idx="60">
                  <c:v>5952.8041366413299</c:v>
                </c:pt>
                <c:pt idx="61">
                  <c:v>6299.0953495309705</c:v>
                </c:pt>
                <c:pt idx="62">
                  <c:v>6367.6293182638701</c:v>
                </c:pt>
                <c:pt idx="63">
                  <c:v>6191.0213203038602</c:v>
                </c:pt>
                <c:pt idx="64">
                  <c:v>6091.4455092666203</c:v>
                </c:pt>
                <c:pt idx="65">
                  <c:v>6151.4092177756402</c:v>
                </c:pt>
                <c:pt idx="66">
                  <c:v>6291.8915641143303</c:v>
                </c:pt>
                <c:pt idx="67">
                  <c:v>5882.53821523018</c:v>
                </c:pt>
                <c:pt idx="68">
                  <c:v>5087.9988194062698</c:v>
                </c:pt>
                <c:pt idx="69">
                  <c:v>5641.4453431836</c:v>
                </c:pt>
                <c:pt idx="70">
                  <c:v>5608.7786715576003</c:v>
                </c:pt>
                <c:pt idx="71">
                  <c:v>4737.4642794121801</c:v>
                </c:pt>
                <c:pt idx="72">
                  <c:v>4717.6234020828997</c:v>
                </c:pt>
                <c:pt idx="73">
                  <c:v>4497.2823085947102</c:v>
                </c:pt>
                <c:pt idx="74">
                  <c:v>4583.1013490721098</c:v>
                </c:pt>
                <c:pt idx="75">
                  <c:v>4561.6957314779502</c:v>
                </c:pt>
                <c:pt idx="76">
                  <c:v>4693.1891910047498</c:v>
                </c:pt>
                <c:pt idx="77">
                  <c:v>4145.9286887369999</c:v>
                </c:pt>
                <c:pt idx="78">
                  <c:v>4329.3708901248701</c:v>
                </c:pt>
                <c:pt idx="79">
                  <c:v>4211.6549512464599</c:v>
                </c:pt>
                <c:pt idx="80">
                  <c:v>4024.1102809693002</c:v>
                </c:pt>
                <c:pt idx="81">
                  <c:v>4309.2203706526197</c:v>
                </c:pt>
                <c:pt idx="82">
                  <c:v>3958.81672878479</c:v>
                </c:pt>
                <c:pt idx="83">
                  <c:v>3890.7116991389498</c:v>
                </c:pt>
                <c:pt idx="84">
                  <c:v>3827.34852841047</c:v>
                </c:pt>
                <c:pt idx="85">
                  <c:v>3594.9897832059</c:v>
                </c:pt>
                <c:pt idx="86">
                  <c:v>3576.9631562469499</c:v>
                </c:pt>
                <c:pt idx="87">
                  <c:v>3823.3538530004098</c:v>
                </c:pt>
                <c:pt idx="88">
                  <c:v>3801.52310075988</c:v>
                </c:pt>
                <c:pt idx="89">
                  <c:v>3159.3144283187098</c:v>
                </c:pt>
                <c:pt idx="90">
                  <c:v>2917.4955140697798</c:v>
                </c:pt>
                <c:pt idx="91">
                  <c:v>3044.6932565954498</c:v>
                </c:pt>
                <c:pt idx="92">
                  <c:v>2982.8989762377701</c:v>
                </c:pt>
                <c:pt idx="93">
                  <c:v>3010.85272086241</c:v>
                </c:pt>
                <c:pt idx="94">
                  <c:v>3201.9197498886201</c:v>
                </c:pt>
                <c:pt idx="95">
                  <c:v>3752.7457063179299</c:v>
                </c:pt>
                <c:pt idx="96">
                  <c:v>3800.7664862841598</c:v>
                </c:pt>
                <c:pt idx="97">
                  <c:v>4475.3542719378001</c:v>
                </c:pt>
                <c:pt idx="98">
                  <c:v>4383.0819357270802</c:v>
                </c:pt>
                <c:pt idx="99">
                  <c:v>4470.1438526995498</c:v>
                </c:pt>
                <c:pt idx="100">
                  <c:v>4628.7068877555703</c:v>
                </c:pt>
                <c:pt idx="101">
                  <c:v>5212.9376493797599</c:v>
                </c:pt>
                <c:pt idx="102">
                  <c:v>4752.2704946554504</c:v>
                </c:pt>
                <c:pt idx="103">
                  <c:v>4840.4599855687102</c:v>
                </c:pt>
                <c:pt idx="104">
                  <c:v>5140.7182615307502</c:v>
                </c:pt>
                <c:pt idx="105">
                  <c:v>5088.3833842989698</c:v>
                </c:pt>
                <c:pt idx="106">
                  <c:v>5125.9263470964897</c:v>
                </c:pt>
                <c:pt idx="107">
                  <c:v>5393.7616995120597</c:v>
                </c:pt>
                <c:pt idx="108">
                  <c:v>5267.6409257072601</c:v>
                </c:pt>
                <c:pt idx="109">
                  <c:v>6190.7972202013598</c:v>
                </c:pt>
                <c:pt idx="110">
                  <c:v>7073.2531587294998</c:v>
                </c:pt>
                <c:pt idx="111">
                  <c:v>6080.0230001303898</c:v>
                </c:pt>
                <c:pt idx="112">
                  <c:v>6950.1366196212903</c:v>
                </c:pt>
                <c:pt idx="113">
                  <c:v>7083.5129394536598</c:v>
                </c:pt>
                <c:pt idx="114">
                  <c:v>7249.2478620553802</c:v>
                </c:pt>
                <c:pt idx="115">
                  <c:v>7307.0040164674901</c:v>
                </c:pt>
                <c:pt idx="116">
                  <c:v>7595.0908385082403</c:v>
                </c:pt>
                <c:pt idx="117">
                  <c:v>7761.3956765086896</c:v>
                </c:pt>
                <c:pt idx="118">
                  <c:v>6826.5784329357602</c:v>
                </c:pt>
                <c:pt idx="119">
                  <c:v>6599.3819827801599</c:v>
                </c:pt>
                <c:pt idx="120">
                  <c:v>6047.3157957891299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70-4724-843C-BB844B0222FD}"/>
            </c:ext>
          </c:extLst>
        </c:ser>
        <c:ser>
          <c:idx val="2"/>
          <c:order val="2"/>
          <c:tx>
            <c:strRef>
              <c:f>'dato graf des m'!$D$1</c:f>
              <c:strCache>
                <c:ptCount val="1"/>
                <c:pt idx="0">
                  <c:v>Tendencia-ciclo</c:v>
                </c:pt>
              </c:strCache>
            </c:strRef>
          </c:tx>
          <c:spPr>
            <a:ln w="38100">
              <a:solidFill>
                <a:srgbClr val="969BCC"/>
              </a:solidFill>
              <a:prstDash val="sysDash"/>
            </a:ln>
          </c:spPr>
          <c:marker>
            <c:symbol val="none"/>
          </c:marker>
          <c:cat>
            <c:numRef>
              <c:f>'dato graf des m'!$A$2:$A$122</c:f>
              <c:numCache>
                <c:formatCode>mmm\-yy</c:formatCode>
                <c:ptCount val="121"/>
                <c:pt idx="0">
                  <c:v>41183</c:v>
                </c:pt>
                <c:pt idx="1">
                  <c:v>41214</c:v>
                </c:pt>
                <c:pt idx="2">
                  <c:v>41244</c:v>
                </c:pt>
                <c:pt idx="3">
                  <c:v>41275</c:v>
                </c:pt>
                <c:pt idx="4">
                  <c:v>41306</c:v>
                </c:pt>
                <c:pt idx="5">
                  <c:v>41334</c:v>
                </c:pt>
                <c:pt idx="6">
                  <c:v>41365</c:v>
                </c:pt>
                <c:pt idx="7">
                  <c:v>41395</c:v>
                </c:pt>
                <c:pt idx="8">
                  <c:v>41426</c:v>
                </c:pt>
                <c:pt idx="9">
                  <c:v>41456</c:v>
                </c:pt>
                <c:pt idx="10">
                  <c:v>41487</c:v>
                </c:pt>
                <c:pt idx="11">
                  <c:v>41518</c:v>
                </c:pt>
                <c:pt idx="12">
                  <c:v>41548</c:v>
                </c:pt>
                <c:pt idx="13">
                  <c:v>41579</c:v>
                </c:pt>
                <c:pt idx="14">
                  <c:v>41609</c:v>
                </c:pt>
                <c:pt idx="15">
                  <c:v>41640</c:v>
                </c:pt>
                <c:pt idx="16">
                  <c:v>41671</c:v>
                </c:pt>
                <c:pt idx="17">
                  <c:v>41699</c:v>
                </c:pt>
                <c:pt idx="18">
                  <c:v>41730</c:v>
                </c:pt>
                <c:pt idx="19">
                  <c:v>41760</c:v>
                </c:pt>
                <c:pt idx="20">
                  <c:v>41791</c:v>
                </c:pt>
                <c:pt idx="21">
                  <c:v>41821</c:v>
                </c:pt>
                <c:pt idx="22">
                  <c:v>41852</c:v>
                </c:pt>
                <c:pt idx="23">
                  <c:v>41883</c:v>
                </c:pt>
                <c:pt idx="24">
                  <c:v>41913</c:v>
                </c:pt>
                <c:pt idx="25">
                  <c:v>41944</c:v>
                </c:pt>
                <c:pt idx="26">
                  <c:v>41974</c:v>
                </c:pt>
                <c:pt idx="27">
                  <c:v>42005</c:v>
                </c:pt>
                <c:pt idx="28">
                  <c:v>42036</c:v>
                </c:pt>
                <c:pt idx="29">
                  <c:v>42064</c:v>
                </c:pt>
                <c:pt idx="30">
                  <c:v>42095</c:v>
                </c:pt>
                <c:pt idx="31">
                  <c:v>42125</c:v>
                </c:pt>
                <c:pt idx="32">
                  <c:v>42156</c:v>
                </c:pt>
                <c:pt idx="33">
                  <c:v>42186</c:v>
                </c:pt>
                <c:pt idx="34">
                  <c:v>42217</c:v>
                </c:pt>
                <c:pt idx="35">
                  <c:v>42248</c:v>
                </c:pt>
                <c:pt idx="36">
                  <c:v>42278</c:v>
                </c:pt>
                <c:pt idx="37">
                  <c:v>42309</c:v>
                </c:pt>
                <c:pt idx="38">
                  <c:v>42339</c:v>
                </c:pt>
                <c:pt idx="39">
                  <c:v>42370</c:v>
                </c:pt>
                <c:pt idx="40">
                  <c:v>42401</c:v>
                </c:pt>
                <c:pt idx="41">
                  <c:v>42430</c:v>
                </c:pt>
                <c:pt idx="42">
                  <c:v>42461</c:v>
                </c:pt>
                <c:pt idx="43">
                  <c:v>42491</c:v>
                </c:pt>
                <c:pt idx="44">
                  <c:v>42522</c:v>
                </c:pt>
                <c:pt idx="45">
                  <c:v>42552</c:v>
                </c:pt>
                <c:pt idx="46">
                  <c:v>42583</c:v>
                </c:pt>
                <c:pt idx="47">
                  <c:v>42614</c:v>
                </c:pt>
                <c:pt idx="48">
                  <c:v>42644</c:v>
                </c:pt>
                <c:pt idx="49">
                  <c:v>42675</c:v>
                </c:pt>
                <c:pt idx="50">
                  <c:v>42705</c:v>
                </c:pt>
                <c:pt idx="51">
                  <c:v>42736</c:v>
                </c:pt>
                <c:pt idx="52">
                  <c:v>42767</c:v>
                </c:pt>
                <c:pt idx="53">
                  <c:v>42795</c:v>
                </c:pt>
                <c:pt idx="54">
                  <c:v>42826</c:v>
                </c:pt>
                <c:pt idx="55">
                  <c:v>42856</c:v>
                </c:pt>
                <c:pt idx="56">
                  <c:v>42887</c:v>
                </c:pt>
                <c:pt idx="57">
                  <c:v>42917</c:v>
                </c:pt>
                <c:pt idx="58">
                  <c:v>42948</c:v>
                </c:pt>
                <c:pt idx="59">
                  <c:v>42979</c:v>
                </c:pt>
                <c:pt idx="60">
                  <c:v>43009</c:v>
                </c:pt>
                <c:pt idx="61">
                  <c:v>43040</c:v>
                </c:pt>
                <c:pt idx="62">
                  <c:v>43070</c:v>
                </c:pt>
                <c:pt idx="63">
                  <c:v>43101</c:v>
                </c:pt>
                <c:pt idx="64">
                  <c:v>43132</c:v>
                </c:pt>
                <c:pt idx="65">
                  <c:v>43160</c:v>
                </c:pt>
                <c:pt idx="66">
                  <c:v>43191</c:v>
                </c:pt>
                <c:pt idx="67">
                  <c:v>43221</c:v>
                </c:pt>
                <c:pt idx="68">
                  <c:v>43252</c:v>
                </c:pt>
                <c:pt idx="69">
                  <c:v>43282</c:v>
                </c:pt>
                <c:pt idx="70">
                  <c:v>43313</c:v>
                </c:pt>
                <c:pt idx="71">
                  <c:v>43344</c:v>
                </c:pt>
                <c:pt idx="72">
                  <c:v>43374</c:v>
                </c:pt>
                <c:pt idx="73">
                  <c:v>43405</c:v>
                </c:pt>
                <c:pt idx="74">
                  <c:v>43435</c:v>
                </c:pt>
                <c:pt idx="75">
                  <c:v>43466</c:v>
                </c:pt>
                <c:pt idx="76">
                  <c:v>43497</c:v>
                </c:pt>
                <c:pt idx="77">
                  <c:v>43525</c:v>
                </c:pt>
                <c:pt idx="78">
                  <c:v>43556</c:v>
                </c:pt>
                <c:pt idx="79">
                  <c:v>43586</c:v>
                </c:pt>
                <c:pt idx="80">
                  <c:v>43617</c:v>
                </c:pt>
                <c:pt idx="81">
                  <c:v>43647</c:v>
                </c:pt>
                <c:pt idx="82">
                  <c:v>43678</c:v>
                </c:pt>
                <c:pt idx="83">
                  <c:v>43709</c:v>
                </c:pt>
                <c:pt idx="84">
                  <c:v>43739</c:v>
                </c:pt>
                <c:pt idx="85">
                  <c:v>43788</c:v>
                </c:pt>
                <c:pt idx="86">
                  <c:v>43818</c:v>
                </c:pt>
                <c:pt idx="87">
                  <c:v>43849</c:v>
                </c:pt>
                <c:pt idx="88">
                  <c:v>43862</c:v>
                </c:pt>
                <c:pt idx="89">
                  <c:v>43891</c:v>
                </c:pt>
                <c:pt idx="90">
                  <c:v>43922</c:v>
                </c:pt>
                <c:pt idx="91">
                  <c:v>43952</c:v>
                </c:pt>
                <c:pt idx="92">
                  <c:v>43983</c:v>
                </c:pt>
                <c:pt idx="93">
                  <c:v>44013</c:v>
                </c:pt>
                <c:pt idx="94">
                  <c:v>44044</c:v>
                </c:pt>
                <c:pt idx="95">
                  <c:v>44075</c:v>
                </c:pt>
                <c:pt idx="96">
                  <c:v>44105</c:v>
                </c:pt>
                <c:pt idx="97">
                  <c:v>44136</c:v>
                </c:pt>
                <c:pt idx="98">
                  <c:v>44166</c:v>
                </c:pt>
                <c:pt idx="99">
                  <c:v>44197</c:v>
                </c:pt>
                <c:pt idx="100">
                  <c:v>44228</c:v>
                </c:pt>
                <c:pt idx="101">
                  <c:v>44256</c:v>
                </c:pt>
                <c:pt idx="102">
                  <c:v>44287</c:v>
                </c:pt>
                <c:pt idx="103">
                  <c:v>44317</c:v>
                </c:pt>
                <c:pt idx="104">
                  <c:v>44348</c:v>
                </c:pt>
                <c:pt idx="105">
                  <c:v>44378</c:v>
                </c:pt>
                <c:pt idx="106">
                  <c:v>44409</c:v>
                </c:pt>
                <c:pt idx="107">
                  <c:v>44440</c:v>
                </c:pt>
                <c:pt idx="108">
                  <c:v>44470</c:v>
                </c:pt>
                <c:pt idx="109">
                  <c:v>44501</c:v>
                </c:pt>
                <c:pt idx="110">
                  <c:v>44531</c:v>
                </c:pt>
                <c:pt idx="111">
                  <c:v>44562</c:v>
                </c:pt>
                <c:pt idx="112">
                  <c:v>44593</c:v>
                </c:pt>
                <c:pt idx="113">
                  <c:v>44621</c:v>
                </c:pt>
                <c:pt idx="114">
                  <c:v>44652</c:v>
                </c:pt>
                <c:pt idx="115">
                  <c:v>44682</c:v>
                </c:pt>
                <c:pt idx="116">
                  <c:v>44713</c:v>
                </c:pt>
                <c:pt idx="117">
                  <c:v>44743</c:v>
                </c:pt>
                <c:pt idx="118">
                  <c:v>44774</c:v>
                </c:pt>
                <c:pt idx="119">
                  <c:v>44805</c:v>
                </c:pt>
                <c:pt idx="120">
                  <c:v>44835</c:v>
                </c:pt>
              </c:numCache>
            </c:numRef>
          </c:cat>
          <c:val>
            <c:numRef>
              <c:f>'dato graf des m'!$D$2:$D$122</c:f>
              <c:numCache>
                <c:formatCode>#,##0</c:formatCode>
                <c:ptCount val="121"/>
                <c:pt idx="0">
                  <c:v>5754.5703282402801</c:v>
                </c:pt>
                <c:pt idx="1">
                  <c:v>5854.66746851691</c:v>
                </c:pt>
                <c:pt idx="2">
                  <c:v>5963.4608984934503</c:v>
                </c:pt>
                <c:pt idx="3">
                  <c:v>6074.1807633686503</c:v>
                </c:pt>
                <c:pt idx="4">
                  <c:v>6177.5376836919704</c:v>
                </c:pt>
                <c:pt idx="5">
                  <c:v>6263.7392720451799</c:v>
                </c:pt>
                <c:pt idx="6">
                  <c:v>6325.0459422370304</c:v>
                </c:pt>
                <c:pt idx="7">
                  <c:v>6358.5444737576399</c:v>
                </c:pt>
                <c:pt idx="8">
                  <c:v>6366.10819767051</c:v>
                </c:pt>
                <c:pt idx="9">
                  <c:v>6353.4522585187096</c:v>
                </c:pt>
                <c:pt idx="10">
                  <c:v>6326.4543359280196</c:v>
                </c:pt>
                <c:pt idx="11">
                  <c:v>6290.66821413248</c:v>
                </c:pt>
                <c:pt idx="12">
                  <c:v>6247.8086842729799</c:v>
                </c:pt>
                <c:pt idx="13">
                  <c:v>6195.0636002486199</c:v>
                </c:pt>
                <c:pt idx="14">
                  <c:v>6128.4293540711697</c:v>
                </c:pt>
                <c:pt idx="15">
                  <c:v>6043.4117839773498</c:v>
                </c:pt>
                <c:pt idx="16">
                  <c:v>5940.90593962399</c:v>
                </c:pt>
                <c:pt idx="17">
                  <c:v>5826.2282811079003</c:v>
                </c:pt>
                <c:pt idx="18">
                  <c:v>5706.3595449797303</c:v>
                </c:pt>
                <c:pt idx="19">
                  <c:v>5590.05663295457</c:v>
                </c:pt>
                <c:pt idx="20">
                  <c:v>5483.68517648123</c:v>
                </c:pt>
                <c:pt idx="21">
                  <c:v>5388.9223687086396</c:v>
                </c:pt>
                <c:pt idx="22">
                  <c:v>5304.4147721517202</c:v>
                </c:pt>
                <c:pt idx="23">
                  <c:v>5226.5790323940701</c:v>
                </c:pt>
                <c:pt idx="24">
                  <c:v>5153.6744869568502</c:v>
                </c:pt>
                <c:pt idx="25">
                  <c:v>5089.4556762338598</c:v>
                </c:pt>
                <c:pt idx="26">
                  <c:v>5039.7343595317598</c:v>
                </c:pt>
                <c:pt idx="27">
                  <c:v>5005.8670711213399</c:v>
                </c:pt>
                <c:pt idx="28">
                  <c:v>5006.15656922788</c:v>
                </c:pt>
                <c:pt idx="29">
                  <c:v>5022.6095968187701</c:v>
                </c:pt>
                <c:pt idx="30">
                  <c:v>5047.4615266393903</c:v>
                </c:pt>
                <c:pt idx="31">
                  <c:v>5071.3042754247999</c:v>
                </c:pt>
                <c:pt idx="32">
                  <c:v>5086.1131738755103</c:v>
                </c:pt>
                <c:pt idx="33">
                  <c:v>5086.33895776194</c:v>
                </c:pt>
                <c:pt idx="34">
                  <c:v>5069.0420939161004</c:v>
                </c:pt>
                <c:pt idx="35">
                  <c:v>5034.5066758585399</c:v>
                </c:pt>
                <c:pt idx="36">
                  <c:v>4984.9373968919899</c:v>
                </c:pt>
                <c:pt idx="37">
                  <c:v>4921.7288038185898</c:v>
                </c:pt>
                <c:pt idx="38">
                  <c:v>4848.52582597932</c:v>
                </c:pt>
                <c:pt idx="39">
                  <c:v>4752.7388473003502</c:v>
                </c:pt>
                <c:pt idx="40">
                  <c:v>4674.7938067429895</c:v>
                </c:pt>
                <c:pt idx="41">
                  <c:v>4606.4094416691596</c:v>
                </c:pt>
                <c:pt idx="42">
                  <c:v>4551.2955163774004</c:v>
                </c:pt>
                <c:pt idx="43">
                  <c:v>4513.8148088342996</c:v>
                </c:pt>
                <c:pt idx="44">
                  <c:v>4496.8524472208701</c:v>
                </c:pt>
                <c:pt idx="45">
                  <c:v>4500.9176244706096</c:v>
                </c:pt>
                <c:pt idx="46">
                  <c:v>4526.2163423083703</c:v>
                </c:pt>
                <c:pt idx="47">
                  <c:v>4572.2383731825503</c:v>
                </c:pt>
                <c:pt idx="48">
                  <c:v>4638.2911946428603</c:v>
                </c:pt>
                <c:pt idx="49">
                  <c:v>4722.4439730034201</c:v>
                </c:pt>
                <c:pt idx="50">
                  <c:v>4820.8584733696398</c:v>
                </c:pt>
                <c:pt idx="51">
                  <c:v>4923.6293273287802</c:v>
                </c:pt>
                <c:pt idx="52">
                  <c:v>5034.8157296894296</c:v>
                </c:pt>
                <c:pt idx="53">
                  <c:v>5148.7685828460899</c:v>
                </c:pt>
                <c:pt idx="54">
                  <c:v>5261.8814798798703</c:v>
                </c:pt>
                <c:pt idx="55">
                  <c:v>5376.2913104035397</c:v>
                </c:pt>
                <c:pt idx="56">
                  <c:v>5495.6310837438496</c:v>
                </c:pt>
                <c:pt idx="57">
                  <c:v>5623.4822822788701</c:v>
                </c:pt>
                <c:pt idx="58">
                  <c:v>5756.99086336051</c:v>
                </c:pt>
                <c:pt idx="59">
                  <c:v>5887.9541993604198</c:v>
                </c:pt>
                <c:pt idx="60">
                  <c:v>6005.49374879691</c:v>
                </c:pt>
                <c:pt idx="61">
                  <c:v>6098.2614921618597</c:v>
                </c:pt>
                <c:pt idx="62">
                  <c:v>6157.9853785883497</c:v>
                </c:pt>
                <c:pt idx="63">
                  <c:v>6181.90097327077</c:v>
                </c:pt>
                <c:pt idx="64">
                  <c:v>6170.7908137431295</c:v>
                </c:pt>
                <c:pt idx="65">
                  <c:v>6124.92811628252</c:v>
                </c:pt>
                <c:pt idx="66">
                  <c:v>6045.1553302468801</c:v>
                </c:pt>
                <c:pt idx="67">
                  <c:v>5926.8253945040096</c:v>
                </c:pt>
                <c:pt idx="68">
                  <c:v>5764.6851091778099</c:v>
                </c:pt>
                <c:pt idx="69">
                  <c:v>5562.4667780169502</c:v>
                </c:pt>
                <c:pt idx="70">
                  <c:v>5332.3223719338903</c:v>
                </c:pt>
                <c:pt idx="71">
                  <c:v>5093.9984442263503</c:v>
                </c:pt>
                <c:pt idx="72">
                  <c:v>4867.7830621092899</c:v>
                </c:pt>
                <c:pt idx="73">
                  <c:v>4673.4176050242704</c:v>
                </c:pt>
                <c:pt idx="74">
                  <c:v>4521.1492150803097</c:v>
                </c:pt>
                <c:pt idx="75">
                  <c:v>4410.1861208540304</c:v>
                </c:pt>
                <c:pt idx="76">
                  <c:v>4331.2497784673196</c:v>
                </c:pt>
                <c:pt idx="77">
                  <c:v>4273.4764196078304</c:v>
                </c:pt>
                <c:pt idx="78">
                  <c:v>4226.5395300445698</c:v>
                </c:pt>
                <c:pt idx="79">
                  <c:v>4182.7138668336302</c:v>
                </c:pt>
                <c:pt idx="80">
                  <c:v>4137.4500106645</c:v>
                </c:pt>
                <c:pt idx="81">
                  <c:v>4084.8642914720999</c:v>
                </c:pt>
                <c:pt idx="82">
                  <c:v>4021.3433790870099</c:v>
                </c:pt>
                <c:pt idx="83">
                  <c:v>3944.75509445237</c:v>
                </c:pt>
                <c:pt idx="84">
                  <c:v>3852.9108365509501</c:v>
                </c:pt>
                <c:pt idx="85">
                  <c:v>3744.5251675484001</c:v>
                </c:pt>
                <c:pt idx="86">
                  <c:v>3620.3797838483501</c:v>
                </c:pt>
                <c:pt idx="87">
                  <c:v>3486.86749972486</c:v>
                </c:pt>
                <c:pt idx="88">
                  <c:v>3354.55171933683</c:v>
                </c:pt>
                <c:pt idx="89">
                  <c:v>3239.03720581779</c:v>
                </c:pt>
                <c:pt idx="90">
                  <c:v>3159.0751115026101</c:v>
                </c:pt>
                <c:pt idx="91">
                  <c:v>3135.7305813826601</c:v>
                </c:pt>
                <c:pt idx="92">
                  <c:v>3182.93454440706</c:v>
                </c:pt>
                <c:pt idx="93">
                  <c:v>3302.8687374323199</c:v>
                </c:pt>
                <c:pt idx="94">
                  <c:v>3483.27616894108</c:v>
                </c:pt>
                <c:pt idx="95">
                  <c:v>3700.4761187013901</c:v>
                </c:pt>
                <c:pt idx="96">
                  <c:v>3925.5552293984201</c:v>
                </c:pt>
                <c:pt idx="97">
                  <c:v>4131.4465651515102</c:v>
                </c:pt>
                <c:pt idx="98">
                  <c:v>4302.04811318052</c:v>
                </c:pt>
                <c:pt idx="99">
                  <c:v>4436.0654123711001</c:v>
                </c:pt>
                <c:pt idx="100">
                  <c:v>4544.4667528528798</c:v>
                </c:pt>
                <c:pt idx="101">
                  <c:v>4643.1658665024497</c:v>
                </c:pt>
                <c:pt idx="102">
                  <c:v>4748.0272466549304</c:v>
                </c:pt>
                <c:pt idx="103">
                  <c:v>4868.8139445377301</c:v>
                </c:pt>
                <c:pt idx="104">
                  <c:v>5007.6345033040798</c:v>
                </c:pt>
                <c:pt idx="105">
                  <c:v>5164.784568907</c:v>
                </c:pt>
                <c:pt idx="106">
                  <c:v>5337.5830332683499</c:v>
                </c:pt>
                <c:pt idx="107">
                  <c:v>5525.15547697074</c:v>
                </c:pt>
                <c:pt idx="108">
                  <c:v>5729.65270222035</c:v>
                </c:pt>
                <c:pt idx="109">
                  <c:v>5953.80910357434</c:v>
                </c:pt>
                <c:pt idx="110">
                  <c:v>6195.3333218034604</c:v>
                </c:pt>
                <c:pt idx="111">
                  <c:v>6444.7651822997104</c:v>
                </c:pt>
                <c:pt idx="112">
                  <c:v>6684.6373194299003</c:v>
                </c:pt>
                <c:pt idx="113">
                  <c:v>6892.7254594997003</c:v>
                </c:pt>
                <c:pt idx="114">
                  <c:v>7047.4879076503203</c:v>
                </c:pt>
                <c:pt idx="115">
                  <c:v>7131.9822836212998</c:v>
                </c:pt>
                <c:pt idx="116">
                  <c:v>7141.5321669697196</c:v>
                </c:pt>
                <c:pt idx="117">
                  <c:v>7080.8566478396297</c:v>
                </c:pt>
                <c:pt idx="118">
                  <c:v>6965.9676462383104</c:v>
                </c:pt>
                <c:pt idx="119">
                  <c:v>6819.0115164057597</c:v>
                </c:pt>
                <c:pt idx="120">
                  <c:v>6662.1128395239502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70-4724-843C-BB844B022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65152"/>
        <c:axId val="113666688"/>
      </c:lineChart>
      <c:dateAx>
        <c:axId val="113665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noFill/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13666688"/>
        <c:crosses val="autoZero"/>
        <c:auto val="0"/>
        <c:lblOffset val="100"/>
        <c:baseTimeUnit val="months"/>
        <c:majorUnit val="4"/>
        <c:majorTimeUnit val="months"/>
        <c:minorUnit val="2"/>
        <c:minorTimeUnit val="months"/>
      </c:dateAx>
      <c:valAx>
        <c:axId val="113666688"/>
        <c:scaling>
          <c:orientation val="minMax"/>
          <c:max val="9000"/>
          <c:min val="0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Millones de dólares</a:t>
                </a:r>
              </a:p>
            </c:rich>
          </c:tx>
          <c:layout>
            <c:manualLayout>
              <c:xMode val="edge"/>
              <c:yMode val="edge"/>
              <c:x val="8.961546392021652E-3"/>
              <c:y val="0.300961891743085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13665152"/>
        <c:crosses val="autoZero"/>
        <c:crossBetween val="between"/>
        <c:majorUnit val="1000"/>
      </c:valAx>
      <c:spPr>
        <a:noFill/>
        <a:ln w="12700">
          <a:noFill/>
          <a:prstDash val="solid"/>
        </a:ln>
      </c:spPr>
    </c:plotArea>
    <c:legend>
      <c:legendPos val="r"/>
      <c:layout>
        <c:manualLayout>
          <c:xMode val="edge"/>
          <c:yMode val="edge"/>
          <c:x val="0.12251186532717893"/>
          <c:y val="0.93969227102513453"/>
          <c:w val="0.78542177572631"/>
          <c:h val="6.030772897486529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rgbClr val="F6F5E4">
        <a:alpha val="0"/>
      </a:srgbClr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5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6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7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8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9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0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/>
  <sheetViews>
    <sheetView workbookViewId="0"/>
  </sheetViews>
  <pageMargins left="0.75" right="0.75" top="1" bottom="1" header="0" footer="0"/>
  <pageSetup paperSize="9"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/>
  <sheetViews>
    <sheetView zoomScale="85" workbookViewId="0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C00-000000000000}">
  <sheetPr/>
  <sheetViews>
    <sheetView zoomScale="80" workbookViewId="0"/>
  </sheetViews>
  <pageMargins left="0.7" right="0.7" top="0.75" bottom="0.75" header="0.3" footer="0.3"/>
  <pageSetup paperSize="9" orientation="landscape" horizontalDpi="4294967293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D00-000000000000}">
  <sheetPr/>
  <sheetViews>
    <sheetView zoomScale="80" workbookViewId="0"/>
  </sheetViews>
  <pageMargins left="0.7" right="0.7" top="0.75" bottom="0.75" header="0.3" footer="0.3"/>
  <pageSetup paperSize="9" orientation="landscape" horizontalDpi="4294967293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E00-000000000000}">
  <sheetPr/>
  <sheetViews>
    <sheetView zoomScale="80" workbookViewId="0"/>
  </sheetViews>
  <pageMargins left="0.7" right="0.7" top="0.75" bottom="0.75" header="0.3" footer="0.3"/>
  <pageSetup paperSize="9" orientation="landscape" horizontalDpi="4294967293" r:id="rId1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F00-000000000000}">
  <sheetPr/>
  <sheetViews>
    <sheetView zoomScale="80" workbookViewId="0"/>
  </sheetViews>
  <pageMargins left="0.7" right="0.7" top="0.75" bottom="0.75" header="0.3" footer="0.3"/>
  <pageSetup paperSize="9" orientation="landscape" horizontalDpi="4294967293" r:id="rId1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000-000000000000}">
  <sheetPr/>
  <sheetViews>
    <sheetView zoomScale="80" workbookViewId="0"/>
  </sheetViews>
  <pageMargins left="0.7" right="0.7" top="0.75" bottom="0.75" header="0.3" footer="0.3"/>
  <pageSetup paperSize="9" orientation="landscape" horizontalDpi="4294967293" r:id="rId1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100-000000000000}">
  <sheetPr/>
  <sheetViews>
    <sheetView zoomScale="80" workbookViewId="0"/>
  </sheetViews>
  <pageMargins left="0.7" right="0.7" top="0.75" bottom="0.75" header="0.3" footer="0.3"/>
  <pageSetup paperSize="9" orientation="landscape" horizontalDpi="4294967293" r:id="rId1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200-000000000000}">
  <sheetPr/>
  <sheetViews>
    <sheetView zoomScale="80" workbookViewId="0"/>
  </sheetViews>
  <pageMargins left="0.7" right="0.7" top="0.75" bottom="0.75" header="0.3" footer="0.3"/>
  <pageSetup paperSize="9" orientation="landscape" horizontalDpi="4294967293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 codeName="Gráfico5"/>
  <sheetViews>
    <sheetView workbookViewId="0"/>
  </sheetViews>
  <pageMargins left="0.75" right="0.75" top="1" bottom="1" header="0" footer="0"/>
  <pageSetup paperSize="9"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 codeName="Gráfico3"/>
  <sheetViews>
    <sheetView workbookViewId="0"/>
  </sheetViews>
  <pageMargins left="0.75" right="0.75" top="1" bottom="1" header="0" footer="0"/>
  <pageSetup paperSize="9"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/>
  <sheetViews>
    <sheetView workbookViewId="0"/>
  </sheetViews>
  <pageMargins left="0.75" right="0.75" top="1" bottom="1" header="0" footer="0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7164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194800" cy="5588000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0.42975</cdr:x>
      <cdr:y>0.6265</cdr:y>
    </cdr:from>
    <cdr:to>
      <cdr:x>0.4505</cdr:x>
      <cdr:y>0.66175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47771" y="3501104"/>
          <a:ext cx="211845" cy="1980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194800" cy="55880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0.42975</cdr:x>
      <cdr:y>0.6265</cdr:y>
    </cdr:from>
    <cdr:to>
      <cdr:x>0.4505</cdr:x>
      <cdr:y>0.66175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47771" y="3501104"/>
          <a:ext cx="211845" cy="1980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293412" cy="606611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48375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1.07679E-7</cdr:x>
      <cdr:y>0.35136</cdr:y>
    </cdr:from>
    <cdr:to>
      <cdr:x>0.03025</cdr:x>
      <cdr:y>0.60511</cdr:y>
    </cdr:to>
    <cdr:sp macro="" textlink="">
      <cdr:nvSpPr>
        <cdr:cNvPr id="687183" name="1 CuadroTexto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 rot="-5400000">
          <a:off x="-626923" y="2752060"/>
          <a:ext cx="1534775" cy="2809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22860" rIns="0" bIns="2286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A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Millones de dólares</a:t>
          </a:r>
        </a:p>
        <a:p xmlns:a="http://schemas.openxmlformats.org/drawingml/2006/main">
          <a:pPr algn="ctr" rtl="0">
            <a:defRPr sz="1000"/>
          </a:pPr>
          <a:endParaRPr lang="es-AR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0.43634</cdr:x>
      <cdr:y>0.09319</cdr:y>
    </cdr:from>
    <cdr:to>
      <cdr:x>0.68074</cdr:x>
      <cdr:y>0.25258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3988593" y="523875"/>
          <a:ext cx="22383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AR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67825" cy="6029325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0.43784</cdr:x>
      <cdr:y>0.09219</cdr:y>
    </cdr:from>
    <cdr:to>
      <cdr:x>0.68149</cdr:x>
      <cdr:y>0.25258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3988593" y="523875"/>
          <a:ext cx="22383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0.00191</cdr:x>
      <cdr:y>0.37761</cdr:y>
    </cdr:from>
    <cdr:to>
      <cdr:x>0.03216</cdr:x>
      <cdr:y>0.63136</cdr:y>
    </cdr:to>
    <cdr:sp macro="" textlink="">
      <cdr:nvSpPr>
        <cdr:cNvPr id="687183" name="1 CuadroTexto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 rot="-5400000">
          <a:off x="-609221" y="2908603"/>
          <a:ext cx="1533325" cy="2796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22860" rIns="0" bIns="2286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A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Millones de dólares</a:t>
          </a:r>
        </a:p>
        <a:p xmlns:a="http://schemas.openxmlformats.org/drawingml/2006/main">
          <a:pPr algn="ctr" rtl="0">
            <a:defRPr sz="1000"/>
          </a:pPr>
          <a:endParaRPr lang="es-AR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0.43484</cdr:x>
      <cdr:y>0.09419</cdr:y>
    </cdr:from>
    <cdr:to>
      <cdr:x>0.68024</cdr:x>
      <cdr:y>0.25283</cdr:y>
    </cdr:to>
    <cdr:sp macro="" textlink="">
      <cdr:nvSpPr>
        <cdr:cNvPr id="2" name="2 CuadroTexto"/>
        <cdr:cNvSpPr txBox="1"/>
      </cdr:nvSpPr>
      <cdr:spPr>
        <a:xfrm xmlns:a="http://schemas.openxmlformats.org/drawingml/2006/main">
          <a:off x="3988593" y="523875"/>
          <a:ext cx="22383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AR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0.00547</cdr:x>
      <cdr:y>0.00837</cdr:y>
    </cdr:from>
    <cdr:to>
      <cdr:x>0.04939</cdr:x>
      <cdr:y>0.98423</cdr:y>
    </cdr:to>
    <cdr:sp macro="" textlink="">
      <cdr:nvSpPr>
        <cdr:cNvPr id="4" name="CuadroTexto 1">
          <a:extLst xmlns:a="http://schemas.openxmlformats.org/drawingml/2006/main">
            <a:ext uri="{FF2B5EF4-FFF2-40B4-BE49-F238E27FC236}">
              <a16:creationId xmlns:a16="http://schemas.microsoft.com/office/drawing/2014/main" id="{D785E04E-AF4D-4C21-9416-1A9ACA5C3407}"/>
            </a:ext>
          </a:extLst>
        </cdr:cNvPr>
        <cdr:cNvSpPr txBox="1"/>
      </cdr:nvSpPr>
      <cdr:spPr>
        <a:xfrm xmlns:a="http://schemas.openxmlformats.org/drawingml/2006/main" rot="16200000">
          <a:off x="-2707252" y="2808852"/>
          <a:ext cx="5924328" cy="4082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ES" sz="1400"/>
            <a:t>Dólares por tonelada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267825" cy="6029325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0.43784</cdr:x>
      <cdr:y>0.09219</cdr:y>
    </cdr:from>
    <cdr:to>
      <cdr:x>0.68149</cdr:x>
      <cdr:y>0.25258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3988593" y="523875"/>
          <a:ext cx="22383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0.43784</cdr:x>
      <cdr:y>0.09219</cdr:y>
    </cdr:from>
    <cdr:to>
      <cdr:x>0.68149</cdr:x>
      <cdr:y>0.25258</cdr:y>
    </cdr:to>
    <cdr:sp macro="" textlink="">
      <cdr:nvSpPr>
        <cdr:cNvPr id="2" name="2 CuadroTexto"/>
        <cdr:cNvSpPr txBox="1"/>
      </cdr:nvSpPr>
      <cdr:spPr>
        <a:xfrm xmlns:a="http://schemas.openxmlformats.org/drawingml/2006/main">
          <a:off x="3988593" y="523875"/>
          <a:ext cx="22383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</cdr:x>
      <cdr:y>0.40125</cdr:y>
    </cdr:from>
    <cdr:to>
      <cdr:x>0.02925</cdr:x>
      <cdr:y>0.655</cdr:y>
    </cdr:to>
    <cdr:sp macro="" textlink="">
      <cdr:nvSpPr>
        <cdr:cNvPr id="687183" name="1 CuadroTexto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 rot="-5400000">
          <a:off x="-631567" y="3058478"/>
          <a:ext cx="1534776" cy="2716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22860" rIns="0" bIns="2286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A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Millones de dólares</a:t>
          </a:r>
        </a:p>
        <a:p xmlns:a="http://schemas.openxmlformats.org/drawingml/2006/main">
          <a:pPr algn="ctr" rtl="0">
            <a:defRPr sz="1000"/>
          </a:pPr>
          <a:endParaRPr lang="es-AR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0.43634</cdr:x>
      <cdr:y>0.09319</cdr:y>
    </cdr:from>
    <cdr:to>
      <cdr:x>0.68074</cdr:x>
      <cdr:y>0.25258</cdr:y>
    </cdr:to>
    <cdr:sp macro="" textlink="">
      <cdr:nvSpPr>
        <cdr:cNvPr id="4" name="2 CuadroTexto"/>
        <cdr:cNvSpPr txBox="1"/>
      </cdr:nvSpPr>
      <cdr:spPr>
        <a:xfrm xmlns:a="http://schemas.openxmlformats.org/drawingml/2006/main">
          <a:off x="3988593" y="523875"/>
          <a:ext cx="22383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AR"/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267825" cy="6029325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0.00175</cdr:x>
      <cdr:y>0.3675</cdr:y>
    </cdr:from>
    <cdr:to>
      <cdr:x>0.02725</cdr:x>
      <cdr:y>0.649</cdr:y>
    </cdr:to>
    <cdr:sp macro="" textlink="">
      <cdr:nvSpPr>
        <cdr:cNvPr id="845845" name="1 CuadroTexto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 rot="-5400000">
          <a:off x="-700717" y="2899277"/>
          <a:ext cx="1658351" cy="224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22860" rIns="0" bIns="2286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A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Millones de dólares</a:t>
          </a:r>
        </a:p>
        <a:p xmlns:a="http://schemas.openxmlformats.org/drawingml/2006/main">
          <a:pPr algn="ctr" rtl="0">
            <a:defRPr sz="1000"/>
          </a:pPr>
          <a:endParaRPr lang="es-AR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0.43359</cdr:x>
      <cdr:y>0.09294</cdr:y>
    </cdr:from>
    <cdr:to>
      <cdr:x>0.67799</cdr:x>
      <cdr:y>0.25333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3988593" y="523875"/>
          <a:ext cx="22383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0.43784</cdr:x>
      <cdr:y>0.09219</cdr:y>
    </cdr:from>
    <cdr:to>
      <cdr:x>0.68149</cdr:x>
      <cdr:y>0.25258</cdr:y>
    </cdr:to>
    <cdr:sp macro="" textlink="">
      <cdr:nvSpPr>
        <cdr:cNvPr id="2" name="2 CuadroTexto"/>
        <cdr:cNvSpPr txBox="1"/>
      </cdr:nvSpPr>
      <cdr:spPr>
        <a:xfrm xmlns:a="http://schemas.openxmlformats.org/drawingml/2006/main">
          <a:off x="3988593" y="523875"/>
          <a:ext cx="22383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0.43784</cdr:x>
      <cdr:y>0.09219</cdr:y>
    </cdr:from>
    <cdr:to>
      <cdr:x>0.68149</cdr:x>
      <cdr:y>0.25258</cdr:y>
    </cdr:to>
    <cdr:sp macro="" textlink="">
      <cdr:nvSpPr>
        <cdr:cNvPr id="4" name="2 CuadroTexto"/>
        <cdr:cNvSpPr txBox="1"/>
      </cdr:nvSpPr>
      <cdr:spPr>
        <a:xfrm xmlns:a="http://schemas.openxmlformats.org/drawingml/2006/main">
          <a:off x="3988593" y="523875"/>
          <a:ext cx="22383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0.43634</cdr:x>
      <cdr:y>0.09319</cdr:y>
    </cdr:from>
    <cdr:to>
      <cdr:x>0.68074</cdr:x>
      <cdr:y>0.25258</cdr:y>
    </cdr:to>
    <cdr:sp macro="" textlink="">
      <cdr:nvSpPr>
        <cdr:cNvPr id="5" name="2 CuadroTexto"/>
        <cdr:cNvSpPr txBox="1"/>
      </cdr:nvSpPr>
      <cdr:spPr>
        <a:xfrm xmlns:a="http://schemas.openxmlformats.org/drawingml/2006/main">
          <a:off x="3988593" y="523875"/>
          <a:ext cx="22383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AR"/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48375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0.002</cdr:x>
      <cdr:y>0.3675</cdr:y>
    </cdr:from>
    <cdr:to>
      <cdr:x>0.0295</cdr:x>
      <cdr:y>0.649</cdr:y>
    </cdr:to>
    <cdr:sp macro="" textlink="">
      <cdr:nvSpPr>
        <cdr:cNvPr id="851987" name="1 CuadroTexto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 rot="-5400000">
          <a:off x="-684515" y="2885390"/>
          <a:ext cx="1658351" cy="2522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22860" rIns="0" bIns="2286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A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Millones de dólares</a:t>
          </a:r>
        </a:p>
        <a:p xmlns:a="http://schemas.openxmlformats.org/drawingml/2006/main">
          <a:pPr algn="ctr" rtl="0">
            <a:defRPr sz="1000"/>
          </a:pPr>
          <a:endParaRPr lang="es-AR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0.43784</cdr:x>
      <cdr:y>0.09219</cdr:y>
    </cdr:from>
    <cdr:to>
      <cdr:x>0.68149</cdr:x>
      <cdr:y>0.25258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3988593" y="523875"/>
          <a:ext cx="22383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0.43359</cdr:x>
      <cdr:y>0.09294</cdr:y>
    </cdr:from>
    <cdr:to>
      <cdr:x>0.67799</cdr:x>
      <cdr:y>0.25333</cdr:y>
    </cdr:to>
    <cdr:sp macro="" textlink="">
      <cdr:nvSpPr>
        <cdr:cNvPr id="2" name="2 CuadroTexto"/>
        <cdr:cNvSpPr txBox="1"/>
      </cdr:nvSpPr>
      <cdr:spPr>
        <a:xfrm xmlns:a="http://schemas.openxmlformats.org/drawingml/2006/main">
          <a:off x="3988593" y="523875"/>
          <a:ext cx="22383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0.43784</cdr:x>
      <cdr:y>0.09219</cdr:y>
    </cdr:from>
    <cdr:to>
      <cdr:x>0.68149</cdr:x>
      <cdr:y>0.25258</cdr:y>
    </cdr:to>
    <cdr:sp macro="" textlink="">
      <cdr:nvSpPr>
        <cdr:cNvPr id="4" name="2 CuadroTexto"/>
        <cdr:cNvSpPr txBox="1"/>
      </cdr:nvSpPr>
      <cdr:spPr>
        <a:xfrm xmlns:a="http://schemas.openxmlformats.org/drawingml/2006/main">
          <a:off x="3988593" y="523875"/>
          <a:ext cx="22383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0.43784</cdr:x>
      <cdr:y>0.09219</cdr:y>
    </cdr:from>
    <cdr:to>
      <cdr:x>0.68149</cdr:x>
      <cdr:y>0.25258</cdr:y>
    </cdr:to>
    <cdr:sp macro="" textlink="">
      <cdr:nvSpPr>
        <cdr:cNvPr id="5" name="2 CuadroTexto"/>
        <cdr:cNvSpPr txBox="1"/>
      </cdr:nvSpPr>
      <cdr:spPr>
        <a:xfrm xmlns:a="http://schemas.openxmlformats.org/drawingml/2006/main">
          <a:off x="3988593" y="523875"/>
          <a:ext cx="22383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0.43634</cdr:x>
      <cdr:y>0.09319</cdr:y>
    </cdr:from>
    <cdr:to>
      <cdr:x>0.68074</cdr:x>
      <cdr:y>0.25258</cdr:y>
    </cdr:to>
    <cdr:sp macro="" textlink="">
      <cdr:nvSpPr>
        <cdr:cNvPr id="6" name="2 CuadroTexto"/>
        <cdr:cNvSpPr txBox="1"/>
      </cdr:nvSpPr>
      <cdr:spPr>
        <a:xfrm xmlns:a="http://schemas.openxmlformats.org/drawingml/2006/main">
          <a:off x="3988593" y="523875"/>
          <a:ext cx="22383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AR"/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4837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0.002</cdr:x>
      <cdr:y>0.3675</cdr:y>
    </cdr:from>
    <cdr:to>
      <cdr:x>0.0295</cdr:x>
      <cdr:y>0.649</cdr:y>
    </cdr:to>
    <cdr:sp macro="" textlink="">
      <cdr:nvSpPr>
        <cdr:cNvPr id="851987" name="1 CuadroTexto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 rot="-5400000">
          <a:off x="-684515" y="2885390"/>
          <a:ext cx="1658351" cy="2522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22860" rIns="0" bIns="2286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A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Millones de dólares</a:t>
          </a:r>
        </a:p>
        <a:p xmlns:a="http://schemas.openxmlformats.org/drawingml/2006/main">
          <a:pPr algn="ctr" rtl="0">
            <a:defRPr sz="1000"/>
          </a:pPr>
          <a:endParaRPr lang="es-AR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0.43784</cdr:x>
      <cdr:y>0.09219</cdr:y>
    </cdr:from>
    <cdr:to>
      <cdr:x>0.68149</cdr:x>
      <cdr:y>0.25258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3988593" y="523875"/>
          <a:ext cx="22383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0.43359</cdr:x>
      <cdr:y>0.09294</cdr:y>
    </cdr:from>
    <cdr:to>
      <cdr:x>0.67799</cdr:x>
      <cdr:y>0.25333</cdr:y>
    </cdr:to>
    <cdr:sp macro="" textlink="">
      <cdr:nvSpPr>
        <cdr:cNvPr id="2" name="2 CuadroTexto"/>
        <cdr:cNvSpPr txBox="1"/>
      </cdr:nvSpPr>
      <cdr:spPr>
        <a:xfrm xmlns:a="http://schemas.openxmlformats.org/drawingml/2006/main">
          <a:off x="3988593" y="523875"/>
          <a:ext cx="22383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0.43784</cdr:x>
      <cdr:y>0.09219</cdr:y>
    </cdr:from>
    <cdr:to>
      <cdr:x>0.68149</cdr:x>
      <cdr:y>0.25258</cdr:y>
    </cdr:to>
    <cdr:sp macro="" textlink="">
      <cdr:nvSpPr>
        <cdr:cNvPr id="4" name="2 CuadroTexto"/>
        <cdr:cNvSpPr txBox="1"/>
      </cdr:nvSpPr>
      <cdr:spPr>
        <a:xfrm xmlns:a="http://schemas.openxmlformats.org/drawingml/2006/main">
          <a:off x="3988593" y="523875"/>
          <a:ext cx="22383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0.43784</cdr:x>
      <cdr:y>0.09219</cdr:y>
    </cdr:from>
    <cdr:to>
      <cdr:x>0.68149</cdr:x>
      <cdr:y>0.25258</cdr:y>
    </cdr:to>
    <cdr:sp macro="" textlink="">
      <cdr:nvSpPr>
        <cdr:cNvPr id="5" name="2 CuadroTexto"/>
        <cdr:cNvSpPr txBox="1"/>
      </cdr:nvSpPr>
      <cdr:spPr>
        <a:xfrm xmlns:a="http://schemas.openxmlformats.org/drawingml/2006/main">
          <a:off x="3988593" y="523875"/>
          <a:ext cx="22383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0.43634</cdr:x>
      <cdr:y>0.09319</cdr:y>
    </cdr:from>
    <cdr:to>
      <cdr:x>0.68074</cdr:x>
      <cdr:y>0.25258</cdr:y>
    </cdr:to>
    <cdr:sp macro="" textlink="">
      <cdr:nvSpPr>
        <cdr:cNvPr id="6" name="2 CuadroTexto"/>
        <cdr:cNvSpPr txBox="1"/>
      </cdr:nvSpPr>
      <cdr:spPr>
        <a:xfrm xmlns:a="http://schemas.openxmlformats.org/drawingml/2006/main">
          <a:off x="3988593" y="523875"/>
          <a:ext cx="22383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AR"/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0.002</cdr:x>
      <cdr:y>0.3675</cdr:y>
    </cdr:from>
    <cdr:to>
      <cdr:x>0.0295</cdr:x>
      <cdr:y>0.649</cdr:y>
    </cdr:to>
    <cdr:sp macro="" textlink="">
      <cdr:nvSpPr>
        <cdr:cNvPr id="851987" name="1 CuadroTexto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 rot="-5400000">
          <a:off x="-684515" y="2885390"/>
          <a:ext cx="1658351" cy="2522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22860" rIns="0" bIns="2286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A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Millones de dólares</a:t>
          </a:r>
        </a:p>
        <a:p xmlns:a="http://schemas.openxmlformats.org/drawingml/2006/main">
          <a:pPr algn="ctr" rtl="0">
            <a:defRPr sz="1000"/>
          </a:pPr>
          <a:endParaRPr lang="es-AR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0.43784</cdr:x>
      <cdr:y>0.09219</cdr:y>
    </cdr:from>
    <cdr:to>
      <cdr:x>0.68149</cdr:x>
      <cdr:y>0.25258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3988593" y="523875"/>
          <a:ext cx="22383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0.43359</cdr:x>
      <cdr:y>0.09294</cdr:y>
    </cdr:from>
    <cdr:to>
      <cdr:x>0.67799</cdr:x>
      <cdr:y>0.25333</cdr:y>
    </cdr:to>
    <cdr:sp macro="" textlink="">
      <cdr:nvSpPr>
        <cdr:cNvPr id="2" name="2 CuadroTexto"/>
        <cdr:cNvSpPr txBox="1"/>
      </cdr:nvSpPr>
      <cdr:spPr>
        <a:xfrm xmlns:a="http://schemas.openxmlformats.org/drawingml/2006/main">
          <a:off x="3988593" y="523875"/>
          <a:ext cx="22383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0.43784</cdr:x>
      <cdr:y>0.09219</cdr:y>
    </cdr:from>
    <cdr:to>
      <cdr:x>0.68149</cdr:x>
      <cdr:y>0.25258</cdr:y>
    </cdr:to>
    <cdr:sp macro="" textlink="">
      <cdr:nvSpPr>
        <cdr:cNvPr id="4" name="2 CuadroTexto"/>
        <cdr:cNvSpPr txBox="1"/>
      </cdr:nvSpPr>
      <cdr:spPr>
        <a:xfrm xmlns:a="http://schemas.openxmlformats.org/drawingml/2006/main">
          <a:off x="3988593" y="523875"/>
          <a:ext cx="22383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0.43784</cdr:x>
      <cdr:y>0.09219</cdr:y>
    </cdr:from>
    <cdr:to>
      <cdr:x>0.68149</cdr:x>
      <cdr:y>0.25258</cdr:y>
    </cdr:to>
    <cdr:sp macro="" textlink="">
      <cdr:nvSpPr>
        <cdr:cNvPr id="5" name="2 CuadroTexto"/>
        <cdr:cNvSpPr txBox="1"/>
      </cdr:nvSpPr>
      <cdr:spPr>
        <a:xfrm xmlns:a="http://schemas.openxmlformats.org/drawingml/2006/main">
          <a:off x="3988593" y="523875"/>
          <a:ext cx="22383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0.43634</cdr:x>
      <cdr:y>0.09319</cdr:y>
    </cdr:from>
    <cdr:to>
      <cdr:x>0.68074</cdr:x>
      <cdr:y>0.25258</cdr:y>
    </cdr:to>
    <cdr:sp macro="" textlink="">
      <cdr:nvSpPr>
        <cdr:cNvPr id="6" name="2 CuadroTexto"/>
        <cdr:cNvSpPr txBox="1"/>
      </cdr:nvSpPr>
      <cdr:spPr>
        <a:xfrm xmlns:a="http://schemas.openxmlformats.org/drawingml/2006/main">
          <a:off x="3988593" y="523875"/>
          <a:ext cx="22383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AR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7164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14654</xdr:rowOff>
    </xdr:from>
    <xdr:to>
      <xdr:col>14</xdr:col>
      <xdr:colOff>628487</xdr:colOff>
      <xdr:row>48</xdr:row>
      <xdr:rowOff>71641</xdr:rowOff>
    </xdr:to>
    <xdr:graphicFrame macro="">
      <xdr:nvGraphicFramePr>
        <xdr:cNvPr id="527654" name="Chart 1">
          <a:extLst>
            <a:ext uri="{FF2B5EF4-FFF2-40B4-BE49-F238E27FC236}">
              <a16:creationId xmlns:a16="http://schemas.microsoft.com/office/drawing/2014/main" id="{00000000-0008-0000-3700-0000260D0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758189</xdr:colOff>
      <xdr:row>1</xdr:row>
      <xdr:rowOff>0</xdr:rowOff>
    </xdr:from>
    <xdr:to>
      <xdr:col>9</xdr:col>
      <xdr:colOff>752474</xdr:colOff>
      <xdr:row>33</xdr:row>
      <xdr:rowOff>142875</xdr:rowOff>
    </xdr:to>
    <xdr:graphicFrame macro="">
      <xdr:nvGraphicFramePr>
        <xdr:cNvPr id="236865" name="Chart 1">
          <a:extLst>
            <a:ext uri="{FF2B5EF4-FFF2-40B4-BE49-F238E27FC236}">
              <a16:creationId xmlns:a16="http://schemas.microsoft.com/office/drawing/2014/main" id="{00000000-0008-0000-3800-0000419D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163830</xdr:rowOff>
    </xdr:from>
    <xdr:to>
      <xdr:col>15</xdr:col>
      <xdr:colOff>121920</xdr:colOff>
      <xdr:row>17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3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19</xdr:row>
      <xdr:rowOff>11430</xdr:rowOff>
    </xdr:from>
    <xdr:to>
      <xdr:col>15</xdr:col>
      <xdr:colOff>144780</xdr:colOff>
      <xdr:row>35</xdr:row>
      <xdr:rowOff>72390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3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0.02477</cdr:x>
      <cdr:y>0.08103</cdr:y>
    </cdr:from>
    <cdr:to>
      <cdr:x>0.05743</cdr:x>
      <cdr:y>0.91034</cdr:y>
    </cdr:to>
    <cdr:sp macro="" textlink="">
      <cdr:nvSpPr>
        <cdr:cNvPr id="5" name="CuadroTexto 4">
          <a:extLst xmlns:a="http://schemas.openxmlformats.org/drawingml/2006/main">
            <a:ext uri="{FF2B5EF4-FFF2-40B4-BE49-F238E27FC236}">
              <a16:creationId xmlns:a16="http://schemas.microsoft.com/office/drawing/2014/main" id="{13422339-F74C-42C2-BDC0-CF331BBD117D}"/>
            </a:ext>
          </a:extLst>
        </cdr:cNvPr>
        <cdr:cNvSpPr txBox="1"/>
      </cdr:nvSpPr>
      <cdr:spPr>
        <a:xfrm xmlns:a="http://schemas.openxmlformats.org/drawingml/2006/main">
          <a:off x="230275" y="491951"/>
          <a:ext cx="303544" cy="50346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  <cdr:relSizeAnchor xmlns:cdr="http://schemas.openxmlformats.org/drawingml/2006/chartDrawing">
    <cdr:from>
      <cdr:x>0.00547</cdr:x>
      <cdr:y>0.00837</cdr:y>
    </cdr:from>
    <cdr:to>
      <cdr:x>0.04939</cdr:x>
      <cdr:y>0.98423</cdr:y>
    </cdr:to>
    <cdr:sp macro="" textlink="">
      <cdr:nvSpPr>
        <cdr:cNvPr id="7" name="CuadroTexto 1">
          <a:extLst xmlns:a="http://schemas.openxmlformats.org/drawingml/2006/main">
            <a:ext uri="{FF2B5EF4-FFF2-40B4-BE49-F238E27FC236}">
              <a16:creationId xmlns:a16="http://schemas.microsoft.com/office/drawing/2014/main" id="{75D3C223-B0F0-40A0-BFB5-E6557B124A13}"/>
            </a:ext>
          </a:extLst>
        </cdr:cNvPr>
        <cdr:cNvSpPr txBox="1"/>
      </cdr:nvSpPr>
      <cdr:spPr>
        <a:xfrm xmlns:a="http://schemas.openxmlformats.org/drawingml/2006/main" rot="16200000">
          <a:off x="-2707252" y="2808852"/>
          <a:ext cx="5924328" cy="4082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ES" sz="1400"/>
            <a:t>Dólares por tonelada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7164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7164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194800" cy="5588000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AMILA\Users\mdalt\AppData\Local\Microsoft\Windows\Temporary%20Internet%20Files\OLKA24C\Expo%20Inform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Informe"/>
      <sheetName val="Gráficos"/>
      <sheetName val="Matrices"/>
      <sheetName val="Memo"/>
    </sheetNames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www.indec.gob.ar/indec/web/Nivel4-Tema-3-2-124.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43"/>
  <sheetViews>
    <sheetView topLeftCell="A163" zoomScale="120" zoomScaleNormal="120" workbookViewId="0">
      <selection activeCell="D173" sqref="D173"/>
    </sheetView>
  </sheetViews>
  <sheetFormatPr baseColWidth="10" defaultColWidth="11.453125" defaultRowHeight="14.5" x14ac:dyDescent="0.35"/>
  <cols>
    <col min="1" max="1" width="4.453125" style="92" customWidth="1"/>
    <col min="2" max="2" width="8.26953125" style="92" customWidth="1"/>
    <col min="3" max="3" width="18.54296875" style="97" customWidth="1"/>
    <col min="4" max="4" width="11.453125" style="97" customWidth="1"/>
    <col min="5" max="6" width="10.26953125" style="97" customWidth="1"/>
    <col min="7" max="7" width="7.7265625" style="92" customWidth="1"/>
    <col min="8" max="13" width="11.453125" style="92"/>
    <col min="14" max="14" width="4.7265625" style="92" bestFit="1" customWidth="1"/>
    <col min="15" max="15" width="11.453125" style="92"/>
    <col min="16" max="17" width="4.54296875" style="92" bestFit="1" customWidth="1"/>
    <col min="18" max="19" width="4.7265625" style="92" bestFit="1" customWidth="1"/>
    <col min="20" max="16384" width="11.453125" style="92"/>
  </cols>
  <sheetData>
    <row r="1" spans="1:7" x14ac:dyDescent="0.35">
      <c r="A1" s="89"/>
      <c r="B1" s="90"/>
      <c r="C1" s="91"/>
      <c r="D1" s="91"/>
      <c r="E1" s="91"/>
      <c r="F1" s="91"/>
    </row>
    <row r="2" spans="1:7" x14ac:dyDescent="0.35">
      <c r="A2" s="90"/>
      <c r="B2" s="90"/>
      <c r="C2" s="91"/>
      <c r="D2" s="91"/>
      <c r="E2" s="91"/>
      <c r="F2" s="91"/>
    </row>
    <row r="3" spans="1:7" x14ac:dyDescent="0.35">
      <c r="A3" s="90"/>
      <c r="B3" s="90"/>
      <c r="C3" s="117" t="s">
        <v>0</v>
      </c>
      <c r="D3" s="91"/>
      <c r="E3" s="118" t="s">
        <v>1</v>
      </c>
      <c r="F3" s="91"/>
    </row>
    <row r="4" spans="1:7" x14ac:dyDescent="0.35">
      <c r="A4" s="90"/>
      <c r="B4" s="90"/>
      <c r="C4" s="117" t="s">
        <v>2</v>
      </c>
      <c r="D4" s="93" t="s">
        <v>3</v>
      </c>
      <c r="E4" s="118" t="s">
        <v>2</v>
      </c>
      <c r="F4" s="93" t="s">
        <v>3</v>
      </c>
      <c r="G4" s="98" t="s">
        <v>4</v>
      </c>
    </row>
    <row r="5" spans="1:7" x14ac:dyDescent="0.35">
      <c r="A5" s="90"/>
      <c r="B5" s="90"/>
      <c r="C5" s="93" t="s">
        <v>5</v>
      </c>
      <c r="D5" s="91"/>
      <c r="E5" s="93" t="s">
        <v>5</v>
      </c>
      <c r="F5" s="91"/>
    </row>
    <row r="6" spans="1:7" x14ac:dyDescent="0.35">
      <c r="A6" s="94">
        <v>2012</v>
      </c>
      <c r="B6" s="96" t="s">
        <v>6</v>
      </c>
      <c r="C6" s="165">
        <v>5399</v>
      </c>
      <c r="D6" s="95">
        <v>5399</v>
      </c>
      <c r="E6" s="165">
        <v>5364</v>
      </c>
      <c r="F6" s="95">
        <v>5364</v>
      </c>
      <c r="G6" s="97"/>
    </row>
    <row r="7" spans="1:7" x14ac:dyDescent="0.35">
      <c r="A7" s="90"/>
      <c r="B7" s="96" t="s">
        <v>7</v>
      </c>
      <c r="C7" s="165">
        <v>6005</v>
      </c>
      <c r="D7" s="95">
        <v>11404</v>
      </c>
      <c r="E7" s="165">
        <v>4725</v>
      </c>
      <c r="F7" s="95">
        <v>10089</v>
      </c>
      <c r="G7" s="97"/>
    </row>
    <row r="8" spans="1:7" x14ac:dyDescent="0.35">
      <c r="A8" s="90"/>
      <c r="B8" s="96" t="s">
        <v>8</v>
      </c>
      <c r="C8" s="165">
        <v>6200</v>
      </c>
      <c r="D8" s="95">
        <v>17604</v>
      </c>
      <c r="E8" s="165">
        <v>5147</v>
      </c>
      <c r="F8" s="95">
        <v>15235</v>
      </c>
      <c r="G8" s="97"/>
    </row>
    <row r="9" spans="1:7" x14ac:dyDescent="0.35">
      <c r="A9" s="90"/>
      <c r="B9" s="96" t="s">
        <v>9</v>
      </c>
      <c r="C9" s="165">
        <v>6715</v>
      </c>
      <c r="D9" s="95">
        <v>24319</v>
      </c>
      <c r="E9" s="165">
        <v>4770</v>
      </c>
      <c r="F9" s="95">
        <v>20005</v>
      </c>
      <c r="G9" s="97"/>
    </row>
    <row r="10" spans="1:7" x14ac:dyDescent="0.35">
      <c r="A10" s="90"/>
      <c r="B10" s="96" t="s">
        <v>10</v>
      </c>
      <c r="C10" s="165">
        <v>7081</v>
      </c>
      <c r="D10" s="95">
        <v>31400</v>
      </c>
      <c r="E10" s="165">
        <v>5987</v>
      </c>
      <c r="F10" s="95">
        <v>25992</v>
      </c>
      <c r="G10" s="97"/>
    </row>
    <row r="11" spans="1:7" x14ac:dyDescent="0.35">
      <c r="A11" s="90"/>
      <c r="B11" s="96" t="s">
        <v>11</v>
      </c>
      <c r="C11" s="165">
        <v>6822</v>
      </c>
      <c r="D11" s="95">
        <v>38222</v>
      </c>
      <c r="E11" s="165">
        <v>6034</v>
      </c>
      <c r="F11" s="95">
        <v>32026</v>
      </c>
      <c r="G11" s="97"/>
    </row>
    <row r="12" spans="1:7" x14ac:dyDescent="0.35">
      <c r="A12" s="90"/>
      <c r="B12" s="96" t="s">
        <v>12</v>
      </c>
      <c r="C12" s="165">
        <v>7655</v>
      </c>
      <c r="D12" s="95">
        <v>45877</v>
      </c>
      <c r="E12" s="165">
        <v>6345</v>
      </c>
      <c r="F12" s="95">
        <v>38371</v>
      </c>
      <c r="G12" s="97"/>
    </row>
    <row r="13" spans="1:7" x14ac:dyDescent="0.35">
      <c r="A13" s="90"/>
      <c r="B13" s="96" t="s">
        <v>13</v>
      </c>
      <c r="C13" s="165">
        <v>7451</v>
      </c>
      <c r="D13" s="95">
        <v>53328</v>
      </c>
      <c r="E13" s="165">
        <v>6276</v>
      </c>
      <c r="F13" s="95">
        <v>44647</v>
      </c>
      <c r="G13" s="97"/>
    </row>
    <row r="14" spans="1:7" x14ac:dyDescent="0.35">
      <c r="A14" s="90"/>
      <c r="B14" s="96" t="s">
        <v>14</v>
      </c>
      <c r="C14" s="165">
        <v>6803</v>
      </c>
      <c r="D14" s="95">
        <v>60131</v>
      </c>
      <c r="E14" s="165">
        <v>5855</v>
      </c>
      <c r="F14" s="95">
        <v>50502</v>
      </c>
      <c r="G14" s="97"/>
    </row>
    <row r="15" spans="1:7" x14ac:dyDescent="0.35">
      <c r="A15" s="90"/>
      <c r="B15" s="96" t="s">
        <v>15</v>
      </c>
      <c r="C15" s="165">
        <v>6889</v>
      </c>
      <c r="D15" s="95">
        <v>67020</v>
      </c>
      <c r="E15" s="165">
        <v>6257</v>
      </c>
      <c r="F15" s="95">
        <v>56758</v>
      </c>
      <c r="G15" s="119">
        <f>+D15-F15</f>
        <v>10262</v>
      </c>
    </row>
    <row r="16" spans="1:7" x14ac:dyDescent="0.35">
      <c r="A16" s="90"/>
      <c r="B16" s="96" t="s">
        <v>16</v>
      </c>
      <c r="C16" s="165">
        <v>6649</v>
      </c>
      <c r="D16" s="95">
        <v>73670</v>
      </c>
      <c r="E16" s="165">
        <v>5779</v>
      </c>
      <c r="F16" s="95">
        <v>62538</v>
      </c>
    </row>
    <row r="17" spans="1:7" x14ac:dyDescent="0.35">
      <c r="A17" s="90"/>
      <c r="B17" s="96" t="s">
        <v>17</v>
      </c>
      <c r="C17" s="165">
        <v>6313</v>
      </c>
      <c r="D17" s="95">
        <v>79982</v>
      </c>
      <c r="E17" s="165">
        <v>5437</v>
      </c>
      <c r="F17" s="95">
        <v>67974</v>
      </c>
    </row>
    <row r="18" spans="1:7" x14ac:dyDescent="0.35">
      <c r="A18" s="96">
        <v>2013</v>
      </c>
      <c r="B18" s="96" t="s">
        <v>6</v>
      </c>
      <c r="C18" s="165">
        <v>5383</v>
      </c>
      <c r="D18" s="95">
        <v>5383</v>
      </c>
      <c r="E18" s="165">
        <v>5358</v>
      </c>
      <c r="F18" s="95">
        <v>5358</v>
      </c>
      <c r="G18" s="97"/>
    </row>
    <row r="19" spans="1:7" x14ac:dyDescent="0.35">
      <c r="A19" s="90"/>
      <c r="B19" s="96" t="s">
        <v>7</v>
      </c>
      <c r="C19" s="165">
        <v>4906</v>
      </c>
      <c r="D19" s="95">
        <v>10289</v>
      </c>
      <c r="E19" s="165">
        <v>5175</v>
      </c>
      <c r="F19" s="95">
        <v>10533</v>
      </c>
      <c r="G19" s="97"/>
    </row>
    <row r="20" spans="1:7" x14ac:dyDescent="0.35">
      <c r="A20" s="90"/>
      <c r="B20" s="96" t="s">
        <v>8</v>
      </c>
      <c r="C20" s="165">
        <v>6160</v>
      </c>
      <c r="D20" s="95">
        <v>16449</v>
      </c>
      <c r="E20" s="165">
        <v>5619</v>
      </c>
      <c r="F20" s="95">
        <v>16152</v>
      </c>
      <c r="G20" s="97"/>
    </row>
    <row r="21" spans="1:7" x14ac:dyDescent="0.35">
      <c r="A21" s="90"/>
      <c r="B21" s="96" t="s">
        <v>9</v>
      </c>
      <c r="C21" s="165">
        <v>6895</v>
      </c>
      <c r="D21" s="95">
        <v>23344</v>
      </c>
      <c r="E21" s="165">
        <v>6193</v>
      </c>
      <c r="F21" s="95">
        <v>22346</v>
      </c>
      <c r="G21" s="97"/>
    </row>
    <row r="22" spans="1:7" x14ac:dyDescent="0.35">
      <c r="A22" s="90"/>
      <c r="B22" s="96" t="s">
        <v>10</v>
      </c>
      <c r="C22" s="165">
        <v>8393</v>
      </c>
      <c r="D22" s="95">
        <v>31737</v>
      </c>
      <c r="E22" s="165">
        <v>7028</v>
      </c>
      <c r="F22" s="95">
        <v>29374</v>
      </c>
      <c r="G22" s="97"/>
    </row>
    <row r="23" spans="1:7" x14ac:dyDescent="0.35">
      <c r="A23" s="90"/>
      <c r="B23" s="96" t="s">
        <v>11</v>
      </c>
      <c r="C23" s="165">
        <v>7483</v>
      </c>
      <c r="D23" s="95">
        <v>39221</v>
      </c>
      <c r="E23" s="165">
        <v>6643</v>
      </c>
      <c r="F23" s="95">
        <v>36017</v>
      </c>
      <c r="G23" s="97"/>
    </row>
    <row r="24" spans="1:7" x14ac:dyDescent="0.35">
      <c r="A24" s="90"/>
      <c r="B24" s="96" t="s">
        <v>12</v>
      </c>
      <c r="C24" s="165">
        <v>6931</v>
      </c>
      <c r="D24" s="95">
        <v>46152</v>
      </c>
      <c r="E24" s="165">
        <v>6988</v>
      </c>
      <c r="F24" s="95">
        <v>43005</v>
      </c>
      <c r="G24" s="97"/>
    </row>
    <row r="25" spans="1:7" x14ac:dyDescent="0.35">
      <c r="A25" s="90"/>
      <c r="B25" s="96" t="s">
        <v>13</v>
      </c>
      <c r="C25" s="165">
        <v>7200</v>
      </c>
      <c r="D25" s="95">
        <v>53351</v>
      </c>
      <c r="E25" s="165">
        <v>7074</v>
      </c>
      <c r="F25" s="95">
        <v>50079</v>
      </c>
      <c r="G25" s="97"/>
    </row>
    <row r="26" spans="1:7" x14ac:dyDescent="0.35">
      <c r="A26" s="90"/>
      <c r="B26" s="96" t="s">
        <v>14</v>
      </c>
      <c r="C26" s="165">
        <v>6545</v>
      </c>
      <c r="D26" s="95">
        <v>59896</v>
      </c>
      <c r="E26" s="165">
        <v>6029</v>
      </c>
      <c r="F26" s="95">
        <v>56107</v>
      </c>
      <c r="G26" s="97"/>
    </row>
    <row r="27" spans="1:7" x14ac:dyDescent="0.35">
      <c r="A27" s="90"/>
      <c r="B27" s="96" t="s">
        <v>15</v>
      </c>
      <c r="C27" s="165">
        <v>6027</v>
      </c>
      <c r="D27" s="95">
        <v>65923</v>
      </c>
      <c r="E27" s="165">
        <v>6831</v>
      </c>
      <c r="F27" s="95">
        <v>62938</v>
      </c>
      <c r="G27" s="119">
        <f>+D27-F27</f>
        <v>2985</v>
      </c>
    </row>
    <row r="28" spans="1:7" x14ac:dyDescent="0.35">
      <c r="A28" s="90"/>
      <c r="B28" s="96" t="s">
        <v>16</v>
      </c>
      <c r="C28" s="165">
        <v>5090</v>
      </c>
      <c r="D28" s="95">
        <v>71012</v>
      </c>
      <c r="E28" s="165">
        <v>6092</v>
      </c>
      <c r="F28" s="95">
        <v>69030</v>
      </c>
    </row>
    <row r="29" spans="1:7" x14ac:dyDescent="0.35">
      <c r="A29" s="90"/>
      <c r="B29" s="96" t="s">
        <v>17</v>
      </c>
      <c r="C29" s="165">
        <v>4951</v>
      </c>
      <c r="D29" s="95">
        <v>75963</v>
      </c>
      <c r="E29" s="165">
        <v>5412</v>
      </c>
      <c r="F29" s="95">
        <v>74442</v>
      </c>
    </row>
    <row r="30" spans="1:7" x14ac:dyDescent="0.35">
      <c r="A30" s="96" t="s">
        <v>18</v>
      </c>
      <c r="B30" s="96" t="s">
        <v>6</v>
      </c>
      <c r="C30" s="95">
        <v>4275</v>
      </c>
      <c r="D30" s="95">
        <v>4275</v>
      </c>
      <c r="E30" s="95">
        <v>5649</v>
      </c>
      <c r="F30" s="95">
        <v>5649</v>
      </c>
      <c r="G30" s="97"/>
    </row>
    <row r="31" spans="1:7" x14ac:dyDescent="0.35">
      <c r="A31" s="94"/>
      <c r="B31" s="96" t="s">
        <v>7</v>
      </c>
      <c r="C31" s="95">
        <v>4648</v>
      </c>
      <c r="D31" s="95">
        <v>8923</v>
      </c>
      <c r="E31" s="95">
        <v>5537</v>
      </c>
      <c r="F31" s="95">
        <v>11186</v>
      </c>
      <c r="G31" s="97"/>
    </row>
    <row r="32" spans="1:7" x14ac:dyDescent="0.35">
      <c r="A32" s="94"/>
      <c r="B32" s="96" t="s">
        <v>8</v>
      </c>
      <c r="C32" s="95">
        <v>4913</v>
      </c>
      <c r="D32" s="95">
        <v>13836</v>
      </c>
      <c r="E32" s="95">
        <v>5390</v>
      </c>
      <c r="F32" s="95">
        <v>16576</v>
      </c>
      <c r="G32" s="97"/>
    </row>
    <row r="33" spans="1:7" x14ac:dyDescent="0.35">
      <c r="A33" s="94"/>
      <c r="B33" s="96" t="s">
        <v>9</v>
      </c>
      <c r="C33" s="95">
        <v>6479</v>
      </c>
      <c r="D33" s="95">
        <v>20315</v>
      </c>
      <c r="E33" s="95">
        <v>5656</v>
      </c>
      <c r="F33" s="95">
        <v>22232</v>
      </c>
      <c r="G33" s="97"/>
    </row>
    <row r="34" spans="1:7" x14ac:dyDescent="0.35">
      <c r="A34" s="94"/>
      <c r="B34" s="96" t="s">
        <v>10</v>
      </c>
      <c r="C34" s="95">
        <v>7179</v>
      </c>
      <c r="D34" s="95">
        <v>27493</v>
      </c>
      <c r="E34" s="95">
        <v>5777</v>
      </c>
      <c r="F34" s="95">
        <v>28009</v>
      </c>
      <c r="G34" s="97"/>
    </row>
    <row r="35" spans="1:7" x14ac:dyDescent="0.35">
      <c r="A35" s="94"/>
      <c r="B35" s="96" t="s">
        <v>11</v>
      </c>
      <c r="C35" s="95">
        <v>7204</v>
      </c>
      <c r="D35" s="95">
        <v>34697</v>
      </c>
      <c r="E35" s="95">
        <v>5848</v>
      </c>
      <c r="F35" s="95">
        <v>33857</v>
      </c>
      <c r="G35" s="97"/>
    </row>
    <row r="36" spans="1:7" x14ac:dyDescent="0.35">
      <c r="A36" s="94"/>
      <c r="B36" s="96" t="s">
        <v>12</v>
      </c>
      <c r="C36" s="95">
        <v>6417</v>
      </c>
      <c r="D36" s="95">
        <v>41114</v>
      </c>
      <c r="E36" s="95">
        <v>6145</v>
      </c>
      <c r="F36" s="95">
        <v>40002</v>
      </c>
      <c r="G36" s="97"/>
    </row>
    <row r="37" spans="1:7" x14ac:dyDescent="0.35">
      <c r="A37" s="94"/>
      <c r="B37" s="96" t="s">
        <v>13</v>
      </c>
      <c r="C37" s="95">
        <v>6420</v>
      </c>
      <c r="D37" s="95">
        <v>47534</v>
      </c>
      <c r="E37" s="95">
        <v>5644</v>
      </c>
      <c r="F37" s="95">
        <v>45646</v>
      </c>
      <c r="G37" s="97"/>
    </row>
    <row r="38" spans="1:7" x14ac:dyDescent="0.35">
      <c r="A38" s="94"/>
      <c r="B38" s="96" t="s">
        <v>14</v>
      </c>
      <c r="C38" s="95">
        <v>5685</v>
      </c>
      <c r="D38" s="95">
        <v>53219</v>
      </c>
      <c r="E38" s="95">
        <v>5644</v>
      </c>
      <c r="F38" s="95">
        <v>51290</v>
      </c>
      <c r="G38" s="97"/>
    </row>
    <row r="39" spans="1:7" x14ac:dyDescent="0.35">
      <c r="A39" s="94"/>
      <c r="B39" s="96" t="s">
        <v>15</v>
      </c>
      <c r="C39" s="95">
        <v>5794</v>
      </c>
      <c r="D39" s="95">
        <v>59013</v>
      </c>
      <c r="E39" s="95">
        <v>5494</v>
      </c>
      <c r="F39" s="95">
        <v>56785</v>
      </c>
      <c r="G39" s="119">
        <f>+D39-F39</f>
        <v>2228</v>
      </c>
    </row>
    <row r="40" spans="1:7" x14ac:dyDescent="0.35">
      <c r="A40" s="94"/>
      <c r="B40" s="96" t="s">
        <v>16</v>
      </c>
      <c r="C40" s="95">
        <v>4889</v>
      </c>
      <c r="D40" s="95">
        <v>63902</v>
      </c>
      <c r="E40" s="95">
        <v>4651</v>
      </c>
      <c r="F40" s="95">
        <v>61436</v>
      </c>
    </row>
    <row r="41" spans="1:7" x14ac:dyDescent="0.35">
      <c r="A41" s="94"/>
      <c r="B41" s="96" t="s">
        <v>17</v>
      </c>
      <c r="C41" s="95">
        <v>4502</v>
      </c>
      <c r="D41" s="95">
        <v>68404</v>
      </c>
      <c r="E41" s="95">
        <v>4300</v>
      </c>
      <c r="F41" s="95">
        <v>65736</v>
      </c>
    </row>
    <row r="42" spans="1:7" x14ac:dyDescent="0.35">
      <c r="A42" s="96" t="s">
        <v>19</v>
      </c>
      <c r="B42" s="96" t="s">
        <v>6</v>
      </c>
      <c r="C42" s="95">
        <v>3796</v>
      </c>
      <c r="D42" s="95">
        <v>3796</v>
      </c>
      <c r="E42" s="95">
        <v>4363</v>
      </c>
      <c r="F42" s="95">
        <v>4363</v>
      </c>
      <c r="G42" s="97"/>
    </row>
    <row r="43" spans="1:7" x14ac:dyDescent="0.35">
      <c r="A43" s="94"/>
      <c r="B43" s="96" t="s">
        <v>7</v>
      </c>
      <c r="C43" s="95">
        <v>3872</v>
      </c>
      <c r="D43" s="95">
        <v>7668</v>
      </c>
      <c r="E43" s="95">
        <v>4085</v>
      </c>
      <c r="F43" s="95">
        <v>8447</v>
      </c>
      <c r="G43" s="97"/>
    </row>
    <row r="44" spans="1:7" x14ac:dyDescent="0.35">
      <c r="A44" s="94"/>
      <c r="B44" s="96" t="s">
        <v>8</v>
      </c>
      <c r="C44" s="95">
        <v>4381</v>
      </c>
      <c r="D44" s="95">
        <v>12049</v>
      </c>
      <c r="E44" s="95">
        <v>5059</v>
      </c>
      <c r="F44" s="95">
        <v>13506</v>
      </c>
      <c r="G44" s="97"/>
    </row>
    <row r="45" spans="1:7" x14ac:dyDescent="0.35">
      <c r="A45" s="94"/>
      <c r="B45" s="96" t="s">
        <v>9</v>
      </c>
      <c r="C45" s="95">
        <v>5155</v>
      </c>
      <c r="D45" s="95">
        <v>17204</v>
      </c>
      <c r="E45" s="95">
        <v>4933</v>
      </c>
      <c r="F45" s="95">
        <v>18439</v>
      </c>
      <c r="G45" s="97"/>
    </row>
    <row r="46" spans="1:7" x14ac:dyDescent="0.35">
      <c r="A46" s="94"/>
      <c r="B46" s="96" t="s">
        <v>10</v>
      </c>
      <c r="C46" s="95">
        <v>5206</v>
      </c>
      <c r="D46" s="95">
        <v>22410</v>
      </c>
      <c r="E46" s="95">
        <v>5003</v>
      </c>
      <c r="F46" s="95">
        <v>23442</v>
      </c>
      <c r="G46" s="97"/>
    </row>
    <row r="47" spans="1:7" x14ac:dyDescent="0.35">
      <c r="A47" s="94"/>
      <c r="B47" s="96" t="s">
        <v>11</v>
      </c>
      <c r="C47" s="95">
        <v>6046</v>
      </c>
      <c r="D47" s="95">
        <v>28456</v>
      </c>
      <c r="E47" s="95">
        <v>5707</v>
      </c>
      <c r="F47" s="95">
        <v>29149</v>
      </c>
      <c r="G47" s="97"/>
    </row>
    <row r="48" spans="1:7" x14ac:dyDescent="0.35">
      <c r="A48" s="94"/>
      <c r="B48" s="96" t="s">
        <v>12</v>
      </c>
      <c r="C48" s="95">
        <v>5569</v>
      </c>
      <c r="D48" s="95">
        <v>34025</v>
      </c>
      <c r="E48" s="95">
        <v>5801</v>
      </c>
      <c r="F48" s="95">
        <v>34950</v>
      </c>
      <c r="G48" s="97"/>
    </row>
    <row r="49" spans="1:7" x14ac:dyDescent="0.35">
      <c r="A49" s="94"/>
      <c r="B49" s="96" t="s">
        <v>13</v>
      </c>
      <c r="C49" s="95">
        <v>5136</v>
      </c>
      <c r="D49" s="95">
        <v>39161</v>
      </c>
      <c r="E49" s="95">
        <v>5605</v>
      </c>
      <c r="F49" s="95">
        <v>40554</v>
      </c>
      <c r="G49" s="97"/>
    </row>
    <row r="50" spans="1:7" x14ac:dyDescent="0.35">
      <c r="A50" s="94"/>
      <c r="B50" s="96" t="s">
        <v>14</v>
      </c>
      <c r="C50" s="95">
        <v>5162</v>
      </c>
      <c r="D50" s="95">
        <v>44323</v>
      </c>
      <c r="E50" s="95">
        <v>5487</v>
      </c>
      <c r="F50" s="95">
        <v>46042</v>
      </c>
      <c r="G50" s="97"/>
    </row>
    <row r="51" spans="1:7" x14ac:dyDescent="0.35">
      <c r="A51" s="94"/>
      <c r="B51" s="96" t="s">
        <v>15</v>
      </c>
      <c r="C51" s="95">
        <v>5033</v>
      </c>
      <c r="D51" s="95">
        <v>49356</v>
      </c>
      <c r="E51" s="95">
        <v>5058</v>
      </c>
      <c r="F51" s="95">
        <v>51100</v>
      </c>
      <c r="G51" s="119">
        <f>D51-F51</f>
        <v>-1744</v>
      </c>
    </row>
    <row r="52" spans="1:7" x14ac:dyDescent="0.35">
      <c r="A52" s="94"/>
      <c r="B52" s="96" t="s">
        <v>16</v>
      </c>
      <c r="C52" s="95">
        <v>3999</v>
      </c>
      <c r="D52" s="95">
        <v>53355</v>
      </c>
      <c r="E52" s="95">
        <v>4700</v>
      </c>
      <c r="F52" s="95">
        <v>55799</v>
      </c>
    </row>
    <row r="53" spans="1:7" x14ac:dyDescent="0.35">
      <c r="A53" s="94"/>
      <c r="B53" s="96" t="s">
        <v>17</v>
      </c>
      <c r="C53" s="95">
        <v>3429</v>
      </c>
      <c r="D53" s="95">
        <v>56784</v>
      </c>
      <c r="E53" s="95">
        <v>4404</v>
      </c>
      <c r="F53" s="95">
        <v>60203</v>
      </c>
    </row>
    <row r="54" spans="1:7" x14ac:dyDescent="0.35">
      <c r="A54" s="96" t="s">
        <v>20</v>
      </c>
      <c r="B54" s="96" t="s">
        <v>6</v>
      </c>
      <c r="C54" s="95">
        <v>3881</v>
      </c>
      <c r="D54" s="95">
        <v>3881</v>
      </c>
      <c r="E54" s="95">
        <v>4123</v>
      </c>
      <c r="F54" s="95">
        <v>4123</v>
      </c>
      <c r="G54" s="97"/>
    </row>
    <row r="55" spans="1:7" x14ac:dyDescent="0.35">
      <c r="A55" s="94"/>
      <c r="B55" s="96" t="s">
        <v>7</v>
      </c>
      <c r="C55" s="95">
        <v>4141</v>
      </c>
      <c r="D55" s="95">
        <v>8022</v>
      </c>
      <c r="E55" s="95">
        <v>4096</v>
      </c>
      <c r="F55" s="95">
        <v>8219</v>
      </c>
      <c r="G55" s="97"/>
    </row>
    <row r="56" spans="1:7" x14ac:dyDescent="0.35">
      <c r="A56" s="94"/>
      <c r="B56" s="96" t="s">
        <v>8</v>
      </c>
      <c r="C56" s="95">
        <v>4421</v>
      </c>
      <c r="D56" s="95">
        <v>12443</v>
      </c>
      <c r="E56" s="95">
        <v>4556</v>
      </c>
      <c r="F56" s="95">
        <v>12776</v>
      </c>
      <c r="G56" s="97"/>
    </row>
    <row r="57" spans="1:7" x14ac:dyDescent="0.35">
      <c r="A57" s="94"/>
      <c r="B57" s="96" t="s">
        <v>9</v>
      </c>
      <c r="C57" s="95">
        <v>4740</v>
      </c>
      <c r="D57" s="95">
        <v>17182</v>
      </c>
      <c r="E57" s="95">
        <v>4423</v>
      </c>
      <c r="F57" s="95">
        <v>17198</v>
      </c>
      <c r="G57" s="97"/>
    </row>
    <row r="58" spans="1:7" x14ac:dyDescent="0.35">
      <c r="A58" s="94"/>
      <c r="B58" s="96" t="s">
        <v>10</v>
      </c>
      <c r="C58" s="95">
        <v>5383</v>
      </c>
      <c r="D58" s="95">
        <v>22566</v>
      </c>
      <c r="E58" s="95">
        <v>4874</v>
      </c>
      <c r="F58" s="95">
        <v>22072</v>
      </c>
      <c r="G58" s="97"/>
    </row>
    <row r="59" spans="1:7" x14ac:dyDescent="0.35">
      <c r="A59" s="94"/>
      <c r="B59" s="96" t="s">
        <v>11</v>
      </c>
      <c r="C59" s="95">
        <v>5305</v>
      </c>
      <c r="D59" s="95">
        <v>27871</v>
      </c>
      <c r="E59" s="95">
        <v>5046</v>
      </c>
      <c r="F59" s="95">
        <v>27118</v>
      </c>
      <c r="G59" s="97"/>
    </row>
    <row r="60" spans="1:7" x14ac:dyDescent="0.35">
      <c r="A60" s="94"/>
      <c r="B60" s="96" t="s">
        <v>12</v>
      </c>
      <c r="C60" s="95">
        <v>5002</v>
      </c>
      <c r="D60" s="95">
        <v>32872</v>
      </c>
      <c r="E60" s="95">
        <v>4718</v>
      </c>
      <c r="F60" s="95">
        <v>31836</v>
      </c>
      <c r="G60" s="97"/>
    </row>
    <row r="61" spans="1:7" x14ac:dyDescent="0.35">
      <c r="A61" s="94"/>
      <c r="B61" s="96" t="s">
        <v>13</v>
      </c>
      <c r="C61" s="95">
        <v>5764</v>
      </c>
      <c r="D61" s="95">
        <v>38636</v>
      </c>
      <c r="E61" s="95">
        <v>5174</v>
      </c>
      <c r="F61" s="95">
        <v>37010</v>
      </c>
      <c r="G61" s="97"/>
    </row>
    <row r="62" spans="1:7" x14ac:dyDescent="0.35">
      <c r="A62" s="94"/>
      <c r="B62" s="96" t="s">
        <v>14</v>
      </c>
      <c r="C62" s="95">
        <v>5050</v>
      </c>
      <c r="D62" s="95">
        <v>43685</v>
      </c>
      <c r="E62" s="95">
        <v>4741</v>
      </c>
      <c r="F62" s="95">
        <v>41751</v>
      </c>
      <c r="G62" s="97"/>
    </row>
    <row r="63" spans="1:7" x14ac:dyDescent="0.35">
      <c r="A63" s="94"/>
      <c r="B63" s="96" t="s">
        <v>15</v>
      </c>
      <c r="C63" s="95">
        <v>4737</v>
      </c>
      <c r="D63" s="95">
        <v>48422</v>
      </c>
      <c r="E63" s="95">
        <v>4783</v>
      </c>
      <c r="F63" s="95">
        <v>46534</v>
      </c>
      <c r="G63" s="119">
        <f>D63-F63</f>
        <v>1888</v>
      </c>
    </row>
    <row r="64" spans="1:7" x14ac:dyDescent="0.35">
      <c r="A64" s="94"/>
      <c r="B64" s="96" t="s">
        <v>16</v>
      </c>
      <c r="C64" s="95">
        <v>4837</v>
      </c>
      <c r="D64" s="95">
        <v>53260</v>
      </c>
      <c r="E64" s="95">
        <v>4723</v>
      </c>
      <c r="F64" s="95">
        <v>51257</v>
      </c>
    </row>
    <row r="65" spans="1:7" x14ac:dyDescent="0.35">
      <c r="A65" s="94"/>
      <c r="B65" s="96" t="s">
        <v>17</v>
      </c>
      <c r="C65" s="95">
        <v>4649</v>
      </c>
      <c r="D65" s="95">
        <v>57909</v>
      </c>
      <c r="E65" s="95">
        <v>4595</v>
      </c>
      <c r="F65" s="95">
        <v>55852</v>
      </c>
    </row>
    <row r="66" spans="1:7" x14ac:dyDescent="0.35">
      <c r="A66" s="96" t="s">
        <v>21</v>
      </c>
      <c r="B66" s="96" t="s">
        <v>6</v>
      </c>
      <c r="C66" s="95">
        <v>4291</v>
      </c>
      <c r="D66" s="95">
        <v>4291</v>
      </c>
      <c r="E66" s="95">
        <v>4344</v>
      </c>
      <c r="F66" s="95">
        <v>4344</v>
      </c>
      <c r="G66" s="97"/>
    </row>
    <row r="67" spans="1:7" x14ac:dyDescent="0.35">
      <c r="A67" s="94"/>
      <c r="B67" s="96" t="s">
        <v>7</v>
      </c>
      <c r="C67" s="95">
        <v>3899</v>
      </c>
      <c r="D67" s="95">
        <v>8190</v>
      </c>
      <c r="E67" s="95">
        <v>4117</v>
      </c>
      <c r="F67" s="95">
        <v>8461</v>
      </c>
      <c r="G67" s="97"/>
    </row>
    <row r="68" spans="1:7" x14ac:dyDescent="0.35">
      <c r="A68" s="94"/>
      <c r="B68" s="96" t="s">
        <v>8</v>
      </c>
      <c r="C68" s="95">
        <v>4565</v>
      </c>
      <c r="D68" s="95">
        <v>12755</v>
      </c>
      <c r="E68" s="95">
        <v>5475</v>
      </c>
      <c r="F68" s="95">
        <v>13936</v>
      </c>
      <c r="G68" s="97"/>
    </row>
    <row r="69" spans="1:7" x14ac:dyDescent="0.35">
      <c r="A69" s="94"/>
      <c r="B69" s="96" t="s">
        <v>9</v>
      </c>
      <c r="C69" s="95">
        <v>4867</v>
      </c>
      <c r="D69" s="95">
        <v>17621</v>
      </c>
      <c r="E69" s="95">
        <v>4973</v>
      </c>
      <c r="F69" s="95">
        <v>18909</v>
      </c>
      <c r="G69" s="97"/>
    </row>
    <row r="70" spans="1:7" x14ac:dyDescent="0.35">
      <c r="A70" s="94"/>
      <c r="B70" s="96" t="s">
        <v>10</v>
      </c>
      <c r="C70" s="95">
        <v>5493</v>
      </c>
      <c r="D70" s="95">
        <v>23115</v>
      </c>
      <c r="E70" s="95">
        <v>6064</v>
      </c>
      <c r="F70" s="95">
        <v>24974</v>
      </c>
      <c r="G70" s="97"/>
    </row>
    <row r="71" spans="1:7" x14ac:dyDescent="0.35">
      <c r="A71" s="94"/>
      <c r="B71" s="96" t="s">
        <v>11</v>
      </c>
      <c r="C71" s="95">
        <v>5158</v>
      </c>
      <c r="D71" s="95">
        <v>28273</v>
      </c>
      <c r="E71" s="95">
        <v>5898</v>
      </c>
      <c r="F71" s="95">
        <v>30872</v>
      </c>
      <c r="G71" s="97"/>
    </row>
    <row r="72" spans="1:7" x14ac:dyDescent="0.35">
      <c r="A72" s="94"/>
      <c r="B72" s="96" t="s">
        <v>12</v>
      </c>
      <c r="C72" s="95">
        <v>5304</v>
      </c>
      <c r="D72" s="95">
        <v>33577</v>
      </c>
      <c r="E72" s="95">
        <v>6043</v>
      </c>
      <c r="F72" s="95">
        <v>36915</v>
      </c>
      <c r="G72" s="97"/>
    </row>
    <row r="73" spans="1:7" x14ac:dyDescent="0.35">
      <c r="A73" s="94"/>
      <c r="B73" s="96" t="s">
        <v>13</v>
      </c>
      <c r="C73" s="95">
        <v>5272</v>
      </c>
      <c r="D73" s="95">
        <v>38850</v>
      </c>
      <c r="E73" s="95">
        <v>6317</v>
      </c>
      <c r="F73" s="95">
        <v>43231</v>
      </c>
      <c r="G73" s="97"/>
    </row>
    <row r="74" spans="1:7" x14ac:dyDescent="0.35">
      <c r="A74" s="94"/>
      <c r="B74" s="96" t="s">
        <v>14</v>
      </c>
      <c r="C74" s="95">
        <v>5268</v>
      </c>
      <c r="D74" s="95">
        <v>44118</v>
      </c>
      <c r="E74" s="95">
        <v>5968</v>
      </c>
      <c r="F74" s="95">
        <v>49200</v>
      </c>
      <c r="G74" s="97"/>
    </row>
    <row r="75" spans="1:7" x14ac:dyDescent="0.35">
      <c r="A75" s="94"/>
      <c r="B75" s="96" t="s">
        <v>15</v>
      </c>
      <c r="C75" s="95">
        <v>5281</v>
      </c>
      <c r="D75" s="95">
        <v>49398</v>
      </c>
      <c r="E75" s="95">
        <v>6209</v>
      </c>
      <c r="F75" s="95">
        <v>55409</v>
      </c>
      <c r="G75" s="119">
        <f>D75-F75</f>
        <v>-6011</v>
      </c>
    </row>
    <row r="76" spans="1:7" x14ac:dyDescent="0.35">
      <c r="A76" s="94"/>
      <c r="B76" s="96" t="s">
        <v>16</v>
      </c>
      <c r="C76" s="95">
        <v>4668</v>
      </c>
      <c r="D76" s="95">
        <v>54066</v>
      </c>
      <c r="E76" s="95">
        <v>6163</v>
      </c>
      <c r="F76" s="95">
        <v>61572</v>
      </c>
    </row>
    <row r="77" spans="1:7" x14ac:dyDescent="0.35">
      <c r="A77" s="94"/>
      <c r="B77" s="96" t="s">
        <v>17</v>
      </c>
      <c r="C77" s="95">
        <v>4578</v>
      </c>
      <c r="D77" s="95">
        <v>58645</v>
      </c>
      <c r="E77" s="95">
        <v>5366</v>
      </c>
      <c r="F77" s="95">
        <v>66938</v>
      </c>
    </row>
    <row r="78" spans="1:7" x14ac:dyDescent="0.35">
      <c r="A78" s="96" t="s">
        <v>22</v>
      </c>
      <c r="B78" s="96" t="s">
        <v>6</v>
      </c>
      <c r="C78" s="95">
        <v>4810</v>
      </c>
      <c r="D78" s="95">
        <v>4810</v>
      </c>
      <c r="E78" s="95">
        <v>5743</v>
      </c>
      <c r="F78" s="95">
        <v>5743</v>
      </c>
      <c r="G78" s="97"/>
    </row>
    <row r="79" spans="1:7" x14ac:dyDescent="0.35">
      <c r="A79" s="94"/>
      <c r="B79" s="96" t="s">
        <v>7</v>
      </c>
      <c r="C79" s="95">
        <v>4304</v>
      </c>
      <c r="D79" s="95">
        <v>9114</v>
      </c>
      <c r="E79" s="95">
        <v>5196</v>
      </c>
      <c r="F79" s="95">
        <v>10939</v>
      </c>
      <c r="G79" s="97"/>
    </row>
    <row r="80" spans="1:7" x14ac:dyDescent="0.35">
      <c r="A80" s="94"/>
      <c r="B80" s="96" t="s">
        <v>8</v>
      </c>
      <c r="C80" s="95">
        <v>5417</v>
      </c>
      <c r="D80" s="95">
        <v>14531</v>
      </c>
      <c r="E80" s="95">
        <v>5979</v>
      </c>
      <c r="F80" s="95">
        <v>16918</v>
      </c>
      <c r="G80" s="97"/>
    </row>
    <row r="81" spans="1:14" x14ac:dyDescent="0.35">
      <c r="A81" s="94"/>
      <c r="B81" s="96" t="s">
        <v>9</v>
      </c>
      <c r="C81" s="95">
        <v>5216</v>
      </c>
      <c r="D81" s="95">
        <v>19747</v>
      </c>
      <c r="E81" s="95">
        <v>6106</v>
      </c>
      <c r="F81" s="95">
        <v>23024</v>
      </c>
      <c r="G81" s="97"/>
    </row>
    <row r="82" spans="1:14" x14ac:dyDescent="0.35">
      <c r="A82" s="94"/>
      <c r="B82" s="96" t="s">
        <v>10</v>
      </c>
      <c r="C82" s="95">
        <v>5163</v>
      </c>
      <c r="D82" s="95">
        <v>24911</v>
      </c>
      <c r="E82" s="95">
        <v>6448</v>
      </c>
      <c r="F82" s="95">
        <v>29472</v>
      </c>
      <c r="G82" s="97"/>
      <c r="L82" s="6"/>
      <c r="M82" s="6"/>
      <c r="N82" s="6"/>
    </row>
    <row r="83" spans="1:14" x14ac:dyDescent="0.35">
      <c r="A83" s="94"/>
      <c r="B83" s="96" t="s">
        <v>11</v>
      </c>
      <c r="C83" s="95">
        <v>5133</v>
      </c>
      <c r="D83" s="95">
        <v>30044</v>
      </c>
      <c r="E83" s="95">
        <v>5461</v>
      </c>
      <c r="F83" s="95">
        <v>34933</v>
      </c>
      <c r="G83" s="97"/>
      <c r="L83" s="68"/>
      <c r="M83" s="2"/>
      <c r="N83" s="2"/>
    </row>
    <row r="84" spans="1:14" x14ac:dyDescent="0.35">
      <c r="A84" s="94"/>
      <c r="B84" s="96" t="s">
        <v>12</v>
      </c>
      <c r="C84" s="95">
        <v>5415</v>
      </c>
      <c r="D84" s="95">
        <v>35459</v>
      </c>
      <c r="E84" s="95">
        <v>6182</v>
      </c>
      <c r="F84" s="95">
        <v>41115</v>
      </c>
      <c r="G84" s="97"/>
    </row>
    <row r="85" spans="1:14" x14ac:dyDescent="0.35">
      <c r="A85" s="94"/>
      <c r="B85" s="96" t="s">
        <v>13</v>
      </c>
      <c r="C85" s="95">
        <v>5202</v>
      </c>
      <c r="D85" s="95">
        <v>40661</v>
      </c>
      <c r="E85" s="95">
        <v>6314</v>
      </c>
      <c r="F85" s="95">
        <v>47430</v>
      </c>
      <c r="G85" s="97"/>
    </row>
    <row r="86" spans="1:14" x14ac:dyDescent="0.35">
      <c r="A86" s="94"/>
      <c r="B86" s="96" t="s">
        <v>14</v>
      </c>
      <c r="C86" s="95">
        <v>5037</v>
      </c>
      <c r="D86" s="95">
        <v>45697</v>
      </c>
      <c r="E86" s="95">
        <v>4700</v>
      </c>
      <c r="F86" s="95">
        <v>52129</v>
      </c>
      <c r="G86" s="97"/>
    </row>
    <row r="87" spans="1:14" x14ac:dyDescent="0.35">
      <c r="A87" s="94"/>
      <c r="B87" s="96" t="s">
        <v>15</v>
      </c>
      <c r="C87" s="95">
        <v>5398</v>
      </c>
      <c r="D87" s="95">
        <v>51096</v>
      </c>
      <c r="E87" s="95">
        <v>5073</v>
      </c>
      <c r="F87" s="95">
        <v>57203</v>
      </c>
      <c r="G87" s="119">
        <f>D87-F87</f>
        <v>-6107</v>
      </c>
    </row>
    <row r="88" spans="1:14" x14ac:dyDescent="0.35">
      <c r="A88" s="94"/>
      <c r="B88" s="96" t="s">
        <v>16</v>
      </c>
      <c r="C88" s="95">
        <v>5350</v>
      </c>
      <c r="D88" s="95">
        <v>56445</v>
      </c>
      <c r="E88" s="95">
        <v>4363</v>
      </c>
      <c r="F88" s="95">
        <v>61566</v>
      </c>
    </row>
    <row r="89" spans="1:14" x14ac:dyDescent="0.35">
      <c r="A89" s="94"/>
      <c r="B89" s="96" t="s">
        <v>17</v>
      </c>
      <c r="C89" s="95">
        <v>5336</v>
      </c>
      <c r="D89" s="95">
        <v>61782</v>
      </c>
      <c r="E89" s="95">
        <v>3917</v>
      </c>
      <c r="F89" s="95">
        <v>65483</v>
      </c>
    </row>
    <row r="90" spans="1:14" x14ac:dyDescent="0.35">
      <c r="A90" s="96" t="s">
        <v>23</v>
      </c>
      <c r="B90" s="96" t="s">
        <v>6</v>
      </c>
      <c r="C90" s="95">
        <v>4585</v>
      </c>
      <c r="D90" s="95">
        <v>4585</v>
      </c>
      <c r="E90" s="95">
        <v>4212</v>
      </c>
      <c r="F90" s="95">
        <v>4212</v>
      </c>
      <c r="G90" s="97"/>
    </row>
    <row r="91" spans="1:14" x14ac:dyDescent="0.35">
      <c r="A91" s="94"/>
      <c r="B91" s="96" t="s">
        <v>7</v>
      </c>
      <c r="C91" s="95">
        <v>4448</v>
      </c>
      <c r="D91" s="95">
        <v>9032</v>
      </c>
      <c r="E91" s="95">
        <v>3998</v>
      </c>
      <c r="F91" s="95">
        <v>8210</v>
      </c>
      <c r="G91" s="97"/>
    </row>
    <row r="92" spans="1:14" x14ac:dyDescent="0.35">
      <c r="A92" s="94"/>
      <c r="B92" s="96" t="s">
        <v>8</v>
      </c>
      <c r="C92" s="95">
        <v>5137</v>
      </c>
      <c r="D92" s="95">
        <v>14169</v>
      </c>
      <c r="E92" s="95">
        <v>3956</v>
      </c>
      <c r="F92" s="95">
        <v>12166</v>
      </c>
      <c r="G92" s="97"/>
    </row>
    <row r="93" spans="1:14" x14ac:dyDescent="0.35">
      <c r="A93" s="94"/>
      <c r="B93" s="96" t="s">
        <v>9</v>
      </c>
      <c r="C93" s="95">
        <v>5337</v>
      </c>
      <c r="D93" s="95">
        <v>19507</v>
      </c>
      <c r="E93" s="95">
        <v>4172</v>
      </c>
      <c r="F93" s="95">
        <v>16338</v>
      </c>
      <c r="G93" s="97"/>
    </row>
    <row r="94" spans="1:14" x14ac:dyDescent="0.35">
      <c r="A94" s="94"/>
      <c r="B94" s="96" t="s">
        <v>10</v>
      </c>
      <c r="C94" s="95">
        <v>6044</v>
      </c>
      <c r="D94" s="95">
        <v>25550</v>
      </c>
      <c r="E94" s="95">
        <v>4645</v>
      </c>
      <c r="F94" s="95">
        <v>20983</v>
      </c>
      <c r="G94" s="97"/>
    </row>
    <row r="95" spans="1:14" x14ac:dyDescent="0.35">
      <c r="A95" s="94"/>
      <c r="B95" s="96" t="s">
        <v>11</v>
      </c>
      <c r="C95" s="95">
        <v>5239</v>
      </c>
      <c r="D95" s="95">
        <v>30789</v>
      </c>
      <c r="E95" s="95">
        <v>4171</v>
      </c>
      <c r="F95" s="95">
        <v>25155</v>
      </c>
      <c r="G95" s="97"/>
      <c r="H95" s="97"/>
    </row>
    <row r="96" spans="1:14" x14ac:dyDescent="0.35">
      <c r="A96" s="94"/>
      <c r="B96" s="96" t="s">
        <v>12</v>
      </c>
      <c r="C96" s="95">
        <v>5856</v>
      </c>
      <c r="D96" s="95">
        <v>36645</v>
      </c>
      <c r="E96" s="95">
        <v>4905</v>
      </c>
      <c r="F96" s="95">
        <v>30060</v>
      </c>
      <c r="G96" s="97"/>
    </row>
    <row r="97" spans="1:9" x14ac:dyDescent="0.35">
      <c r="A97" s="94"/>
      <c r="B97" s="96" t="s">
        <v>13</v>
      </c>
      <c r="C97" s="95">
        <v>5568</v>
      </c>
      <c r="D97" s="95">
        <v>42213</v>
      </c>
      <c r="E97" s="95">
        <v>4400</v>
      </c>
      <c r="F97" s="95">
        <v>34460</v>
      </c>
      <c r="G97" s="97"/>
    </row>
    <row r="98" spans="1:9" x14ac:dyDescent="0.35">
      <c r="A98" s="94"/>
      <c r="B98" s="96" t="s">
        <v>14</v>
      </c>
      <c r="C98" s="95">
        <v>5746</v>
      </c>
      <c r="D98" s="95">
        <v>47959</v>
      </c>
      <c r="E98" s="95">
        <v>4002</v>
      </c>
      <c r="F98" s="95">
        <v>38462</v>
      </c>
      <c r="G98" s="97"/>
    </row>
    <row r="99" spans="1:9" x14ac:dyDescent="0.35">
      <c r="A99" s="94"/>
      <c r="B99" s="96" t="s">
        <v>15</v>
      </c>
      <c r="C99" s="95">
        <v>5889</v>
      </c>
      <c r="D99" s="95">
        <v>53848</v>
      </c>
      <c r="E99" s="95">
        <v>4121</v>
      </c>
      <c r="F99" s="95">
        <v>42583</v>
      </c>
      <c r="G99" s="119">
        <f>D99-F99</f>
        <v>11265</v>
      </c>
    </row>
    <row r="100" spans="1:9" x14ac:dyDescent="0.35">
      <c r="A100" s="94"/>
      <c r="B100" s="96" t="s">
        <v>16</v>
      </c>
      <c r="C100" s="95">
        <v>5893</v>
      </c>
      <c r="D100" s="95">
        <v>59742</v>
      </c>
      <c r="E100" s="95">
        <v>3409</v>
      </c>
      <c r="F100" s="95">
        <v>45992</v>
      </c>
    </row>
    <row r="101" spans="1:9" x14ac:dyDescent="0.35">
      <c r="A101" s="94"/>
      <c r="B101" s="96" t="s">
        <v>17</v>
      </c>
      <c r="C101" s="95">
        <v>5374</v>
      </c>
      <c r="D101" s="95">
        <v>65115</v>
      </c>
      <c r="E101" s="95">
        <v>3133</v>
      </c>
      <c r="F101" s="95">
        <v>49125</v>
      </c>
    </row>
    <row r="102" spans="1:9" x14ac:dyDescent="0.35">
      <c r="A102" s="94">
        <v>2020</v>
      </c>
      <c r="B102" s="94" t="s">
        <v>6</v>
      </c>
      <c r="C102" s="95">
        <v>4579</v>
      </c>
      <c r="D102" s="95">
        <v>4579</v>
      </c>
      <c r="E102" s="95">
        <v>3535</v>
      </c>
      <c r="F102" s="95">
        <v>3535</v>
      </c>
      <c r="G102" s="97"/>
      <c r="I102" s="46"/>
    </row>
    <row r="103" spans="1:9" x14ac:dyDescent="0.35">
      <c r="A103" s="94"/>
      <c r="B103" s="94" t="s">
        <v>7</v>
      </c>
      <c r="C103" s="95">
        <v>4378</v>
      </c>
      <c r="D103" s="95">
        <v>8957</v>
      </c>
      <c r="E103" s="95">
        <v>3191</v>
      </c>
      <c r="F103" s="95">
        <v>6727</v>
      </c>
      <c r="G103" s="97"/>
      <c r="I103" s="46"/>
    </row>
    <row r="104" spans="1:9" x14ac:dyDescent="0.35">
      <c r="A104" s="94"/>
      <c r="B104" s="94" t="s">
        <v>8</v>
      </c>
      <c r="C104" s="95">
        <v>4383</v>
      </c>
      <c r="D104" s="95">
        <v>13340</v>
      </c>
      <c r="E104" s="95">
        <v>3154</v>
      </c>
      <c r="F104" s="95">
        <v>9881</v>
      </c>
      <c r="G104" s="97"/>
      <c r="I104" s="46"/>
    </row>
    <row r="105" spans="1:9" x14ac:dyDescent="0.35">
      <c r="A105" s="94"/>
      <c r="B105" s="94" t="s">
        <v>9</v>
      </c>
      <c r="C105" s="95">
        <v>4349</v>
      </c>
      <c r="D105" s="95">
        <v>17689</v>
      </c>
      <c r="E105" s="95">
        <v>2894</v>
      </c>
      <c r="F105" s="95">
        <v>12775</v>
      </c>
      <c r="G105" s="97"/>
    </row>
    <row r="106" spans="1:9" x14ac:dyDescent="0.35">
      <c r="A106" s="94"/>
      <c r="B106" s="96" t="s">
        <v>10</v>
      </c>
      <c r="C106" s="95">
        <v>5078</v>
      </c>
      <c r="D106" s="95">
        <v>22767</v>
      </c>
      <c r="E106" s="95">
        <v>3166</v>
      </c>
      <c r="F106" s="95">
        <v>15941</v>
      </c>
      <c r="G106" s="97"/>
    </row>
    <row r="107" spans="1:9" x14ac:dyDescent="0.35">
      <c r="A107" s="94"/>
      <c r="B107" s="96" t="s">
        <v>11</v>
      </c>
      <c r="C107" s="95">
        <v>4786</v>
      </c>
      <c r="D107" s="95">
        <v>27553</v>
      </c>
      <c r="E107" s="95">
        <v>3299</v>
      </c>
      <c r="F107" s="95">
        <v>19241</v>
      </c>
      <c r="G107" s="97"/>
    </row>
    <row r="108" spans="1:9" x14ac:dyDescent="0.35">
      <c r="A108" s="94"/>
      <c r="B108" s="96" t="s">
        <v>12</v>
      </c>
      <c r="C108" s="95">
        <v>4931</v>
      </c>
      <c r="D108" s="95">
        <v>32484</v>
      </c>
      <c r="E108" s="95">
        <v>3451</v>
      </c>
      <c r="F108" s="95">
        <v>22691</v>
      </c>
      <c r="G108" s="97"/>
    </row>
    <row r="109" spans="1:9" x14ac:dyDescent="0.35">
      <c r="A109" s="94"/>
      <c r="B109" s="96" t="s">
        <v>13</v>
      </c>
      <c r="C109" s="95">
        <v>4955</v>
      </c>
      <c r="D109" s="95">
        <v>37439</v>
      </c>
      <c r="E109" s="95">
        <v>3508</v>
      </c>
      <c r="F109" s="95">
        <v>26200</v>
      </c>
      <c r="G109" s="97"/>
    </row>
    <row r="110" spans="1:9" x14ac:dyDescent="0.35">
      <c r="A110" s="94"/>
      <c r="B110" s="96" t="s">
        <v>14</v>
      </c>
      <c r="C110" s="95">
        <v>4727</v>
      </c>
      <c r="D110" s="95">
        <v>42165</v>
      </c>
      <c r="E110" s="95">
        <v>4129</v>
      </c>
      <c r="F110" s="95">
        <v>30328</v>
      </c>
      <c r="G110" s="97"/>
    </row>
    <row r="111" spans="1:9" x14ac:dyDescent="0.35">
      <c r="A111" s="94"/>
      <c r="B111" s="96" t="s">
        <v>15</v>
      </c>
      <c r="C111" s="95">
        <v>4674</v>
      </c>
      <c r="D111" s="95">
        <v>46839</v>
      </c>
      <c r="E111" s="95">
        <v>4004</v>
      </c>
      <c r="F111" s="95">
        <v>34333</v>
      </c>
      <c r="G111" s="119">
        <f>D111-F111</f>
        <v>12506</v>
      </c>
    </row>
    <row r="112" spans="1:9" x14ac:dyDescent="0.35">
      <c r="A112" s="94"/>
      <c r="B112" s="96" t="s">
        <v>16</v>
      </c>
      <c r="C112" s="95">
        <v>4500</v>
      </c>
      <c r="D112" s="95">
        <v>51340</v>
      </c>
      <c r="E112" s="95">
        <v>4115</v>
      </c>
      <c r="F112" s="95">
        <v>38448</v>
      </c>
    </row>
    <row r="113" spans="1:9" x14ac:dyDescent="0.35">
      <c r="A113" s="94"/>
      <c r="B113" s="96" t="s">
        <v>17</v>
      </c>
      <c r="C113" s="95">
        <v>3544</v>
      </c>
      <c r="D113" s="95">
        <v>54884</v>
      </c>
      <c r="E113" s="95">
        <v>3908</v>
      </c>
      <c r="F113" s="95">
        <v>42356</v>
      </c>
    </row>
    <row r="114" spans="1:9" x14ac:dyDescent="0.35">
      <c r="A114" s="94">
        <v>2021</v>
      </c>
      <c r="B114" s="94" t="s">
        <v>6</v>
      </c>
      <c r="C114" s="120">
        <v>4912</v>
      </c>
      <c r="D114" s="120">
        <v>4912</v>
      </c>
      <c r="E114" s="95">
        <v>3844</v>
      </c>
      <c r="F114" s="95">
        <v>3844</v>
      </c>
      <c r="G114" s="97"/>
    </row>
    <row r="115" spans="1:9" x14ac:dyDescent="0.35">
      <c r="A115" s="94"/>
      <c r="B115" s="94" t="s">
        <v>7</v>
      </c>
      <c r="C115" s="120">
        <v>4775</v>
      </c>
      <c r="D115" s="120">
        <v>9687</v>
      </c>
      <c r="E115" s="95">
        <v>3713</v>
      </c>
      <c r="F115" s="95">
        <v>7556</v>
      </c>
      <c r="G115" s="97"/>
    </row>
    <row r="116" spans="1:9" x14ac:dyDescent="0.35">
      <c r="A116" s="94"/>
      <c r="B116" s="94" t="s">
        <v>8</v>
      </c>
      <c r="C116" s="120">
        <v>5720</v>
      </c>
      <c r="D116" s="120">
        <v>15407</v>
      </c>
      <c r="E116" s="95">
        <v>5320</v>
      </c>
      <c r="F116" s="95">
        <v>12876</v>
      </c>
      <c r="G116" s="97"/>
    </row>
    <row r="117" spans="1:9" x14ac:dyDescent="0.35">
      <c r="A117" s="94"/>
      <c r="B117" s="94" t="s">
        <v>9</v>
      </c>
      <c r="C117" s="120">
        <v>6143</v>
      </c>
      <c r="D117" s="120">
        <v>21550</v>
      </c>
      <c r="E117" s="95">
        <v>4673</v>
      </c>
      <c r="F117" s="95">
        <v>17549</v>
      </c>
      <c r="G117" s="97"/>
    </row>
    <row r="118" spans="1:9" x14ac:dyDescent="0.35">
      <c r="A118" s="94"/>
      <c r="B118" s="94" t="s">
        <v>10</v>
      </c>
      <c r="C118" s="120">
        <v>6813</v>
      </c>
      <c r="D118" s="120">
        <v>28363</v>
      </c>
      <c r="E118" s="95">
        <v>5141</v>
      </c>
      <c r="F118" s="95">
        <v>22690</v>
      </c>
      <c r="G118" s="97"/>
      <c r="I118" s="97"/>
    </row>
    <row r="119" spans="1:9" x14ac:dyDescent="0.35">
      <c r="A119" s="94"/>
      <c r="B119" s="94" t="s">
        <v>11</v>
      </c>
      <c r="C119" s="120">
        <v>7010</v>
      </c>
      <c r="D119" s="120">
        <v>35373</v>
      </c>
      <c r="E119" s="95">
        <v>5909</v>
      </c>
      <c r="F119" s="95">
        <v>28599</v>
      </c>
      <c r="G119" s="97"/>
      <c r="I119" s="97"/>
    </row>
    <row r="120" spans="1:9" x14ac:dyDescent="0.35">
      <c r="A120" s="94"/>
      <c r="B120" s="94" t="s">
        <v>12</v>
      </c>
      <c r="C120" s="120">
        <v>7252</v>
      </c>
      <c r="D120" s="120">
        <v>42624</v>
      </c>
      <c r="E120" s="95">
        <v>5715</v>
      </c>
      <c r="F120" s="95">
        <v>34314</v>
      </c>
      <c r="G120" s="97"/>
      <c r="I120" s="97"/>
    </row>
    <row r="121" spans="1:9" x14ac:dyDescent="0.35">
      <c r="A121" s="94"/>
      <c r="B121" s="94" t="s">
        <v>13</v>
      </c>
      <c r="C121" s="120">
        <v>8099</v>
      </c>
      <c r="D121" s="120">
        <v>50723</v>
      </c>
      <c r="E121" s="95">
        <v>5754</v>
      </c>
      <c r="F121" s="95">
        <v>40068</v>
      </c>
      <c r="G121" s="97"/>
      <c r="I121" s="97"/>
    </row>
    <row r="122" spans="1:9" x14ac:dyDescent="0.35">
      <c r="A122" s="94"/>
      <c r="B122" s="94" t="s">
        <v>14</v>
      </c>
      <c r="C122" s="120">
        <v>7570</v>
      </c>
      <c r="D122" s="120">
        <v>58293</v>
      </c>
      <c r="E122" s="95">
        <v>5886</v>
      </c>
      <c r="F122" s="95">
        <v>45954</v>
      </c>
      <c r="G122" s="97"/>
      <c r="H122" s="97"/>
      <c r="I122" s="97"/>
    </row>
    <row r="123" spans="1:9" x14ac:dyDescent="0.35">
      <c r="A123" s="94"/>
      <c r="B123" s="94" t="s">
        <v>15</v>
      </c>
      <c r="C123" s="120">
        <v>6863</v>
      </c>
      <c r="D123" s="120">
        <v>65156</v>
      </c>
      <c r="E123" s="95">
        <v>5247</v>
      </c>
      <c r="F123" s="95">
        <v>51201</v>
      </c>
      <c r="G123" s="119">
        <f>D123-F123</f>
        <v>13955</v>
      </c>
      <c r="H123" s="97"/>
      <c r="I123" s="97"/>
    </row>
    <row r="124" spans="1:9" x14ac:dyDescent="0.35">
      <c r="A124" s="94"/>
      <c r="B124" s="94" t="s">
        <v>16</v>
      </c>
      <c r="C124" s="120">
        <v>6191</v>
      </c>
      <c r="D124" s="120">
        <v>71347</v>
      </c>
      <c r="E124" s="95">
        <v>5767</v>
      </c>
      <c r="F124" s="95">
        <v>56968</v>
      </c>
      <c r="I124" s="97"/>
    </row>
    <row r="125" spans="1:9" x14ac:dyDescent="0.35">
      <c r="A125" s="94"/>
      <c r="B125" s="94" t="s">
        <v>17</v>
      </c>
      <c r="C125" s="95">
        <v>6587</v>
      </c>
      <c r="D125" s="95">
        <v>77934</v>
      </c>
      <c r="E125" s="95">
        <v>6216</v>
      </c>
      <c r="F125" s="95">
        <v>63184</v>
      </c>
    </row>
    <row r="126" spans="1:9" x14ac:dyDescent="0.35">
      <c r="A126" s="94">
        <v>2022</v>
      </c>
      <c r="B126" s="94" t="s">
        <v>6</v>
      </c>
      <c r="C126" s="120">
        <v>5548</v>
      </c>
      <c r="D126" s="120">
        <v>5548</v>
      </c>
      <c r="E126" s="95">
        <v>5251</v>
      </c>
      <c r="F126" s="95">
        <v>5251</v>
      </c>
      <c r="G126" s="97"/>
    </row>
    <row r="127" spans="1:9" x14ac:dyDescent="0.35">
      <c r="A127" s="94"/>
      <c r="B127" s="94" t="s">
        <v>7</v>
      </c>
      <c r="C127" s="120">
        <v>6452</v>
      </c>
      <c r="D127" s="120">
        <v>12000</v>
      </c>
      <c r="E127" s="95">
        <v>5634</v>
      </c>
      <c r="F127" s="95">
        <v>10886</v>
      </c>
      <c r="G127" s="97"/>
    </row>
    <row r="128" spans="1:9" x14ac:dyDescent="0.35">
      <c r="A128" s="94"/>
      <c r="B128" s="94" t="s">
        <v>8</v>
      </c>
      <c r="C128" s="120">
        <v>7354</v>
      </c>
      <c r="D128" s="120">
        <v>19354</v>
      </c>
      <c r="E128" s="95">
        <v>7083</v>
      </c>
      <c r="F128" s="95">
        <v>17968</v>
      </c>
      <c r="G128" s="97"/>
    </row>
    <row r="129" spans="1:9" x14ac:dyDescent="0.35">
      <c r="A129" s="94"/>
      <c r="B129" s="94" t="s">
        <v>9</v>
      </c>
      <c r="C129" s="120">
        <v>8337</v>
      </c>
      <c r="D129" s="120">
        <v>27691</v>
      </c>
      <c r="E129" s="95">
        <v>6883</v>
      </c>
      <c r="F129" s="95">
        <v>24852</v>
      </c>
      <c r="G129" s="97"/>
    </row>
    <row r="130" spans="1:9" x14ac:dyDescent="0.35">
      <c r="A130" s="94"/>
      <c r="B130" s="94" t="s">
        <v>10</v>
      </c>
      <c r="C130" s="120">
        <v>8254</v>
      </c>
      <c r="D130" s="120">
        <v>35945</v>
      </c>
      <c r="E130" s="95">
        <v>7886</v>
      </c>
      <c r="F130" s="95">
        <v>32737</v>
      </c>
      <c r="G130" s="97"/>
    </row>
    <row r="131" spans="1:9" x14ac:dyDescent="0.35">
      <c r="A131" s="94"/>
      <c r="B131" s="94" t="s">
        <v>11</v>
      </c>
      <c r="C131" s="120">
        <v>8433</v>
      </c>
      <c r="D131" s="120">
        <v>44378</v>
      </c>
      <c r="E131" s="95">
        <v>8664</v>
      </c>
      <c r="F131" s="95">
        <v>41401</v>
      </c>
      <c r="G131" s="97"/>
    </row>
    <row r="132" spans="1:9" x14ac:dyDescent="0.35">
      <c r="A132" s="94"/>
      <c r="B132" s="94" t="s">
        <v>12</v>
      </c>
      <c r="C132" s="120">
        <v>7805</v>
      </c>
      <c r="D132" s="120">
        <v>52183</v>
      </c>
      <c r="E132" s="95">
        <v>8289</v>
      </c>
      <c r="F132" s="95">
        <v>49690</v>
      </c>
      <c r="G132" s="97"/>
    </row>
    <row r="133" spans="1:9" x14ac:dyDescent="0.35">
      <c r="A133" s="94"/>
      <c r="B133" s="94" t="s">
        <v>13</v>
      </c>
      <c r="C133" s="120">
        <v>7541</v>
      </c>
      <c r="D133" s="120">
        <v>59724</v>
      </c>
      <c r="E133" s="95">
        <v>7837</v>
      </c>
      <c r="F133" s="95">
        <v>57527</v>
      </c>
      <c r="G133" s="97"/>
    </row>
    <row r="134" spans="1:9" x14ac:dyDescent="0.35">
      <c r="A134" s="94"/>
      <c r="B134" s="94" t="s">
        <v>14</v>
      </c>
      <c r="C134" s="120">
        <v>7518</v>
      </c>
      <c r="D134" s="120">
        <v>67243</v>
      </c>
      <c r="E134" s="95">
        <v>7137</v>
      </c>
      <c r="F134" s="95">
        <v>64664</v>
      </c>
      <c r="G134" s="97"/>
    </row>
    <row r="135" spans="1:9" x14ac:dyDescent="0.35">
      <c r="A135" s="94"/>
      <c r="B135" s="94" t="s">
        <v>15</v>
      </c>
      <c r="C135" s="120">
        <v>7901</v>
      </c>
      <c r="D135" s="120">
        <v>75144</v>
      </c>
      <c r="E135" s="95">
        <v>6074</v>
      </c>
      <c r="F135" s="95">
        <v>70738</v>
      </c>
      <c r="G135" s="119">
        <f>D135-F135</f>
        <v>4406</v>
      </c>
    </row>
    <row r="136" spans="1:9" x14ac:dyDescent="0.35">
      <c r="A136" s="94"/>
      <c r="B136" s="94"/>
      <c r="C136" s="95"/>
      <c r="D136" s="95"/>
      <c r="E136" s="95"/>
      <c r="F136" s="95"/>
    </row>
    <row r="137" spans="1:9" ht="15" thickBot="1" x14ac:dyDescent="0.4">
      <c r="A137" s="94"/>
      <c r="B137" s="94"/>
      <c r="C137" s="95"/>
      <c r="D137" s="95"/>
      <c r="E137" s="95"/>
      <c r="F137" s="95"/>
    </row>
    <row r="138" spans="1:9" x14ac:dyDescent="0.35">
      <c r="A138" s="94"/>
      <c r="B138" s="94"/>
      <c r="C138" s="704" t="s">
        <v>15</v>
      </c>
      <c r="D138" s="705"/>
      <c r="E138" s="705"/>
      <c r="F138" s="706"/>
    </row>
    <row r="139" spans="1:9" x14ac:dyDescent="0.35">
      <c r="A139" s="94"/>
      <c r="B139" s="94"/>
      <c r="C139" s="99"/>
      <c r="D139" s="100" t="s">
        <v>24</v>
      </c>
      <c r="E139" s="100" t="s">
        <v>25</v>
      </c>
      <c r="F139" s="101" t="s">
        <v>26</v>
      </c>
    </row>
    <row r="140" spans="1:9" x14ac:dyDescent="0.35">
      <c r="A140" s="94"/>
      <c r="B140" s="94"/>
      <c r="C140" s="99" t="s">
        <v>0</v>
      </c>
      <c r="D140" s="95">
        <v>7901</v>
      </c>
      <c r="E140" s="109">
        <v>15.1</v>
      </c>
      <c r="F140" s="122">
        <v>56.5</v>
      </c>
      <c r="H140" s="97"/>
    </row>
    <row r="141" spans="1:9" x14ac:dyDescent="0.35">
      <c r="A141" s="94"/>
      <c r="B141" s="94"/>
      <c r="C141" s="99" t="s">
        <v>1</v>
      </c>
      <c r="D141" s="95">
        <v>6074</v>
      </c>
      <c r="E141" s="109">
        <v>15.8</v>
      </c>
      <c r="F141" s="122">
        <v>43.5</v>
      </c>
    </row>
    <row r="142" spans="1:9" x14ac:dyDescent="0.35">
      <c r="A142" s="94"/>
      <c r="B142" s="94"/>
      <c r="C142" s="102" t="s">
        <v>27</v>
      </c>
      <c r="D142" s="95">
        <v>1827</v>
      </c>
      <c r="E142" s="95"/>
      <c r="F142" s="170"/>
    </row>
    <row r="143" spans="1:9" x14ac:dyDescent="0.35">
      <c r="A143" s="94"/>
      <c r="C143" s="102" t="s">
        <v>28</v>
      </c>
      <c r="D143" s="95">
        <v>13975</v>
      </c>
      <c r="E143" s="109">
        <v>15.4</v>
      </c>
      <c r="F143" s="170"/>
      <c r="H143" s="97"/>
      <c r="I143" s="108"/>
    </row>
    <row r="144" spans="1:9" ht="15" thickBot="1" x14ac:dyDescent="0.4">
      <c r="A144" s="94"/>
      <c r="B144" s="94"/>
      <c r="C144" s="103"/>
      <c r="D144" s="171"/>
      <c r="E144" s="171"/>
      <c r="F144" s="172"/>
    </row>
    <row r="145" spans="1:9" x14ac:dyDescent="0.35">
      <c r="A145" s="94"/>
      <c r="B145" s="94"/>
      <c r="C145" s="95"/>
      <c r="D145" s="95"/>
      <c r="E145" s="95"/>
      <c r="F145" s="95"/>
    </row>
    <row r="146" spans="1:9" ht="15" thickBot="1" x14ac:dyDescent="0.4">
      <c r="A146" s="94"/>
      <c r="B146" s="94"/>
      <c r="C146" s="95"/>
      <c r="D146" s="95"/>
      <c r="E146" s="95"/>
      <c r="F146" s="95"/>
    </row>
    <row r="147" spans="1:9" x14ac:dyDescent="0.35">
      <c r="A147" s="94"/>
      <c r="B147" s="94"/>
      <c r="C147" s="704" t="s">
        <v>584</v>
      </c>
      <c r="D147" s="705"/>
      <c r="E147" s="705"/>
      <c r="F147" s="706"/>
    </row>
    <row r="148" spans="1:9" x14ac:dyDescent="0.35">
      <c r="A148" s="94"/>
      <c r="B148" s="94"/>
      <c r="C148" s="99"/>
      <c r="D148" s="100" t="s">
        <v>24</v>
      </c>
      <c r="E148" s="100" t="s">
        <v>25</v>
      </c>
      <c r="F148" s="101" t="s">
        <v>26</v>
      </c>
    </row>
    <row r="149" spans="1:9" x14ac:dyDescent="0.35">
      <c r="A149" s="94"/>
      <c r="B149" s="94"/>
      <c r="C149" s="99" t="s">
        <v>0</v>
      </c>
      <c r="D149" s="95">
        <v>75144</v>
      </c>
      <c r="E149" s="109">
        <v>15.3</v>
      </c>
      <c r="F149" s="122">
        <v>51.5</v>
      </c>
      <c r="H149" s="97"/>
    </row>
    <row r="150" spans="1:9" x14ac:dyDescent="0.35">
      <c r="A150" s="94"/>
      <c r="B150" s="94"/>
      <c r="C150" s="99" t="s">
        <v>1</v>
      </c>
      <c r="D150" s="95">
        <v>70738</v>
      </c>
      <c r="E150" s="109">
        <v>38.200000000000003</v>
      </c>
      <c r="F150" s="122">
        <v>48.5</v>
      </c>
    </row>
    <row r="151" spans="1:9" x14ac:dyDescent="0.35">
      <c r="A151" s="94"/>
      <c r="B151" s="94"/>
      <c r="C151" s="102" t="s">
        <v>27</v>
      </c>
      <c r="D151" s="95">
        <v>4406</v>
      </c>
      <c r="E151" s="109"/>
      <c r="F151" s="122"/>
    </row>
    <row r="152" spans="1:9" x14ac:dyDescent="0.35">
      <c r="A152" s="94"/>
      <c r="B152" s="94"/>
      <c r="C152" s="102" t="s">
        <v>28</v>
      </c>
      <c r="D152" s="95">
        <v>145882</v>
      </c>
      <c r="E152" s="109">
        <v>25.400000000000002</v>
      </c>
      <c r="F152" s="122"/>
      <c r="I152" s="124"/>
    </row>
    <row r="153" spans="1:9" x14ac:dyDescent="0.35">
      <c r="A153" s="94"/>
      <c r="B153" s="94"/>
      <c r="C153" s="99" t="s">
        <v>29</v>
      </c>
      <c r="D153" s="95">
        <v>21116</v>
      </c>
      <c r="E153" s="109">
        <v>12.700000000000001</v>
      </c>
      <c r="F153" s="122">
        <v>28.1</v>
      </c>
      <c r="G153" s="108"/>
      <c r="I153" s="124"/>
    </row>
    <row r="154" spans="1:9" x14ac:dyDescent="0.35">
      <c r="A154" s="94"/>
      <c r="B154" s="94"/>
      <c r="C154" s="99" t="s">
        <v>30</v>
      </c>
      <c r="D154" s="95">
        <v>27899</v>
      </c>
      <c r="E154" s="109">
        <v>6.6000000000000005</v>
      </c>
      <c r="F154" s="122">
        <v>37.1</v>
      </c>
      <c r="G154" s="108"/>
      <c r="I154" s="124"/>
    </row>
    <row r="155" spans="1:9" x14ac:dyDescent="0.35">
      <c r="A155" s="94"/>
      <c r="B155" s="94"/>
      <c r="C155" s="99" t="s">
        <v>31</v>
      </c>
      <c r="D155" s="95">
        <v>19263</v>
      </c>
      <c r="E155" s="109">
        <v>19.3</v>
      </c>
      <c r="F155" s="122">
        <v>25.6</v>
      </c>
      <c r="G155" s="108"/>
      <c r="I155" s="124"/>
    </row>
    <row r="156" spans="1:9" x14ac:dyDescent="0.35">
      <c r="A156" s="94"/>
      <c r="B156" s="94"/>
      <c r="C156" s="99" t="s">
        <v>32</v>
      </c>
      <c r="D156" s="95">
        <v>6866</v>
      </c>
      <c r="E156" s="109">
        <v>67.5</v>
      </c>
      <c r="F156" s="122">
        <v>9.1</v>
      </c>
      <c r="G156" s="108"/>
    </row>
    <row r="157" spans="1:9" x14ac:dyDescent="0.35">
      <c r="A157" s="94"/>
      <c r="B157" s="94"/>
      <c r="C157" s="99" t="s">
        <v>33</v>
      </c>
      <c r="D157" s="95">
        <v>10510</v>
      </c>
      <c r="E157" s="109">
        <v>30.400000000000002</v>
      </c>
      <c r="F157" s="122">
        <v>14.9</v>
      </c>
      <c r="H157" s="108"/>
      <c r="I157" s="108"/>
    </row>
    <row r="158" spans="1:9" x14ac:dyDescent="0.35">
      <c r="A158" s="94"/>
      <c r="B158" s="94"/>
      <c r="C158" s="99" t="s">
        <v>34</v>
      </c>
      <c r="D158" s="95">
        <v>26077</v>
      </c>
      <c r="E158" s="109">
        <v>23.5</v>
      </c>
      <c r="F158" s="122">
        <v>36.9</v>
      </c>
      <c r="H158" s="108"/>
      <c r="I158" s="108"/>
    </row>
    <row r="159" spans="1:9" x14ac:dyDescent="0.35">
      <c r="A159" s="94"/>
      <c r="B159" s="94"/>
      <c r="C159" s="99" t="s">
        <v>35</v>
      </c>
      <c r="D159" s="95">
        <v>11959</v>
      </c>
      <c r="E159" s="109">
        <v>158.1</v>
      </c>
      <c r="F159" s="122">
        <v>16.899999999999999</v>
      </c>
      <c r="H159" s="108"/>
      <c r="I159" s="108"/>
    </row>
    <row r="160" spans="1:9" ht="22" x14ac:dyDescent="0.35">
      <c r="A160" s="94"/>
      <c r="B160" s="94"/>
      <c r="C160" s="183" t="s">
        <v>36</v>
      </c>
      <c r="D160" s="95">
        <v>12721</v>
      </c>
      <c r="E160" s="109">
        <v>31.7</v>
      </c>
      <c r="F160" s="122">
        <v>18</v>
      </c>
      <c r="H160" s="108"/>
      <c r="I160" s="108"/>
    </row>
    <row r="161" spans="1:10" x14ac:dyDescent="0.35">
      <c r="A161" s="94"/>
      <c r="B161" s="94"/>
      <c r="C161" s="99" t="s">
        <v>37</v>
      </c>
      <c r="D161" s="95">
        <v>7229</v>
      </c>
      <c r="E161" s="109">
        <v>24</v>
      </c>
      <c r="F161" s="122">
        <v>10.200000000000001</v>
      </c>
      <c r="H161" s="108"/>
      <c r="I161" s="108"/>
    </row>
    <row r="162" spans="1:10" ht="22" x14ac:dyDescent="0.35">
      <c r="A162" s="94"/>
      <c r="B162" s="94"/>
      <c r="C162" s="183" t="s">
        <v>38</v>
      </c>
      <c r="D162" s="95">
        <v>1706</v>
      </c>
      <c r="E162" s="109">
        <v>20.100000000000001</v>
      </c>
      <c r="F162" s="122">
        <v>2.4</v>
      </c>
      <c r="H162" s="108"/>
      <c r="I162" s="108"/>
    </row>
    <row r="163" spans="1:10" ht="15" thickBot="1" x14ac:dyDescent="0.4">
      <c r="A163" s="94"/>
      <c r="B163" s="94"/>
      <c r="C163" s="103" t="s">
        <v>39</v>
      </c>
      <c r="D163" s="171">
        <v>535</v>
      </c>
      <c r="E163" s="184">
        <v>11</v>
      </c>
      <c r="F163" s="185">
        <v>0.8</v>
      </c>
      <c r="H163" s="108"/>
      <c r="I163" s="108"/>
    </row>
    <row r="164" spans="1:10" ht="15" thickBot="1" x14ac:dyDescent="0.4">
      <c r="A164" s="94"/>
      <c r="B164" s="94"/>
      <c r="C164" s="95"/>
      <c r="D164" s="95"/>
      <c r="E164" s="95"/>
      <c r="F164" s="95"/>
    </row>
    <row r="165" spans="1:10" ht="15" thickBot="1" x14ac:dyDescent="0.4">
      <c r="A165" s="94"/>
      <c r="B165" s="94"/>
      <c r="C165" s="701" t="s">
        <v>585</v>
      </c>
      <c r="D165" s="702"/>
      <c r="E165" s="702"/>
      <c r="F165" s="702"/>
      <c r="G165" s="702"/>
      <c r="H165" s="703"/>
    </row>
    <row r="166" spans="1:10" x14ac:dyDescent="0.35">
      <c r="A166" s="94"/>
      <c r="B166" s="94"/>
      <c r="C166" s="99"/>
      <c r="D166" s="100" t="s">
        <v>40</v>
      </c>
      <c r="E166" s="100" t="s">
        <v>41</v>
      </c>
      <c r="F166" s="100" t="s">
        <v>42</v>
      </c>
      <c r="G166" s="100" t="s">
        <v>41</v>
      </c>
      <c r="H166" s="101" t="s">
        <v>43</v>
      </c>
      <c r="I166" s="97"/>
    </row>
    <row r="167" spans="1:10" x14ac:dyDescent="0.35">
      <c r="A167" s="94"/>
      <c r="B167" s="501"/>
      <c r="C167" s="631" t="s">
        <v>45</v>
      </c>
      <c r="D167" s="632">
        <v>1636</v>
      </c>
      <c r="E167" s="633">
        <v>220.2</v>
      </c>
      <c r="F167" s="634">
        <v>1501</v>
      </c>
      <c r="G167" s="635">
        <v>13.5</v>
      </c>
      <c r="H167" s="636">
        <v>135</v>
      </c>
      <c r="I167" s="97"/>
      <c r="J167" s="97"/>
    </row>
    <row r="168" spans="1:10" x14ac:dyDescent="0.35">
      <c r="A168" s="94"/>
      <c r="B168" s="501"/>
      <c r="C168" s="631" t="s">
        <v>44</v>
      </c>
      <c r="D168" s="632">
        <v>1123</v>
      </c>
      <c r="E168" s="637">
        <v>0.8</v>
      </c>
      <c r="F168" s="634">
        <v>1247</v>
      </c>
      <c r="G168" s="635">
        <v>24.5</v>
      </c>
      <c r="H168" s="636">
        <v>-124</v>
      </c>
      <c r="I168" s="97"/>
      <c r="J168" s="97"/>
    </row>
    <row r="169" spans="1:10" x14ac:dyDescent="0.35">
      <c r="A169" s="94"/>
      <c r="B169" s="501"/>
      <c r="C169" s="631" t="s">
        <v>46</v>
      </c>
      <c r="D169" s="632">
        <v>1165</v>
      </c>
      <c r="E169" s="637">
        <v>25</v>
      </c>
      <c r="F169" s="634">
        <v>934</v>
      </c>
      <c r="G169" s="635">
        <v>15.2</v>
      </c>
      <c r="H169" s="636">
        <v>231</v>
      </c>
      <c r="I169" s="97"/>
      <c r="J169" s="97"/>
    </row>
    <row r="170" spans="1:10" x14ac:dyDescent="0.35">
      <c r="A170" s="94"/>
      <c r="B170" s="502"/>
      <c r="C170" s="631" t="s">
        <v>47</v>
      </c>
      <c r="D170" s="632">
        <v>646</v>
      </c>
      <c r="E170" s="633">
        <v>33.5</v>
      </c>
      <c r="F170" s="638">
        <v>628</v>
      </c>
      <c r="G170" s="635">
        <v>48.8</v>
      </c>
      <c r="H170" s="639">
        <v>18</v>
      </c>
      <c r="I170" s="97"/>
      <c r="J170" s="97"/>
    </row>
    <row r="171" spans="1:10" x14ac:dyDescent="0.35">
      <c r="A171" s="94"/>
      <c r="B171" s="502"/>
      <c r="C171" s="631" t="s">
        <v>49</v>
      </c>
      <c r="D171" s="632">
        <v>351</v>
      </c>
      <c r="E171" s="640">
        <v>-16.399999999999999</v>
      </c>
      <c r="F171" s="634">
        <v>57</v>
      </c>
      <c r="G171" s="641">
        <v>-12.3</v>
      </c>
      <c r="H171" s="636">
        <v>294</v>
      </c>
      <c r="I171" s="97"/>
      <c r="J171" s="97"/>
    </row>
    <row r="172" spans="1:10" x14ac:dyDescent="0.35">
      <c r="A172" s="94"/>
      <c r="B172" s="501"/>
      <c r="C172" s="631" t="s">
        <v>48</v>
      </c>
      <c r="D172" s="632">
        <v>165</v>
      </c>
      <c r="E172" s="637">
        <v>-62.2</v>
      </c>
      <c r="F172" s="634">
        <v>210</v>
      </c>
      <c r="G172" s="637">
        <v>61.5</v>
      </c>
      <c r="H172" s="636">
        <v>-45</v>
      </c>
      <c r="I172" s="97"/>
      <c r="J172" s="97"/>
    </row>
    <row r="173" spans="1:10" x14ac:dyDescent="0.35">
      <c r="A173" s="94"/>
      <c r="B173" s="501"/>
      <c r="C173" s="631" t="s">
        <v>50</v>
      </c>
      <c r="D173" s="632">
        <v>241</v>
      </c>
      <c r="E173" s="637">
        <v>2.6</v>
      </c>
      <c r="F173" s="634">
        <v>81</v>
      </c>
      <c r="G173" s="641">
        <v>-3.6</v>
      </c>
      <c r="H173" s="636">
        <v>160</v>
      </c>
      <c r="I173" s="97"/>
      <c r="J173" s="97"/>
    </row>
    <row r="174" spans="1:10" ht="15" thickBot="1" x14ac:dyDescent="0.4">
      <c r="A174" s="94"/>
      <c r="B174" s="501"/>
      <c r="C174" s="642" t="s">
        <v>63</v>
      </c>
      <c r="D174" s="643">
        <v>213</v>
      </c>
      <c r="E174" s="644">
        <v>3.4</v>
      </c>
      <c r="F174" s="645">
        <v>24</v>
      </c>
      <c r="G174" s="646">
        <v>9.1</v>
      </c>
      <c r="H174" s="647">
        <v>189</v>
      </c>
      <c r="I174" s="97"/>
      <c r="J174" s="97"/>
    </row>
    <row r="175" spans="1:10" ht="15" thickBot="1" x14ac:dyDescent="0.4">
      <c r="A175" s="94"/>
      <c r="B175" s="94"/>
      <c r="C175" s="95"/>
      <c r="D175" s="95"/>
      <c r="E175" s="95"/>
      <c r="F175" s="95"/>
    </row>
    <row r="176" spans="1:10" ht="15" thickBot="1" x14ac:dyDescent="0.4">
      <c r="A176" s="94"/>
      <c r="B176" s="94"/>
      <c r="C176" s="701" t="s">
        <v>586</v>
      </c>
      <c r="D176" s="702"/>
      <c r="E176" s="702"/>
      <c r="F176" s="702"/>
      <c r="G176" s="702"/>
      <c r="H176" s="703"/>
    </row>
    <row r="177" spans="1:10" x14ac:dyDescent="0.35">
      <c r="A177" s="94"/>
      <c r="B177" s="94"/>
      <c r="C177" s="99"/>
      <c r="D177" s="100" t="s">
        <v>40</v>
      </c>
      <c r="E177" s="100" t="s">
        <v>41</v>
      </c>
      <c r="F177" s="100" t="s">
        <v>42</v>
      </c>
      <c r="G177" s="100" t="s">
        <v>41</v>
      </c>
      <c r="H177" s="101" t="s">
        <v>43</v>
      </c>
    </row>
    <row r="178" spans="1:10" x14ac:dyDescent="0.35">
      <c r="A178" s="94"/>
      <c r="B178" s="503"/>
      <c r="C178" s="648" t="s">
        <v>44</v>
      </c>
      <c r="D178" s="632">
        <v>10462</v>
      </c>
      <c r="E178" s="633">
        <v>10.199999999999999</v>
      </c>
      <c r="F178" s="634">
        <v>13806</v>
      </c>
      <c r="G178" s="109">
        <v>36.299999999999997</v>
      </c>
      <c r="H178" s="636">
        <v>-3344</v>
      </c>
      <c r="I178" s="97"/>
      <c r="J178" s="97"/>
    </row>
    <row r="179" spans="1:10" x14ac:dyDescent="0.35">
      <c r="A179" s="94"/>
      <c r="B179" s="503"/>
      <c r="C179" s="631" t="s">
        <v>45</v>
      </c>
      <c r="D179" s="632">
        <v>6838</v>
      </c>
      <c r="E179" s="637">
        <v>21.7</v>
      </c>
      <c r="F179" s="634">
        <v>14858</v>
      </c>
      <c r="G179" s="109">
        <v>37</v>
      </c>
      <c r="H179" s="636">
        <v>-8020</v>
      </c>
      <c r="I179" s="97"/>
      <c r="J179" s="97"/>
    </row>
    <row r="180" spans="1:10" x14ac:dyDescent="0.35">
      <c r="A180" s="94"/>
      <c r="B180" s="503"/>
      <c r="C180" s="631" t="s">
        <v>47</v>
      </c>
      <c r="D180" s="632">
        <v>5828</v>
      </c>
      <c r="E180" s="633">
        <v>45.1</v>
      </c>
      <c r="F180" s="638">
        <v>9219</v>
      </c>
      <c r="G180" s="109">
        <v>91.3</v>
      </c>
      <c r="H180" s="639">
        <v>-3391</v>
      </c>
      <c r="I180" s="97"/>
      <c r="J180" s="97"/>
    </row>
    <row r="181" spans="1:10" x14ac:dyDescent="0.35">
      <c r="A181" s="94"/>
      <c r="B181" s="501"/>
      <c r="C181" s="631" t="s">
        <v>48</v>
      </c>
      <c r="D181" s="632">
        <v>3800</v>
      </c>
      <c r="E181" s="637">
        <v>13.5</v>
      </c>
      <c r="F181" s="634">
        <v>1655</v>
      </c>
      <c r="G181" s="109">
        <v>42.1</v>
      </c>
      <c r="H181" s="636">
        <v>2145</v>
      </c>
      <c r="I181" s="97"/>
      <c r="J181" s="97"/>
    </row>
    <row r="182" spans="1:10" x14ac:dyDescent="0.35">
      <c r="A182" s="94"/>
      <c r="B182" s="501"/>
      <c r="C182" s="631" t="s">
        <v>49</v>
      </c>
      <c r="D182" s="632">
        <v>4156</v>
      </c>
      <c r="E182" s="637">
        <v>25.9</v>
      </c>
      <c r="F182" s="634">
        <v>666</v>
      </c>
      <c r="G182" s="109">
        <v>20.9</v>
      </c>
      <c r="H182" s="636">
        <v>3490</v>
      </c>
      <c r="I182" s="97"/>
      <c r="J182" s="97"/>
    </row>
    <row r="183" spans="1:10" x14ac:dyDescent="0.35">
      <c r="A183" s="94"/>
      <c r="B183" s="501"/>
      <c r="C183" s="631" t="s">
        <v>50</v>
      </c>
      <c r="D183" s="632">
        <v>2751</v>
      </c>
      <c r="E183" s="637">
        <v>0</v>
      </c>
      <c r="F183" s="634">
        <v>1081</v>
      </c>
      <c r="G183" s="109">
        <v>9.6999999999999993</v>
      </c>
      <c r="H183" s="636">
        <v>1670</v>
      </c>
      <c r="I183" s="97"/>
      <c r="J183" s="97"/>
    </row>
    <row r="184" spans="1:10" x14ac:dyDescent="0.35">
      <c r="A184" s="94"/>
      <c r="B184" s="501"/>
      <c r="C184" s="631" t="s">
        <v>51</v>
      </c>
      <c r="D184" s="632">
        <v>2921</v>
      </c>
      <c r="E184" s="637">
        <v>9.4</v>
      </c>
      <c r="F184" s="634">
        <v>779</v>
      </c>
      <c r="G184" s="109">
        <v>42.9</v>
      </c>
      <c r="H184" s="636">
        <v>2142</v>
      </c>
      <c r="I184" s="97"/>
      <c r="J184" s="97"/>
    </row>
    <row r="185" spans="1:10" ht="15" thickBot="1" x14ac:dyDescent="0.4">
      <c r="A185" s="94"/>
      <c r="B185" s="501"/>
      <c r="C185" s="649" t="s">
        <v>61</v>
      </c>
      <c r="D185" s="643">
        <v>748</v>
      </c>
      <c r="E185" s="644">
        <v>18.2</v>
      </c>
      <c r="F185" s="645">
        <v>2345</v>
      </c>
      <c r="G185" s="644">
        <v>11</v>
      </c>
      <c r="H185" s="647">
        <v>-1597</v>
      </c>
      <c r="I185" s="97"/>
      <c r="J185" s="97"/>
    </row>
    <row r="186" spans="1:10" x14ac:dyDescent="0.35">
      <c r="A186" s="94"/>
      <c r="B186" s="94"/>
      <c r="C186" s="95"/>
      <c r="D186" s="95"/>
      <c r="E186" s="95"/>
      <c r="F186" s="95"/>
    </row>
    <row r="187" spans="1:10" x14ac:dyDescent="0.35">
      <c r="A187" s="94"/>
      <c r="B187" s="94"/>
      <c r="C187" s="500"/>
      <c r="D187" s="18"/>
      <c r="E187" s="57"/>
      <c r="F187" s="92"/>
    </row>
    <row r="188" spans="1:10" x14ac:dyDescent="0.35">
      <c r="A188" s="94"/>
      <c r="B188" s="94"/>
      <c r="C188" s="92"/>
      <c r="D188" s="92"/>
      <c r="E188" s="18"/>
      <c r="F188" s="57"/>
    </row>
    <row r="189" spans="1:10" x14ac:dyDescent="0.35">
      <c r="A189" s="94"/>
      <c r="B189" s="94"/>
      <c r="C189" s="92"/>
      <c r="D189" s="92"/>
      <c r="E189" s="92"/>
      <c r="F189" s="92"/>
    </row>
    <row r="190" spans="1:10" x14ac:dyDescent="0.35">
      <c r="A190" s="94"/>
      <c r="B190" s="94"/>
      <c r="C190" s="92"/>
      <c r="D190" s="92"/>
      <c r="E190" s="92"/>
      <c r="F190" s="92"/>
    </row>
    <row r="191" spans="1:10" x14ac:dyDescent="0.35">
      <c r="A191" s="94"/>
      <c r="B191" s="94"/>
      <c r="C191" s="92"/>
      <c r="D191" s="92"/>
      <c r="E191" s="92"/>
      <c r="F191" s="92"/>
    </row>
    <row r="192" spans="1:10" x14ac:dyDescent="0.35">
      <c r="A192" s="94"/>
      <c r="B192" s="94"/>
      <c r="C192" s="92"/>
      <c r="D192" s="92"/>
      <c r="E192" s="92"/>
      <c r="F192" s="92"/>
    </row>
    <row r="193" spans="1:6" x14ac:dyDescent="0.35">
      <c r="A193" s="94"/>
      <c r="B193" s="94"/>
      <c r="C193" s="95"/>
      <c r="D193" s="95"/>
      <c r="E193" s="95"/>
      <c r="F193" s="95"/>
    </row>
    <row r="194" spans="1:6" x14ac:dyDescent="0.35">
      <c r="A194" s="94"/>
      <c r="B194" s="94"/>
      <c r="C194" s="95"/>
      <c r="D194" s="95"/>
      <c r="E194" s="95"/>
      <c r="F194" s="95"/>
    </row>
    <row r="195" spans="1:6" x14ac:dyDescent="0.35">
      <c r="A195" s="94"/>
      <c r="B195" s="94"/>
      <c r="C195" s="95"/>
      <c r="D195" s="95"/>
      <c r="E195" s="95"/>
      <c r="F195" s="95"/>
    </row>
    <row r="196" spans="1:6" x14ac:dyDescent="0.35">
      <c r="A196" s="94"/>
      <c r="B196" s="94"/>
      <c r="C196" s="95"/>
      <c r="D196" s="95"/>
      <c r="E196" s="95"/>
      <c r="F196" s="95"/>
    </row>
    <row r="197" spans="1:6" x14ac:dyDescent="0.35">
      <c r="A197" s="94"/>
      <c r="B197" s="94"/>
      <c r="C197" s="95"/>
      <c r="D197" s="95"/>
      <c r="E197" s="95"/>
      <c r="F197" s="95"/>
    </row>
    <row r="198" spans="1:6" x14ac:dyDescent="0.35">
      <c r="A198" s="94"/>
      <c r="B198" s="94"/>
      <c r="C198" s="95"/>
      <c r="D198" s="95"/>
      <c r="E198" s="95"/>
      <c r="F198" s="95"/>
    </row>
    <row r="199" spans="1:6" x14ac:dyDescent="0.35">
      <c r="A199" s="94"/>
      <c r="B199" s="94"/>
      <c r="C199" s="95"/>
      <c r="D199" s="95"/>
      <c r="E199" s="95"/>
      <c r="F199" s="95"/>
    </row>
    <row r="200" spans="1:6" x14ac:dyDescent="0.35">
      <c r="A200" s="94"/>
      <c r="B200" s="94"/>
      <c r="C200" s="95"/>
      <c r="D200" s="95"/>
      <c r="E200" s="95"/>
      <c r="F200" s="95"/>
    </row>
    <row r="201" spans="1:6" x14ac:dyDescent="0.35">
      <c r="A201" s="94"/>
      <c r="B201" s="94"/>
      <c r="C201" s="95"/>
      <c r="D201" s="95"/>
      <c r="E201" s="95"/>
      <c r="F201" s="95"/>
    </row>
    <row r="202" spans="1:6" x14ac:dyDescent="0.35">
      <c r="A202" s="94"/>
      <c r="B202" s="94"/>
      <c r="C202" s="95"/>
      <c r="D202" s="95"/>
      <c r="E202" s="95"/>
      <c r="F202" s="95"/>
    </row>
    <row r="203" spans="1:6" x14ac:dyDescent="0.35">
      <c r="A203" s="94"/>
      <c r="B203" s="94"/>
      <c r="C203" s="95"/>
      <c r="D203" s="95"/>
      <c r="E203" s="95"/>
      <c r="F203" s="95"/>
    </row>
    <row r="204" spans="1:6" x14ac:dyDescent="0.35">
      <c r="A204" s="94"/>
      <c r="B204" s="94"/>
      <c r="C204" s="95"/>
      <c r="D204" s="95"/>
      <c r="E204" s="95"/>
      <c r="F204" s="95"/>
    </row>
    <row r="205" spans="1:6" x14ac:dyDescent="0.35">
      <c r="A205" s="94"/>
      <c r="B205" s="94"/>
      <c r="C205" s="95"/>
      <c r="D205" s="95"/>
      <c r="E205" s="95"/>
      <c r="F205" s="95"/>
    </row>
    <row r="206" spans="1:6" x14ac:dyDescent="0.35">
      <c r="A206" s="94"/>
      <c r="B206" s="94"/>
      <c r="C206" s="95"/>
      <c r="D206" s="95"/>
      <c r="E206" s="95"/>
      <c r="F206" s="95"/>
    </row>
    <row r="207" spans="1:6" x14ac:dyDescent="0.35">
      <c r="A207" s="94"/>
      <c r="B207" s="94"/>
      <c r="C207" s="95"/>
      <c r="D207" s="95"/>
      <c r="E207" s="95"/>
      <c r="F207" s="95"/>
    </row>
    <row r="208" spans="1:6" x14ac:dyDescent="0.35">
      <c r="A208" s="94"/>
      <c r="B208" s="94"/>
      <c r="C208" s="95"/>
      <c r="D208" s="95"/>
      <c r="E208" s="95"/>
      <c r="F208" s="95"/>
    </row>
    <row r="209" spans="1:6" x14ac:dyDescent="0.35">
      <c r="A209" s="94"/>
      <c r="B209" s="94"/>
      <c r="C209" s="95"/>
      <c r="D209" s="95"/>
      <c r="E209" s="95"/>
      <c r="F209" s="95"/>
    </row>
    <row r="210" spans="1:6" x14ac:dyDescent="0.35">
      <c r="A210" s="94"/>
      <c r="B210" s="94"/>
      <c r="C210" s="95"/>
      <c r="D210" s="95"/>
      <c r="E210" s="95"/>
      <c r="F210" s="95"/>
    </row>
    <row r="211" spans="1:6" x14ac:dyDescent="0.35">
      <c r="A211" s="94"/>
      <c r="B211" s="94"/>
      <c r="C211" s="95"/>
      <c r="D211" s="95"/>
      <c r="E211" s="95"/>
      <c r="F211" s="95"/>
    </row>
    <row r="212" spans="1:6" x14ac:dyDescent="0.35">
      <c r="A212" s="94"/>
      <c r="B212" s="94"/>
      <c r="C212" s="95"/>
      <c r="D212" s="95"/>
      <c r="E212" s="95"/>
      <c r="F212" s="95"/>
    </row>
    <row r="213" spans="1:6" x14ac:dyDescent="0.35">
      <c r="A213" s="94"/>
      <c r="B213" s="94"/>
      <c r="C213" s="95"/>
      <c r="D213" s="95"/>
      <c r="E213" s="95"/>
      <c r="F213" s="95"/>
    </row>
    <row r="214" spans="1:6" x14ac:dyDescent="0.35">
      <c r="A214" s="94"/>
      <c r="B214" s="94"/>
      <c r="C214" s="95"/>
      <c r="D214" s="95"/>
      <c r="E214" s="95"/>
      <c r="F214" s="95"/>
    </row>
    <row r="215" spans="1:6" x14ac:dyDescent="0.35">
      <c r="A215" s="94"/>
      <c r="B215" s="94"/>
      <c r="C215" s="95"/>
      <c r="D215" s="95"/>
      <c r="E215" s="95"/>
      <c r="F215" s="95"/>
    </row>
    <row r="216" spans="1:6" x14ac:dyDescent="0.35">
      <c r="A216" s="94"/>
      <c r="B216" s="94"/>
      <c r="C216" s="95"/>
      <c r="D216" s="95"/>
      <c r="E216" s="95"/>
      <c r="F216" s="95"/>
    </row>
    <row r="217" spans="1:6" x14ac:dyDescent="0.35">
      <c r="A217" s="94"/>
      <c r="B217" s="94"/>
      <c r="C217" s="95"/>
      <c r="D217" s="95"/>
      <c r="E217" s="95"/>
      <c r="F217" s="95"/>
    </row>
    <row r="218" spans="1:6" x14ac:dyDescent="0.35">
      <c r="A218" s="94"/>
      <c r="B218" s="94"/>
      <c r="C218" s="95"/>
      <c r="D218" s="95"/>
      <c r="E218" s="95"/>
      <c r="F218" s="95"/>
    </row>
    <row r="219" spans="1:6" x14ac:dyDescent="0.35">
      <c r="A219" s="94"/>
      <c r="B219" s="94"/>
      <c r="C219" s="95"/>
      <c r="D219" s="95"/>
      <c r="E219" s="95"/>
      <c r="F219" s="95"/>
    </row>
    <row r="220" spans="1:6" x14ac:dyDescent="0.35">
      <c r="A220" s="94"/>
      <c r="B220" s="94"/>
      <c r="C220" s="95"/>
      <c r="D220" s="95"/>
      <c r="E220" s="95"/>
      <c r="F220" s="95"/>
    </row>
    <row r="221" spans="1:6" x14ac:dyDescent="0.35">
      <c r="A221" s="94"/>
      <c r="B221" s="94"/>
      <c r="C221" s="95"/>
      <c r="D221" s="95"/>
      <c r="E221" s="95"/>
      <c r="F221" s="95"/>
    </row>
    <row r="222" spans="1:6" x14ac:dyDescent="0.35">
      <c r="A222" s="94"/>
      <c r="B222" s="94"/>
      <c r="C222" s="95"/>
      <c r="D222" s="95"/>
      <c r="E222" s="95"/>
      <c r="F222" s="95"/>
    </row>
    <row r="223" spans="1:6" x14ac:dyDescent="0.35">
      <c r="A223" s="94"/>
      <c r="B223" s="94"/>
      <c r="C223" s="95"/>
      <c r="D223" s="95"/>
      <c r="E223" s="95"/>
      <c r="F223" s="95"/>
    </row>
    <row r="224" spans="1:6" x14ac:dyDescent="0.35">
      <c r="A224" s="94"/>
      <c r="B224" s="94"/>
      <c r="C224" s="95"/>
      <c r="D224" s="95"/>
      <c r="E224" s="95"/>
      <c r="F224" s="95"/>
    </row>
    <row r="225" spans="1:6" x14ac:dyDescent="0.35">
      <c r="A225" s="94"/>
      <c r="B225" s="94"/>
      <c r="C225" s="95"/>
      <c r="D225" s="95"/>
      <c r="E225" s="95"/>
      <c r="F225" s="95"/>
    </row>
    <row r="226" spans="1:6" x14ac:dyDescent="0.35">
      <c r="A226" s="94"/>
      <c r="B226" s="94"/>
      <c r="C226" s="95"/>
      <c r="D226" s="95"/>
      <c r="E226" s="95"/>
      <c r="F226" s="95"/>
    </row>
    <row r="227" spans="1:6" x14ac:dyDescent="0.35">
      <c r="A227" s="94"/>
      <c r="B227" s="94"/>
      <c r="C227" s="95"/>
      <c r="D227" s="95"/>
      <c r="E227" s="95"/>
      <c r="F227" s="95"/>
    </row>
    <row r="228" spans="1:6" x14ac:dyDescent="0.35">
      <c r="A228" s="94"/>
      <c r="B228" s="94"/>
      <c r="C228" s="95"/>
      <c r="D228" s="95"/>
      <c r="E228" s="95"/>
      <c r="F228" s="95"/>
    </row>
    <row r="229" spans="1:6" x14ac:dyDescent="0.35">
      <c r="A229" s="94"/>
      <c r="B229" s="94"/>
      <c r="C229" s="95"/>
      <c r="D229" s="95"/>
      <c r="E229" s="95"/>
      <c r="F229" s="95"/>
    </row>
    <row r="230" spans="1:6" x14ac:dyDescent="0.35">
      <c r="A230" s="94"/>
      <c r="B230" s="94"/>
      <c r="C230" s="95"/>
      <c r="D230" s="95"/>
      <c r="E230" s="95"/>
      <c r="F230" s="95"/>
    </row>
    <row r="231" spans="1:6" x14ac:dyDescent="0.35">
      <c r="A231" s="94"/>
      <c r="B231" s="94"/>
      <c r="C231" s="95"/>
      <c r="D231" s="95"/>
      <c r="E231" s="95"/>
      <c r="F231" s="95"/>
    </row>
    <row r="232" spans="1:6" x14ac:dyDescent="0.35">
      <c r="A232" s="94"/>
      <c r="B232" s="94"/>
      <c r="C232" s="95"/>
      <c r="D232" s="95"/>
      <c r="E232" s="95"/>
      <c r="F232" s="95"/>
    </row>
    <row r="233" spans="1:6" x14ac:dyDescent="0.35">
      <c r="A233" s="94"/>
      <c r="B233" s="94"/>
      <c r="C233" s="95"/>
      <c r="D233" s="95"/>
      <c r="E233" s="95"/>
      <c r="F233" s="95"/>
    </row>
    <row r="234" spans="1:6" x14ac:dyDescent="0.35">
      <c r="A234" s="94"/>
      <c r="B234" s="94"/>
      <c r="C234" s="95"/>
      <c r="D234" s="95"/>
      <c r="E234" s="95"/>
      <c r="F234" s="95"/>
    </row>
    <row r="235" spans="1:6" x14ac:dyDescent="0.35">
      <c r="A235" s="94"/>
      <c r="B235" s="94"/>
      <c r="C235" s="95"/>
      <c r="D235" s="95"/>
      <c r="E235" s="95"/>
      <c r="F235" s="95"/>
    </row>
    <row r="236" spans="1:6" x14ac:dyDescent="0.35">
      <c r="A236" s="94"/>
      <c r="B236" s="94"/>
      <c r="C236" s="95"/>
      <c r="D236" s="95"/>
      <c r="E236" s="95"/>
      <c r="F236" s="95"/>
    </row>
    <row r="237" spans="1:6" x14ac:dyDescent="0.35">
      <c r="A237" s="94"/>
      <c r="B237" s="94"/>
      <c r="C237" s="95"/>
      <c r="D237" s="95"/>
      <c r="E237" s="95"/>
      <c r="F237" s="95"/>
    </row>
    <row r="238" spans="1:6" x14ac:dyDescent="0.35">
      <c r="A238" s="94"/>
      <c r="B238" s="94"/>
      <c r="C238" s="95"/>
      <c r="D238" s="95"/>
      <c r="E238" s="95"/>
      <c r="F238" s="95"/>
    </row>
    <row r="239" spans="1:6" x14ac:dyDescent="0.35">
      <c r="A239" s="94"/>
      <c r="B239" s="94"/>
      <c r="C239" s="95"/>
      <c r="D239" s="95"/>
      <c r="E239" s="95"/>
      <c r="F239" s="95"/>
    </row>
    <row r="240" spans="1:6" x14ac:dyDescent="0.35">
      <c r="A240" s="94"/>
      <c r="B240" s="94"/>
      <c r="C240" s="95"/>
      <c r="D240" s="95"/>
      <c r="E240" s="95"/>
      <c r="F240" s="95"/>
    </row>
    <row r="241" spans="1:6" x14ac:dyDescent="0.35">
      <c r="A241" s="94"/>
      <c r="B241" s="94"/>
      <c r="C241" s="95"/>
      <c r="D241" s="95"/>
      <c r="E241" s="95"/>
      <c r="F241" s="95"/>
    </row>
    <row r="242" spans="1:6" x14ac:dyDescent="0.35">
      <c r="A242" s="94"/>
      <c r="B242" s="94"/>
      <c r="C242" s="95"/>
      <c r="D242" s="95"/>
      <c r="E242" s="95"/>
      <c r="F242" s="95"/>
    </row>
    <row r="243" spans="1:6" x14ac:dyDescent="0.35">
      <c r="A243" s="94"/>
      <c r="B243" s="94"/>
      <c r="C243" s="95"/>
      <c r="D243" s="95"/>
      <c r="E243" s="95"/>
      <c r="F243" s="95"/>
    </row>
    <row r="244" spans="1:6" x14ac:dyDescent="0.35">
      <c r="A244" s="94"/>
      <c r="B244" s="94"/>
      <c r="C244" s="95"/>
      <c r="D244" s="95"/>
      <c r="E244" s="95"/>
      <c r="F244" s="95"/>
    </row>
    <row r="245" spans="1:6" x14ac:dyDescent="0.35">
      <c r="A245" s="94"/>
      <c r="B245" s="94"/>
      <c r="C245" s="95"/>
      <c r="D245" s="95"/>
      <c r="E245" s="95"/>
      <c r="F245" s="95"/>
    </row>
    <row r="246" spans="1:6" x14ac:dyDescent="0.35">
      <c r="A246" s="94"/>
      <c r="B246" s="94"/>
      <c r="C246" s="95"/>
      <c r="D246" s="95"/>
      <c r="E246" s="95"/>
      <c r="F246" s="95"/>
    </row>
    <row r="247" spans="1:6" x14ac:dyDescent="0.35">
      <c r="A247" s="94"/>
      <c r="B247" s="94"/>
      <c r="C247" s="95"/>
      <c r="D247" s="95"/>
      <c r="E247" s="95"/>
      <c r="F247" s="95"/>
    </row>
    <row r="248" spans="1:6" x14ac:dyDescent="0.35">
      <c r="A248" s="94"/>
      <c r="B248" s="94"/>
      <c r="C248" s="95"/>
      <c r="D248" s="95"/>
      <c r="E248" s="95"/>
      <c r="F248" s="95"/>
    </row>
    <row r="249" spans="1:6" x14ac:dyDescent="0.35">
      <c r="A249" s="94"/>
      <c r="B249" s="94"/>
      <c r="C249" s="95"/>
      <c r="D249" s="95"/>
      <c r="E249" s="95"/>
      <c r="F249" s="95"/>
    </row>
    <row r="250" spans="1:6" x14ac:dyDescent="0.35">
      <c r="A250" s="94"/>
      <c r="B250" s="94"/>
      <c r="C250" s="95"/>
      <c r="D250" s="95"/>
      <c r="E250" s="95"/>
      <c r="F250" s="95"/>
    </row>
    <row r="251" spans="1:6" x14ac:dyDescent="0.35">
      <c r="A251" s="94"/>
      <c r="B251" s="94"/>
      <c r="C251" s="95"/>
      <c r="D251" s="95"/>
      <c r="E251" s="95"/>
      <c r="F251" s="95"/>
    </row>
    <row r="252" spans="1:6" x14ac:dyDescent="0.35">
      <c r="A252" s="94"/>
      <c r="B252" s="94"/>
      <c r="C252" s="95"/>
      <c r="D252" s="95"/>
      <c r="E252" s="95"/>
      <c r="F252" s="95"/>
    </row>
    <row r="253" spans="1:6" x14ac:dyDescent="0.35">
      <c r="A253" s="94"/>
      <c r="B253" s="94"/>
      <c r="C253" s="95"/>
      <c r="D253" s="95"/>
      <c r="E253" s="95"/>
      <c r="F253" s="95"/>
    </row>
    <row r="254" spans="1:6" x14ac:dyDescent="0.35">
      <c r="A254" s="94"/>
      <c r="B254" s="94"/>
      <c r="C254" s="95"/>
      <c r="D254" s="95"/>
      <c r="E254" s="95"/>
      <c r="F254" s="95"/>
    </row>
    <row r="255" spans="1:6" x14ac:dyDescent="0.35">
      <c r="A255" s="94"/>
      <c r="B255" s="94"/>
      <c r="C255" s="95"/>
      <c r="D255" s="95"/>
      <c r="E255" s="95"/>
      <c r="F255" s="95"/>
    </row>
    <row r="256" spans="1:6" x14ac:dyDescent="0.35">
      <c r="A256" s="94"/>
      <c r="B256" s="94"/>
      <c r="C256" s="95"/>
      <c r="D256" s="95"/>
      <c r="E256" s="95"/>
      <c r="F256" s="95"/>
    </row>
    <row r="257" spans="1:6" x14ac:dyDescent="0.35">
      <c r="A257" s="94"/>
      <c r="B257" s="94"/>
      <c r="C257" s="95"/>
      <c r="D257" s="95"/>
      <c r="E257" s="95"/>
      <c r="F257" s="95"/>
    </row>
    <row r="258" spans="1:6" x14ac:dyDescent="0.35">
      <c r="A258" s="94"/>
      <c r="B258" s="94"/>
      <c r="C258" s="95"/>
      <c r="D258" s="95"/>
      <c r="E258" s="95"/>
      <c r="F258" s="95"/>
    </row>
    <row r="259" spans="1:6" x14ac:dyDescent="0.35">
      <c r="A259" s="94"/>
      <c r="B259" s="94"/>
      <c r="C259" s="95"/>
      <c r="D259" s="95"/>
      <c r="E259" s="95"/>
      <c r="F259" s="95"/>
    </row>
    <row r="260" spans="1:6" x14ac:dyDescent="0.35">
      <c r="A260" s="94"/>
      <c r="B260" s="94"/>
      <c r="C260" s="95"/>
      <c r="D260" s="95"/>
      <c r="E260" s="95"/>
      <c r="F260" s="95"/>
    </row>
    <row r="261" spans="1:6" x14ac:dyDescent="0.35">
      <c r="A261" s="94"/>
      <c r="B261" s="94"/>
      <c r="C261" s="95"/>
      <c r="D261" s="95"/>
      <c r="E261" s="95"/>
      <c r="F261" s="95"/>
    </row>
    <row r="262" spans="1:6" x14ac:dyDescent="0.35">
      <c r="A262" s="94"/>
      <c r="B262" s="94"/>
      <c r="C262" s="95"/>
      <c r="D262" s="95"/>
      <c r="E262" s="95"/>
      <c r="F262" s="95"/>
    </row>
    <row r="263" spans="1:6" x14ac:dyDescent="0.35">
      <c r="A263" s="94"/>
      <c r="B263" s="94"/>
      <c r="C263" s="95"/>
      <c r="D263" s="95"/>
      <c r="E263" s="95"/>
      <c r="F263" s="95"/>
    </row>
    <row r="264" spans="1:6" x14ac:dyDescent="0.35">
      <c r="A264" s="94"/>
      <c r="B264" s="94"/>
      <c r="C264" s="95"/>
      <c r="D264" s="95"/>
      <c r="E264" s="95"/>
      <c r="F264" s="95"/>
    </row>
    <row r="265" spans="1:6" x14ac:dyDescent="0.35">
      <c r="A265" s="94"/>
      <c r="B265" s="94"/>
      <c r="C265" s="95"/>
      <c r="D265" s="95"/>
      <c r="E265" s="95"/>
      <c r="F265" s="95"/>
    </row>
    <row r="266" spans="1:6" x14ac:dyDescent="0.35">
      <c r="A266" s="94"/>
      <c r="B266" s="94"/>
      <c r="C266" s="95"/>
      <c r="D266" s="95"/>
      <c r="E266" s="95"/>
      <c r="F266" s="95"/>
    </row>
    <row r="267" spans="1:6" x14ac:dyDescent="0.35">
      <c r="A267" s="94"/>
      <c r="B267" s="94"/>
      <c r="C267" s="95"/>
      <c r="D267" s="95"/>
      <c r="E267" s="95"/>
      <c r="F267" s="95"/>
    </row>
    <row r="268" spans="1:6" x14ac:dyDescent="0.35">
      <c r="A268" s="94"/>
      <c r="B268" s="94"/>
      <c r="C268" s="95"/>
      <c r="D268" s="95"/>
      <c r="E268" s="95"/>
      <c r="F268" s="95"/>
    </row>
    <row r="269" spans="1:6" x14ac:dyDescent="0.35">
      <c r="A269" s="94"/>
      <c r="B269" s="94"/>
      <c r="C269" s="95"/>
      <c r="D269" s="95"/>
      <c r="E269" s="95"/>
      <c r="F269" s="95"/>
    </row>
    <row r="270" spans="1:6" x14ac:dyDescent="0.35">
      <c r="A270" s="94"/>
      <c r="B270" s="94"/>
      <c r="C270" s="95"/>
      <c r="D270" s="95"/>
      <c r="E270" s="95"/>
      <c r="F270" s="95"/>
    </row>
    <row r="271" spans="1:6" x14ac:dyDescent="0.35">
      <c r="A271" s="94"/>
      <c r="B271" s="94"/>
      <c r="C271" s="95"/>
      <c r="D271" s="95"/>
      <c r="E271" s="95"/>
      <c r="F271" s="95"/>
    </row>
    <row r="272" spans="1:6" x14ac:dyDescent="0.35">
      <c r="A272" s="94"/>
      <c r="B272" s="94"/>
      <c r="C272" s="95"/>
      <c r="D272" s="95"/>
      <c r="E272" s="95"/>
      <c r="F272" s="95"/>
    </row>
    <row r="273" spans="1:6" x14ac:dyDescent="0.35">
      <c r="A273" s="94"/>
      <c r="B273" s="94"/>
      <c r="C273" s="95"/>
      <c r="D273" s="95"/>
      <c r="E273" s="95"/>
      <c r="F273" s="95"/>
    </row>
    <row r="274" spans="1:6" x14ac:dyDescent="0.35">
      <c r="A274" s="94"/>
      <c r="B274" s="94"/>
      <c r="C274" s="95"/>
      <c r="D274" s="95"/>
      <c r="E274" s="95"/>
      <c r="F274" s="95"/>
    </row>
    <row r="275" spans="1:6" x14ac:dyDescent="0.35">
      <c r="A275" s="94"/>
      <c r="B275" s="94"/>
      <c r="C275" s="95"/>
      <c r="D275" s="95"/>
      <c r="E275" s="95"/>
      <c r="F275" s="95"/>
    </row>
    <row r="276" spans="1:6" x14ac:dyDescent="0.35">
      <c r="A276" s="94"/>
      <c r="B276" s="94"/>
      <c r="C276" s="95"/>
      <c r="D276" s="95"/>
      <c r="E276" s="95"/>
      <c r="F276" s="95"/>
    </row>
    <row r="277" spans="1:6" x14ac:dyDescent="0.35">
      <c r="A277" s="94"/>
      <c r="B277" s="94"/>
      <c r="C277" s="95"/>
      <c r="D277" s="95"/>
      <c r="E277" s="95"/>
      <c r="F277" s="95"/>
    </row>
    <row r="278" spans="1:6" x14ac:dyDescent="0.35">
      <c r="A278" s="94"/>
      <c r="B278" s="94"/>
      <c r="C278" s="95"/>
      <c r="D278" s="95"/>
      <c r="E278" s="95"/>
      <c r="F278" s="95"/>
    </row>
    <row r="279" spans="1:6" x14ac:dyDescent="0.35">
      <c r="A279" s="94"/>
      <c r="B279" s="94"/>
      <c r="C279" s="95"/>
      <c r="D279" s="95"/>
      <c r="E279" s="95"/>
      <c r="F279" s="95"/>
    </row>
    <row r="280" spans="1:6" x14ac:dyDescent="0.35">
      <c r="A280" s="94"/>
      <c r="B280" s="94"/>
      <c r="C280" s="95"/>
      <c r="D280" s="95"/>
      <c r="E280" s="95"/>
      <c r="F280" s="95"/>
    </row>
    <row r="281" spans="1:6" x14ac:dyDescent="0.35">
      <c r="A281" s="94"/>
      <c r="B281" s="94"/>
      <c r="C281" s="95"/>
      <c r="D281" s="95"/>
      <c r="E281" s="95"/>
      <c r="F281" s="95"/>
    </row>
    <row r="282" spans="1:6" x14ac:dyDescent="0.35">
      <c r="A282" s="94"/>
      <c r="B282" s="94"/>
      <c r="C282" s="95"/>
      <c r="D282" s="95"/>
      <c r="E282" s="95"/>
      <c r="F282" s="95"/>
    </row>
    <row r="283" spans="1:6" x14ac:dyDescent="0.35">
      <c r="A283" s="94"/>
      <c r="B283" s="94"/>
      <c r="C283" s="95"/>
      <c r="D283" s="95"/>
      <c r="E283" s="95"/>
      <c r="F283" s="95"/>
    </row>
    <row r="284" spans="1:6" x14ac:dyDescent="0.35">
      <c r="A284" s="94"/>
      <c r="B284" s="94"/>
      <c r="C284" s="95"/>
      <c r="D284" s="95"/>
      <c r="E284" s="95"/>
      <c r="F284" s="95"/>
    </row>
    <row r="285" spans="1:6" x14ac:dyDescent="0.35">
      <c r="A285" s="94"/>
      <c r="B285" s="94"/>
      <c r="C285" s="95"/>
      <c r="D285" s="95"/>
      <c r="E285" s="95"/>
      <c r="F285" s="95"/>
    </row>
    <row r="286" spans="1:6" x14ac:dyDescent="0.35">
      <c r="A286" s="94"/>
      <c r="B286" s="94"/>
      <c r="C286" s="95"/>
      <c r="D286" s="95"/>
      <c r="E286" s="95"/>
      <c r="F286" s="95"/>
    </row>
    <row r="287" spans="1:6" x14ac:dyDescent="0.35">
      <c r="A287" s="94"/>
      <c r="B287" s="94"/>
      <c r="C287" s="95"/>
      <c r="D287" s="95"/>
      <c r="E287" s="95"/>
      <c r="F287" s="95"/>
    </row>
    <row r="288" spans="1:6" x14ac:dyDescent="0.35">
      <c r="A288" s="94"/>
      <c r="B288" s="94"/>
      <c r="C288" s="95"/>
      <c r="D288" s="95"/>
      <c r="E288" s="95"/>
      <c r="F288" s="95"/>
    </row>
    <row r="289" spans="1:6" x14ac:dyDescent="0.35">
      <c r="A289" s="94"/>
      <c r="B289" s="94"/>
      <c r="C289" s="95"/>
      <c r="D289" s="95"/>
      <c r="E289" s="95"/>
      <c r="F289" s="95"/>
    </row>
    <row r="290" spans="1:6" x14ac:dyDescent="0.35">
      <c r="A290" s="94"/>
      <c r="B290" s="94"/>
      <c r="C290" s="95"/>
      <c r="D290" s="95"/>
      <c r="E290" s="95"/>
      <c r="F290" s="95"/>
    </row>
    <row r="291" spans="1:6" x14ac:dyDescent="0.35">
      <c r="A291" s="94"/>
      <c r="B291" s="94"/>
      <c r="C291" s="95"/>
      <c r="D291" s="95"/>
      <c r="E291" s="95"/>
      <c r="F291" s="95"/>
    </row>
    <row r="292" spans="1:6" x14ac:dyDescent="0.35">
      <c r="A292" s="94"/>
      <c r="B292" s="94"/>
      <c r="C292" s="95"/>
      <c r="D292" s="95"/>
      <c r="E292" s="95"/>
      <c r="F292" s="95"/>
    </row>
    <row r="293" spans="1:6" x14ac:dyDescent="0.35">
      <c r="A293" s="94"/>
      <c r="B293" s="94"/>
      <c r="C293" s="95"/>
      <c r="D293" s="95"/>
      <c r="E293" s="95"/>
      <c r="F293" s="95"/>
    </row>
    <row r="294" spans="1:6" x14ac:dyDescent="0.35">
      <c r="A294" s="94"/>
      <c r="B294" s="94"/>
      <c r="C294" s="95"/>
      <c r="D294" s="95"/>
      <c r="E294" s="95"/>
      <c r="F294" s="95"/>
    </row>
    <row r="295" spans="1:6" x14ac:dyDescent="0.35">
      <c r="A295" s="94"/>
      <c r="B295" s="94"/>
      <c r="C295" s="95"/>
      <c r="D295" s="95"/>
      <c r="E295" s="95"/>
      <c r="F295" s="95"/>
    </row>
    <row r="296" spans="1:6" x14ac:dyDescent="0.35">
      <c r="A296" s="94"/>
      <c r="B296" s="94"/>
      <c r="C296" s="95"/>
      <c r="D296" s="95"/>
      <c r="E296" s="95"/>
      <c r="F296" s="95"/>
    </row>
    <row r="297" spans="1:6" x14ac:dyDescent="0.35">
      <c r="A297" s="94"/>
      <c r="B297" s="94"/>
      <c r="C297" s="95"/>
      <c r="D297" s="95"/>
      <c r="E297" s="95"/>
      <c r="F297" s="95"/>
    </row>
    <row r="298" spans="1:6" x14ac:dyDescent="0.35">
      <c r="A298" s="94"/>
      <c r="B298" s="94"/>
      <c r="C298" s="95"/>
      <c r="D298" s="95"/>
      <c r="E298" s="95"/>
      <c r="F298" s="95"/>
    </row>
    <row r="299" spans="1:6" x14ac:dyDescent="0.35">
      <c r="A299" s="94"/>
      <c r="B299" s="94"/>
      <c r="C299" s="95"/>
      <c r="D299" s="95"/>
      <c r="E299" s="95"/>
      <c r="F299" s="95"/>
    </row>
    <row r="300" spans="1:6" x14ac:dyDescent="0.35">
      <c r="A300" s="94"/>
      <c r="B300" s="94"/>
      <c r="C300" s="95"/>
      <c r="D300" s="95"/>
      <c r="E300" s="95"/>
      <c r="F300" s="95"/>
    </row>
    <row r="301" spans="1:6" x14ac:dyDescent="0.35">
      <c r="A301" s="94"/>
      <c r="B301" s="94"/>
      <c r="C301" s="95"/>
      <c r="D301" s="95"/>
      <c r="E301" s="95"/>
      <c r="F301" s="95"/>
    </row>
    <row r="302" spans="1:6" x14ac:dyDescent="0.35">
      <c r="A302" s="94"/>
      <c r="B302" s="94"/>
      <c r="C302" s="95"/>
      <c r="D302" s="95"/>
      <c r="E302" s="95"/>
      <c r="F302" s="95"/>
    </row>
    <row r="303" spans="1:6" x14ac:dyDescent="0.35">
      <c r="A303" s="94"/>
      <c r="B303" s="94"/>
      <c r="C303" s="95"/>
      <c r="D303" s="95"/>
      <c r="E303" s="95"/>
      <c r="F303" s="95"/>
    </row>
    <row r="304" spans="1:6" x14ac:dyDescent="0.35">
      <c r="A304" s="94"/>
      <c r="B304" s="94"/>
      <c r="C304" s="95"/>
      <c r="D304" s="95"/>
      <c r="E304" s="95"/>
      <c r="F304" s="95"/>
    </row>
    <row r="305" spans="1:6" x14ac:dyDescent="0.35">
      <c r="A305" s="94"/>
      <c r="B305" s="94"/>
      <c r="C305" s="95"/>
      <c r="D305" s="95"/>
      <c r="E305" s="95"/>
      <c r="F305" s="95"/>
    </row>
    <row r="306" spans="1:6" x14ac:dyDescent="0.35">
      <c r="A306" s="94"/>
      <c r="B306" s="94"/>
      <c r="C306" s="95"/>
      <c r="D306" s="95"/>
      <c r="E306" s="95"/>
      <c r="F306" s="95"/>
    </row>
    <row r="307" spans="1:6" x14ac:dyDescent="0.35">
      <c r="A307" s="94"/>
      <c r="B307" s="94"/>
      <c r="C307" s="95"/>
      <c r="D307" s="95"/>
      <c r="E307" s="95"/>
      <c r="F307" s="95"/>
    </row>
    <row r="308" spans="1:6" x14ac:dyDescent="0.35">
      <c r="A308" s="94"/>
      <c r="B308" s="94"/>
      <c r="C308" s="95"/>
      <c r="D308" s="95"/>
      <c r="E308" s="95"/>
      <c r="F308" s="95"/>
    </row>
    <row r="309" spans="1:6" x14ac:dyDescent="0.35">
      <c r="A309" s="94"/>
      <c r="B309" s="94"/>
      <c r="C309" s="95"/>
      <c r="D309" s="95"/>
      <c r="E309" s="95"/>
      <c r="F309" s="95"/>
    </row>
    <row r="310" spans="1:6" x14ac:dyDescent="0.35">
      <c r="A310" s="94"/>
      <c r="B310" s="94"/>
      <c r="C310" s="95"/>
      <c r="D310" s="95"/>
      <c r="E310" s="95"/>
      <c r="F310" s="95"/>
    </row>
    <row r="311" spans="1:6" x14ac:dyDescent="0.35">
      <c r="A311" s="94"/>
      <c r="B311" s="94"/>
      <c r="C311" s="95"/>
      <c r="D311" s="95"/>
      <c r="E311" s="95"/>
      <c r="F311" s="95"/>
    </row>
    <row r="312" spans="1:6" x14ac:dyDescent="0.35">
      <c r="A312" s="94"/>
      <c r="B312" s="94"/>
      <c r="C312" s="95"/>
      <c r="D312" s="95"/>
      <c r="E312" s="95"/>
      <c r="F312" s="95"/>
    </row>
    <row r="313" spans="1:6" x14ac:dyDescent="0.35">
      <c r="A313" s="94"/>
      <c r="B313" s="94"/>
      <c r="C313" s="95"/>
      <c r="D313" s="95"/>
      <c r="E313" s="95"/>
      <c r="F313" s="95"/>
    </row>
    <row r="314" spans="1:6" x14ac:dyDescent="0.35">
      <c r="A314" s="94"/>
      <c r="B314" s="94"/>
      <c r="C314" s="95"/>
      <c r="D314" s="95"/>
      <c r="E314" s="95"/>
      <c r="F314" s="95"/>
    </row>
    <row r="315" spans="1:6" x14ac:dyDescent="0.35">
      <c r="A315" s="94"/>
      <c r="B315" s="94"/>
      <c r="C315" s="95"/>
      <c r="D315" s="95"/>
      <c r="E315" s="95"/>
      <c r="F315" s="95"/>
    </row>
    <row r="316" spans="1:6" x14ac:dyDescent="0.35">
      <c r="A316" s="94"/>
      <c r="B316" s="94"/>
      <c r="C316" s="95"/>
      <c r="D316" s="95"/>
      <c r="E316" s="95"/>
      <c r="F316" s="95"/>
    </row>
    <row r="317" spans="1:6" x14ac:dyDescent="0.35">
      <c r="A317" s="94"/>
      <c r="B317" s="94"/>
      <c r="C317" s="95"/>
      <c r="D317" s="95"/>
      <c r="E317" s="95"/>
      <c r="F317" s="95"/>
    </row>
    <row r="318" spans="1:6" x14ac:dyDescent="0.35">
      <c r="A318" s="94"/>
      <c r="B318" s="94"/>
      <c r="C318" s="95"/>
      <c r="D318" s="95"/>
      <c r="E318" s="95"/>
      <c r="F318" s="95"/>
    </row>
    <row r="319" spans="1:6" x14ac:dyDescent="0.35">
      <c r="A319" s="94"/>
      <c r="B319" s="94"/>
      <c r="C319" s="95"/>
      <c r="D319" s="95"/>
      <c r="E319" s="95"/>
      <c r="F319" s="95"/>
    </row>
    <row r="320" spans="1:6" x14ac:dyDescent="0.35">
      <c r="A320" s="94"/>
      <c r="B320" s="94"/>
      <c r="C320" s="95"/>
      <c r="D320" s="95"/>
      <c r="E320" s="95"/>
      <c r="F320" s="95"/>
    </row>
    <row r="321" spans="1:6" x14ac:dyDescent="0.35">
      <c r="A321" s="94"/>
      <c r="B321" s="94"/>
      <c r="C321" s="95"/>
      <c r="D321" s="95"/>
      <c r="E321" s="95"/>
      <c r="F321" s="95"/>
    </row>
    <row r="322" spans="1:6" x14ac:dyDescent="0.35">
      <c r="A322" s="94"/>
      <c r="B322" s="94"/>
      <c r="C322" s="95"/>
      <c r="D322" s="95"/>
      <c r="E322" s="95"/>
      <c r="F322" s="95"/>
    </row>
    <row r="323" spans="1:6" x14ac:dyDescent="0.35">
      <c r="A323" s="94"/>
      <c r="B323" s="94"/>
      <c r="C323" s="95"/>
      <c r="D323" s="95"/>
      <c r="E323" s="95"/>
      <c r="F323" s="95"/>
    </row>
    <row r="324" spans="1:6" x14ac:dyDescent="0.35">
      <c r="A324" s="94"/>
      <c r="B324" s="94"/>
      <c r="C324" s="95"/>
      <c r="D324" s="95"/>
      <c r="E324" s="95"/>
      <c r="F324" s="95"/>
    </row>
    <row r="325" spans="1:6" x14ac:dyDescent="0.35">
      <c r="A325" s="94"/>
      <c r="B325" s="94"/>
      <c r="C325" s="95"/>
      <c r="D325" s="95"/>
      <c r="E325" s="95"/>
      <c r="F325" s="95"/>
    </row>
    <row r="326" spans="1:6" x14ac:dyDescent="0.35">
      <c r="A326" s="94"/>
      <c r="B326" s="94"/>
      <c r="C326" s="95"/>
      <c r="D326" s="95"/>
      <c r="E326" s="95"/>
      <c r="F326" s="95"/>
    </row>
    <row r="327" spans="1:6" x14ac:dyDescent="0.35">
      <c r="A327" s="94"/>
      <c r="B327" s="94"/>
      <c r="C327" s="95"/>
      <c r="D327" s="95"/>
      <c r="E327" s="95"/>
      <c r="F327" s="95"/>
    </row>
    <row r="328" spans="1:6" x14ac:dyDescent="0.35">
      <c r="A328" s="94"/>
      <c r="B328" s="94"/>
      <c r="C328" s="95"/>
      <c r="D328" s="95"/>
      <c r="E328" s="95"/>
      <c r="F328" s="95"/>
    </row>
    <row r="329" spans="1:6" x14ac:dyDescent="0.35">
      <c r="A329" s="94"/>
      <c r="B329" s="94"/>
      <c r="C329" s="95"/>
      <c r="D329" s="95"/>
      <c r="E329" s="95"/>
      <c r="F329" s="95"/>
    </row>
    <row r="330" spans="1:6" x14ac:dyDescent="0.35">
      <c r="A330" s="94"/>
      <c r="B330" s="94"/>
      <c r="C330" s="95"/>
      <c r="D330" s="95"/>
      <c r="E330" s="95"/>
      <c r="F330" s="95"/>
    </row>
    <row r="331" spans="1:6" x14ac:dyDescent="0.35">
      <c r="A331" s="94"/>
      <c r="B331" s="94"/>
      <c r="C331" s="95"/>
      <c r="D331" s="95"/>
      <c r="E331" s="95"/>
      <c r="F331" s="95"/>
    </row>
    <row r="332" spans="1:6" x14ac:dyDescent="0.35">
      <c r="A332" s="94"/>
      <c r="B332" s="94"/>
      <c r="C332" s="95"/>
      <c r="D332" s="95"/>
      <c r="E332" s="95"/>
      <c r="F332" s="95"/>
    </row>
    <row r="333" spans="1:6" x14ac:dyDescent="0.35">
      <c r="A333" s="94"/>
      <c r="B333" s="94"/>
      <c r="C333" s="95"/>
      <c r="D333" s="95"/>
      <c r="E333" s="95"/>
      <c r="F333" s="95"/>
    </row>
    <row r="334" spans="1:6" x14ac:dyDescent="0.35">
      <c r="A334" s="94"/>
      <c r="B334" s="94"/>
      <c r="C334" s="95"/>
      <c r="D334" s="95"/>
      <c r="E334" s="95"/>
      <c r="F334" s="95"/>
    </row>
    <row r="335" spans="1:6" x14ac:dyDescent="0.35">
      <c r="A335" s="94"/>
      <c r="B335" s="94"/>
      <c r="C335" s="95"/>
      <c r="D335" s="95"/>
      <c r="E335" s="95"/>
      <c r="F335" s="95"/>
    </row>
    <row r="336" spans="1:6" x14ac:dyDescent="0.35">
      <c r="A336" s="94"/>
      <c r="B336" s="94"/>
      <c r="C336" s="95"/>
      <c r="D336" s="95"/>
      <c r="E336" s="95"/>
      <c r="F336" s="95"/>
    </row>
    <row r="337" spans="1:6" x14ac:dyDescent="0.35">
      <c r="A337" s="94"/>
      <c r="B337" s="94"/>
      <c r="C337" s="95"/>
      <c r="D337" s="95"/>
      <c r="E337" s="95"/>
      <c r="F337" s="95"/>
    </row>
    <row r="338" spans="1:6" x14ac:dyDescent="0.35">
      <c r="A338" s="94"/>
      <c r="B338" s="94"/>
      <c r="C338" s="95"/>
      <c r="D338" s="95"/>
      <c r="E338" s="95"/>
      <c r="F338" s="95"/>
    </row>
    <row r="339" spans="1:6" x14ac:dyDescent="0.35">
      <c r="A339" s="94"/>
      <c r="B339" s="94"/>
      <c r="C339" s="95"/>
      <c r="D339" s="95"/>
      <c r="E339" s="95"/>
      <c r="F339" s="95"/>
    </row>
    <row r="340" spans="1:6" x14ac:dyDescent="0.35">
      <c r="A340" s="94"/>
      <c r="B340" s="94"/>
      <c r="C340" s="95"/>
      <c r="D340" s="95"/>
      <c r="E340" s="95"/>
      <c r="F340" s="95"/>
    </row>
    <row r="341" spans="1:6" x14ac:dyDescent="0.35">
      <c r="A341" s="94"/>
      <c r="B341" s="94"/>
      <c r="C341" s="95"/>
      <c r="D341" s="95"/>
      <c r="E341" s="95"/>
      <c r="F341" s="95"/>
    </row>
    <row r="342" spans="1:6" x14ac:dyDescent="0.35">
      <c r="A342" s="94"/>
      <c r="B342" s="94"/>
      <c r="C342" s="95"/>
      <c r="D342" s="95"/>
      <c r="E342" s="95"/>
      <c r="F342" s="95"/>
    </row>
    <row r="343" spans="1:6" x14ac:dyDescent="0.35">
      <c r="A343" s="94"/>
      <c r="B343" s="94"/>
      <c r="C343" s="95"/>
      <c r="D343" s="95"/>
      <c r="E343" s="95"/>
      <c r="F343" s="95"/>
    </row>
    <row r="344" spans="1:6" x14ac:dyDescent="0.35">
      <c r="A344" s="94"/>
      <c r="B344" s="94"/>
      <c r="C344" s="95"/>
      <c r="D344" s="95"/>
      <c r="E344" s="95"/>
      <c r="F344" s="95"/>
    </row>
    <row r="345" spans="1:6" x14ac:dyDescent="0.35">
      <c r="A345" s="94"/>
      <c r="B345" s="94"/>
      <c r="C345" s="95"/>
      <c r="D345" s="95"/>
      <c r="E345" s="95"/>
      <c r="F345" s="95"/>
    </row>
    <row r="346" spans="1:6" x14ac:dyDescent="0.35">
      <c r="A346" s="94"/>
      <c r="B346" s="94"/>
      <c r="C346" s="95"/>
      <c r="D346" s="95"/>
      <c r="E346" s="95"/>
      <c r="F346" s="95"/>
    </row>
    <row r="347" spans="1:6" x14ac:dyDescent="0.35">
      <c r="A347" s="94"/>
      <c r="B347" s="94"/>
      <c r="C347" s="95"/>
      <c r="D347" s="95"/>
      <c r="E347" s="95"/>
      <c r="F347" s="95"/>
    </row>
    <row r="348" spans="1:6" x14ac:dyDescent="0.35">
      <c r="A348" s="94"/>
      <c r="B348" s="94"/>
      <c r="C348" s="95"/>
      <c r="D348" s="95"/>
      <c r="E348" s="95"/>
      <c r="F348" s="95"/>
    </row>
    <row r="349" spans="1:6" x14ac:dyDescent="0.35">
      <c r="A349" s="94"/>
      <c r="B349" s="94"/>
      <c r="C349" s="95"/>
      <c r="D349" s="95"/>
      <c r="E349" s="95"/>
      <c r="F349" s="95"/>
    </row>
    <row r="350" spans="1:6" x14ac:dyDescent="0.35">
      <c r="A350" s="94"/>
      <c r="B350" s="94"/>
      <c r="C350" s="95"/>
      <c r="D350" s="95"/>
      <c r="E350" s="95"/>
      <c r="F350" s="95"/>
    </row>
    <row r="351" spans="1:6" x14ac:dyDescent="0.35">
      <c r="A351" s="94"/>
      <c r="B351" s="94"/>
      <c r="C351" s="95"/>
      <c r="D351" s="95"/>
      <c r="E351" s="95"/>
      <c r="F351" s="95"/>
    </row>
    <row r="352" spans="1:6" x14ac:dyDescent="0.35">
      <c r="A352" s="94"/>
      <c r="B352" s="94"/>
      <c r="C352" s="95"/>
      <c r="D352" s="95"/>
      <c r="E352" s="95"/>
      <c r="F352" s="95"/>
    </row>
    <row r="353" spans="1:6" x14ac:dyDescent="0.35">
      <c r="A353" s="94"/>
      <c r="B353" s="94"/>
      <c r="C353" s="95"/>
      <c r="D353" s="95"/>
      <c r="E353" s="95"/>
      <c r="F353" s="95"/>
    </row>
    <row r="354" spans="1:6" x14ac:dyDescent="0.35">
      <c r="A354" s="94"/>
      <c r="B354" s="94"/>
      <c r="C354" s="95"/>
      <c r="D354" s="95"/>
      <c r="E354" s="95"/>
      <c r="F354" s="95"/>
    </row>
    <row r="355" spans="1:6" x14ac:dyDescent="0.35">
      <c r="A355" s="94"/>
      <c r="B355" s="94"/>
      <c r="C355" s="95"/>
      <c r="D355" s="95"/>
      <c r="E355" s="95"/>
      <c r="F355" s="95"/>
    </row>
    <row r="356" spans="1:6" x14ac:dyDescent="0.35">
      <c r="A356" s="94"/>
      <c r="B356" s="94"/>
      <c r="C356" s="95"/>
      <c r="D356" s="95"/>
      <c r="E356" s="95"/>
      <c r="F356" s="95"/>
    </row>
    <row r="357" spans="1:6" x14ac:dyDescent="0.35">
      <c r="A357" s="94"/>
      <c r="B357" s="94"/>
      <c r="C357" s="95"/>
      <c r="D357" s="95"/>
      <c r="E357" s="95"/>
      <c r="F357" s="95"/>
    </row>
    <row r="358" spans="1:6" x14ac:dyDescent="0.35">
      <c r="A358" s="94"/>
      <c r="B358" s="94"/>
      <c r="C358" s="95"/>
      <c r="D358" s="95"/>
      <c r="E358" s="95"/>
      <c r="F358" s="95"/>
    </row>
    <row r="359" spans="1:6" x14ac:dyDescent="0.35">
      <c r="A359" s="94"/>
      <c r="B359" s="94"/>
      <c r="C359" s="95"/>
      <c r="D359" s="95"/>
      <c r="E359" s="95"/>
      <c r="F359" s="95"/>
    </row>
    <row r="360" spans="1:6" x14ac:dyDescent="0.35">
      <c r="A360" s="94"/>
      <c r="B360" s="94"/>
      <c r="C360" s="95"/>
      <c r="D360" s="95"/>
      <c r="E360" s="95"/>
      <c r="F360" s="95"/>
    </row>
    <row r="361" spans="1:6" x14ac:dyDescent="0.35">
      <c r="A361" s="94"/>
      <c r="B361" s="94"/>
      <c r="C361" s="95"/>
      <c r="D361" s="95"/>
      <c r="E361" s="95"/>
      <c r="F361" s="95"/>
    </row>
    <row r="362" spans="1:6" x14ac:dyDescent="0.35">
      <c r="A362" s="94"/>
      <c r="B362" s="94"/>
      <c r="C362" s="95"/>
      <c r="D362" s="95"/>
      <c r="E362" s="95"/>
      <c r="F362" s="95"/>
    </row>
    <row r="363" spans="1:6" x14ac:dyDescent="0.35">
      <c r="A363" s="94"/>
      <c r="B363" s="94"/>
      <c r="C363" s="95"/>
      <c r="D363" s="95"/>
      <c r="E363" s="95"/>
      <c r="F363" s="95"/>
    </row>
    <row r="364" spans="1:6" x14ac:dyDescent="0.35">
      <c r="A364" s="94"/>
      <c r="B364" s="94"/>
      <c r="C364" s="95"/>
      <c r="D364" s="95"/>
      <c r="E364" s="95"/>
      <c r="F364" s="95"/>
    </row>
    <row r="365" spans="1:6" x14ac:dyDescent="0.35">
      <c r="A365" s="94"/>
      <c r="B365" s="94"/>
      <c r="C365" s="95"/>
      <c r="D365" s="95"/>
      <c r="E365" s="95"/>
      <c r="F365" s="95"/>
    </row>
    <row r="366" spans="1:6" x14ac:dyDescent="0.35">
      <c r="A366" s="94"/>
      <c r="B366" s="94"/>
      <c r="C366" s="95"/>
      <c r="D366" s="95"/>
      <c r="E366" s="95"/>
      <c r="F366" s="95"/>
    </row>
    <row r="367" spans="1:6" x14ac:dyDescent="0.35">
      <c r="A367" s="94"/>
      <c r="B367" s="94"/>
      <c r="C367" s="95"/>
      <c r="D367" s="95"/>
      <c r="E367" s="95"/>
      <c r="F367" s="95"/>
    </row>
    <row r="368" spans="1:6" x14ac:dyDescent="0.35">
      <c r="A368" s="94"/>
      <c r="B368" s="94"/>
      <c r="C368" s="95"/>
      <c r="D368" s="95"/>
      <c r="E368" s="95"/>
      <c r="F368" s="95"/>
    </row>
    <row r="369" spans="1:6" x14ac:dyDescent="0.35">
      <c r="A369" s="94"/>
      <c r="B369" s="94"/>
      <c r="C369" s="95"/>
      <c r="D369" s="95"/>
      <c r="E369" s="95"/>
      <c r="F369" s="95"/>
    </row>
    <row r="370" spans="1:6" x14ac:dyDescent="0.35">
      <c r="A370" s="94"/>
      <c r="B370" s="94"/>
      <c r="C370" s="95"/>
      <c r="D370" s="95"/>
      <c r="E370" s="95"/>
      <c r="F370" s="95"/>
    </row>
    <row r="371" spans="1:6" x14ac:dyDescent="0.35">
      <c r="A371" s="94"/>
      <c r="B371" s="94"/>
      <c r="C371" s="95"/>
      <c r="D371" s="95"/>
      <c r="E371" s="95"/>
      <c r="F371" s="95"/>
    </row>
    <row r="372" spans="1:6" x14ac:dyDescent="0.35">
      <c r="A372" s="94"/>
      <c r="B372" s="94"/>
      <c r="C372" s="95"/>
      <c r="D372" s="95"/>
      <c r="E372" s="95"/>
      <c r="F372" s="95"/>
    </row>
    <row r="373" spans="1:6" x14ac:dyDescent="0.35">
      <c r="A373" s="94"/>
      <c r="B373" s="94"/>
      <c r="C373" s="95"/>
      <c r="D373" s="95"/>
      <c r="E373" s="95"/>
      <c r="F373" s="95"/>
    </row>
    <row r="374" spans="1:6" x14ac:dyDescent="0.35">
      <c r="A374" s="94"/>
      <c r="B374" s="94"/>
      <c r="C374" s="95"/>
      <c r="D374" s="95"/>
      <c r="E374" s="95"/>
      <c r="F374" s="95"/>
    </row>
    <row r="375" spans="1:6" x14ac:dyDescent="0.35">
      <c r="A375" s="94"/>
      <c r="B375" s="94"/>
      <c r="C375" s="95"/>
      <c r="D375" s="95"/>
      <c r="E375" s="95"/>
      <c r="F375" s="95"/>
    </row>
    <row r="376" spans="1:6" x14ac:dyDescent="0.35">
      <c r="A376" s="94"/>
      <c r="B376" s="94"/>
      <c r="C376" s="95"/>
      <c r="D376" s="95"/>
      <c r="E376" s="95"/>
      <c r="F376" s="95"/>
    </row>
    <row r="377" spans="1:6" x14ac:dyDescent="0.35">
      <c r="A377" s="94"/>
      <c r="B377" s="94"/>
      <c r="C377" s="95"/>
      <c r="D377" s="95"/>
      <c r="E377" s="95"/>
      <c r="F377" s="95"/>
    </row>
    <row r="378" spans="1:6" x14ac:dyDescent="0.35">
      <c r="A378" s="94"/>
      <c r="B378" s="94"/>
      <c r="C378" s="95"/>
      <c r="D378" s="95"/>
      <c r="E378" s="95"/>
      <c r="F378" s="95"/>
    </row>
    <row r="379" spans="1:6" x14ac:dyDescent="0.35">
      <c r="A379" s="94"/>
      <c r="B379" s="94"/>
      <c r="C379" s="95"/>
      <c r="D379" s="95"/>
      <c r="E379" s="95"/>
      <c r="F379" s="95"/>
    </row>
    <row r="380" spans="1:6" x14ac:dyDescent="0.35">
      <c r="A380" s="94"/>
      <c r="B380" s="94"/>
      <c r="C380" s="95"/>
      <c r="D380" s="95"/>
      <c r="E380" s="95"/>
      <c r="F380" s="95"/>
    </row>
    <row r="381" spans="1:6" x14ac:dyDescent="0.35">
      <c r="A381" s="94"/>
      <c r="B381" s="94"/>
      <c r="C381" s="95"/>
      <c r="D381" s="95"/>
      <c r="E381" s="95"/>
      <c r="F381" s="95"/>
    </row>
    <row r="382" spans="1:6" x14ac:dyDescent="0.35">
      <c r="A382" s="94"/>
      <c r="B382" s="94"/>
      <c r="C382" s="95"/>
      <c r="D382" s="95"/>
      <c r="E382" s="95"/>
      <c r="F382" s="95"/>
    </row>
    <row r="383" spans="1:6" x14ac:dyDescent="0.35">
      <c r="A383" s="94"/>
      <c r="B383" s="94"/>
      <c r="C383" s="95"/>
      <c r="D383" s="95"/>
      <c r="E383" s="95"/>
      <c r="F383" s="95"/>
    </row>
    <row r="384" spans="1:6" x14ac:dyDescent="0.35">
      <c r="A384" s="94"/>
      <c r="B384" s="94"/>
      <c r="C384" s="95"/>
      <c r="D384" s="95"/>
      <c r="E384" s="95"/>
      <c r="F384" s="95"/>
    </row>
    <row r="385" spans="1:6" x14ac:dyDescent="0.35">
      <c r="A385" s="94"/>
      <c r="B385" s="94"/>
      <c r="C385" s="95"/>
      <c r="D385" s="95"/>
      <c r="E385" s="95"/>
      <c r="F385" s="95"/>
    </row>
    <row r="386" spans="1:6" x14ac:dyDescent="0.35">
      <c r="A386" s="94"/>
      <c r="B386" s="94"/>
      <c r="C386" s="95"/>
      <c r="D386" s="95"/>
      <c r="E386" s="95"/>
      <c r="F386" s="95"/>
    </row>
    <row r="387" spans="1:6" x14ac:dyDescent="0.35">
      <c r="A387" s="94"/>
      <c r="B387" s="94"/>
      <c r="C387" s="95"/>
      <c r="D387" s="95"/>
      <c r="E387" s="95"/>
      <c r="F387" s="95"/>
    </row>
    <row r="388" spans="1:6" x14ac:dyDescent="0.35">
      <c r="A388" s="94"/>
      <c r="B388" s="94"/>
      <c r="C388" s="95"/>
      <c r="D388" s="95"/>
      <c r="E388" s="95"/>
      <c r="F388" s="95"/>
    </row>
    <row r="389" spans="1:6" x14ac:dyDescent="0.35">
      <c r="A389" s="94"/>
      <c r="B389" s="94"/>
      <c r="C389" s="95"/>
      <c r="D389" s="95"/>
      <c r="E389" s="95"/>
      <c r="F389" s="95"/>
    </row>
    <row r="390" spans="1:6" x14ac:dyDescent="0.35">
      <c r="A390" s="94"/>
      <c r="B390" s="94"/>
      <c r="C390" s="95"/>
      <c r="D390" s="95"/>
      <c r="E390" s="95"/>
      <c r="F390" s="95"/>
    </row>
    <row r="391" spans="1:6" x14ac:dyDescent="0.35">
      <c r="A391" s="94"/>
      <c r="B391" s="94"/>
      <c r="C391" s="95"/>
      <c r="D391" s="95"/>
      <c r="E391" s="95"/>
      <c r="F391" s="95"/>
    </row>
    <row r="392" spans="1:6" x14ac:dyDescent="0.35">
      <c r="A392" s="94"/>
      <c r="B392" s="94"/>
      <c r="C392" s="95"/>
      <c r="D392" s="95"/>
      <c r="E392" s="95"/>
      <c r="F392" s="95"/>
    </row>
    <row r="393" spans="1:6" x14ac:dyDescent="0.35">
      <c r="A393" s="94"/>
      <c r="B393" s="94"/>
      <c r="C393" s="95"/>
      <c r="D393" s="95"/>
      <c r="E393" s="95"/>
      <c r="F393" s="95"/>
    </row>
    <row r="394" spans="1:6" x14ac:dyDescent="0.35">
      <c r="A394" s="94"/>
      <c r="B394" s="94"/>
      <c r="C394" s="95"/>
      <c r="D394" s="95"/>
      <c r="E394" s="95"/>
      <c r="F394" s="95"/>
    </row>
    <row r="395" spans="1:6" x14ac:dyDescent="0.35">
      <c r="A395" s="94"/>
      <c r="B395" s="94"/>
      <c r="C395" s="95"/>
      <c r="D395" s="95"/>
      <c r="E395" s="95"/>
      <c r="F395" s="95"/>
    </row>
    <row r="396" spans="1:6" x14ac:dyDescent="0.35">
      <c r="A396" s="94"/>
      <c r="B396" s="94"/>
      <c r="C396" s="95"/>
      <c r="D396" s="95"/>
      <c r="E396" s="95"/>
      <c r="F396" s="95"/>
    </row>
    <row r="397" spans="1:6" x14ac:dyDescent="0.35">
      <c r="A397" s="94"/>
      <c r="B397" s="94"/>
      <c r="C397" s="95"/>
      <c r="D397" s="95"/>
      <c r="E397" s="95"/>
      <c r="F397" s="95"/>
    </row>
    <row r="398" spans="1:6" x14ac:dyDescent="0.35">
      <c r="A398" s="94"/>
      <c r="B398" s="94"/>
      <c r="C398" s="95"/>
      <c r="D398" s="95"/>
      <c r="E398" s="95"/>
      <c r="F398" s="95"/>
    </row>
    <row r="399" spans="1:6" x14ac:dyDescent="0.35">
      <c r="A399" s="94"/>
      <c r="B399" s="94"/>
      <c r="C399" s="95"/>
      <c r="D399" s="95"/>
      <c r="E399" s="95"/>
      <c r="F399" s="95"/>
    </row>
    <row r="400" spans="1:6" x14ac:dyDescent="0.35">
      <c r="A400" s="94"/>
      <c r="B400" s="94"/>
      <c r="C400" s="95"/>
      <c r="D400" s="95"/>
      <c r="E400" s="95"/>
      <c r="F400" s="95"/>
    </row>
    <row r="401" spans="1:6" x14ac:dyDescent="0.35">
      <c r="A401" s="94"/>
      <c r="B401" s="94"/>
      <c r="C401" s="95"/>
      <c r="D401" s="95"/>
      <c r="E401" s="95"/>
      <c r="F401" s="95"/>
    </row>
    <row r="402" spans="1:6" x14ac:dyDescent="0.35">
      <c r="A402" s="94"/>
      <c r="B402" s="94"/>
      <c r="C402" s="95"/>
      <c r="D402" s="95"/>
      <c r="E402" s="95"/>
      <c r="F402" s="95"/>
    </row>
    <row r="403" spans="1:6" x14ac:dyDescent="0.35">
      <c r="A403" s="94"/>
      <c r="B403" s="94"/>
      <c r="C403" s="95"/>
      <c r="D403" s="95"/>
      <c r="E403" s="95"/>
      <c r="F403" s="95"/>
    </row>
    <row r="404" spans="1:6" x14ac:dyDescent="0.35">
      <c r="A404" s="94"/>
      <c r="B404" s="94"/>
      <c r="C404" s="95"/>
      <c r="D404" s="95"/>
      <c r="E404" s="95"/>
      <c r="F404" s="95"/>
    </row>
    <row r="405" spans="1:6" x14ac:dyDescent="0.35">
      <c r="A405" s="94"/>
      <c r="B405" s="94"/>
      <c r="C405" s="95"/>
      <c r="D405" s="95"/>
      <c r="E405" s="95"/>
      <c r="F405" s="95"/>
    </row>
    <row r="406" spans="1:6" x14ac:dyDescent="0.35">
      <c r="A406" s="94"/>
      <c r="B406" s="94"/>
      <c r="C406" s="95"/>
      <c r="D406" s="95"/>
      <c r="E406" s="95"/>
      <c r="F406" s="95"/>
    </row>
    <row r="407" spans="1:6" x14ac:dyDescent="0.35">
      <c r="A407" s="94"/>
      <c r="B407" s="94"/>
      <c r="C407" s="95"/>
      <c r="D407" s="95"/>
      <c r="E407" s="95"/>
      <c r="F407" s="95"/>
    </row>
    <row r="408" spans="1:6" x14ac:dyDescent="0.35">
      <c r="A408" s="94"/>
      <c r="B408" s="94"/>
      <c r="C408" s="95"/>
      <c r="D408" s="95"/>
      <c r="E408" s="95"/>
      <c r="F408" s="95"/>
    </row>
    <row r="409" spans="1:6" x14ac:dyDescent="0.35">
      <c r="A409" s="94"/>
      <c r="B409" s="94"/>
      <c r="C409" s="95"/>
      <c r="D409" s="95"/>
      <c r="E409" s="95"/>
      <c r="F409" s="95"/>
    </row>
    <row r="410" spans="1:6" x14ac:dyDescent="0.35">
      <c r="A410" s="94"/>
      <c r="B410" s="94"/>
      <c r="C410" s="95"/>
      <c r="D410" s="95"/>
      <c r="E410" s="95"/>
      <c r="F410" s="95"/>
    </row>
    <row r="411" spans="1:6" x14ac:dyDescent="0.35">
      <c r="A411" s="94"/>
      <c r="B411" s="94"/>
      <c r="C411" s="95"/>
      <c r="D411" s="95"/>
      <c r="E411" s="95"/>
      <c r="F411" s="95"/>
    </row>
    <row r="412" spans="1:6" x14ac:dyDescent="0.35">
      <c r="A412" s="94"/>
      <c r="B412" s="94"/>
      <c r="C412" s="95"/>
      <c r="D412" s="95"/>
      <c r="E412" s="95"/>
      <c r="F412" s="95"/>
    </row>
    <row r="413" spans="1:6" x14ac:dyDescent="0.35">
      <c r="A413" s="94"/>
      <c r="B413" s="94"/>
      <c r="C413" s="95"/>
      <c r="D413" s="95"/>
      <c r="E413" s="95"/>
      <c r="F413" s="95"/>
    </row>
    <row r="414" spans="1:6" x14ac:dyDescent="0.35">
      <c r="A414" s="94"/>
      <c r="B414" s="94"/>
      <c r="C414" s="95"/>
      <c r="D414" s="95"/>
      <c r="E414" s="95"/>
      <c r="F414" s="95"/>
    </row>
    <row r="415" spans="1:6" x14ac:dyDescent="0.35">
      <c r="A415" s="94"/>
      <c r="B415" s="94"/>
      <c r="C415" s="95"/>
      <c r="D415" s="95"/>
      <c r="E415" s="95"/>
      <c r="F415" s="95"/>
    </row>
    <row r="416" spans="1:6" x14ac:dyDescent="0.35">
      <c r="A416" s="94"/>
      <c r="B416" s="94"/>
      <c r="C416" s="95"/>
      <c r="D416" s="95"/>
      <c r="E416" s="95"/>
      <c r="F416" s="95"/>
    </row>
    <row r="417" spans="1:6" x14ac:dyDescent="0.35">
      <c r="A417" s="94"/>
      <c r="B417" s="94"/>
      <c r="C417" s="95"/>
      <c r="D417" s="95"/>
      <c r="E417" s="95"/>
      <c r="F417" s="95"/>
    </row>
    <row r="418" spans="1:6" x14ac:dyDescent="0.35">
      <c r="A418" s="94"/>
      <c r="B418" s="94"/>
      <c r="C418" s="95"/>
      <c r="D418" s="95"/>
      <c r="E418" s="95"/>
      <c r="F418" s="95"/>
    </row>
    <row r="419" spans="1:6" x14ac:dyDescent="0.35">
      <c r="A419" s="94"/>
      <c r="B419" s="94"/>
      <c r="C419" s="95"/>
      <c r="D419" s="95"/>
      <c r="E419" s="95"/>
      <c r="F419" s="95"/>
    </row>
    <row r="420" spans="1:6" x14ac:dyDescent="0.35">
      <c r="A420" s="94"/>
      <c r="B420" s="94"/>
      <c r="C420" s="95"/>
      <c r="D420" s="95"/>
      <c r="E420" s="95"/>
      <c r="F420" s="95"/>
    </row>
    <row r="421" spans="1:6" x14ac:dyDescent="0.35">
      <c r="A421" s="94"/>
      <c r="B421" s="94"/>
      <c r="C421" s="95"/>
      <c r="D421" s="95"/>
      <c r="E421" s="95"/>
      <c r="F421" s="95"/>
    </row>
    <row r="422" spans="1:6" x14ac:dyDescent="0.35">
      <c r="A422" s="94"/>
      <c r="B422" s="94"/>
      <c r="C422" s="95"/>
      <c r="D422" s="95"/>
      <c r="E422" s="95"/>
      <c r="F422" s="95"/>
    </row>
    <row r="423" spans="1:6" x14ac:dyDescent="0.35">
      <c r="A423" s="94"/>
      <c r="B423" s="94"/>
      <c r="C423" s="95"/>
      <c r="D423" s="95"/>
      <c r="E423" s="95"/>
      <c r="F423" s="95"/>
    </row>
    <row r="424" spans="1:6" x14ac:dyDescent="0.35">
      <c r="A424" s="94"/>
      <c r="B424" s="94"/>
      <c r="C424" s="95"/>
      <c r="D424" s="95"/>
      <c r="E424" s="95"/>
      <c r="F424" s="95"/>
    </row>
    <row r="425" spans="1:6" x14ac:dyDescent="0.35">
      <c r="A425" s="94"/>
      <c r="B425" s="94"/>
      <c r="C425" s="95"/>
      <c r="D425" s="95"/>
      <c r="E425" s="95"/>
      <c r="F425" s="95"/>
    </row>
    <row r="426" spans="1:6" x14ac:dyDescent="0.35">
      <c r="A426" s="94"/>
      <c r="B426" s="94"/>
      <c r="C426" s="95"/>
      <c r="D426" s="95"/>
      <c r="E426" s="95"/>
      <c r="F426" s="95"/>
    </row>
    <row r="427" spans="1:6" x14ac:dyDescent="0.35">
      <c r="A427" s="94"/>
      <c r="B427" s="94"/>
      <c r="C427" s="95"/>
      <c r="D427" s="95"/>
      <c r="E427" s="95"/>
      <c r="F427" s="95"/>
    </row>
    <row r="428" spans="1:6" x14ac:dyDescent="0.35">
      <c r="A428" s="94"/>
      <c r="B428" s="94"/>
      <c r="C428" s="95"/>
      <c r="D428" s="95"/>
      <c r="E428" s="95"/>
      <c r="F428" s="95"/>
    </row>
    <row r="429" spans="1:6" x14ac:dyDescent="0.35">
      <c r="A429" s="94"/>
      <c r="B429" s="94"/>
      <c r="C429" s="95"/>
      <c r="D429" s="95"/>
      <c r="E429" s="95"/>
      <c r="F429" s="95"/>
    </row>
    <row r="430" spans="1:6" x14ac:dyDescent="0.35">
      <c r="A430" s="94"/>
      <c r="B430" s="94"/>
      <c r="C430" s="95"/>
      <c r="D430" s="95"/>
      <c r="E430" s="95"/>
      <c r="F430" s="95"/>
    </row>
    <row r="431" spans="1:6" x14ac:dyDescent="0.35">
      <c r="A431" s="94"/>
      <c r="B431" s="94"/>
      <c r="C431" s="95"/>
      <c r="D431" s="95"/>
      <c r="E431" s="95"/>
      <c r="F431" s="95"/>
    </row>
    <row r="432" spans="1:6" x14ac:dyDescent="0.35">
      <c r="A432" s="94"/>
      <c r="B432" s="94"/>
      <c r="C432" s="95"/>
      <c r="D432" s="95"/>
      <c r="E432" s="95"/>
      <c r="F432" s="95"/>
    </row>
    <row r="433" spans="1:6" x14ac:dyDescent="0.35">
      <c r="A433" s="94"/>
      <c r="B433" s="94"/>
      <c r="C433" s="95"/>
      <c r="D433" s="95"/>
      <c r="E433" s="95"/>
      <c r="F433" s="95"/>
    </row>
    <row r="434" spans="1:6" x14ac:dyDescent="0.35">
      <c r="A434" s="94"/>
      <c r="B434" s="94"/>
      <c r="C434" s="95"/>
      <c r="D434" s="95"/>
      <c r="E434" s="95"/>
      <c r="F434" s="95"/>
    </row>
    <row r="435" spans="1:6" x14ac:dyDescent="0.35">
      <c r="A435" s="94"/>
      <c r="B435" s="94"/>
      <c r="C435" s="95"/>
      <c r="D435" s="95"/>
      <c r="E435" s="95"/>
      <c r="F435" s="95"/>
    </row>
    <row r="436" spans="1:6" x14ac:dyDescent="0.35">
      <c r="A436" s="94"/>
      <c r="B436" s="94"/>
      <c r="C436" s="95"/>
      <c r="D436" s="95"/>
      <c r="E436" s="95"/>
      <c r="F436" s="95"/>
    </row>
    <row r="437" spans="1:6" x14ac:dyDescent="0.35">
      <c r="A437" s="94"/>
      <c r="B437" s="94"/>
      <c r="C437" s="95"/>
      <c r="D437" s="95"/>
      <c r="E437" s="95"/>
      <c r="F437" s="95"/>
    </row>
    <row r="438" spans="1:6" x14ac:dyDescent="0.35">
      <c r="A438" s="94"/>
      <c r="B438" s="94"/>
      <c r="C438" s="95"/>
      <c r="D438" s="95"/>
      <c r="E438" s="95"/>
      <c r="F438" s="95"/>
    </row>
    <row r="439" spans="1:6" x14ac:dyDescent="0.35">
      <c r="A439" s="94"/>
      <c r="B439" s="94"/>
      <c r="C439" s="95"/>
      <c r="D439" s="95"/>
      <c r="E439" s="95"/>
      <c r="F439" s="95"/>
    </row>
    <row r="440" spans="1:6" x14ac:dyDescent="0.35">
      <c r="A440" s="94"/>
      <c r="B440" s="94"/>
      <c r="C440" s="95"/>
      <c r="D440" s="95"/>
      <c r="E440" s="95"/>
      <c r="F440" s="95"/>
    </row>
    <row r="441" spans="1:6" x14ac:dyDescent="0.35">
      <c r="A441" s="94"/>
      <c r="B441" s="94"/>
      <c r="C441" s="95"/>
      <c r="D441" s="95"/>
      <c r="E441" s="95"/>
      <c r="F441" s="95"/>
    </row>
    <row r="442" spans="1:6" x14ac:dyDescent="0.35">
      <c r="A442" s="94"/>
      <c r="B442" s="94"/>
      <c r="C442" s="95"/>
      <c r="D442" s="95"/>
      <c r="E442" s="95"/>
      <c r="F442" s="95"/>
    </row>
    <row r="443" spans="1:6" x14ac:dyDescent="0.35">
      <c r="A443" s="94"/>
      <c r="B443" s="94"/>
      <c r="C443" s="95"/>
      <c r="D443" s="95"/>
      <c r="E443" s="95"/>
      <c r="F443" s="95"/>
    </row>
    <row r="444" spans="1:6" x14ac:dyDescent="0.35">
      <c r="A444" s="94"/>
      <c r="B444" s="94"/>
      <c r="C444" s="95"/>
      <c r="D444" s="95"/>
      <c r="E444" s="95"/>
      <c r="F444" s="95"/>
    </row>
    <row r="445" spans="1:6" x14ac:dyDescent="0.35">
      <c r="A445" s="94"/>
      <c r="B445" s="94"/>
      <c r="C445" s="95"/>
      <c r="D445" s="95"/>
      <c r="E445" s="95"/>
      <c r="F445" s="95"/>
    </row>
    <row r="446" spans="1:6" x14ac:dyDescent="0.35">
      <c r="A446" s="94"/>
      <c r="B446" s="94"/>
      <c r="C446" s="95"/>
      <c r="D446" s="95"/>
      <c r="E446" s="95"/>
      <c r="F446" s="95"/>
    </row>
    <row r="447" spans="1:6" x14ac:dyDescent="0.35">
      <c r="A447" s="94"/>
      <c r="B447" s="94"/>
      <c r="C447" s="95"/>
      <c r="D447" s="95"/>
      <c r="E447" s="95"/>
      <c r="F447" s="95"/>
    </row>
    <row r="448" spans="1:6" x14ac:dyDescent="0.35">
      <c r="A448" s="94"/>
      <c r="B448" s="94"/>
      <c r="C448" s="95"/>
      <c r="D448" s="95"/>
      <c r="E448" s="95"/>
      <c r="F448" s="95"/>
    </row>
    <row r="449" spans="1:6" x14ac:dyDescent="0.35">
      <c r="A449" s="94"/>
      <c r="B449" s="94"/>
      <c r="C449" s="95"/>
      <c r="D449" s="95"/>
      <c r="E449" s="95"/>
      <c r="F449" s="95"/>
    </row>
    <row r="450" spans="1:6" x14ac:dyDescent="0.35">
      <c r="A450" s="94"/>
      <c r="B450" s="94"/>
      <c r="C450" s="95"/>
      <c r="D450" s="95"/>
      <c r="E450" s="95"/>
      <c r="F450" s="95"/>
    </row>
    <row r="451" spans="1:6" x14ac:dyDescent="0.35">
      <c r="A451" s="94"/>
      <c r="B451" s="94"/>
      <c r="C451" s="95"/>
      <c r="D451" s="95"/>
      <c r="E451" s="95"/>
      <c r="F451" s="95"/>
    </row>
    <row r="452" spans="1:6" x14ac:dyDescent="0.35">
      <c r="A452" s="94"/>
      <c r="B452" s="94"/>
      <c r="C452" s="95"/>
      <c r="D452" s="95"/>
      <c r="E452" s="95"/>
      <c r="F452" s="95"/>
    </row>
    <row r="453" spans="1:6" x14ac:dyDescent="0.35">
      <c r="A453" s="94"/>
      <c r="B453" s="94"/>
      <c r="C453" s="95"/>
      <c r="D453" s="95"/>
      <c r="E453" s="95"/>
      <c r="F453" s="95"/>
    </row>
    <row r="454" spans="1:6" x14ac:dyDescent="0.35">
      <c r="A454" s="94"/>
      <c r="B454" s="94"/>
      <c r="C454" s="95"/>
      <c r="D454" s="95"/>
      <c r="E454" s="95"/>
      <c r="F454" s="95"/>
    </row>
    <row r="455" spans="1:6" x14ac:dyDescent="0.35">
      <c r="A455" s="94"/>
      <c r="B455" s="94"/>
      <c r="C455" s="95"/>
      <c r="D455" s="95"/>
      <c r="E455" s="95"/>
      <c r="F455" s="95"/>
    </row>
    <row r="456" spans="1:6" x14ac:dyDescent="0.35">
      <c r="A456" s="94"/>
      <c r="B456" s="94"/>
      <c r="C456" s="95"/>
      <c r="D456" s="95"/>
      <c r="E456" s="95"/>
      <c r="F456" s="95"/>
    </row>
    <row r="457" spans="1:6" x14ac:dyDescent="0.35">
      <c r="A457" s="94"/>
      <c r="B457" s="94"/>
      <c r="C457" s="95"/>
      <c r="D457" s="95"/>
      <c r="E457" s="95"/>
      <c r="F457" s="95"/>
    </row>
    <row r="458" spans="1:6" x14ac:dyDescent="0.35">
      <c r="A458" s="94"/>
      <c r="B458" s="94"/>
      <c r="C458" s="95"/>
      <c r="D458" s="95"/>
      <c r="E458" s="95"/>
      <c r="F458" s="95"/>
    </row>
    <row r="459" spans="1:6" x14ac:dyDescent="0.35">
      <c r="A459" s="94"/>
      <c r="B459" s="94"/>
      <c r="C459" s="95"/>
      <c r="D459" s="95"/>
      <c r="E459" s="95"/>
      <c r="F459" s="95"/>
    </row>
    <row r="460" spans="1:6" x14ac:dyDescent="0.35">
      <c r="A460" s="94"/>
      <c r="B460" s="94"/>
      <c r="C460" s="95"/>
      <c r="D460" s="95"/>
      <c r="E460" s="95"/>
      <c r="F460" s="95"/>
    </row>
    <row r="461" spans="1:6" x14ac:dyDescent="0.35">
      <c r="A461" s="94"/>
      <c r="B461" s="94"/>
      <c r="C461" s="95"/>
      <c r="D461" s="95"/>
      <c r="E461" s="95"/>
      <c r="F461" s="95"/>
    </row>
    <row r="462" spans="1:6" x14ac:dyDescent="0.35">
      <c r="A462" s="94"/>
      <c r="B462" s="94"/>
      <c r="C462" s="95"/>
      <c r="D462" s="95"/>
      <c r="E462" s="95"/>
      <c r="F462" s="95"/>
    </row>
    <row r="463" spans="1:6" x14ac:dyDescent="0.35">
      <c r="A463" s="94"/>
      <c r="B463" s="94"/>
      <c r="C463" s="95"/>
      <c r="D463" s="95"/>
      <c r="E463" s="95"/>
      <c r="F463" s="95"/>
    </row>
    <row r="464" spans="1:6" x14ac:dyDescent="0.35">
      <c r="A464" s="94"/>
      <c r="B464" s="94"/>
      <c r="C464" s="95"/>
      <c r="D464" s="95"/>
      <c r="E464" s="95"/>
      <c r="F464" s="95"/>
    </row>
    <row r="465" spans="1:6" x14ac:dyDescent="0.35">
      <c r="A465" s="94"/>
      <c r="B465" s="94"/>
      <c r="C465" s="95"/>
      <c r="D465" s="95"/>
      <c r="E465" s="95"/>
      <c r="F465" s="95"/>
    </row>
    <row r="466" spans="1:6" x14ac:dyDescent="0.35">
      <c r="A466" s="94"/>
      <c r="B466" s="94"/>
      <c r="C466" s="95"/>
      <c r="D466" s="95"/>
      <c r="E466" s="95"/>
      <c r="F466" s="95"/>
    </row>
    <row r="467" spans="1:6" x14ac:dyDescent="0.35">
      <c r="A467" s="94"/>
      <c r="B467" s="94"/>
      <c r="C467" s="95"/>
      <c r="D467" s="95"/>
      <c r="E467" s="95"/>
      <c r="F467" s="95"/>
    </row>
    <row r="468" spans="1:6" x14ac:dyDescent="0.35">
      <c r="A468" s="94"/>
      <c r="B468" s="94"/>
      <c r="C468" s="95"/>
      <c r="D468" s="95"/>
      <c r="E468" s="95"/>
      <c r="F468" s="95"/>
    </row>
    <row r="469" spans="1:6" x14ac:dyDescent="0.35">
      <c r="A469" s="94"/>
      <c r="B469" s="94"/>
      <c r="C469" s="95"/>
      <c r="D469" s="95"/>
      <c r="E469" s="95"/>
      <c r="F469" s="95"/>
    </row>
    <row r="470" spans="1:6" x14ac:dyDescent="0.35">
      <c r="A470" s="94"/>
      <c r="B470" s="94"/>
      <c r="C470" s="95"/>
      <c r="D470" s="95"/>
      <c r="E470" s="95"/>
      <c r="F470" s="95"/>
    </row>
    <row r="471" spans="1:6" x14ac:dyDescent="0.35">
      <c r="A471" s="94"/>
      <c r="B471" s="94"/>
      <c r="C471" s="95"/>
      <c r="D471" s="95"/>
      <c r="E471" s="95"/>
      <c r="F471" s="95"/>
    </row>
    <row r="472" spans="1:6" x14ac:dyDescent="0.35">
      <c r="A472" s="94"/>
      <c r="B472" s="94"/>
      <c r="C472" s="95"/>
      <c r="D472" s="95"/>
      <c r="E472" s="95"/>
      <c r="F472" s="95"/>
    </row>
    <row r="473" spans="1:6" x14ac:dyDescent="0.35">
      <c r="A473" s="94"/>
      <c r="B473" s="94"/>
      <c r="C473" s="95"/>
      <c r="D473" s="95"/>
      <c r="E473" s="95"/>
      <c r="F473" s="95"/>
    </row>
    <row r="474" spans="1:6" x14ac:dyDescent="0.35">
      <c r="A474" s="94"/>
      <c r="B474" s="94"/>
      <c r="C474" s="95"/>
      <c r="D474" s="95"/>
      <c r="E474" s="95"/>
      <c r="F474" s="95"/>
    </row>
    <row r="475" spans="1:6" x14ac:dyDescent="0.35">
      <c r="A475" s="94"/>
      <c r="B475" s="94"/>
      <c r="C475" s="95"/>
      <c r="D475" s="95"/>
      <c r="E475" s="95"/>
      <c r="F475" s="95"/>
    </row>
    <row r="476" spans="1:6" x14ac:dyDescent="0.35">
      <c r="A476" s="94"/>
      <c r="B476" s="94"/>
      <c r="C476" s="95"/>
      <c r="D476" s="95"/>
      <c r="E476" s="95"/>
      <c r="F476" s="95"/>
    </row>
    <row r="477" spans="1:6" x14ac:dyDescent="0.35">
      <c r="A477" s="94"/>
      <c r="B477" s="94"/>
      <c r="C477" s="95"/>
      <c r="D477" s="95"/>
      <c r="E477" s="95"/>
      <c r="F477" s="95"/>
    </row>
    <row r="478" spans="1:6" x14ac:dyDescent="0.35">
      <c r="A478" s="94"/>
      <c r="B478" s="94"/>
      <c r="C478" s="95"/>
      <c r="D478" s="95"/>
      <c r="E478" s="95"/>
      <c r="F478" s="95"/>
    </row>
    <row r="479" spans="1:6" x14ac:dyDescent="0.35">
      <c r="A479" s="94"/>
      <c r="B479" s="94"/>
      <c r="C479" s="95"/>
      <c r="D479" s="95"/>
      <c r="E479" s="95"/>
      <c r="F479" s="95"/>
    </row>
    <row r="480" spans="1:6" x14ac:dyDescent="0.35">
      <c r="A480" s="94"/>
      <c r="B480" s="94"/>
      <c r="C480" s="95"/>
      <c r="D480" s="95"/>
      <c r="E480" s="95"/>
      <c r="F480" s="95"/>
    </row>
    <row r="481" spans="1:6" x14ac:dyDescent="0.35">
      <c r="A481" s="94"/>
      <c r="B481" s="94"/>
      <c r="C481" s="95"/>
      <c r="D481" s="95"/>
      <c r="E481" s="95"/>
      <c r="F481" s="95"/>
    </row>
    <row r="482" spans="1:6" x14ac:dyDescent="0.35">
      <c r="A482" s="94"/>
      <c r="B482" s="94"/>
      <c r="C482" s="95"/>
      <c r="D482" s="95"/>
      <c r="E482" s="95"/>
      <c r="F482" s="95"/>
    </row>
    <row r="483" spans="1:6" x14ac:dyDescent="0.35">
      <c r="A483" s="94"/>
      <c r="B483" s="94"/>
      <c r="C483" s="95"/>
      <c r="D483" s="95"/>
      <c r="E483" s="95"/>
      <c r="F483" s="95"/>
    </row>
    <row r="484" spans="1:6" x14ac:dyDescent="0.35">
      <c r="A484" s="94"/>
      <c r="B484" s="94"/>
      <c r="C484" s="95"/>
      <c r="D484" s="95"/>
      <c r="E484" s="95"/>
      <c r="F484" s="95"/>
    </row>
    <row r="485" spans="1:6" x14ac:dyDescent="0.35">
      <c r="A485" s="94"/>
      <c r="B485" s="94"/>
      <c r="C485" s="95"/>
      <c r="D485" s="95"/>
      <c r="E485" s="95"/>
      <c r="F485" s="95"/>
    </row>
    <row r="486" spans="1:6" x14ac:dyDescent="0.35">
      <c r="A486" s="94"/>
      <c r="B486" s="94"/>
      <c r="C486" s="95"/>
      <c r="D486" s="95"/>
      <c r="E486" s="95"/>
      <c r="F486" s="95"/>
    </row>
    <row r="487" spans="1:6" x14ac:dyDescent="0.35">
      <c r="A487" s="94"/>
      <c r="B487" s="94"/>
      <c r="C487" s="95"/>
      <c r="D487" s="95"/>
      <c r="E487" s="95"/>
      <c r="F487" s="95"/>
    </row>
    <row r="488" spans="1:6" x14ac:dyDescent="0.35">
      <c r="A488" s="94"/>
      <c r="B488" s="94"/>
      <c r="C488" s="95"/>
      <c r="D488" s="95"/>
      <c r="E488" s="95"/>
      <c r="F488" s="95"/>
    </row>
    <row r="489" spans="1:6" x14ac:dyDescent="0.35">
      <c r="A489" s="94"/>
      <c r="B489" s="94"/>
      <c r="C489" s="95"/>
      <c r="D489" s="95"/>
      <c r="E489" s="95"/>
      <c r="F489" s="95"/>
    </row>
    <row r="490" spans="1:6" x14ac:dyDescent="0.35">
      <c r="A490" s="94"/>
      <c r="B490" s="94"/>
      <c r="C490" s="95"/>
      <c r="D490" s="95"/>
      <c r="E490" s="95"/>
      <c r="F490" s="95"/>
    </row>
    <row r="491" spans="1:6" x14ac:dyDescent="0.35">
      <c r="A491" s="94"/>
      <c r="B491" s="94"/>
      <c r="C491" s="95"/>
      <c r="D491" s="95"/>
      <c r="E491" s="95"/>
      <c r="F491" s="95"/>
    </row>
    <row r="492" spans="1:6" x14ac:dyDescent="0.35">
      <c r="A492" s="94"/>
      <c r="B492" s="94"/>
      <c r="C492" s="95"/>
      <c r="D492" s="95"/>
      <c r="E492" s="95"/>
      <c r="F492" s="95"/>
    </row>
    <row r="493" spans="1:6" x14ac:dyDescent="0.35">
      <c r="A493" s="94"/>
      <c r="B493" s="94"/>
      <c r="C493" s="95"/>
      <c r="D493" s="95"/>
      <c r="E493" s="95"/>
      <c r="F493" s="95"/>
    </row>
    <row r="494" spans="1:6" x14ac:dyDescent="0.35">
      <c r="A494" s="94"/>
      <c r="B494" s="94"/>
      <c r="C494" s="95"/>
      <c r="D494" s="95"/>
      <c r="E494" s="95"/>
      <c r="F494" s="95"/>
    </row>
    <row r="495" spans="1:6" x14ac:dyDescent="0.35">
      <c r="A495" s="94"/>
      <c r="B495" s="94"/>
      <c r="C495" s="95"/>
      <c r="D495" s="95"/>
      <c r="E495" s="95"/>
      <c r="F495" s="95"/>
    </row>
    <row r="496" spans="1:6" x14ac:dyDescent="0.35">
      <c r="A496" s="94"/>
      <c r="B496" s="94"/>
      <c r="C496" s="95"/>
      <c r="D496" s="95"/>
      <c r="E496" s="95"/>
      <c r="F496" s="95"/>
    </row>
    <row r="497" spans="1:6" x14ac:dyDescent="0.35">
      <c r="A497" s="94"/>
      <c r="B497" s="94"/>
      <c r="C497" s="95"/>
      <c r="D497" s="95"/>
      <c r="E497" s="95"/>
      <c r="F497" s="95"/>
    </row>
    <row r="498" spans="1:6" x14ac:dyDescent="0.35">
      <c r="A498" s="94"/>
      <c r="B498" s="94"/>
      <c r="C498" s="95"/>
      <c r="D498" s="95"/>
      <c r="E498" s="95"/>
      <c r="F498" s="95"/>
    </row>
    <row r="499" spans="1:6" x14ac:dyDescent="0.35">
      <c r="A499" s="94"/>
      <c r="B499" s="94"/>
      <c r="C499" s="95"/>
      <c r="D499" s="95"/>
      <c r="E499" s="95"/>
      <c r="F499" s="95"/>
    </row>
    <row r="500" spans="1:6" x14ac:dyDescent="0.35">
      <c r="A500" s="94"/>
      <c r="B500" s="94"/>
      <c r="C500" s="95"/>
      <c r="D500" s="95"/>
      <c r="E500" s="95"/>
      <c r="F500" s="95"/>
    </row>
    <row r="501" spans="1:6" x14ac:dyDescent="0.35">
      <c r="A501" s="94"/>
      <c r="B501" s="94"/>
      <c r="C501" s="95"/>
      <c r="D501" s="95"/>
      <c r="E501" s="95"/>
      <c r="F501" s="95"/>
    </row>
    <row r="502" spans="1:6" x14ac:dyDescent="0.35">
      <c r="A502" s="94"/>
      <c r="B502" s="94"/>
      <c r="C502" s="95"/>
      <c r="D502" s="95"/>
      <c r="E502" s="95"/>
      <c r="F502" s="95"/>
    </row>
    <row r="503" spans="1:6" x14ac:dyDescent="0.35">
      <c r="A503" s="94"/>
      <c r="B503" s="94"/>
      <c r="C503" s="95"/>
      <c r="D503" s="95"/>
      <c r="E503" s="95"/>
      <c r="F503" s="95"/>
    </row>
    <row r="504" spans="1:6" x14ac:dyDescent="0.35">
      <c r="A504" s="94"/>
      <c r="B504" s="94"/>
      <c r="C504" s="95"/>
      <c r="D504" s="95"/>
      <c r="E504" s="95"/>
      <c r="F504" s="95"/>
    </row>
    <row r="505" spans="1:6" x14ac:dyDescent="0.35">
      <c r="A505" s="94"/>
      <c r="B505" s="94"/>
      <c r="C505" s="95"/>
      <c r="D505" s="95"/>
      <c r="E505" s="95"/>
      <c r="F505" s="95"/>
    </row>
    <row r="506" spans="1:6" x14ac:dyDescent="0.35">
      <c r="A506" s="94"/>
      <c r="B506" s="94"/>
      <c r="C506" s="95"/>
      <c r="D506" s="95"/>
      <c r="E506" s="95"/>
      <c r="F506" s="95"/>
    </row>
    <row r="507" spans="1:6" x14ac:dyDescent="0.35">
      <c r="A507" s="94"/>
      <c r="B507" s="94"/>
      <c r="C507" s="95"/>
      <c r="D507" s="95"/>
      <c r="E507" s="95"/>
      <c r="F507" s="95"/>
    </row>
    <row r="508" spans="1:6" x14ac:dyDescent="0.35">
      <c r="A508" s="94"/>
      <c r="B508" s="94"/>
      <c r="C508" s="95"/>
      <c r="D508" s="95"/>
      <c r="E508" s="95"/>
      <c r="F508" s="95"/>
    </row>
    <row r="509" spans="1:6" x14ac:dyDescent="0.35">
      <c r="A509" s="94"/>
      <c r="B509" s="94"/>
      <c r="C509" s="95"/>
      <c r="D509" s="95"/>
      <c r="E509" s="95"/>
      <c r="F509" s="95"/>
    </row>
    <row r="510" spans="1:6" x14ac:dyDescent="0.35">
      <c r="A510" s="94"/>
      <c r="B510" s="94"/>
      <c r="C510" s="95"/>
      <c r="D510" s="95"/>
      <c r="E510" s="95"/>
      <c r="F510" s="95"/>
    </row>
    <row r="511" spans="1:6" x14ac:dyDescent="0.35">
      <c r="A511" s="94"/>
      <c r="B511" s="94"/>
      <c r="C511" s="95"/>
      <c r="D511" s="95"/>
      <c r="E511" s="95"/>
      <c r="F511" s="95"/>
    </row>
    <row r="512" spans="1:6" x14ac:dyDescent="0.35">
      <c r="A512" s="94"/>
      <c r="B512" s="94"/>
      <c r="C512" s="95"/>
      <c r="D512" s="95"/>
      <c r="E512" s="95"/>
      <c r="F512" s="95"/>
    </row>
    <row r="513" spans="1:6" x14ac:dyDescent="0.35">
      <c r="A513" s="94"/>
      <c r="B513" s="94"/>
      <c r="C513" s="95"/>
      <c r="D513" s="95"/>
      <c r="E513" s="95"/>
      <c r="F513" s="95"/>
    </row>
    <row r="514" spans="1:6" x14ac:dyDescent="0.35">
      <c r="A514" s="94"/>
      <c r="B514" s="94"/>
      <c r="C514" s="95"/>
      <c r="D514" s="95"/>
      <c r="E514" s="95"/>
      <c r="F514" s="95"/>
    </row>
    <row r="515" spans="1:6" x14ac:dyDescent="0.35">
      <c r="A515" s="94"/>
      <c r="B515" s="94"/>
      <c r="C515" s="95"/>
      <c r="D515" s="95"/>
      <c r="E515" s="95"/>
      <c r="F515" s="95"/>
    </row>
    <row r="516" spans="1:6" x14ac:dyDescent="0.35">
      <c r="A516" s="94"/>
      <c r="B516" s="94"/>
      <c r="C516" s="95"/>
      <c r="D516" s="95"/>
      <c r="E516" s="95"/>
      <c r="F516" s="95"/>
    </row>
    <row r="517" spans="1:6" x14ac:dyDescent="0.35">
      <c r="A517" s="94"/>
      <c r="B517" s="94"/>
      <c r="C517" s="95"/>
      <c r="D517" s="95"/>
      <c r="E517" s="95"/>
      <c r="F517" s="95"/>
    </row>
    <row r="518" spans="1:6" x14ac:dyDescent="0.35">
      <c r="A518" s="94"/>
      <c r="B518" s="94"/>
      <c r="C518" s="95"/>
      <c r="D518" s="95"/>
      <c r="E518" s="95"/>
      <c r="F518" s="95"/>
    </row>
    <row r="519" spans="1:6" x14ac:dyDescent="0.35">
      <c r="A519" s="94"/>
      <c r="B519" s="94"/>
      <c r="C519" s="95"/>
      <c r="D519" s="95"/>
      <c r="E519" s="95"/>
      <c r="F519" s="95"/>
    </row>
    <row r="520" spans="1:6" x14ac:dyDescent="0.35">
      <c r="A520" s="94"/>
      <c r="B520" s="94"/>
      <c r="C520" s="95"/>
      <c r="D520" s="95"/>
      <c r="E520" s="95"/>
      <c r="F520" s="95"/>
    </row>
    <row r="521" spans="1:6" x14ac:dyDescent="0.35">
      <c r="A521" s="94"/>
      <c r="B521" s="94"/>
      <c r="C521" s="95"/>
      <c r="D521" s="95"/>
      <c r="E521" s="95"/>
      <c r="F521" s="95"/>
    </row>
    <row r="522" spans="1:6" x14ac:dyDescent="0.35">
      <c r="A522" s="94"/>
      <c r="B522" s="94"/>
      <c r="C522" s="95"/>
      <c r="D522" s="95"/>
      <c r="E522" s="95"/>
      <c r="F522" s="95"/>
    </row>
    <row r="523" spans="1:6" x14ac:dyDescent="0.35">
      <c r="A523" s="94"/>
      <c r="B523" s="94"/>
      <c r="C523" s="95"/>
      <c r="D523" s="95"/>
      <c r="E523" s="95"/>
      <c r="F523" s="95"/>
    </row>
    <row r="524" spans="1:6" x14ac:dyDescent="0.35">
      <c r="A524" s="94"/>
      <c r="B524" s="94"/>
      <c r="C524" s="95"/>
      <c r="D524" s="95"/>
      <c r="E524" s="95"/>
      <c r="F524" s="95"/>
    </row>
    <row r="525" spans="1:6" x14ac:dyDescent="0.35">
      <c r="A525" s="94"/>
      <c r="B525" s="94"/>
      <c r="C525" s="95"/>
      <c r="D525" s="95"/>
      <c r="E525" s="95"/>
      <c r="F525" s="95"/>
    </row>
    <row r="526" spans="1:6" x14ac:dyDescent="0.35">
      <c r="A526" s="94"/>
      <c r="B526" s="94"/>
      <c r="C526" s="95"/>
      <c r="D526" s="95"/>
      <c r="E526" s="95"/>
      <c r="F526" s="95"/>
    </row>
    <row r="527" spans="1:6" x14ac:dyDescent="0.35">
      <c r="A527" s="94"/>
      <c r="B527" s="94"/>
      <c r="C527" s="95"/>
      <c r="D527" s="95"/>
      <c r="E527" s="95"/>
      <c r="F527" s="95"/>
    </row>
    <row r="528" spans="1:6" x14ac:dyDescent="0.35">
      <c r="A528" s="94"/>
      <c r="B528" s="94"/>
      <c r="C528" s="95"/>
      <c r="D528" s="95"/>
      <c r="E528" s="95"/>
      <c r="F528" s="95"/>
    </row>
    <row r="529" spans="1:6" x14ac:dyDescent="0.35">
      <c r="A529" s="94"/>
      <c r="B529" s="94"/>
      <c r="C529" s="95"/>
      <c r="D529" s="95"/>
      <c r="E529" s="95"/>
      <c r="F529" s="95"/>
    </row>
    <row r="530" spans="1:6" x14ac:dyDescent="0.35">
      <c r="A530" s="94"/>
      <c r="B530" s="94"/>
      <c r="C530" s="95"/>
      <c r="D530" s="95"/>
      <c r="E530" s="95"/>
      <c r="F530" s="95"/>
    </row>
    <row r="531" spans="1:6" x14ac:dyDescent="0.35">
      <c r="A531" s="94"/>
      <c r="B531" s="94"/>
      <c r="C531" s="95"/>
      <c r="D531" s="95"/>
      <c r="E531" s="95"/>
      <c r="F531" s="95"/>
    </row>
    <row r="532" spans="1:6" x14ac:dyDescent="0.35">
      <c r="A532" s="94"/>
      <c r="B532" s="94"/>
      <c r="C532" s="95"/>
      <c r="D532" s="95"/>
      <c r="E532" s="95"/>
      <c r="F532" s="95"/>
    </row>
    <row r="533" spans="1:6" x14ac:dyDescent="0.35">
      <c r="A533" s="94"/>
      <c r="B533" s="94"/>
      <c r="C533" s="95"/>
      <c r="D533" s="95"/>
      <c r="E533" s="95"/>
      <c r="F533" s="95"/>
    </row>
    <row r="534" spans="1:6" x14ac:dyDescent="0.35">
      <c r="A534" s="94"/>
      <c r="B534" s="94"/>
      <c r="C534" s="95"/>
      <c r="D534" s="95"/>
      <c r="E534" s="95"/>
      <c r="F534" s="95"/>
    </row>
    <row r="535" spans="1:6" x14ac:dyDescent="0.35">
      <c r="A535" s="94"/>
      <c r="B535" s="94"/>
      <c r="C535" s="95"/>
      <c r="D535" s="95"/>
      <c r="E535" s="95"/>
      <c r="F535" s="95"/>
    </row>
    <row r="536" spans="1:6" x14ac:dyDescent="0.35">
      <c r="A536" s="94"/>
      <c r="B536" s="94"/>
      <c r="C536" s="95"/>
      <c r="D536" s="95"/>
      <c r="E536" s="95"/>
      <c r="F536" s="95"/>
    </row>
    <row r="537" spans="1:6" x14ac:dyDescent="0.35">
      <c r="A537" s="94"/>
      <c r="B537" s="94"/>
      <c r="C537" s="95"/>
      <c r="D537" s="95"/>
      <c r="E537" s="95"/>
      <c r="F537" s="95"/>
    </row>
    <row r="538" spans="1:6" x14ac:dyDescent="0.35">
      <c r="A538" s="94"/>
      <c r="B538" s="94"/>
      <c r="C538" s="95"/>
      <c r="D538" s="95"/>
      <c r="E538" s="95"/>
      <c r="F538" s="95"/>
    </row>
    <row r="539" spans="1:6" x14ac:dyDescent="0.35">
      <c r="A539" s="94"/>
      <c r="B539" s="94"/>
      <c r="C539" s="95"/>
      <c r="D539" s="95"/>
      <c r="E539" s="95"/>
      <c r="F539" s="95"/>
    </row>
    <row r="540" spans="1:6" x14ac:dyDescent="0.35">
      <c r="A540" s="94"/>
      <c r="B540" s="94"/>
      <c r="C540" s="95"/>
      <c r="D540" s="95"/>
      <c r="E540" s="95"/>
      <c r="F540" s="95"/>
    </row>
    <row r="541" spans="1:6" x14ac:dyDescent="0.35">
      <c r="A541" s="94"/>
      <c r="B541" s="94"/>
      <c r="C541" s="95"/>
      <c r="D541" s="95"/>
      <c r="E541" s="95"/>
      <c r="F541" s="95"/>
    </row>
    <row r="542" spans="1:6" x14ac:dyDescent="0.35">
      <c r="A542" s="94"/>
      <c r="B542" s="94"/>
      <c r="C542" s="95"/>
      <c r="D542" s="95"/>
      <c r="E542" s="95"/>
      <c r="F542" s="95"/>
    </row>
    <row r="543" spans="1:6" x14ac:dyDescent="0.35">
      <c r="A543" s="94"/>
      <c r="B543" s="94"/>
      <c r="C543" s="95"/>
      <c r="D543" s="95"/>
      <c r="E543" s="95"/>
      <c r="F543" s="95"/>
    </row>
    <row r="544" spans="1:6" x14ac:dyDescent="0.35">
      <c r="A544" s="94"/>
      <c r="B544" s="94"/>
      <c r="C544" s="95"/>
      <c r="D544" s="95"/>
      <c r="E544" s="95"/>
      <c r="F544" s="95"/>
    </row>
    <row r="545" spans="1:6" x14ac:dyDescent="0.35">
      <c r="A545" s="94"/>
      <c r="B545" s="94"/>
      <c r="C545" s="95"/>
      <c r="D545" s="95"/>
      <c r="E545" s="95"/>
      <c r="F545" s="95"/>
    </row>
    <row r="546" spans="1:6" x14ac:dyDescent="0.35">
      <c r="A546" s="94"/>
      <c r="B546" s="94"/>
      <c r="C546" s="95"/>
      <c r="D546" s="95"/>
      <c r="E546" s="95"/>
      <c r="F546" s="95"/>
    </row>
    <row r="547" spans="1:6" x14ac:dyDescent="0.35">
      <c r="A547" s="94"/>
      <c r="B547" s="94"/>
      <c r="C547" s="95"/>
      <c r="D547" s="95"/>
      <c r="E547" s="95"/>
      <c r="F547" s="95"/>
    </row>
    <row r="548" spans="1:6" x14ac:dyDescent="0.35">
      <c r="A548" s="94"/>
      <c r="B548" s="94"/>
      <c r="C548" s="95"/>
      <c r="D548" s="95"/>
      <c r="E548" s="95"/>
      <c r="F548" s="95"/>
    </row>
    <row r="549" spans="1:6" x14ac:dyDescent="0.35">
      <c r="A549" s="94"/>
      <c r="B549" s="94"/>
      <c r="C549" s="95"/>
      <c r="D549" s="95"/>
      <c r="E549" s="95"/>
      <c r="F549" s="95"/>
    </row>
    <row r="550" spans="1:6" x14ac:dyDescent="0.35">
      <c r="A550" s="94"/>
      <c r="B550" s="94"/>
      <c r="C550" s="95"/>
      <c r="D550" s="95"/>
      <c r="E550" s="95"/>
      <c r="F550" s="95"/>
    </row>
    <row r="551" spans="1:6" x14ac:dyDescent="0.35">
      <c r="A551" s="94"/>
      <c r="B551" s="94"/>
      <c r="C551" s="95"/>
      <c r="D551" s="95"/>
      <c r="E551" s="95"/>
      <c r="F551" s="95"/>
    </row>
    <row r="552" spans="1:6" x14ac:dyDescent="0.35">
      <c r="A552" s="94"/>
      <c r="B552" s="94"/>
      <c r="C552" s="95"/>
      <c r="D552" s="95"/>
      <c r="E552" s="95"/>
      <c r="F552" s="95"/>
    </row>
    <row r="553" spans="1:6" x14ac:dyDescent="0.35">
      <c r="A553" s="94"/>
      <c r="B553" s="94"/>
      <c r="C553" s="95"/>
      <c r="D553" s="95"/>
      <c r="E553" s="95"/>
      <c r="F553" s="95"/>
    </row>
    <row r="554" spans="1:6" x14ac:dyDescent="0.35">
      <c r="A554" s="94"/>
      <c r="B554" s="94"/>
      <c r="C554" s="95"/>
      <c r="D554" s="95"/>
      <c r="E554" s="95"/>
      <c r="F554" s="95"/>
    </row>
    <row r="555" spans="1:6" x14ac:dyDescent="0.35">
      <c r="A555" s="94"/>
      <c r="B555" s="94"/>
      <c r="C555" s="95"/>
      <c r="D555" s="95"/>
      <c r="E555" s="95"/>
      <c r="F555" s="95"/>
    </row>
    <row r="556" spans="1:6" x14ac:dyDescent="0.35">
      <c r="A556" s="94"/>
      <c r="B556" s="94"/>
      <c r="C556" s="95"/>
      <c r="D556" s="95"/>
      <c r="E556" s="95"/>
      <c r="F556" s="95"/>
    </row>
    <row r="557" spans="1:6" x14ac:dyDescent="0.35">
      <c r="A557" s="94"/>
      <c r="B557" s="94"/>
      <c r="C557" s="95"/>
      <c r="D557" s="95"/>
      <c r="E557" s="95"/>
      <c r="F557" s="95"/>
    </row>
    <row r="558" spans="1:6" x14ac:dyDescent="0.35">
      <c r="A558" s="94"/>
      <c r="B558" s="94"/>
      <c r="C558" s="95"/>
      <c r="D558" s="95"/>
      <c r="E558" s="95"/>
      <c r="F558" s="95"/>
    </row>
    <row r="559" spans="1:6" x14ac:dyDescent="0.35">
      <c r="A559" s="94"/>
      <c r="B559" s="94"/>
      <c r="C559" s="95"/>
      <c r="D559" s="95"/>
      <c r="E559" s="95"/>
      <c r="F559" s="95"/>
    </row>
    <row r="560" spans="1:6" x14ac:dyDescent="0.35">
      <c r="A560" s="94"/>
      <c r="B560" s="94"/>
      <c r="C560" s="95"/>
      <c r="D560" s="95"/>
      <c r="E560" s="95"/>
      <c r="F560" s="95"/>
    </row>
    <row r="561" spans="1:6" x14ac:dyDescent="0.35">
      <c r="A561" s="94"/>
      <c r="B561" s="94"/>
      <c r="C561" s="95"/>
      <c r="D561" s="95"/>
      <c r="E561" s="95"/>
      <c r="F561" s="95"/>
    </row>
    <row r="562" spans="1:6" x14ac:dyDescent="0.35">
      <c r="A562" s="94"/>
      <c r="B562" s="94"/>
      <c r="C562" s="95"/>
      <c r="D562" s="95"/>
      <c r="E562" s="95"/>
      <c r="F562" s="95"/>
    </row>
    <row r="563" spans="1:6" x14ac:dyDescent="0.35">
      <c r="A563" s="94"/>
      <c r="B563" s="94"/>
      <c r="C563" s="95"/>
      <c r="D563" s="95"/>
      <c r="E563" s="95"/>
      <c r="F563" s="95"/>
    </row>
    <row r="564" spans="1:6" x14ac:dyDescent="0.35">
      <c r="A564" s="94"/>
      <c r="B564" s="94"/>
      <c r="C564" s="95"/>
      <c r="D564" s="95"/>
      <c r="E564" s="95"/>
      <c r="F564" s="95"/>
    </row>
    <row r="565" spans="1:6" x14ac:dyDescent="0.35">
      <c r="A565" s="94"/>
      <c r="B565" s="94"/>
      <c r="C565" s="95"/>
      <c r="D565" s="95"/>
      <c r="E565" s="95"/>
      <c r="F565" s="95"/>
    </row>
    <row r="566" spans="1:6" x14ac:dyDescent="0.35">
      <c r="A566" s="94"/>
      <c r="B566" s="94"/>
      <c r="C566" s="95"/>
      <c r="D566" s="95"/>
      <c r="E566" s="95"/>
      <c r="F566" s="95"/>
    </row>
    <row r="567" spans="1:6" x14ac:dyDescent="0.35">
      <c r="A567" s="94"/>
      <c r="B567" s="94"/>
      <c r="C567" s="95"/>
      <c r="D567" s="95"/>
      <c r="E567" s="95"/>
      <c r="F567" s="95"/>
    </row>
    <row r="568" spans="1:6" x14ac:dyDescent="0.35">
      <c r="A568" s="94"/>
      <c r="B568" s="94"/>
      <c r="C568" s="95"/>
      <c r="D568" s="95"/>
      <c r="E568" s="95"/>
      <c r="F568" s="95"/>
    </row>
    <row r="569" spans="1:6" x14ac:dyDescent="0.35">
      <c r="A569" s="94"/>
      <c r="B569" s="94"/>
      <c r="C569" s="95"/>
      <c r="D569" s="95"/>
      <c r="E569" s="95"/>
      <c r="F569" s="95"/>
    </row>
    <row r="570" spans="1:6" x14ac:dyDescent="0.35">
      <c r="A570" s="94"/>
      <c r="B570" s="94"/>
      <c r="C570" s="95"/>
      <c r="D570" s="95"/>
      <c r="E570" s="95"/>
      <c r="F570" s="95"/>
    </row>
    <row r="571" spans="1:6" x14ac:dyDescent="0.35">
      <c r="A571" s="94"/>
      <c r="B571" s="94"/>
      <c r="C571" s="95"/>
      <c r="D571" s="95"/>
      <c r="E571" s="95"/>
      <c r="F571" s="95"/>
    </row>
    <row r="572" spans="1:6" x14ac:dyDescent="0.35">
      <c r="A572" s="94"/>
      <c r="B572" s="94"/>
      <c r="C572" s="95"/>
      <c r="D572" s="95"/>
      <c r="E572" s="95"/>
      <c r="F572" s="95"/>
    </row>
    <row r="573" spans="1:6" x14ac:dyDescent="0.35">
      <c r="A573" s="94"/>
      <c r="B573" s="94"/>
      <c r="C573" s="95"/>
      <c r="D573" s="95"/>
      <c r="E573" s="95"/>
      <c r="F573" s="95"/>
    </row>
    <row r="574" spans="1:6" x14ac:dyDescent="0.35">
      <c r="A574" s="94"/>
      <c r="B574" s="94"/>
      <c r="C574" s="95"/>
      <c r="D574" s="95"/>
      <c r="E574" s="95"/>
      <c r="F574" s="95"/>
    </row>
    <row r="575" spans="1:6" x14ac:dyDescent="0.35">
      <c r="A575" s="94"/>
      <c r="B575" s="94"/>
      <c r="C575" s="95"/>
      <c r="D575" s="95"/>
      <c r="E575" s="95"/>
      <c r="F575" s="95"/>
    </row>
    <row r="576" spans="1:6" x14ac:dyDescent="0.35">
      <c r="A576" s="94"/>
      <c r="B576" s="94"/>
      <c r="C576" s="95"/>
      <c r="D576" s="95"/>
      <c r="E576" s="95"/>
      <c r="F576" s="95"/>
    </row>
    <row r="577" spans="1:6" x14ac:dyDescent="0.35">
      <c r="A577" s="94"/>
      <c r="B577" s="94"/>
      <c r="C577" s="95"/>
      <c r="D577" s="95"/>
      <c r="E577" s="95"/>
      <c r="F577" s="95"/>
    </row>
    <row r="578" spans="1:6" x14ac:dyDescent="0.35">
      <c r="A578" s="94"/>
      <c r="B578" s="94"/>
      <c r="C578" s="95"/>
      <c r="D578" s="95"/>
      <c r="E578" s="95"/>
      <c r="F578" s="95"/>
    </row>
    <row r="579" spans="1:6" x14ac:dyDescent="0.35">
      <c r="A579" s="94"/>
      <c r="B579" s="94"/>
      <c r="C579" s="95"/>
      <c r="D579" s="95"/>
      <c r="E579" s="95"/>
      <c r="F579" s="95"/>
    </row>
    <row r="580" spans="1:6" x14ac:dyDescent="0.35">
      <c r="A580" s="94"/>
      <c r="B580" s="94"/>
      <c r="C580" s="95"/>
      <c r="D580" s="95"/>
      <c r="E580" s="95"/>
      <c r="F580" s="95"/>
    </row>
    <row r="581" spans="1:6" x14ac:dyDescent="0.35">
      <c r="A581" s="94"/>
      <c r="B581" s="94"/>
      <c r="C581" s="95"/>
      <c r="D581" s="95"/>
      <c r="E581" s="95"/>
      <c r="F581" s="95"/>
    </row>
    <row r="582" spans="1:6" x14ac:dyDescent="0.35">
      <c r="A582" s="94"/>
      <c r="B582" s="94"/>
      <c r="C582" s="95"/>
      <c r="D582" s="95"/>
      <c r="E582" s="95"/>
      <c r="F582" s="95"/>
    </row>
    <row r="583" spans="1:6" x14ac:dyDescent="0.35">
      <c r="A583" s="94"/>
      <c r="B583" s="94"/>
      <c r="C583" s="95"/>
      <c r="D583" s="95"/>
      <c r="E583" s="95"/>
      <c r="F583" s="95"/>
    </row>
    <row r="584" spans="1:6" x14ac:dyDescent="0.35">
      <c r="A584" s="94"/>
      <c r="B584" s="94"/>
      <c r="C584" s="95"/>
      <c r="D584" s="95"/>
      <c r="E584" s="95"/>
      <c r="F584" s="95"/>
    </row>
    <row r="585" spans="1:6" x14ac:dyDescent="0.35">
      <c r="A585" s="94"/>
      <c r="B585" s="94"/>
      <c r="C585" s="95"/>
      <c r="D585" s="95"/>
      <c r="E585" s="95"/>
      <c r="F585" s="95"/>
    </row>
    <row r="586" spans="1:6" x14ac:dyDescent="0.35">
      <c r="A586" s="94"/>
      <c r="B586" s="94"/>
      <c r="C586" s="95"/>
      <c r="D586" s="95"/>
      <c r="E586" s="95"/>
      <c r="F586" s="95"/>
    </row>
    <row r="587" spans="1:6" x14ac:dyDescent="0.35">
      <c r="A587" s="94"/>
      <c r="B587" s="94"/>
      <c r="C587" s="95"/>
      <c r="D587" s="95"/>
      <c r="E587" s="95"/>
      <c r="F587" s="95"/>
    </row>
    <row r="588" spans="1:6" x14ac:dyDescent="0.35">
      <c r="A588" s="94"/>
      <c r="B588" s="94"/>
      <c r="C588" s="95"/>
      <c r="D588" s="95"/>
      <c r="E588" s="95"/>
      <c r="F588" s="95"/>
    </row>
    <row r="589" spans="1:6" x14ac:dyDescent="0.35">
      <c r="A589" s="94"/>
      <c r="B589" s="94"/>
      <c r="C589" s="95"/>
      <c r="D589" s="95"/>
      <c r="E589" s="95"/>
      <c r="F589" s="95"/>
    </row>
    <row r="590" spans="1:6" x14ac:dyDescent="0.35">
      <c r="A590" s="94"/>
      <c r="B590" s="94"/>
      <c r="C590" s="95"/>
      <c r="D590" s="95"/>
      <c r="E590" s="95"/>
      <c r="F590" s="95"/>
    </row>
    <row r="591" spans="1:6" x14ac:dyDescent="0.35">
      <c r="A591" s="94"/>
      <c r="B591" s="94"/>
      <c r="C591" s="95"/>
      <c r="D591" s="95"/>
      <c r="E591" s="95"/>
      <c r="F591" s="95"/>
    </row>
    <row r="592" spans="1:6" x14ac:dyDescent="0.35">
      <c r="A592" s="94"/>
      <c r="B592" s="94"/>
      <c r="C592" s="95"/>
      <c r="D592" s="95"/>
      <c r="E592" s="95"/>
      <c r="F592" s="95"/>
    </row>
    <row r="593" spans="1:6" x14ac:dyDescent="0.35">
      <c r="A593" s="94"/>
      <c r="B593" s="94"/>
      <c r="C593" s="95"/>
      <c r="D593" s="95"/>
      <c r="E593" s="95"/>
      <c r="F593" s="95"/>
    </row>
    <row r="594" spans="1:6" x14ac:dyDescent="0.35">
      <c r="A594" s="94"/>
      <c r="B594" s="94"/>
      <c r="C594" s="95"/>
      <c r="D594" s="95"/>
      <c r="E594" s="95"/>
      <c r="F594" s="95"/>
    </row>
    <row r="595" spans="1:6" x14ac:dyDescent="0.35">
      <c r="A595" s="94"/>
      <c r="B595" s="94"/>
      <c r="C595" s="95"/>
      <c r="D595" s="95"/>
      <c r="E595" s="95"/>
      <c r="F595" s="95"/>
    </row>
    <row r="596" spans="1:6" x14ac:dyDescent="0.35">
      <c r="A596" s="94"/>
      <c r="B596" s="94"/>
      <c r="C596" s="95"/>
      <c r="D596" s="95"/>
      <c r="E596" s="95"/>
      <c r="F596" s="95"/>
    </row>
    <row r="597" spans="1:6" x14ac:dyDescent="0.35">
      <c r="A597" s="94"/>
      <c r="B597" s="94"/>
      <c r="C597" s="95"/>
      <c r="D597" s="95"/>
      <c r="E597" s="95"/>
      <c r="F597" s="95"/>
    </row>
    <row r="598" spans="1:6" x14ac:dyDescent="0.35">
      <c r="A598" s="94"/>
      <c r="B598" s="94"/>
      <c r="C598" s="95"/>
      <c r="D598" s="95"/>
      <c r="E598" s="95"/>
      <c r="F598" s="95"/>
    </row>
    <row r="599" spans="1:6" x14ac:dyDescent="0.35">
      <c r="A599" s="94"/>
      <c r="B599" s="94"/>
      <c r="C599" s="95"/>
      <c r="D599" s="95"/>
      <c r="E599" s="95"/>
      <c r="F599" s="95"/>
    </row>
    <row r="600" spans="1:6" x14ac:dyDescent="0.35">
      <c r="A600" s="94"/>
      <c r="B600" s="94"/>
      <c r="C600" s="95"/>
      <c r="D600" s="95"/>
      <c r="E600" s="95"/>
      <c r="F600" s="95"/>
    </row>
    <row r="601" spans="1:6" x14ac:dyDescent="0.35">
      <c r="A601" s="94"/>
      <c r="B601" s="94"/>
      <c r="C601" s="95"/>
      <c r="D601" s="95"/>
      <c r="E601" s="95"/>
      <c r="F601" s="95"/>
    </row>
    <row r="602" spans="1:6" x14ac:dyDescent="0.35">
      <c r="A602" s="94"/>
      <c r="B602" s="94"/>
      <c r="C602" s="95"/>
      <c r="D602" s="95"/>
      <c r="E602" s="95"/>
      <c r="F602" s="95"/>
    </row>
    <row r="603" spans="1:6" x14ac:dyDescent="0.35">
      <c r="A603" s="94"/>
      <c r="B603" s="94"/>
      <c r="C603" s="95"/>
      <c r="D603" s="95"/>
      <c r="E603" s="95"/>
      <c r="F603" s="95"/>
    </row>
    <row r="604" spans="1:6" x14ac:dyDescent="0.35">
      <c r="A604" s="94"/>
      <c r="B604" s="94"/>
      <c r="C604" s="95"/>
      <c r="D604" s="95"/>
      <c r="E604" s="95"/>
      <c r="F604" s="95"/>
    </row>
    <row r="605" spans="1:6" x14ac:dyDescent="0.35">
      <c r="A605" s="94"/>
      <c r="B605" s="94"/>
      <c r="C605" s="95"/>
      <c r="D605" s="95"/>
      <c r="E605" s="95"/>
      <c r="F605" s="95"/>
    </row>
    <row r="606" spans="1:6" x14ac:dyDescent="0.35">
      <c r="A606" s="94"/>
      <c r="B606" s="94"/>
      <c r="C606" s="95"/>
      <c r="D606" s="95"/>
      <c r="E606" s="95"/>
      <c r="F606" s="95"/>
    </row>
    <row r="607" spans="1:6" x14ac:dyDescent="0.35">
      <c r="A607" s="94"/>
      <c r="B607" s="94"/>
      <c r="C607" s="95"/>
      <c r="D607" s="95"/>
      <c r="E607" s="95"/>
      <c r="F607" s="95"/>
    </row>
    <row r="608" spans="1:6" x14ac:dyDescent="0.35">
      <c r="A608" s="94"/>
      <c r="B608" s="94"/>
      <c r="C608" s="95"/>
      <c r="D608" s="95"/>
      <c r="E608" s="95"/>
      <c r="F608" s="95"/>
    </row>
    <row r="609" spans="1:6" x14ac:dyDescent="0.35">
      <c r="A609" s="94"/>
      <c r="B609" s="94"/>
      <c r="C609" s="95"/>
      <c r="D609" s="95"/>
      <c r="E609" s="95"/>
      <c r="F609" s="95"/>
    </row>
    <row r="610" spans="1:6" x14ac:dyDescent="0.35">
      <c r="A610" s="94"/>
      <c r="B610" s="94"/>
      <c r="C610" s="95"/>
      <c r="D610" s="95"/>
      <c r="E610" s="95"/>
      <c r="F610" s="95"/>
    </row>
    <row r="611" spans="1:6" x14ac:dyDescent="0.35">
      <c r="A611" s="94"/>
      <c r="B611" s="94"/>
      <c r="C611" s="95"/>
      <c r="D611" s="95"/>
      <c r="E611" s="95"/>
      <c r="F611" s="95"/>
    </row>
    <row r="612" spans="1:6" x14ac:dyDescent="0.35">
      <c r="A612" s="94"/>
      <c r="B612" s="94"/>
      <c r="C612" s="95"/>
      <c r="D612" s="95"/>
      <c r="E612" s="95"/>
      <c r="F612" s="95"/>
    </row>
    <row r="613" spans="1:6" x14ac:dyDescent="0.35">
      <c r="A613" s="94"/>
      <c r="B613" s="94"/>
      <c r="C613" s="95"/>
      <c r="D613" s="95"/>
      <c r="E613" s="95"/>
      <c r="F613" s="95"/>
    </row>
    <row r="614" spans="1:6" x14ac:dyDescent="0.35">
      <c r="A614" s="94"/>
      <c r="B614" s="94"/>
      <c r="C614" s="95"/>
      <c r="D614" s="95"/>
      <c r="E614" s="95"/>
      <c r="F614" s="95"/>
    </row>
    <row r="615" spans="1:6" x14ac:dyDescent="0.35">
      <c r="A615" s="94"/>
      <c r="B615" s="94"/>
      <c r="C615" s="95"/>
      <c r="D615" s="95"/>
      <c r="E615" s="95"/>
      <c r="F615" s="95"/>
    </row>
    <row r="616" spans="1:6" x14ac:dyDescent="0.35">
      <c r="A616" s="94"/>
      <c r="B616" s="94"/>
      <c r="C616" s="95"/>
      <c r="D616" s="95"/>
      <c r="E616" s="95"/>
      <c r="F616" s="95"/>
    </row>
    <row r="617" spans="1:6" x14ac:dyDescent="0.35">
      <c r="A617" s="94"/>
      <c r="B617" s="94"/>
      <c r="C617" s="95"/>
      <c r="D617" s="95"/>
      <c r="E617" s="95"/>
      <c r="F617" s="95"/>
    </row>
    <row r="618" spans="1:6" x14ac:dyDescent="0.35">
      <c r="A618" s="94"/>
      <c r="B618" s="94"/>
      <c r="C618" s="95"/>
      <c r="D618" s="95"/>
      <c r="E618" s="95"/>
      <c r="F618" s="95"/>
    </row>
    <row r="619" spans="1:6" x14ac:dyDescent="0.35">
      <c r="A619" s="94"/>
      <c r="B619" s="94"/>
      <c r="C619" s="95"/>
      <c r="D619" s="95"/>
      <c r="E619" s="95"/>
      <c r="F619" s="95"/>
    </row>
    <row r="620" spans="1:6" x14ac:dyDescent="0.35">
      <c r="A620" s="94"/>
      <c r="B620" s="94"/>
      <c r="C620" s="95"/>
      <c r="D620" s="95"/>
      <c r="E620" s="95"/>
      <c r="F620" s="95"/>
    </row>
    <row r="621" spans="1:6" x14ac:dyDescent="0.35">
      <c r="A621" s="94"/>
      <c r="B621" s="94"/>
      <c r="C621" s="95"/>
      <c r="D621" s="95"/>
      <c r="E621" s="95"/>
      <c r="F621" s="95"/>
    </row>
    <row r="622" spans="1:6" x14ac:dyDescent="0.35">
      <c r="A622" s="94"/>
      <c r="B622" s="94"/>
      <c r="C622" s="95"/>
      <c r="D622" s="95"/>
      <c r="E622" s="95"/>
      <c r="F622" s="95"/>
    </row>
    <row r="623" spans="1:6" x14ac:dyDescent="0.35">
      <c r="A623" s="94"/>
      <c r="B623" s="94"/>
      <c r="C623" s="95"/>
      <c r="D623" s="95"/>
      <c r="E623" s="95"/>
      <c r="F623" s="95"/>
    </row>
    <row r="624" spans="1:6" x14ac:dyDescent="0.35">
      <c r="A624" s="94"/>
      <c r="B624" s="94"/>
      <c r="C624" s="95"/>
      <c r="D624" s="95"/>
      <c r="E624" s="95"/>
      <c r="F624" s="95"/>
    </row>
    <row r="625" spans="1:6" x14ac:dyDescent="0.35">
      <c r="A625" s="94"/>
      <c r="B625" s="94"/>
      <c r="C625" s="95"/>
      <c r="D625" s="95"/>
      <c r="E625" s="95"/>
      <c r="F625" s="95"/>
    </row>
    <row r="626" spans="1:6" x14ac:dyDescent="0.35">
      <c r="A626" s="94"/>
      <c r="B626" s="94"/>
      <c r="C626" s="95"/>
      <c r="D626" s="95"/>
      <c r="E626" s="95"/>
      <c r="F626" s="95"/>
    </row>
    <row r="627" spans="1:6" x14ac:dyDescent="0.35">
      <c r="A627" s="94"/>
      <c r="B627" s="94"/>
      <c r="C627" s="95"/>
      <c r="D627" s="95"/>
      <c r="E627" s="95"/>
      <c r="F627" s="95"/>
    </row>
    <row r="628" spans="1:6" x14ac:dyDescent="0.35">
      <c r="A628" s="94"/>
      <c r="B628" s="94"/>
      <c r="C628" s="95"/>
      <c r="D628" s="95"/>
      <c r="E628" s="95"/>
      <c r="F628" s="95"/>
    </row>
    <row r="629" spans="1:6" x14ac:dyDescent="0.35">
      <c r="A629" s="94"/>
      <c r="B629" s="94"/>
      <c r="C629" s="95"/>
      <c r="D629" s="95"/>
      <c r="E629" s="95"/>
      <c r="F629" s="95"/>
    </row>
    <row r="630" spans="1:6" x14ac:dyDescent="0.35">
      <c r="A630" s="94"/>
      <c r="B630" s="94"/>
      <c r="C630" s="95"/>
      <c r="D630" s="95"/>
      <c r="E630" s="95"/>
      <c r="F630" s="95"/>
    </row>
    <row r="631" spans="1:6" x14ac:dyDescent="0.35">
      <c r="A631" s="94"/>
      <c r="B631" s="94"/>
      <c r="C631" s="95"/>
      <c r="D631" s="95"/>
      <c r="E631" s="95"/>
      <c r="F631" s="95"/>
    </row>
    <row r="632" spans="1:6" x14ac:dyDescent="0.35">
      <c r="A632" s="94"/>
      <c r="B632" s="94"/>
      <c r="C632" s="95"/>
      <c r="D632" s="95"/>
      <c r="E632" s="95"/>
      <c r="F632" s="95"/>
    </row>
    <row r="633" spans="1:6" x14ac:dyDescent="0.35">
      <c r="A633" s="94"/>
      <c r="B633" s="94"/>
      <c r="C633" s="95"/>
      <c r="D633" s="95"/>
      <c r="E633" s="95"/>
      <c r="F633" s="95"/>
    </row>
    <row r="634" spans="1:6" x14ac:dyDescent="0.35">
      <c r="A634" s="94"/>
      <c r="B634" s="94"/>
      <c r="C634" s="95"/>
      <c r="D634" s="95"/>
      <c r="E634" s="95"/>
      <c r="F634" s="95"/>
    </row>
    <row r="635" spans="1:6" x14ac:dyDescent="0.35">
      <c r="A635" s="94"/>
      <c r="B635" s="94"/>
      <c r="C635" s="95"/>
      <c r="D635" s="95"/>
      <c r="E635" s="95"/>
      <c r="F635" s="95"/>
    </row>
    <row r="636" spans="1:6" x14ac:dyDescent="0.35">
      <c r="A636" s="94"/>
      <c r="B636" s="94"/>
      <c r="C636" s="95"/>
      <c r="D636" s="95"/>
      <c r="E636" s="95"/>
      <c r="F636" s="95"/>
    </row>
    <row r="637" spans="1:6" x14ac:dyDescent="0.35">
      <c r="A637" s="94"/>
      <c r="B637" s="94"/>
      <c r="C637" s="95"/>
      <c r="D637" s="95"/>
      <c r="E637" s="95"/>
      <c r="F637" s="95"/>
    </row>
    <row r="638" spans="1:6" x14ac:dyDescent="0.35">
      <c r="A638" s="94"/>
      <c r="B638" s="94"/>
      <c r="C638" s="95"/>
      <c r="D638" s="95"/>
      <c r="E638" s="95"/>
      <c r="F638" s="95"/>
    </row>
    <row r="639" spans="1:6" x14ac:dyDescent="0.35">
      <c r="A639" s="94"/>
      <c r="B639" s="94"/>
      <c r="C639" s="95"/>
      <c r="D639" s="95"/>
      <c r="E639" s="95"/>
      <c r="F639" s="95"/>
    </row>
    <row r="640" spans="1:6" x14ac:dyDescent="0.35">
      <c r="A640" s="94"/>
      <c r="B640" s="94"/>
      <c r="C640" s="95"/>
      <c r="D640" s="95"/>
      <c r="E640" s="95"/>
      <c r="F640" s="95"/>
    </row>
    <row r="641" spans="1:6" x14ac:dyDescent="0.35">
      <c r="A641" s="94"/>
      <c r="B641" s="94"/>
      <c r="C641" s="95"/>
      <c r="D641" s="95"/>
      <c r="E641" s="95"/>
      <c r="F641" s="95"/>
    </row>
    <row r="642" spans="1:6" x14ac:dyDescent="0.35">
      <c r="A642" s="94"/>
      <c r="B642" s="94"/>
      <c r="C642" s="95"/>
      <c r="D642" s="95"/>
      <c r="E642" s="95"/>
      <c r="F642" s="95"/>
    </row>
    <row r="643" spans="1:6" x14ac:dyDescent="0.35">
      <c r="A643" s="94"/>
      <c r="B643" s="94"/>
      <c r="C643" s="95"/>
      <c r="D643" s="95"/>
      <c r="E643" s="95"/>
      <c r="F643" s="95"/>
    </row>
    <row r="644" spans="1:6" x14ac:dyDescent="0.35">
      <c r="A644" s="94"/>
      <c r="B644" s="94"/>
      <c r="C644" s="95"/>
      <c r="D644" s="95"/>
      <c r="E644" s="95"/>
      <c r="F644" s="95"/>
    </row>
    <row r="645" spans="1:6" x14ac:dyDescent="0.35">
      <c r="A645" s="94"/>
      <c r="B645" s="94"/>
      <c r="C645" s="95"/>
      <c r="D645" s="95"/>
      <c r="E645" s="95"/>
      <c r="F645" s="95"/>
    </row>
    <row r="646" spans="1:6" x14ac:dyDescent="0.35">
      <c r="A646" s="94"/>
      <c r="B646" s="94"/>
      <c r="C646" s="95"/>
      <c r="D646" s="95"/>
      <c r="E646" s="95"/>
      <c r="F646" s="95"/>
    </row>
    <row r="647" spans="1:6" x14ac:dyDescent="0.35">
      <c r="A647" s="94"/>
      <c r="B647" s="94"/>
      <c r="C647" s="95"/>
      <c r="D647" s="95"/>
      <c r="E647" s="95"/>
      <c r="F647" s="95"/>
    </row>
    <row r="648" spans="1:6" x14ac:dyDescent="0.35">
      <c r="A648" s="94"/>
      <c r="B648" s="94"/>
      <c r="C648" s="95"/>
      <c r="D648" s="95"/>
      <c r="E648" s="95"/>
      <c r="F648" s="95"/>
    </row>
    <row r="649" spans="1:6" x14ac:dyDescent="0.35">
      <c r="A649" s="94"/>
      <c r="B649" s="94"/>
      <c r="C649" s="95"/>
      <c r="D649" s="95"/>
      <c r="E649" s="95"/>
      <c r="F649" s="95"/>
    </row>
    <row r="650" spans="1:6" x14ac:dyDescent="0.35">
      <c r="A650" s="94"/>
      <c r="B650" s="94"/>
      <c r="C650" s="95"/>
      <c r="D650" s="95"/>
      <c r="E650" s="95"/>
      <c r="F650" s="95"/>
    </row>
    <row r="651" spans="1:6" x14ac:dyDescent="0.35">
      <c r="A651" s="94"/>
      <c r="B651" s="94"/>
      <c r="C651" s="95"/>
      <c r="D651" s="95"/>
      <c r="E651" s="95"/>
      <c r="F651" s="95"/>
    </row>
    <row r="652" spans="1:6" x14ac:dyDescent="0.35">
      <c r="A652" s="94"/>
      <c r="B652" s="94"/>
      <c r="C652" s="95"/>
      <c r="D652" s="95"/>
      <c r="E652" s="95"/>
      <c r="F652" s="95"/>
    </row>
    <row r="653" spans="1:6" x14ac:dyDescent="0.35">
      <c r="A653" s="94"/>
      <c r="B653" s="94"/>
      <c r="C653" s="95"/>
      <c r="D653" s="95"/>
      <c r="E653" s="95"/>
      <c r="F653" s="95"/>
    </row>
    <row r="654" spans="1:6" x14ac:dyDescent="0.35">
      <c r="A654" s="94"/>
      <c r="B654" s="94"/>
      <c r="C654" s="95"/>
      <c r="D654" s="95"/>
      <c r="E654" s="95"/>
      <c r="F654" s="95"/>
    </row>
    <row r="655" spans="1:6" x14ac:dyDescent="0.35">
      <c r="A655" s="94"/>
      <c r="B655" s="94"/>
      <c r="C655" s="95"/>
      <c r="D655" s="95"/>
      <c r="E655" s="95"/>
      <c r="F655" s="95"/>
    </row>
    <row r="656" spans="1:6" x14ac:dyDescent="0.35">
      <c r="A656" s="94"/>
      <c r="B656" s="94"/>
      <c r="C656" s="95"/>
      <c r="D656" s="95"/>
      <c r="E656" s="95"/>
      <c r="F656" s="95"/>
    </row>
    <row r="657" spans="1:6" x14ac:dyDescent="0.35">
      <c r="A657" s="94"/>
      <c r="B657" s="94"/>
      <c r="C657" s="95"/>
      <c r="D657" s="95"/>
      <c r="E657" s="95"/>
      <c r="F657" s="95"/>
    </row>
    <row r="658" spans="1:6" x14ac:dyDescent="0.35">
      <c r="A658" s="94"/>
      <c r="B658" s="94"/>
      <c r="C658" s="95"/>
      <c r="D658" s="95"/>
      <c r="E658" s="95"/>
      <c r="F658" s="95"/>
    </row>
    <row r="659" spans="1:6" x14ac:dyDescent="0.35">
      <c r="A659" s="94"/>
      <c r="B659" s="94"/>
      <c r="C659" s="95"/>
      <c r="D659" s="95"/>
      <c r="E659" s="95"/>
      <c r="F659" s="95"/>
    </row>
    <row r="660" spans="1:6" x14ac:dyDescent="0.35">
      <c r="A660" s="94"/>
      <c r="B660" s="94"/>
      <c r="C660" s="95"/>
      <c r="D660" s="95"/>
      <c r="E660" s="95"/>
      <c r="F660" s="95"/>
    </row>
    <row r="661" spans="1:6" x14ac:dyDescent="0.35">
      <c r="A661" s="94"/>
      <c r="B661" s="94"/>
      <c r="C661" s="95"/>
      <c r="D661" s="95"/>
      <c r="E661" s="95"/>
      <c r="F661" s="95"/>
    </row>
    <row r="662" spans="1:6" x14ac:dyDescent="0.35">
      <c r="A662" s="94"/>
      <c r="B662" s="94"/>
      <c r="C662" s="95"/>
      <c r="D662" s="95"/>
      <c r="E662" s="95"/>
      <c r="F662" s="95"/>
    </row>
    <row r="663" spans="1:6" x14ac:dyDescent="0.35">
      <c r="A663" s="94"/>
      <c r="B663" s="94"/>
      <c r="C663" s="95"/>
      <c r="D663" s="95"/>
      <c r="E663" s="95"/>
      <c r="F663" s="95"/>
    </row>
    <row r="664" spans="1:6" x14ac:dyDescent="0.35">
      <c r="A664" s="94"/>
      <c r="B664" s="94"/>
      <c r="C664" s="95"/>
      <c r="D664" s="95"/>
      <c r="E664" s="95"/>
      <c r="F664" s="95"/>
    </row>
    <row r="665" spans="1:6" x14ac:dyDescent="0.35">
      <c r="A665" s="94"/>
      <c r="B665" s="94"/>
      <c r="C665" s="95"/>
      <c r="D665" s="95"/>
      <c r="E665" s="95"/>
      <c r="F665" s="95"/>
    </row>
    <row r="666" spans="1:6" x14ac:dyDescent="0.35">
      <c r="A666" s="94"/>
      <c r="B666" s="94"/>
      <c r="C666" s="95"/>
      <c r="D666" s="95"/>
      <c r="E666" s="95"/>
      <c r="F666" s="95"/>
    </row>
    <row r="667" spans="1:6" x14ac:dyDescent="0.35">
      <c r="A667" s="94"/>
      <c r="B667" s="94"/>
      <c r="C667" s="95"/>
      <c r="D667" s="95"/>
      <c r="E667" s="95"/>
      <c r="F667" s="95"/>
    </row>
    <row r="668" spans="1:6" x14ac:dyDescent="0.35">
      <c r="A668" s="94"/>
      <c r="B668" s="94"/>
      <c r="C668" s="95"/>
      <c r="D668" s="95"/>
      <c r="E668" s="95"/>
      <c r="F668" s="95"/>
    </row>
    <row r="669" spans="1:6" x14ac:dyDescent="0.35">
      <c r="A669" s="94"/>
      <c r="B669" s="94"/>
      <c r="C669" s="95"/>
      <c r="D669" s="95"/>
      <c r="E669" s="95"/>
      <c r="F669" s="95"/>
    </row>
    <row r="670" spans="1:6" x14ac:dyDescent="0.35">
      <c r="A670" s="94"/>
      <c r="B670" s="94"/>
      <c r="C670" s="95"/>
      <c r="D670" s="95"/>
      <c r="E670" s="95"/>
      <c r="F670" s="95"/>
    </row>
    <row r="671" spans="1:6" x14ac:dyDescent="0.35">
      <c r="A671" s="94"/>
      <c r="B671" s="94"/>
      <c r="C671" s="95"/>
      <c r="D671" s="95"/>
      <c r="E671" s="95"/>
      <c r="F671" s="95"/>
    </row>
    <row r="672" spans="1:6" x14ac:dyDescent="0.35">
      <c r="A672" s="94"/>
      <c r="B672" s="94"/>
      <c r="C672" s="95"/>
      <c r="D672" s="95"/>
      <c r="E672" s="95"/>
      <c r="F672" s="95"/>
    </row>
    <row r="673" spans="1:6" x14ac:dyDescent="0.35">
      <c r="A673" s="94"/>
      <c r="B673" s="94"/>
      <c r="C673" s="95"/>
      <c r="D673" s="95"/>
      <c r="E673" s="95"/>
      <c r="F673" s="95"/>
    </row>
    <row r="674" spans="1:6" x14ac:dyDescent="0.35">
      <c r="A674" s="94"/>
      <c r="B674" s="94"/>
      <c r="C674" s="95"/>
      <c r="D674" s="95"/>
      <c r="E674" s="95"/>
      <c r="F674" s="95"/>
    </row>
    <row r="675" spans="1:6" x14ac:dyDescent="0.35">
      <c r="A675" s="94"/>
      <c r="B675" s="94"/>
      <c r="C675" s="95"/>
      <c r="D675" s="95"/>
      <c r="E675" s="95"/>
      <c r="F675" s="95"/>
    </row>
    <row r="676" spans="1:6" x14ac:dyDescent="0.35">
      <c r="A676" s="94"/>
      <c r="B676" s="94"/>
      <c r="C676" s="95"/>
      <c r="D676" s="95"/>
      <c r="E676" s="95"/>
      <c r="F676" s="95"/>
    </row>
    <row r="677" spans="1:6" x14ac:dyDescent="0.35">
      <c r="A677" s="94"/>
      <c r="B677" s="94"/>
      <c r="C677" s="95"/>
      <c r="D677" s="95"/>
      <c r="E677" s="95"/>
      <c r="F677" s="95"/>
    </row>
    <row r="678" spans="1:6" x14ac:dyDescent="0.35">
      <c r="A678" s="94"/>
      <c r="B678" s="94"/>
      <c r="C678" s="95"/>
      <c r="D678" s="95"/>
      <c r="E678" s="95"/>
      <c r="F678" s="95"/>
    </row>
    <row r="679" spans="1:6" x14ac:dyDescent="0.35">
      <c r="A679" s="94"/>
      <c r="B679" s="94"/>
      <c r="C679" s="95"/>
      <c r="D679" s="95"/>
      <c r="E679" s="95"/>
      <c r="F679" s="95"/>
    </row>
    <row r="680" spans="1:6" x14ac:dyDescent="0.35">
      <c r="A680" s="94"/>
      <c r="B680" s="94"/>
      <c r="C680" s="95"/>
      <c r="D680" s="95"/>
      <c r="E680" s="95"/>
      <c r="F680" s="95"/>
    </row>
    <row r="681" spans="1:6" x14ac:dyDescent="0.35">
      <c r="A681" s="94"/>
      <c r="B681" s="94"/>
      <c r="C681" s="95"/>
      <c r="D681" s="95"/>
      <c r="E681" s="95"/>
      <c r="F681" s="95"/>
    </row>
    <row r="682" spans="1:6" x14ac:dyDescent="0.35">
      <c r="A682" s="94"/>
      <c r="B682" s="94"/>
      <c r="C682" s="95"/>
      <c r="D682" s="95"/>
      <c r="E682" s="95"/>
      <c r="F682" s="95"/>
    </row>
    <row r="683" spans="1:6" x14ac:dyDescent="0.35">
      <c r="A683" s="94"/>
      <c r="B683" s="94"/>
      <c r="C683" s="95"/>
      <c r="D683" s="95"/>
      <c r="E683" s="95"/>
      <c r="F683" s="95"/>
    </row>
    <row r="684" spans="1:6" x14ac:dyDescent="0.35">
      <c r="A684" s="94"/>
      <c r="B684" s="94"/>
      <c r="C684" s="95"/>
      <c r="D684" s="95"/>
      <c r="E684" s="95"/>
      <c r="F684" s="95"/>
    </row>
    <row r="685" spans="1:6" x14ac:dyDescent="0.35">
      <c r="A685" s="94"/>
      <c r="B685" s="94"/>
      <c r="C685" s="95"/>
      <c r="D685" s="95"/>
      <c r="E685" s="95"/>
      <c r="F685" s="95"/>
    </row>
    <row r="686" spans="1:6" x14ac:dyDescent="0.35">
      <c r="A686" s="94"/>
      <c r="B686" s="94"/>
      <c r="C686" s="95"/>
      <c r="D686" s="95"/>
      <c r="E686" s="95"/>
      <c r="F686" s="95"/>
    </row>
    <row r="687" spans="1:6" x14ac:dyDescent="0.35">
      <c r="A687" s="94"/>
      <c r="B687" s="94"/>
      <c r="C687" s="95"/>
      <c r="D687" s="95"/>
      <c r="E687" s="95"/>
      <c r="F687" s="95"/>
    </row>
    <row r="688" spans="1:6" x14ac:dyDescent="0.35">
      <c r="A688" s="94"/>
      <c r="B688" s="94"/>
      <c r="C688" s="95"/>
      <c r="D688" s="95"/>
      <c r="E688" s="95"/>
      <c r="F688" s="95"/>
    </row>
    <row r="689" spans="1:6" x14ac:dyDescent="0.35">
      <c r="A689" s="94"/>
      <c r="B689" s="94"/>
      <c r="C689" s="95"/>
      <c r="D689" s="95"/>
      <c r="E689" s="95"/>
      <c r="F689" s="95"/>
    </row>
    <row r="690" spans="1:6" x14ac:dyDescent="0.35">
      <c r="A690" s="94"/>
      <c r="B690" s="94"/>
      <c r="C690" s="95"/>
      <c r="D690" s="95"/>
      <c r="E690" s="95"/>
      <c r="F690" s="95"/>
    </row>
    <row r="691" spans="1:6" x14ac:dyDescent="0.35">
      <c r="A691" s="94"/>
      <c r="B691" s="94"/>
      <c r="C691" s="95"/>
      <c r="D691" s="95"/>
      <c r="E691" s="95"/>
      <c r="F691" s="95"/>
    </row>
    <row r="692" spans="1:6" x14ac:dyDescent="0.35">
      <c r="A692" s="94"/>
      <c r="B692" s="94"/>
      <c r="C692" s="95"/>
      <c r="D692" s="95"/>
      <c r="E692" s="95"/>
      <c r="F692" s="95"/>
    </row>
    <row r="693" spans="1:6" x14ac:dyDescent="0.35">
      <c r="A693" s="94"/>
      <c r="B693" s="94"/>
      <c r="C693" s="95"/>
      <c r="D693" s="95"/>
      <c r="E693" s="95"/>
      <c r="F693" s="95"/>
    </row>
    <row r="694" spans="1:6" x14ac:dyDescent="0.35">
      <c r="A694" s="94"/>
      <c r="B694" s="94"/>
      <c r="C694" s="95"/>
      <c r="D694" s="95"/>
      <c r="E694" s="95"/>
      <c r="F694" s="95"/>
    </row>
    <row r="695" spans="1:6" x14ac:dyDescent="0.35">
      <c r="A695" s="94"/>
      <c r="B695" s="94"/>
      <c r="C695" s="95"/>
      <c r="D695" s="95"/>
      <c r="E695" s="95"/>
      <c r="F695" s="95"/>
    </row>
    <row r="696" spans="1:6" x14ac:dyDescent="0.35">
      <c r="A696" s="94"/>
      <c r="B696" s="94"/>
      <c r="C696" s="95"/>
      <c r="D696" s="95"/>
      <c r="E696" s="95"/>
      <c r="F696" s="95"/>
    </row>
    <row r="697" spans="1:6" x14ac:dyDescent="0.35">
      <c r="A697" s="94"/>
      <c r="B697" s="94"/>
      <c r="C697" s="95"/>
      <c r="D697" s="95"/>
      <c r="E697" s="95"/>
      <c r="F697" s="95"/>
    </row>
    <row r="698" spans="1:6" x14ac:dyDescent="0.35">
      <c r="A698" s="94"/>
      <c r="B698" s="94"/>
      <c r="C698" s="95"/>
      <c r="D698" s="95"/>
      <c r="E698" s="95"/>
      <c r="F698" s="95"/>
    </row>
    <row r="699" spans="1:6" x14ac:dyDescent="0.35">
      <c r="A699" s="94"/>
      <c r="B699" s="94"/>
      <c r="C699" s="95"/>
      <c r="D699" s="95"/>
      <c r="E699" s="95"/>
      <c r="F699" s="95"/>
    </row>
    <row r="700" spans="1:6" x14ac:dyDescent="0.35">
      <c r="A700" s="94"/>
      <c r="B700" s="94"/>
      <c r="C700" s="95"/>
      <c r="D700" s="95"/>
      <c r="E700" s="95"/>
      <c r="F700" s="95"/>
    </row>
    <row r="701" spans="1:6" x14ac:dyDescent="0.35">
      <c r="A701" s="94"/>
      <c r="B701" s="94"/>
      <c r="C701" s="95"/>
      <c r="D701" s="95"/>
      <c r="E701" s="95"/>
      <c r="F701" s="95"/>
    </row>
    <row r="702" spans="1:6" x14ac:dyDescent="0.35">
      <c r="A702" s="94"/>
      <c r="B702" s="94"/>
      <c r="C702" s="95"/>
      <c r="D702" s="95"/>
      <c r="E702" s="95"/>
      <c r="F702" s="95"/>
    </row>
    <row r="703" spans="1:6" x14ac:dyDescent="0.35">
      <c r="A703" s="94"/>
      <c r="B703" s="94"/>
      <c r="C703" s="95"/>
      <c r="D703" s="95"/>
      <c r="E703" s="95"/>
      <c r="F703" s="95"/>
    </row>
    <row r="704" spans="1:6" x14ac:dyDescent="0.35">
      <c r="A704" s="94"/>
      <c r="B704" s="94"/>
      <c r="C704" s="95"/>
      <c r="D704" s="95"/>
      <c r="E704" s="95"/>
      <c r="F704" s="95"/>
    </row>
    <row r="705" spans="1:6" x14ac:dyDescent="0.35">
      <c r="A705" s="94"/>
      <c r="B705" s="94"/>
      <c r="C705" s="95"/>
      <c r="D705" s="95"/>
      <c r="E705" s="95"/>
      <c r="F705" s="95"/>
    </row>
    <row r="706" spans="1:6" x14ac:dyDescent="0.35">
      <c r="A706" s="94"/>
      <c r="B706" s="94"/>
      <c r="C706" s="95"/>
      <c r="D706" s="95"/>
      <c r="E706" s="95"/>
      <c r="F706" s="95"/>
    </row>
    <row r="707" spans="1:6" x14ac:dyDescent="0.35">
      <c r="A707" s="94"/>
      <c r="B707" s="94"/>
      <c r="C707" s="95"/>
      <c r="D707" s="95"/>
      <c r="E707" s="95"/>
      <c r="F707" s="95"/>
    </row>
    <row r="708" spans="1:6" x14ac:dyDescent="0.35">
      <c r="A708" s="94"/>
      <c r="B708" s="94"/>
      <c r="C708" s="95"/>
      <c r="D708" s="95"/>
      <c r="E708" s="95"/>
      <c r="F708" s="95"/>
    </row>
    <row r="709" spans="1:6" x14ac:dyDescent="0.35">
      <c r="A709" s="94"/>
      <c r="B709" s="94"/>
      <c r="C709" s="95"/>
      <c r="D709" s="95"/>
      <c r="E709" s="95"/>
      <c r="F709" s="95"/>
    </row>
    <row r="710" spans="1:6" x14ac:dyDescent="0.35">
      <c r="A710" s="94"/>
      <c r="B710" s="94"/>
      <c r="C710" s="95"/>
      <c r="D710" s="95"/>
      <c r="E710" s="95"/>
      <c r="F710" s="95"/>
    </row>
    <row r="711" spans="1:6" x14ac:dyDescent="0.35">
      <c r="A711" s="94"/>
      <c r="B711" s="94"/>
      <c r="C711" s="95"/>
      <c r="D711" s="95"/>
      <c r="E711" s="95"/>
      <c r="F711" s="95"/>
    </row>
    <row r="712" spans="1:6" x14ac:dyDescent="0.35">
      <c r="A712" s="94"/>
      <c r="B712" s="94"/>
      <c r="C712" s="95"/>
      <c r="D712" s="95"/>
      <c r="E712" s="95"/>
      <c r="F712" s="95"/>
    </row>
    <row r="713" spans="1:6" x14ac:dyDescent="0.35">
      <c r="A713" s="94"/>
      <c r="B713" s="94"/>
      <c r="C713" s="95"/>
      <c r="D713" s="95"/>
      <c r="E713" s="95"/>
      <c r="F713" s="95"/>
    </row>
    <row r="714" spans="1:6" x14ac:dyDescent="0.35">
      <c r="A714" s="94"/>
      <c r="B714" s="94"/>
      <c r="C714" s="95"/>
      <c r="D714" s="95"/>
      <c r="E714" s="95"/>
      <c r="F714" s="95"/>
    </row>
    <row r="715" spans="1:6" x14ac:dyDescent="0.35">
      <c r="A715" s="94"/>
      <c r="B715" s="94"/>
      <c r="C715" s="95"/>
      <c r="D715" s="95"/>
      <c r="E715" s="95"/>
      <c r="F715" s="95"/>
    </row>
    <row r="716" spans="1:6" x14ac:dyDescent="0.35">
      <c r="A716" s="94"/>
      <c r="B716" s="94"/>
      <c r="C716" s="95"/>
      <c r="D716" s="95"/>
      <c r="E716" s="95"/>
      <c r="F716" s="95"/>
    </row>
    <row r="717" spans="1:6" x14ac:dyDescent="0.35">
      <c r="A717" s="94"/>
      <c r="B717" s="94"/>
      <c r="C717" s="95"/>
      <c r="D717" s="95"/>
      <c r="E717" s="95"/>
      <c r="F717" s="95"/>
    </row>
    <row r="718" spans="1:6" x14ac:dyDescent="0.35">
      <c r="A718" s="94"/>
      <c r="B718" s="94"/>
      <c r="C718" s="95"/>
      <c r="D718" s="95"/>
      <c r="E718" s="95"/>
      <c r="F718" s="95"/>
    </row>
    <row r="719" spans="1:6" x14ac:dyDescent="0.35">
      <c r="A719" s="94"/>
      <c r="B719" s="94"/>
      <c r="C719" s="95"/>
      <c r="D719" s="95"/>
      <c r="E719" s="95"/>
      <c r="F719" s="95"/>
    </row>
    <row r="720" spans="1:6" x14ac:dyDescent="0.35">
      <c r="A720" s="94"/>
      <c r="B720" s="94"/>
      <c r="C720" s="95"/>
      <c r="D720" s="95"/>
      <c r="E720" s="95"/>
      <c r="F720" s="95"/>
    </row>
    <row r="721" spans="1:6" x14ac:dyDescent="0.35">
      <c r="A721" s="94"/>
      <c r="B721" s="94"/>
      <c r="C721" s="95"/>
      <c r="D721" s="95"/>
      <c r="E721" s="95"/>
      <c r="F721" s="95"/>
    </row>
    <row r="722" spans="1:6" x14ac:dyDescent="0.35">
      <c r="A722" s="94"/>
      <c r="B722" s="94"/>
      <c r="C722" s="95"/>
      <c r="D722" s="95"/>
      <c r="E722" s="95"/>
      <c r="F722" s="95"/>
    </row>
    <row r="723" spans="1:6" x14ac:dyDescent="0.35">
      <c r="A723" s="94"/>
      <c r="B723" s="94"/>
      <c r="C723" s="95"/>
      <c r="D723" s="95"/>
      <c r="E723" s="95"/>
      <c r="F723" s="95"/>
    </row>
    <row r="724" spans="1:6" x14ac:dyDescent="0.35">
      <c r="A724" s="94"/>
      <c r="B724" s="94"/>
      <c r="C724" s="95"/>
      <c r="D724" s="95"/>
      <c r="E724" s="95"/>
      <c r="F724" s="95"/>
    </row>
    <row r="725" spans="1:6" x14ac:dyDescent="0.35">
      <c r="A725" s="94"/>
      <c r="B725" s="94"/>
      <c r="C725" s="95"/>
      <c r="D725" s="95"/>
      <c r="E725" s="95"/>
      <c r="F725" s="95"/>
    </row>
    <row r="726" spans="1:6" x14ac:dyDescent="0.35">
      <c r="A726" s="94"/>
      <c r="B726" s="94"/>
      <c r="C726" s="95"/>
      <c r="D726" s="95"/>
      <c r="E726" s="95"/>
      <c r="F726" s="95"/>
    </row>
    <row r="727" spans="1:6" x14ac:dyDescent="0.35">
      <c r="A727" s="94"/>
      <c r="B727" s="94"/>
      <c r="C727" s="95"/>
      <c r="D727" s="95"/>
      <c r="E727" s="95"/>
      <c r="F727" s="95"/>
    </row>
    <row r="728" spans="1:6" x14ac:dyDescent="0.35">
      <c r="A728" s="94"/>
      <c r="B728" s="94"/>
      <c r="C728" s="95"/>
      <c r="D728" s="95"/>
      <c r="E728" s="95"/>
      <c r="F728" s="95"/>
    </row>
    <row r="729" spans="1:6" x14ac:dyDescent="0.35">
      <c r="A729" s="94"/>
      <c r="B729" s="94"/>
      <c r="C729" s="95"/>
      <c r="D729" s="95"/>
      <c r="E729" s="95"/>
      <c r="F729" s="95"/>
    </row>
    <row r="730" spans="1:6" x14ac:dyDescent="0.35">
      <c r="A730" s="94"/>
      <c r="B730" s="94"/>
      <c r="C730" s="95"/>
      <c r="D730" s="95"/>
      <c r="E730" s="95"/>
      <c r="F730" s="95"/>
    </row>
    <row r="731" spans="1:6" x14ac:dyDescent="0.35">
      <c r="A731" s="94"/>
      <c r="B731" s="94"/>
      <c r="C731" s="95"/>
      <c r="D731" s="95"/>
      <c r="E731" s="95"/>
      <c r="F731" s="95"/>
    </row>
    <row r="732" spans="1:6" x14ac:dyDescent="0.35">
      <c r="A732" s="94"/>
      <c r="B732" s="94"/>
      <c r="C732" s="95"/>
      <c r="D732" s="95"/>
      <c r="E732" s="95"/>
      <c r="F732" s="95"/>
    </row>
    <row r="733" spans="1:6" x14ac:dyDescent="0.35">
      <c r="A733" s="94"/>
      <c r="B733" s="94"/>
      <c r="C733" s="95"/>
      <c r="D733" s="95"/>
      <c r="E733" s="95"/>
      <c r="F733" s="95"/>
    </row>
    <row r="734" spans="1:6" x14ac:dyDescent="0.35">
      <c r="A734" s="94"/>
      <c r="B734" s="94"/>
      <c r="C734" s="95"/>
      <c r="D734" s="95"/>
      <c r="E734" s="95"/>
      <c r="F734" s="95"/>
    </row>
    <row r="735" spans="1:6" x14ac:dyDescent="0.35">
      <c r="A735" s="94"/>
      <c r="B735" s="94"/>
      <c r="C735" s="95"/>
      <c r="D735" s="95"/>
      <c r="E735" s="95"/>
      <c r="F735" s="95"/>
    </row>
    <row r="736" spans="1:6" x14ac:dyDescent="0.35">
      <c r="A736" s="94"/>
      <c r="B736" s="94"/>
      <c r="C736" s="95"/>
      <c r="D736" s="95"/>
      <c r="E736" s="95"/>
      <c r="F736" s="95"/>
    </row>
    <row r="737" spans="1:6" x14ac:dyDescent="0.35">
      <c r="A737" s="94"/>
      <c r="B737" s="94"/>
      <c r="C737" s="95"/>
      <c r="D737" s="95"/>
      <c r="E737" s="95"/>
      <c r="F737" s="95"/>
    </row>
    <row r="738" spans="1:6" x14ac:dyDescent="0.35">
      <c r="A738" s="94"/>
      <c r="B738" s="94"/>
      <c r="C738" s="95"/>
      <c r="D738" s="95"/>
      <c r="E738" s="95"/>
      <c r="F738" s="95"/>
    </row>
    <row r="739" spans="1:6" x14ac:dyDescent="0.35">
      <c r="A739" s="94"/>
      <c r="B739" s="94"/>
      <c r="C739" s="95"/>
      <c r="D739" s="95"/>
      <c r="E739" s="95"/>
      <c r="F739" s="95"/>
    </row>
    <row r="740" spans="1:6" x14ac:dyDescent="0.35">
      <c r="A740" s="94"/>
      <c r="B740" s="94"/>
      <c r="C740" s="95"/>
      <c r="D740" s="95"/>
      <c r="E740" s="95"/>
      <c r="F740" s="95"/>
    </row>
    <row r="741" spans="1:6" x14ac:dyDescent="0.35">
      <c r="A741" s="94"/>
      <c r="B741" s="94"/>
      <c r="C741" s="95"/>
      <c r="D741" s="95"/>
      <c r="E741" s="95"/>
      <c r="F741" s="95"/>
    </row>
    <row r="742" spans="1:6" x14ac:dyDescent="0.35">
      <c r="A742" s="94"/>
      <c r="B742" s="94"/>
      <c r="C742" s="95"/>
      <c r="D742" s="95"/>
      <c r="E742" s="95"/>
      <c r="F742" s="95"/>
    </row>
    <row r="743" spans="1:6" x14ac:dyDescent="0.35">
      <c r="A743" s="94"/>
      <c r="B743" s="94"/>
      <c r="C743" s="95"/>
      <c r="D743" s="95"/>
      <c r="E743" s="95"/>
      <c r="F743" s="95"/>
    </row>
    <row r="744" spans="1:6" x14ac:dyDescent="0.35">
      <c r="A744" s="94"/>
      <c r="B744" s="94"/>
      <c r="C744" s="95"/>
      <c r="D744" s="95"/>
      <c r="E744" s="95"/>
      <c r="F744" s="95"/>
    </row>
    <row r="745" spans="1:6" x14ac:dyDescent="0.35">
      <c r="A745" s="94"/>
      <c r="B745" s="94"/>
      <c r="C745" s="95"/>
      <c r="D745" s="95"/>
      <c r="E745" s="95"/>
      <c r="F745" s="95"/>
    </row>
    <row r="746" spans="1:6" x14ac:dyDescent="0.35">
      <c r="A746" s="94"/>
      <c r="B746" s="94"/>
      <c r="C746" s="95"/>
      <c r="D746" s="95"/>
      <c r="E746" s="95"/>
      <c r="F746" s="95"/>
    </row>
    <row r="747" spans="1:6" x14ac:dyDescent="0.35">
      <c r="A747" s="94"/>
      <c r="B747" s="94"/>
      <c r="C747" s="95"/>
      <c r="D747" s="95"/>
      <c r="E747" s="95"/>
      <c r="F747" s="95"/>
    </row>
    <row r="748" spans="1:6" x14ac:dyDescent="0.35">
      <c r="A748" s="94"/>
      <c r="B748" s="94"/>
      <c r="C748" s="95"/>
      <c r="D748" s="95"/>
      <c r="E748" s="95"/>
      <c r="F748" s="95"/>
    </row>
    <row r="749" spans="1:6" x14ac:dyDescent="0.35">
      <c r="A749" s="94"/>
      <c r="B749" s="94"/>
      <c r="C749" s="95"/>
      <c r="D749" s="95"/>
      <c r="E749" s="95"/>
      <c r="F749" s="95"/>
    </row>
    <row r="750" spans="1:6" x14ac:dyDescent="0.35">
      <c r="A750" s="94"/>
      <c r="B750" s="94"/>
      <c r="C750" s="95"/>
      <c r="D750" s="95"/>
      <c r="E750" s="95"/>
      <c r="F750" s="95"/>
    </row>
    <row r="751" spans="1:6" x14ac:dyDescent="0.35">
      <c r="A751" s="94"/>
      <c r="B751" s="94"/>
      <c r="C751" s="95"/>
      <c r="D751" s="95"/>
      <c r="E751" s="95"/>
      <c r="F751" s="95"/>
    </row>
    <row r="752" spans="1:6" x14ac:dyDescent="0.35">
      <c r="A752" s="94"/>
      <c r="B752" s="94"/>
      <c r="C752" s="95"/>
      <c r="D752" s="95"/>
      <c r="E752" s="95"/>
      <c r="F752" s="95"/>
    </row>
    <row r="753" spans="1:6" x14ac:dyDescent="0.35">
      <c r="A753" s="94"/>
      <c r="B753" s="94"/>
      <c r="C753" s="95"/>
      <c r="D753" s="95"/>
      <c r="E753" s="95"/>
      <c r="F753" s="95"/>
    </row>
    <row r="754" spans="1:6" x14ac:dyDescent="0.35">
      <c r="A754" s="94"/>
      <c r="B754" s="94"/>
      <c r="C754" s="95"/>
      <c r="D754" s="95"/>
      <c r="E754" s="95"/>
      <c r="F754" s="95"/>
    </row>
    <row r="755" spans="1:6" x14ac:dyDescent="0.35">
      <c r="A755" s="94"/>
      <c r="B755" s="94"/>
      <c r="C755" s="95"/>
      <c r="D755" s="95"/>
      <c r="E755" s="95"/>
      <c r="F755" s="95"/>
    </row>
    <row r="756" spans="1:6" x14ac:dyDescent="0.35">
      <c r="A756" s="94"/>
      <c r="B756" s="94"/>
      <c r="C756" s="95"/>
      <c r="D756" s="95"/>
      <c r="E756" s="95"/>
      <c r="F756" s="95"/>
    </row>
    <row r="757" spans="1:6" x14ac:dyDescent="0.35">
      <c r="A757" s="94"/>
      <c r="B757" s="94"/>
      <c r="C757" s="95"/>
      <c r="D757" s="95"/>
      <c r="E757" s="95"/>
      <c r="F757" s="95"/>
    </row>
    <row r="758" spans="1:6" x14ac:dyDescent="0.35">
      <c r="A758" s="94"/>
      <c r="B758" s="94"/>
      <c r="C758" s="95"/>
      <c r="D758" s="95"/>
      <c r="E758" s="95"/>
      <c r="F758" s="95"/>
    </row>
    <row r="759" spans="1:6" x14ac:dyDescent="0.35">
      <c r="A759" s="94"/>
      <c r="B759" s="94"/>
      <c r="C759" s="95"/>
      <c r="D759" s="95"/>
      <c r="E759" s="95"/>
      <c r="F759" s="95"/>
    </row>
    <row r="760" spans="1:6" x14ac:dyDescent="0.35">
      <c r="A760" s="94"/>
      <c r="B760" s="94"/>
      <c r="C760" s="95"/>
      <c r="D760" s="95"/>
      <c r="E760" s="95"/>
      <c r="F760" s="95"/>
    </row>
    <row r="761" spans="1:6" x14ac:dyDescent="0.35">
      <c r="A761" s="94"/>
      <c r="B761" s="94"/>
      <c r="C761" s="95"/>
      <c r="D761" s="95"/>
      <c r="E761" s="95"/>
      <c r="F761" s="95"/>
    </row>
    <row r="762" spans="1:6" x14ac:dyDescent="0.35">
      <c r="A762" s="94"/>
      <c r="B762" s="94"/>
      <c r="C762" s="95"/>
      <c r="D762" s="95"/>
      <c r="E762" s="95"/>
      <c r="F762" s="95"/>
    </row>
    <row r="763" spans="1:6" x14ac:dyDescent="0.35">
      <c r="A763" s="94"/>
      <c r="B763" s="94"/>
      <c r="C763" s="95"/>
      <c r="D763" s="95"/>
      <c r="E763" s="95"/>
      <c r="F763" s="95"/>
    </row>
    <row r="764" spans="1:6" x14ac:dyDescent="0.35">
      <c r="A764" s="94"/>
      <c r="B764" s="94"/>
      <c r="C764" s="95"/>
      <c r="D764" s="95"/>
      <c r="E764" s="95"/>
      <c r="F764" s="95"/>
    </row>
    <row r="765" spans="1:6" x14ac:dyDescent="0.35">
      <c r="A765" s="94"/>
      <c r="B765" s="94"/>
      <c r="C765" s="95"/>
      <c r="D765" s="95"/>
      <c r="E765" s="95"/>
      <c r="F765" s="95"/>
    </row>
    <row r="766" spans="1:6" x14ac:dyDescent="0.35">
      <c r="A766" s="94"/>
      <c r="B766" s="94"/>
      <c r="C766" s="95"/>
      <c r="D766" s="95"/>
      <c r="E766" s="95"/>
      <c r="F766" s="95"/>
    </row>
    <row r="767" spans="1:6" x14ac:dyDescent="0.35">
      <c r="A767" s="94"/>
      <c r="B767" s="94"/>
      <c r="C767" s="95"/>
      <c r="D767" s="95"/>
      <c r="E767" s="95"/>
      <c r="F767" s="95"/>
    </row>
    <row r="768" spans="1:6" x14ac:dyDescent="0.35">
      <c r="A768" s="94"/>
      <c r="B768" s="94"/>
      <c r="C768" s="95"/>
      <c r="D768" s="95"/>
      <c r="E768" s="95"/>
      <c r="F768" s="95"/>
    </row>
    <row r="769" spans="1:6" x14ac:dyDescent="0.35">
      <c r="A769" s="94"/>
      <c r="B769" s="94"/>
      <c r="C769" s="95"/>
      <c r="D769" s="95"/>
      <c r="E769" s="95"/>
      <c r="F769" s="95"/>
    </row>
    <row r="770" spans="1:6" x14ac:dyDescent="0.35">
      <c r="A770" s="94"/>
      <c r="B770" s="94"/>
      <c r="C770" s="95"/>
      <c r="D770" s="95"/>
      <c r="E770" s="95"/>
      <c r="F770" s="95"/>
    </row>
    <row r="771" spans="1:6" x14ac:dyDescent="0.35">
      <c r="A771" s="94"/>
      <c r="B771" s="94"/>
      <c r="C771" s="95"/>
      <c r="D771" s="95"/>
      <c r="E771" s="95"/>
      <c r="F771" s="95"/>
    </row>
    <row r="772" spans="1:6" x14ac:dyDescent="0.35">
      <c r="A772" s="94"/>
      <c r="B772" s="94"/>
      <c r="C772" s="95"/>
      <c r="D772" s="95"/>
      <c r="E772" s="95"/>
      <c r="F772" s="95"/>
    </row>
    <row r="773" spans="1:6" x14ac:dyDescent="0.35">
      <c r="A773" s="94"/>
      <c r="B773" s="94"/>
      <c r="C773" s="95"/>
      <c r="D773" s="95"/>
      <c r="E773" s="95"/>
      <c r="F773" s="95"/>
    </row>
    <row r="774" spans="1:6" x14ac:dyDescent="0.35">
      <c r="A774" s="94"/>
      <c r="B774" s="94"/>
      <c r="C774" s="95"/>
      <c r="D774" s="95"/>
      <c r="E774" s="95"/>
      <c r="F774" s="95"/>
    </row>
    <row r="775" spans="1:6" x14ac:dyDescent="0.35">
      <c r="A775" s="94"/>
      <c r="B775" s="94"/>
      <c r="C775" s="95"/>
      <c r="D775" s="95"/>
      <c r="E775" s="95"/>
      <c r="F775" s="95"/>
    </row>
    <row r="776" spans="1:6" x14ac:dyDescent="0.35">
      <c r="A776" s="94"/>
      <c r="B776" s="94"/>
      <c r="C776" s="95"/>
      <c r="D776" s="95"/>
      <c r="E776" s="95"/>
      <c r="F776" s="95"/>
    </row>
    <row r="777" spans="1:6" x14ac:dyDescent="0.35">
      <c r="A777" s="94"/>
      <c r="B777" s="94"/>
      <c r="C777" s="95"/>
      <c r="D777" s="95"/>
      <c r="E777" s="95"/>
      <c r="F777" s="95"/>
    </row>
    <row r="778" spans="1:6" x14ac:dyDescent="0.35">
      <c r="A778" s="94"/>
      <c r="B778" s="94"/>
      <c r="C778" s="95"/>
      <c r="D778" s="95"/>
      <c r="E778" s="95"/>
      <c r="F778" s="95"/>
    </row>
    <row r="779" spans="1:6" x14ac:dyDescent="0.35">
      <c r="A779" s="94"/>
      <c r="B779" s="94"/>
      <c r="C779" s="95"/>
      <c r="D779" s="95"/>
      <c r="E779" s="95"/>
      <c r="F779" s="95"/>
    </row>
    <row r="780" spans="1:6" x14ac:dyDescent="0.35">
      <c r="A780" s="94"/>
      <c r="B780" s="94"/>
      <c r="C780" s="95"/>
      <c r="D780" s="95"/>
      <c r="E780" s="95"/>
      <c r="F780" s="95"/>
    </row>
    <row r="781" spans="1:6" x14ac:dyDescent="0.35">
      <c r="A781" s="94"/>
      <c r="B781" s="94"/>
      <c r="C781" s="95"/>
      <c r="D781" s="95"/>
      <c r="E781" s="95"/>
      <c r="F781" s="95"/>
    </row>
    <row r="782" spans="1:6" x14ac:dyDescent="0.35">
      <c r="A782" s="94"/>
      <c r="B782" s="94"/>
      <c r="C782" s="95"/>
      <c r="D782" s="95"/>
      <c r="E782" s="95"/>
      <c r="F782" s="95"/>
    </row>
    <row r="783" spans="1:6" x14ac:dyDescent="0.35">
      <c r="A783" s="94"/>
      <c r="B783" s="94"/>
      <c r="C783" s="95"/>
      <c r="D783" s="95"/>
      <c r="E783" s="95"/>
      <c r="F783" s="95"/>
    </row>
    <row r="784" spans="1:6" x14ac:dyDescent="0.35">
      <c r="A784" s="94"/>
      <c r="B784" s="94"/>
      <c r="C784" s="95"/>
      <c r="D784" s="95"/>
      <c r="E784" s="95"/>
      <c r="F784" s="95"/>
    </row>
    <row r="785" spans="1:6" x14ac:dyDescent="0.35">
      <c r="A785" s="94"/>
      <c r="B785" s="94"/>
      <c r="C785" s="95"/>
      <c r="D785" s="95"/>
      <c r="E785" s="95"/>
      <c r="F785" s="95"/>
    </row>
    <row r="786" spans="1:6" x14ac:dyDescent="0.35">
      <c r="A786" s="94"/>
      <c r="B786" s="94"/>
      <c r="C786" s="95"/>
      <c r="D786" s="95"/>
      <c r="E786" s="95"/>
      <c r="F786" s="95"/>
    </row>
    <row r="787" spans="1:6" x14ac:dyDescent="0.35">
      <c r="A787" s="94"/>
      <c r="B787" s="94"/>
      <c r="C787" s="95"/>
      <c r="D787" s="95"/>
      <c r="E787" s="95"/>
      <c r="F787" s="95"/>
    </row>
    <row r="788" spans="1:6" x14ac:dyDescent="0.35">
      <c r="A788" s="94"/>
      <c r="B788" s="94"/>
      <c r="C788" s="95"/>
      <c r="D788" s="95"/>
      <c r="E788" s="95"/>
      <c r="F788" s="95"/>
    </row>
    <row r="789" spans="1:6" x14ac:dyDescent="0.35">
      <c r="A789" s="94"/>
      <c r="B789" s="94"/>
      <c r="C789" s="95"/>
      <c r="D789" s="95"/>
      <c r="E789" s="95"/>
      <c r="F789" s="95"/>
    </row>
    <row r="790" spans="1:6" x14ac:dyDescent="0.35">
      <c r="A790" s="94"/>
      <c r="B790" s="94"/>
      <c r="C790" s="95"/>
      <c r="D790" s="95"/>
      <c r="E790" s="95"/>
      <c r="F790" s="95"/>
    </row>
    <row r="791" spans="1:6" x14ac:dyDescent="0.35">
      <c r="A791" s="94"/>
      <c r="B791" s="94"/>
      <c r="C791" s="95"/>
      <c r="D791" s="95"/>
      <c r="E791" s="95"/>
      <c r="F791" s="95"/>
    </row>
    <row r="792" spans="1:6" x14ac:dyDescent="0.35">
      <c r="A792" s="94"/>
      <c r="B792" s="94"/>
      <c r="C792" s="95"/>
      <c r="D792" s="95"/>
      <c r="E792" s="95"/>
      <c r="F792" s="95"/>
    </row>
    <row r="793" spans="1:6" x14ac:dyDescent="0.35">
      <c r="A793" s="94"/>
      <c r="B793" s="94"/>
      <c r="C793" s="95"/>
      <c r="D793" s="95"/>
      <c r="E793" s="95"/>
      <c r="F793" s="95"/>
    </row>
    <row r="794" spans="1:6" x14ac:dyDescent="0.35">
      <c r="A794" s="94"/>
      <c r="B794" s="94"/>
      <c r="C794" s="95"/>
      <c r="D794" s="95"/>
      <c r="E794" s="95"/>
      <c r="F794" s="95"/>
    </row>
    <row r="795" spans="1:6" x14ac:dyDescent="0.35">
      <c r="A795" s="94"/>
      <c r="B795" s="94"/>
      <c r="C795" s="95"/>
      <c r="D795" s="95"/>
      <c r="E795" s="95"/>
      <c r="F795" s="95"/>
    </row>
    <row r="796" spans="1:6" x14ac:dyDescent="0.35">
      <c r="A796" s="94"/>
      <c r="B796" s="94"/>
      <c r="C796" s="95"/>
      <c r="D796" s="95"/>
      <c r="E796" s="95"/>
      <c r="F796" s="95"/>
    </row>
    <row r="797" spans="1:6" x14ac:dyDescent="0.35">
      <c r="A797" s="94"/>
      <c r="B797" s="94"/>
      <c r="C797" s="95"/>
      <c r="D797" s="95"/>
      <c r="E797" s="95"/>
      <c r="F797" s="95"/>
    </row>
    <row r="798" spans="1:6" x14ac:dyDescent="0.35">
      <c r="A798" s="94"/>
      <c r="B798" s="94"/>
      <c r="C798" s="95"/>
      <c r="D798" s="95"/>
      <c r="E798" s="95"/>
      <c r="F798" s="95"/>
    </row>
    <row r="799" spans="1:6" x14ac:dyDescent="0.35">
      <c r="A799" s="94"/>
      <c r="B799" s="94"/>
      <c r="C799" s="95"/>
      <c r="D799" s="95"/>
      <c r="E799" s="95"/>
      <c r="F799" s="95"/>
    </row>
    <row r="800" spans="1:6" x14ac:dyDescent="0.35">
      <c r="A800" s="94"/>
      <c r="B800" s="94"/>
      <c r="C800" s="95"/>
      <c r="D800" s="95"/>
      <c r="E800" s="95"/>
      <c r="F800" s="95"/>
    </row>
    <row r="801" spans="1:6" x14ac:dyDescent="0.35">
      <c r="A801" s="94"/>
      <c r="B801" s="94"/>
      <c r="C801" s="95"/>
      <c r="D801" s="95"/>
      <c r="E801" s="95"/>
      <c r="F801" s="95"/>
    </row>
    <row r="802" spans="1:6" x14ac:dyDescent="0.35">
      <c r="A802" s="94"/>
      <c r="B802" s="94"/>
      <c r="C802" s="95"/>
      <c r="D802" s="95"/>
      <c r="E802" s="95"/>
      <c r="F802" s="95"/>
    </row>
    <row r="803" spans="1:6" x14ac:dyDescent="0.35">
      <c r="A803" s="94"/>
      <c r="B803" s="94"/>
      <c r="C803" s="95"/>
      <c r="D803" s="95"/>
      <c r="E803" s="95"/>
      <c r="F803" s="95"/>
    </row>
    <row r="804" spans="1:6" x14ac:dyDescent="0.35">
      <c r="A804" s="94"/>
      <c r="B804" s="94"/>
      <c r="C804" s="95"/>
      <c r="D804" s="95"/>
      <c r="E804" s="95"/>
      <c r="F804" s="95"/>
    </row>
    <row r="805" spans="1:6" x14ac:dyDescent="0.35">
      <c r="A805" s="94"/>
      <c r="B805" s="94"/>
      <c r="C805" s="95"/>
      <c r="D805" s="95"/>
      <c r="E805" s="95"/>
      <c r="F805" s="95"/>
    </row>
    <row r="806" spans="1:6" x14ac:dyDescent="0.35">
      <c r="A806" s="94"/>
      <c r="B806" s="94"/>
      <c r="C806" s="95"/>
      <c r="D806" s="95"/>
      <c r="E806" s="95"/>
      <c r="F806" s="95"/>
    </row>
    <row r="807" spans="1:6" x14ac:dyDescent="0.35">
      <c r="A807" s="94"/>
      <c r="B807" s="94"/>
      <c r="C807" s="95"/>
      <c r="D807" s="95"/>
      <c r="E807" s="95"/>
      <c r="F807" s="95"/>
    </row>
    <row r="808" spans="1:6" x14ac:dyDescent="0.35">
      <c r="A808" s="94"/>
      <c r="B808" s="94"/>
      <c r="C808" s="95"/>
      <c r="D808" s="95"/>
      <c r="E808" s="95"/>
      <c r="F808" s="95"/>
    </row>
    <row r="809" spans="1:6" x14ac:dyDescent="0.35">
      <c r="A809" s="94"/>
      <c r="B809" s="94"/>
      <c r="C809" s="95"/>
      <c r="D809" s="95"/>
      <c r="E809" s="95"/>
      <c r="F809" s="95"/>
    </row>
    <row r="810" spans="1:6" x14ac:dyDescent="0.35">
      <c r="A810" s="94"/>
      <c r="B810" s="94"/>
      <c r="C810" s="95"/>
      <c r="D810" s="95"/>
      <c r="E810" s="95"/>
      <c r="F810" s="95"/>
    </row>
    <row r="811" spans="1:6" x14ac:dyDescent="0.35">
      <c r="A811" s="94"/>
      <c r="B811" s="94"/>
      <c r="C811" s="95"/>
      <c r="D811" s="95"/>
      <c r="E811" s="95"/>
      <c r="F811" s="95"/>
    </row>
    <row r="812" spans="1:6" x14ac:dyDescent="0.35">
      <c r="A812" s="94"/>
      <c r="B812" s="94"/>
      <c r="C812" s="95"/>
      <c r="D812" s="95"/>
      <c r="E812" s="95"/>
      <c r="F812" s="95"/>
    </row>
    <row r="813" spans="1:6" x14ac:dyDescent="0.35">
      <c r="A813" s="94"/>
      <c r="B813" s="94"/>
      <c r="C813" s="95"/>
      <c r="D813" s="95"/>
      <c r="E813" s="95"/>
      <c r="F813" s="95"/>
    </row>
    <row r="814" spans="1:6" x14ac:dyDescent="0.35">
      <c r="A814" s="94"/>
      <c r="B814" s="94"/>
      <c r="C814" s="95"/>
      <c r="D814" s="95"/>
      <c r="E814" s="95"/>
      <c r="F814" s="95"/>
    </row>
    <row r="815" spans="1:6" x14ac:dyDescent="0.35">
      <c r="A815" s="94"/>
      <c r="B815" s="94"/>
      <c r="C815" s="95"/>
      <c r="D815" s="95"/>
      <c r="E815" s="95"/>
      <c r="F815" s="95"/>
    </row>
    <row r="816" spans="1:6" x14ac:dyDescent="0.35">
      <c r="A816" s="94"/>
      <c r="B816" s="94"/>
      <c r="C816" s="95"/>
      <c r="D816" s="95"/>
      <c r="E816" s="95"/>
      <c r="F816" s="95"/>
    </row>
    <row r="817" spans="1:6" x14ac:dyDescent="0.35">
      <c r="A817" s="94"/>
      <c r="B817" s="94"/>
      <c r="C817" s="95"/>
      <c r="D817" s="95"/>
      <c r="E817" s="95"/>
      <c r="F817" s="95"/>
    </row>
    <row r="818" spans="1:6" x14ac:dyDescent="0.35">
      <c r="A818" s="94"/>
      <c r="B818" s="94"/>
      <c r="C818" s="95"/>
      <c r="D818" s="95"/>
      <c r="E818" s="95"/>
      <c r="F818" s="95"/>
    </row>
    <row r="819" spans="1:6" x14ac:dyDescent="0.35">
      <c r="A819" s="94"/>
      <c r="B819" s="94"/>
      <c r="C819" s="95"/>
      <c r="D819" s="95"/>
      <c r="E819" s="95"/>
      <c r="F819" s="95"/>
    </row>
    <row r="820" spans="1:6" x14ac:dyDescent="0.35">
      <c r="A820" s="94"/>
      <c r="B820" s="94"/>
      <c r="C820" s="95"/>
      <c r="D820" s="95"/>
      <c r="E820" s="95"/>
      <c r="F820" s="95"/>
    </row>
    <row r="821" spans="1:6" x14ac:dyDescent="0.35">
      <c r="A821" s="94"/>
      <c r="B821" s="94"/>
      <c r="C821" s="95"/>
      <c r="D821" s="95"/>
      <c r="E821" s="95"/>
      <c r="F821" s="95"/>
    </row>
    <row r="822" spans="1:6" x14ac:dyDescent="0.35">
      <c r="A822" s="94"/>
      <c r="B822" s="94"/>
      <c r="C822" s="95"/>
      <c r="D822" s="95"/>
      <c r="E822" s="95"/>
      <c r="F822" s="95"/>
    </row>
    <row r="823" spans="1:6" x14ac:dyDescent="0.35">
      <c r="A823" s="94"/>
      <c r="B823" s="94"/>
      <c r="C823" s="95"/>
      <c r="D823" s="95"/>
      <c r="E823" s="95"/>
      <c r="F823" s="95"/>
    </row>
    <row r="824" spans="1:6" x14ac:dyDescent="0.35">
      <c r="A824" s="94"/>
      <c r="B824" s="94"/>
      <c r="C824" s="95"/>
      <c r="D824" s="95"/>
      <c r="E824" s="95"/>
      <c r="F824" s="95"/>
    </row>
    <row r="825" spans="1:6" x14ac:dyDescent="0.35">
      <c r="A825" s="94"/>
      <c r="B825" s="94"/>
      <c r="C825" s="95"/>
      <c r="D825" s="95"/>
      <c r="E825" s="95"/>
      <c r="F825" s="95"/>
    </row>
    <row r="826" spans="1:6" x14ac:dyDescent="0.35">
      <c r="A826" s="94"/>
      <c r="B826" s="94"/>
      <c r="C826" s="95"/>
      <c r="D826" s="95"/>
      <c r="E826" s="95"/>
      <c r="F826" s="95"/>
    </row>
    <row r="827" spans="1:6" x14ac:dyDescent="0.35">
      <c r="A827" s="94"/>
      <c r="B827" s="94"/>
      <c r="C827" s="95"/>
      <c r="D827" s="95"/>
      <c r="E827" s="95"/>
      <c r="F827" s="95"/>
    </row>
    <row r="828" spans="1:6" x14ac:dyDescent="0.35">
      <c r="A828" s="94"/>
      <c r="B828" s="94"/>
      <c r="C828" s="95"/>
      <c r="D828" s="95"/>
      <c r="E828" s="95"/>
      <c r="F828" s="95"/>
    </row>
    <row r="829" spans="1:6" x14ac:dyDescent="0.35">
      <c r="A829" s="94"/>
      <c r="B829" s="94"/>
      <c r="C829" s="95"/>
      <c r="D829" s="95"/>
      <c r="E829" s="95"/>
      <c r="F829" s="95"/>
    </row>
    <row r="830" spans="1:6" x14ac:dyDescent="0.35">
      <c r="A830" s="94"/>
      <c r="B830" s="94"/>
      <c r="C830" s="95"/>
      <c r="D830" s="95"/>
      <c r="E830" s="95"/>
      <c r="F830" s="95"/>
    </row>
    <row r="831" spans="1:6" x14ac:dyDescent="0.35">
      <c r="A831" s="94"/>
      <c r="B831" s="94"/>
      <c r="C831" s="95"/>
      <c r="D831" s="95"/>
      <c r="E831" s="95"/>
      <c r="F831" s="95"/>
    </row>
    <row r="832" spans="1:6" x14ac:dyDescent="0.35">
      <c r="A832" s="94"/>
      <c r="B832" s="94"/>
      <c r="C832" s="95"/>
      <c r="D832" s="95"/>
      <c r="E832" s="95"/>
      <c r="F832" s="95"/>
    </row>
    <row r="833" spans="1:6" x14ac:dyDescent="0.35">
      <c r="A833" s="94"/>
      <c r="B833" s="94"/>
      <c r="C833" s="95"/>
      <c r="D833" s="95"/>
      <c r="E833" s="95"/>
      <c r="F833" s="95"/>
    </row>
    <row r="834" spans="1:6" x14ac:dyDescent="0.35">
      <c r="A834" s="94"/>
      <c r="B834" s="94"/>
      <c r="C834" s="95"/>
      <c r="D834" s="95"/>
      <c r="E834" s="95"/>
      <c r="F834" s="95"/>
    </row>
    <row r="835" spans="1:6" x14ac:dyDescent="0.35">
      <c r="A835" s="94"/>
      <c r="B835" s="94"/>
      <c r="C835" s="95"/>
      <c r="D835" s="95"/>
      <c r="E835" s="95"/>
      <c r="F835" s="95"/>
    </row>
    <row r="836" spans="1:6" x14ac:dyDescent="0.35">
      <c r="A836" s="94"/>
      <c r="B836" s="94"/>
      <c r="C836" s="95"/>
      <c r="D836" s="95"/>
      <c r="E836" s="95"/>
      <c r="F836" s="95"/>
    </row>
    <row r="837" spans="1:6" x14ac:dyDescent="0.35">
      <c r="A837" s="94"/>
      <c r="B837" s="94"/>
      <c r="C837" s="95"/>
      <c r="D837" s="95"/>
      <c r="E837" s="95"/>
      <c r="F837" s="95"/>
    </row>
    <row r="838" spans="1:6" x14ac:dyDescent="0.35">
      <c r="A838" s="94"/>
      <c r="B838" s="94"/>
      <c r="C838" s="95"/>
      <c r="D838" s="95"/>
      <c r="E838" s="95"/>
      <c r="F838" s="95"/>
    </row>
    <row r="839" spans="1:6" x14ac:dyDescent="0.35">
      <c r="A839" s="94"/>
      <c r="B839" s="94"/>
      <c r="C839" s="95"/>
      <c r="D839" s="95"/>
      <c r="E839" s="95"/>
      <c r="F839" s="95"/>
    </row>
    <row r="840" spans="1:6" x14ac:dyDescent="0.35">
      <c r="A840" s="94"/>
      <c r="B840" s="94"/>
      <c r="C840" s="95"/>
      <c r="D840" s="95"/>
      <c r="E840" s="95"/>
      <c r="F840" s="95"/>
    </row>
    <row r="841" spans="1:6" x14ac:dyDescent="0.35">
      <c r="A841" s="94"/>
      <c r="B841" s="94"/>
      <c r="C841" s="95"/>
      <c r="D841" s="95"/>
      <c r="E841" s="95"/>
      <c r="F841" s="95"/>
    </row>
    <row r="842" spans="1:6" x14ac:dyDescent="0.35">
      <c r="A842" s="94"/>
      <c r="B842" s="94"/>
      <c r="C842" s="95"/>
      <c r="D842" s="95"/>
      <c r="E842" s="95"/>
      <c r="F842" s="95"/>
    </row>
    <row r="843" spans="1:6" x14ac:dyDescent="0.35">
      <c r="A843" s="94"/>
      <c r="B843" s="94"/>
      <c r="C843" s="95"/>
      <c r="D843" s="95"/>
      <c r="E843" s="95"/>
      <c r="F843" s="95"/>
    </row>
    <row r="844" spans="1:6" x14ac:dyDescent="0.35">
      <c r="A844" s="94"/>
      <c r="B844" s="94"/>
      <c r="C844" s="95"/>
      <c r="D844" s="95"/>
      <c r="E844" s="95"/>
      <c r="F844" s="95"/>
    </row>
    <row r="845" spans="1:6" x14ac:dyDescent="0.35">
      <c r="A845" s="94"/>
      <c r="B845" s="94"/>
      <c r="C845" s="95"/>
      <c r="D845" s="95"/>
      <c r="E845" s="95"/>
      <c r="F845" s="95"/>
    </row>
    <row r="846" spans="1:6" x14ac:dyDescent="0.35">
      <c r="A846" s="94"/>
      <c r="B846" s="94"/>
      <c r="C846" s="95"/>
      <c r="D846" s="95"/>
      <c r="E846" s="95"/>
      <c r="F846" s="95"/>
    </row>
    <row r="847" spans="1:6" x14ac:dyDescent="0.35">
      <c r="A847" s="94"/>
      <c r="B847" s="94"/>
      <c r="C847" s="95"/>
      <c r="D847" s="95"/>
      <c r="E847" s="95"/>
      <c r="F847" s="95"/>
    </row>
    <row r="848" spans="1:6" x14ac:dyDescent="0.35">
      <c r="A848" s="94"/>
      <c r="B848" s="94"/>
      <c r="C848" s="95"/>
      <c r="D848" s="95"/>
      <c r="E848" s="95"/>
      <c r="F848" s="95"/>
    </row>
    <row r="849" spans="1:6" x14ac:dyDescent="0.35">
      <c r="A849" s="94"/>
      <c r="B849" s="94"/>
      <c r="C849" s="95"/>
      <c r="D849" s="95"/>
      <c r="E849" s="95"/>
      <c r="F849" s="95"/>
    </row>
    <row r="850" spans="1:6" x14ac:dyDescent="0.35">
      <c r="A850" s="94"/>
      <c r="B850" s="94"/>
      <c r="C850" s="95"/>
      <c r="D850" s="95"/>
      <c r="E850" s="95"/>
      <c r="F850" s="95"/>
    </row>
    <row r="851" spans="1:6" x14ac:dyDescent="0.35">
      <c r="A851" s="94"/>
      <c r="B851" s="94"/>
      <c r="C851" s="95"/>
      <c r="D851" s="95"/>
      <c r="E851" s="95"/>
      <c r="F851" s="95"/>
    </row>
    <row r="852" spans="1:6" x14ac:dyDescent="0.35">
      <c r="A852" s="94"/>
      <c r="B852" s="94"/>
      <c r="C852" s="95"/>
      <c r="D852" s="95"/>
      <c r="E852" s="95"/>
      <c r="F852" s="95"/>
    </row>
    <row r="853" spans="1:6" x14ac:dyDescent="0.35">
      <c r="A853" s="94"/>
      <c r="B853" s="94"/>
      <c r="C853" s="95"/>
      <c r="D853" s="95"/>
      <c r="E853" s="95"/>
      <c r="F853" s="95"/>
    </row>
    <row r="854" spans="1:6" x14ac:dyDescent="0.35">
      <c r="A854" s="94"/>
      <c r="B854" s="94"/>
      <c r="C854" s="95"/>
      <c r="D854" s="95"/>
      <c r="E854" s="95"/>
      <c r="F854" s="95"/>
    </row>
    <row r="855" spans="1:6" x14ac:dyDescent="0.35">
      <c r="A855" s="94"/>
      <c r="B855" s="94"/>
      <c r="C855" s="95"/>
      <c r="D855" s="95"/>
      <c r="E855" s="95"/>
      <c r="F855" s="95"/>
    </row>
    <row r="856" spans="1:6" x14ac:dyDescent="0.35">
      <c r="A856" s="94"/>
      <c r="B856" s="94"/>
      <c r="C856" s="95"/>
      <c r="D856" s="95"/>
      <c r="E856" s="95"/>
      <c r="F856" s="95"/>
    </row>
    <row r="857" spans="1:6" x14ac:dyDescent="0.35">
      <c r="A857" s="94"/>
      <c r="B857" s="94"/>
      <c r="C857" s="95"/>
      <c r="D857" s="95"/>
      <c r="E857" s="95"/>
      <c r="F857" s="95"/>
    </row>
    <row r="858" spans="1:6" x14ac:dyDescent="0.35">
      <c r="A858" s="94"/>
      <c r="B858" s="94"/>
      <c r="C858" s="95"/>
      <c r="D858" s="95"/>
      <c r="E858" s="95"/>
      <c r="F858" s="95"/>
    </row>
    <row r="859" spans="1:6" x14ac:dyDescent="0.35">
      <c r="A859" s="94"/>
      <c r="B859" s="94"/>
      <c r="C859" s="95"/>
      <c r="D859" s="95"/>
      <c r="E859" s="95"/>
      <c r="F859" s="95"/>
    </row>
    <row r="860" spans="1:6" x14ac:dyDescent="0.35">
      <c r="A860" s="94"/>
      <c r="B860" s="94"/>
      <c r="C860" s="95"/>
      <c r="D860" s="95"/>
      <c r="E860" s="95"/>
      <c r="F860" s="95"/>
    </row>
    <row r="861" spans="1:6" x14ac:dyDescent="0.35">
      <c r="A861" s="94"/>
      <c r="B861" s="94"/>
      <c r="C861" s="95"/>
      <c r="D861" s="95"/>
      <c r="E861" s="95"/>
      <c r="F861" s="95"/>
    </row>
    <row r="862" spans="1:6" x14ac:dyDescent="0.35">
      <c r="A862" s="94"/>
      <c r="B862" s="94"/>
      <c r="C862" s="95"/>
      <c r="D862" s="95"/>
      <c r="E862" s="95"/>
      <c r="F862" s="95"/>
    </row>
    <row r="863" spans="1:6" x14ac:dyDescent="0.35">
      <c r="A863" s="94"/>
      <c r="B863" s="94"/>
      <c r="C863" s="95"/>
      <c r="D863" s="95"/>
      <c r="E863" s="95"/>
      <c r="F863" s="95"/>
    </row>
    <row r="864" spans="1:6" x14ac:dyDescent="0.35">
      <c r="A864" s="94"/>
      <c r="B864" s="94"/>
      <c r="C864" s="95"/>
      <c r="D864" s="95"/>
      <c r="E864" s="95"/>
      <c r="F864" s="95"/>
    </row>
    <row r="865" spans="1:6" x14ac:dyDescent="0.35">
      <c r="A865" s="94"/>
      <c r="B865" s="94"/>
      <c r="C865" s="95"/>
      <c r="D865" s="95"/>
      <c r="E865" s="95"/>
      <c r="F865" s="95"/>
    </row>
    <row r="866" spans="1:6" x14ac:dyDescent="0.35">
      <c r="A866" s="94"/>
      <c r="B866" s="94"/>
      <c r="C866" s="95"/>
      <c r="D866" s="95"/>
      <c r="E866" s="95"/>
      <c r="F866" s="95"/>
    </row>
    <row r="867" spans="1:6" x14ac:dyDescent="0.35">
      <c r="A867" s="94"/>
      <c r="B867" s="94"/>
      <c r="C867" s="95"/>
      <c r="D867" s="95"/>
      <c r="E867" s="95"/>
      <c r="F867" s="95"/>
    </row>
    <row r="868" spans="1:6" x14ac:dyDescent="0.35">
      <c r="A868" s="94"/>
      <c r="B868" s="94"/>
      <c r="C868" s="95"/>
      <c r="D868" s="95"/>
      <c r="E868" s="95"/>
      <c r="F868" s="95"/>
    </row>
    <row r="869" spans="1:6" x14ac:dyDescent="0.35">
      <c r="A869" s="94"/>
      <c r="B869" s="94"/>
      <c r="C869" s="95"/>
      <c r="D869" s="95"/>
      <c r="E869" s="95"/>
      <c r="F869" s="95"/>
    </row>
    <row r="870" spans="1:6" x14ac:dyDescent="0.35">
      <c r="A870" s="94"/>
      <c r="B870" s="94"/>
      <c r="C870" s="95"/>
      <c r="D870" s="95"/>
      <c r="E870" s="95"/>
      <c r="F870" s="95"/>
    </row>
    <row r="871" spans="1:6" x14ac:dyDescent="0.35">
      <c r="A871" s="94"/>
      <c r="B871" s="94"/>
      <c r="C871" s="95"/>
      <c r="D871" s="95"/>
      <c r="E871" s="95"/>
      <c r="F871" s="95"/>
    </row>
    <row r="872" spans="1:6" x14ac:dyDescent="0.35">
      <c r="A872" s="94"/>
      <c r="B872" s="94"/>
      <c r="C872" s="95"/>
      <c r="D872" s="95"/>
      <c r="E872" s="95"/>
      <c r="F872" s="95"/>
    </row>
    <row r="873" spans="1:6" x14ac:dyDescent="0.35">
      <c r="A873" s="94"/>
      <c r="B873" s="94"/>
      <c r="C873" s="95"/>
      <c r="D873" s="95"/>
      <c r="E873" s="95"/>
      <c r="F873" s="95"/>
    </row>
    <row r="874" spans="1:6" x14ac:dyDescent="0.35">
      <c r="A874" s="94"/>
      <c r="B874" s="94"/>
      <c r="C874" s="95"/>
      <c r="D874" s="95"/>
      <c r="E874" s="95"/>
      <c r="F874" s="95"/>
    </row>
    <row r="875" spans="1:6" x14ac:dyDescent="0.35">
      <c r="A875" s="94"/>
      <c r="B875" s="94"/>
      <c r="C875" s="95"/>
      <c r="D875" s="95"/>
      <c r="E875" s="95"/>
      <c r="F875" s="95"/>
    </row>
    <row r="876" spans="1:6" x14ac:dyDescent="0.35">
      <c r="A876" s="94"/>
      <c r="B876" s="94"/>
      <c r="C876" s="95"/>
      <c r="D876" s="95"/>
      <c r="E876" s="95"/>
      <c r="F876" s="95"/>
    </row>
    <row r="877" spans="1:6" x14ac:dyDescent="0.35">
      <c r="A877" s="94"/>
      <c r="B877" s="94"/>
      <c r="C877" s="95"/>
      <c r="D877" s="95"/>
      <c r="E877" s="95"/>
      <c r="F877" s="95"/>
    </row>
    <row r="878" spans="1:6" x14ac:dyDescent="0.35">
      <c r="A878" s="94"/>
      <c r="B878" s="94"/>
      <c r="C878" s="95"/>
      <c r="D878" s="95"/>
      <c r="E878" s="95"/>
      <c r="F878" s="95"/>
    </row>
    <row r="879" spans="1:6" x14ac:dyDescent="0.35">
      <c r="A879" s="94"/>
      <c r="B879" s="94"/>
      <c r="C879" s="95"/>
      <c r="D879" s="95"/>
      <c r="E879" s="95"/>
      <c r="F879" s="95"/>
    </row>
    <row r="880" spans="1:6" x14ac:dyDescent="0.35">
      <c r="A880" s="94"/>
      <c r="B880" s="94"/>
      <c r="C880" s="95"/>
      <c r="D880" s="95"/>
      <c r="E880" s="95"/>
      <c r="F880" s="95"/>
    </row>
    <row r="881" spans="1:6" x14ac:dyDescent="0.35">
      <c r="A881" s="94"/>
      <c r="B881" s="94"/>
      <c r="C881" s="95"/>
      <c r="D881" s="95"/>
      <c r="E881" s="95"/>
      <c r="F881" s="95"/>
    </row>
    <row r="882" spans="1:6" x14ac:dyDescent="0.35">
      <c r="A882" s="94"/>
      <c r="B882" s="94"/>
      <c r="C882" s="95"/>
      <c r="D882" s="95"/>
      <c r="E882" s="95"/>
      <c r="F882" s="95"/>
    </row>
    <row r="883" spans="1:6" x14ac:dyDescent="0.35">
      <c r="A883" s="94"/>
      <c r="B883" s="94"/>
      <c r="C883" s="95"/>
      <c r="D883" s="95"/>
      <c r="E883" s="95"/>
      <c r="F883" s="95"/>
    </row>
    <row r="884" spans="1:6" x14ac:dyDescent="0.35">
      <c r="A884" s="94"/>
      <c r="B884" s="94"/>
      <c r="C884" s="95"/>
      <c r="D884" s="95"/>
      <c r="E884" s="95"/>
      <c r="F884" s="95"/>
    </row>
    <row r="885" spans="1:6" x14ac:dyDescent="0.35">
      <c r="A885" s="94"/>
      <c r="B885" s="94"/>
      <c r="C885" s="95"/>
      <c r="D885" s="95"/>
      <c r="E885" s="95"/>
      <c r="F885" s="95"/>
    </row>
    <row r="886" spans="1:6" x14ac:dyDescent="0.35">
      <c r="A886" s="94"/>
      <c r="B886" s="94"/>
      <c r="C886" s="95"/>
      <c r="D886" s="95"/>
      <c r="E886" s="95"/>
      <c r="F886" s="95"/>
    </row>
    <row r="887" spans="1:6" x14ac:dyDescent="0.35">
      <c r="A887" s="94"/>
      <c r="B887" s="94"/>
      <c r="C887" s="95"/>
      <c r="D887" s="95"/>
      <c r="E887" s="95"/>
      <c r="F887" s="95"/>
    </row>
    <row r="888" spans="1:6" x14ac:dyDescent="0.35">
      <c r="A888" s="94"/>
      <c r="B888" s="94"/>
      <c r="C888" s="95"/>
      <c r="D888" s="95"/>
      <c r="E888" s="95"/>
      <c r="F888" s="95"/>
    </row>
    <row r="889" spans="1:6" x14ac:dyDescent="0.35">
      <c r="A889" s="94"/>
      <c r="B889" s="94"/>
      <c r="C889" s="95"/>
      <c r="D889" s="95"/>
      <c r="E889" s="95"/>
      <c r="F889" s="95"/>
    </row>
    <row r="890" spans="1:6" x14ac:dyDescent="0.35">
      <c r="A890" s="94"/>
      <c r="B890" s="94"/>
      <c r="C890" s="95"/>
      <c r="D890" s="95"/>
      <c r="E890" s="95"/>
      <c r="F890" s="95"/>
    </row>
    <row r="891" spans="1:6" x14ac:dyDescent="0.35">
      <c r="A891" s="94"/>
      <c r="B891" s="94"/>
      <c r="C891" s="95"/>
      <c r="D891" s="95"/>
      <c r="E891" s="95"/>
      <c r="F891" s="95"/>
    </row>
    <row r="892" spans="1:6" x14ac:dyDescent="0.35">
      <c r="A892" s="94"/>
      <c r="B892" s="94"/>
      <c r="C892" s="95"/>
      <c r="D892" s="95"/>
      <c r="E892" s="95"/>
      <c r="F892" s="95"/>
    </row>
    <row r="893" spans="1:6" x14ac:dyDescent="0.35">
      <c r="A893" s="94"/>
      <c r="B893" s="94"/>
      <c r="C893" s="95"/>
      <c r="D893" s="95"/>
      <c r="E893" s="95"/>
      <c r="F893" s="95"/>
    </row>
    <row r="894" spans="1:6" x14ac:dyDescent="0.35">
      <c r="A894" s="94"/>
      <c r="B894" s="94"/>
      <c r="C894" s="95"/>
      <c r="D894" s="95"/>
      <c r="E894" s="95"/>
      <c r="F894" s="95"/>
    </row>
    <row r="895" spans="1:6" x14ac:dyDescent="0.35">
      <c r="A895" s="94"/>
      <c r="B895" s="94"/>
      <c r="C895" s="95"/>
      <c r="D895" s="95"/>
      <c r="E895" s="95"/>
      <c r="F895" s="95"/>
    </row>
    <row r="896" spans="1:6" x14ac:dyDescent="0.35">
      <c r="A896" s="94"/>
      <c r="B896" s="94"/>
      <c r="C896" s="95"/>
      <c r="D896" s="95"/>
      <c r="E896" s="95"/>
      <c r="F896" s="95"/>
    </row>
    <row r="897" spans="1:6" x14ac:dyDescent="0.35">
      <c r="A897" s="94"/>
      <c r="B897" s="94"/>
      <c r="C897" s="95"/>
      <c r="D897" s="95"/>
      <c r="E897" s="95"/>
      <c r="F897" s="95"/>
    </row>
    <row r="898" spans="1:6" x14ac:dyDescent="0.35">
      <c r="A898" s="94"/>
      <c r="B898" s="94"/>
      <c r="C898" s="95"/>
      <c r="D898" s="95"/>
      <c r="E898" s="95"/>
      <c r="F898" s="95"/>
    </row>
    <row r="899" spans="1:6" x14ac:dyDescent="0.35">
      <c r="A899" s="94"/>
      <c r="B899" s="94"/>
      <c r="C899" s="95"/>
      <c r="D899" s="95"/>
      <c r="E899" s="95"/>
      <c r="F899" s="95"/>
    </row>
    <row r="900" spans="1:6" x14ac:dyDescent="0.35">
      <c r="A900" s="94"/>
      <c r="B900" s="94"/>
      <c r="C900" s="95"/>
      <c r="D900" s="95"/>
      <c r="E900" s="95"/>
      <c r="F900" s="95"/>
    </row>
    <row r="901" spans="1:6" x14ac:dyDescent="0.35">
      <c r="A901" s="94"/>
      <c r="B901" s="94"/>
      <c r="C901" s="95"/>
      <c r="D901" s="95"/>
      <c r="E901" s="95"/>
      <c r="F901" s="95"/>
    </row>
    <row r="902" spans="1:6" x14ac:dyDescent="0.35">
      <c r="A902" s="94"/>
      <c r="B902" s="94"/>
      <c r="C902" s="95"/>
      <c r="D902" s="95"/>
      <c r="E902" s="95"/>
      <c r="F902" s="95"/>
    </row>
    <row r="903" spans="1:6" x14ac:dyDescent="0.35">
      <c r="A903" s="94"/>
      <c r="B903" s="94"/>
      <c r="C903" s="95"/>
      <c r="D903" s="95"/>
      <c r="E903" s="95"/>
      <c r="F903" s="95"/>
    </row>
    <row r="904" spans="1:6" x14ac:dyDescent="0.35">
      <c r="A904" s="94"/>
      <c r="B904" s="94"/>
      <c r="C904" s="95"/>
      <c r="D904" s="95"/>
      <c r="E904" s="95"/>
      <c r="F904" s="95"/>
    </row>
    <row r="905" spans="1:6" x14ac:dyDescent="0.35">
      <c r="A905" s="94"/>
      <c r="B905" s="94"/>
      <c r="C905" s="95"/>
      <c r="D905" s="95"/>
      <c r="E905" s="95"/>
      <c r="F905" s="95"/>
    </row>
    <row r="906" spans="1:6" x14ac:dyDescent="0.35">
      <c r="A906" s="94"/>
      <c r="B906" s="94"/>
      <c r="C906" s="95"/>
      <c r="D906" s="95"/>
      <c r="E906" s="95"/>
      <c r="F906" s="95"/>
    </row>
    <row r="907" spans="1:6" x14ac:dyDescent="0.35">
      <c r="A907" s="94"/>
      <c r="B907" s="94"/>
      <c r="C907" s="95"/>
      <c r="D907" s="95"/>
      <c r="E907" s="95"/>
      <c r="F907" s="95"/>
    </row>
    <row r="908" spans="1:6" x14ac:dyDescent="0.35">
      <c r="A908" s="94"/>
      <c r="B908" s="94"/>
      <c r="C908" s="95"/>
      <c r="D908" s="95"/>
      <c r="E908" s="95"/>
      <c r="F908" s="95"/>
    </row>
    <row r="909" spans="1:6" x14ac:dyDescent="0.35">
      <c r="A909" s="94"/>
      <c r="B909" s="94"/>
      <c r="C909" s="95"/>
      <c r="D909" s="95"/>
      <c r="E909" s="95"/>
      <c r="F909" s="95"/>
    </row>
    <row r="910" spans="1:6" x14ac:dyDescent="0.35">
      <c r="A910" s="94"/>
      <c r="B910" s="94"/>
      <c r="C910" s="95"/>
      <c r="D910" s="95"/>
      <c r="E910" s="95"/>
      <c r="F910" s="95"/>
    </row>
    <row r="911" spans="1:6" x14ac:dyDescent="0.35">
      <c r="A911" s="94"/>
      <c r="B911" s="94"/>
      <c r="C911" s="95"/>
      <c r="D911" s="95"/>
      <c r="E911" s="95"/>
      <c r="F911" s="95"/>
    </row>
    <row r="912" spans="1:6" x14ac:dyDescent="0.35">
      <c r="A912" s="94"/>
      <c r="B912" s="94"/>
      <c r="C912" s="95"/>
      <c r="D912" s="95"/>
      <c r="E912" s="95"/>
      <c r="F912" s="95"/>
    </row>
    <row r="913" spans="1:6" x14ac:dyDescent="0.35">
      <c r="A913" s="94"/>
      <c r="B913" s="94"/>
      <c r="C913" s="95"/>
      <c r="D913" s="95"/>
      <c r="E913" s="95"/>
      <c r="F913" s="95"/>
    </row>
    <row r="914" spans="1:6" x14ac:dyDescent="0.35">
      <c r="A914" s="94"/>
      <c r="B914" s="94"/>
      <c r="C914" s="95"/>
      <c r="D914" s="95"/>
      <c r="E914" s="95"/>
      <c r="F914" s="95"/>
    </row>
    <row r="915" spans="1:6" x14ac:dyDescent="0.35">
      <c r="A915" s="94"/>
      <c r="B915" s="94"/>
      <c r="C915" s="95"/>
      <c r="D915" s="95"/>
      <c r="E915" s="95"/>
      <c r="F915" s="95"/>
    </row>
    <row r="916" spans="1:6" x14ac:dyDescent="0.35">
      <c r="A916" s="94"/>
      <c r="B916" s="94"/>
      <c r="C916" s="95"/>
      <c r="D916" s="95"/>
      <c r="E916" s="95"/>
      <c r="F916" s="95"/>
    </row>
    <row r="917" spans="1:6" x14ac:dyDescent="0.35">
      <c r="A917" s="94"/>
      <c r="B917" s="94"/>
      <c r="C917" s="95"/>
      <c r="D917" s="95"/>
      <c r="E917" s="95"/>
      <c r="F917" s="95"/>
    </row>
    <row r="918" spans="1:6" x14ac:dyDescent="0.35">
      <c r="A918" s="94"/>
      <c r="B918" s="94"/>
      <c r="C918" s="95"/>
      <c r="D918" s="95"/>
      <c r="E918" s="95"/>
      <c r="F918" s="95"/>
    </row>
    <row r="919" spans="1:6" x14ac:dyDescent="0.35">
      <c r="A919" s="94"/>
      <c r="B919" s="94"/>
      <c r="C919" s="95"/>
      <c r="D919" s="95"/>
      <c r="E919" s="95"/>
      <c r="F919" s="95"/>
    </row>
    <row r="920" spans="1:6" x14ac:dyDescent="0.35">
      <c r="A920" s="94"/>
      <c r="B920" s="94"/>
      <c r="C920" s="95"/>
      <c r="D920" s="95"/>
      <c r="E920" s="95"/>
      <c r="F920" s="95"/>
    </row>
    <row r="921" spans="1:6" x14ac:dyDescent="0.35">
      <c r="A921" s="94"/>
      <c r="B921" s="94"/>
      <c r="C921" s="95"/>
      <c r="D921" s="95"/>
      <c r="E921" s="95"/>
      <c r="F921" s="95"/>
    </row>
    <row r="922" spans="1:6" x14ac:dyDescent="0.35">
      <c r="A922" s="94"/>
      <c r="B922" s="94"/>
      <c r="C922" s="95"/>
      <c r="D922" s="95"/>
      <c r="E922" s="95"/>
      <c r="F922" s="95"/>
    </row>
    <row r="923" spans="1:6" x14ac:dyDescent="0.35">
      <c r="A923" s="94"/>
      <c r="B923" s="94"/>
      <c r="C923" s="95"/>
      <c r="D923" s="95"/>
      <c r="E923" s="95"/>
      <c r="F923" s="95"/>
    </row>
    <row r="924" spans="1:6" x14ac:dyDescent="0.35">
      <c r="A924" s="94"/>
      <c r="B924" s="94"/>
      <c r="C924" s="95"/>
      <c r="D924" s="95"/>
      <c r="E924" s="95"/>
      <c r="F924" s="95"/>
    </row>
    <row r="925" spans="1:6" x14ac:dyDescent="0.35">
      <c r="A925" s="94"/>
      <c r="B925" s="94"/>
      <c r="C925" s="95"/>
      <c r="D925" s="95"/>
      <c r="E925" s="95"/>
      <c r="F925" s="95"/>
    </row>
    <row r="926" spans="1:6" x14ac:dyDescent="0.35">
      <c r="A926" s="94"/>
      <c r="B926" s="94"/>
      <c r="C926" s="95"/>
      <c r="D926" s="95"/>
      <c r="E926" s="95"/>
      <c r="F926" s="95"/>
    </row>
    <row r="927" spans="1:6" x14ac:dyDescent="0.35">
      <c r="A927" s="94"/>
      <c r="B927" s="94"/>
      <c r="C927" s="95"/>
      <c r="D927" s="95"/>
      <c r="E927" s="95"/>
      <c r="F927" s="95"/>
    </row>
    <row r="928" spans="1:6" x14ac:dyDescent="0.35">
      <c r="A928" s="94"/>
      <c r="B928" s="94"/>
      <c r="C928" s="95"/>
      <c r="D928" s="95"/>
      <c r="E928" s="95"/>
      <c r="F928" s="95"/>
    </row>
    <row r="929" spans="1:6" x14ac:dyDescent="0.35">
      <c r="A929" s="94"/>
      <c r="B929" s="94"/>
      <c r="C929" s="95"/>
      <c r="D929" s="95"/>
      <c r="E929" s="95"/>
      <c r="F929" s="95"/>
    </row>
    <row r="930" spans="1:6" x14ac:dyDescent="0.35">
      <c r="A930" s="94"/>
      <c r="B930" s="94"/>
      <c r="C930" s="95"/>
      <c r="D930" s="95"/>
      <c r="E930" s="95"/>
      <c r="F930" s="95"/>
    </row>
    <row r="931" spans="1:6" x14ac:dyDescent="0.35">
      <c r="A931" s="94"/>
      <c r="B931" s="94"/>
      <c r="C931" s="95"/>
      <c r="D931" s="95"/>
      <c r="E931" s="95"/>
      <c r="F931" s="95"/>
    </row>
    <row r="932" spans="1:6" x14ac:dyDescent="0.35">
      <c r="A932" s="94"/>
      <c r="B932" s="94"/>
      <c r="C932" s="95"/>
      <c r="D932" s="95"/>
      <c r="E932" s="95"/>
      <c r="F932" s="95"/>
    </row>
    <row r="933" spans="1:6" x14ac:dyDescent="0.35">
      <c r="A933" s="94"/>
      <c r="B933" s="94"/>
      <c r="C933" s="95"/>
      <c r="D933" s="95"/>
      <c r="E933" s="95"/>
      <c r="F933" s="95"/>
    </row>
    <row r="934" spans="1:6" x14ac:dyDescent="0.35">
      <c r="A934" s="94"/>
      <c r="B934" s="94"/>
      <c r="C934" s="95"/>
      <c r="D934" s="95"/>
      <c r="E934" s="95"/>
      <c r="F934" s="95"/>
    </row>
    <row r="935" spans="1:6" x14ac:dyDescent="0.35">
      <c r="A935" s="94"/>
      <c r="B935" s="94"/>
      <c r="C935" s="95"/>
      <c r="D935" s="95"/>
      <c r="E935" s="95"/>
      <c r="F935" s="95"/>
    </row>
    <row r="936" spans="1:6" x14ac:dyDescent="0.35">
      <c r="A936" s="94"/>
      <c r="B936" s="94"/>
      <c r="C936" s="95"/>
      <c r="D936" s="95"/>
      <c r="E936" s="95"/>
      <c r="F936" s="95"/>
    </row>
    <row r="937" spans="1:6" x14ac:dyDescent="0.35">
      <c r="A937" s="94"/>
      <c r="B937" s="94"/>
      <c r="C937" s="95"/>
      <c r="D937" s="95"/>
      <c r="E937" s="95"/>
      <c r="F937" s="95"/>
    </row>
    <row r="938" spans="1:6" x14ac:dyDescent="0.35">
      <c r="A938" s="94"/>
      <c r="B938" s="94"/>
      <c r="C938" s="95"/>
      <c r="D938" s="95"/>
      <c r="E938" s="95"/>
      <c r="F938" s="95"/>
    </row>
    <row r="939" spans="1:6" x14ac:dyDescent="0.35">
      <c r="A939" s="94"/>
      <c r="B939" s="94"/>
      <c r="C939" s="95"/>
      <c r="D939" s="95"/>
      <c r="E939" s="95"/>
      <c r="F939" s="95"/>
    </row>
    <row r="940" spans="1:6" x14ac:dyDescent="0.35">
      <c r="A940" s="94"/>
      <c r="B940" s="94"/>
      <c r="C940" s="95"/>
      <c r="D940" s="95"/>
      <c r="E940" s="95"/>
      <c r="F940" s="95"/>
    </row>
    <row r="941" spans="1:6" x14ac:dyDescent="0.35">
      <c r="A941" s="94"/>
      <c r="B941" s="94"/>
      <c r="C941" s="95"/>
      <c r="D941" s="95"/>
      <c r="E941" s="95"/>
      <c r="F941" s="95"/>
    </row>
    <row r="942" spans="1:6" x14ac:dyDescent="0.35">
      <c r="A942" s="94"/>
      <c r="B942" s="94"/>
      <c r="C942" s="95"/>
      <c r="D942" s="95"/>
      <c r="E942" s="95"/>
      <c r="F942" s="95"/>
    </row>
    <row r="943" spans="1:6" x14ac:dyDescent="0.35">
      <c r="A943" s="94"/>
      <c r="B943" s="94"/>
      <c r="C943" s="95"/>
      <c r="D943" s="95"/>
      <c r="E943" s="95"/>
      <c r="F943" s="95"/>
    </row>
    <row r="944" spans="1:6" x14ac:dyDescent="0.35">
      <c r="A944" s="94"/>
      <c r="B944" s="94"/>
      <c r="C944" s="95"/>
      <c r="D944" s="95"/>
      <c r="E944" s="95"/>
      <c r="F944" s="95"/>
    </row>
    <row r="945" spans="1:6" x14ac:dyDescent="0.35">
      <c r="A945" s="94"/>
      <c r="B945" s="94"/>
      <c r="C945" s="95"/>
      <c r="D945" s="95"/>
      <c r="E945" s="95"/>
      <c r="F945" s="95"/>
    </row>
    <row r="946" spans="1:6" x14ac:dyDescent="0.35">
      <c r="A946" s="94"/>
      <c r="B946" s="94"/>
      <c r="C946" s="95"/>
      <c r="D946" s="95"/>
      <c r="E946" s="95"/>
      <c r="F946" s="95"/>
    </row>
    <row r="947" spans="1:6" x14ac:dyDescent="0.35">
      <c r="A947" s="94"/>
      <c r="B947" s="94"/>
      <c r="C947" s="95"/>
      <c r="D947" s="95"/>
      <c r="E947" s="95"/>
      <c r="F947" s="95"/>
    </row>
    <row r="948" spans="1:6" x14ac:dyDescent="0.35">
      <c r="A948" s="94"/>
      <c r="B948" s="94"/>
      <c r="C948" s="95"/>
      <c r="D948" s="95"/>
      <c r="E948" s="95"/>
      <c r="F948" s="95"/>
    </row>
    <row r="949" spans="1:6" x14ac:dyDescent="0.35">
      <c r="A949" s="94"/>
      <c r="B949" s="94"/>
      <c r="C949" s="95"/>
      <c r="D949" s="95"/>
      <c r="E949" s="95"/>
      <c r="F949" s="95"/>
    </row>
    <row r="950" spans="1:6" x14ac:dyDescent="0.35">
      <c r="A950" s="94"/>
      <c r="B950" s="94"/>
      <c r="C950" s="95"/>
      <c r="D950" s="95"/>
      <c r="E950" s="95"/>
      <c r="F950" s="95"/>
    </row>
    <row r="951" spans="1:6" x14ac:dyDescent="0.35">
      <c r="A951" s="94"/>
      <c r="B951" s="94"/>
      <c r="C951" s="95"/>
      <c r="D951" s="95"/>
      <c r="E951" s="95"/>
      <c r="F951" s="95"/>
    </row>
    <row r="952" spans="1:6" x14ac:dyDescent="0.35">
      <c r="A952" s="94"/>
      <c r="B952" s="94"/>
      <c r="C952" s="95"/>
      <c r="D952" s="95"/>
      <c r="E952" s="95"/>
      <c r="F952" s="95"/>
    </row>
    <row r="953" spans="1:6" x14ac:dyDescent="0.35">
      <c r="A953" s="94"/>
      <c r="B953" s="94"/>
      <c r="C953" s="95"/>
      <c r="D953" s="95"/>
      <c r="E953" s="95"/>
      <c r="F953" s="95"/>
    </row>
    <row r="954" spans="1:6" x14ac:dyDescent="0.35">
      <c r="A954" s="94"/>
      <c r="B954" s="94"/>
      <c r="C954" s="95"/>
      <c r="D954" s="95"/>
      <c r="E954" s="95"/>
      <c r="F954" s="95"/>
    </row>
    <row r="955" spans="1:6" x14ac:dyDescent="0.35">
      <c r="A955" s="94"/>
      <c r="B955" s="94"/>
      <c r="C955" s="95"/>
      <c r="D955" s="95"/>
      <c r="E955" s="95"/>
      <c r="F955" s="95"/>
    </row>
    <row r="956" spans="1:6" x14ac:dyDescent="0.35">
      <c r="A956" s="94"/>
      <c r="B956" s="94"/>
      <c r="C956" s="95"/>
      <c r="D956" s="95"/>
      <c r="E956" s="95"/>
      <c r="F956" s="95"/>
    </row>
    <row r="957" spans="1:6" x14ac:dyDescent="0.35">
      <c r="A957" s="94"/>
      <c r="B957" s="94"/>
      <c r="C957" s="95"/>
      <c r="D957" s="95"/>
      <c r="E957" s="95"/>
      <c r="F957" s="95"/>
    </row>
    <row r="958" spans="1:6" x14ac:dyDescent="0.35">
      <c r="A958" s="94"/>
      <c r="B958" s="94"/>
      <c r="C958" s="95"/>
      <c r="D958" s="95"/>
      <c r="E958" s="95"/>
      <c r="F958" s="95"/>
    </row>
    <row r="959" spans="1:6" x14ac:dyDescent="0.35">
      <c r="A959" s="94"/>
      <c r="B959" s="94"/>
      <c r="C959" s="95"/>
      <c r="D959" s="95"/>
      <c r="E959" s="95"/>
      <c r="F959" s="95"/>
    </row>
    <row r="960" spans="1:6" x14ac:dyDescent="0.35">
      <c r="A960" s="94"/>
      <c r="B960" s="94"/>
      <c r="C960" s="95"/>
      <c r="D960" s="95"/>
      <c r="E960" s="95"/>
      <c r="F960" s="95"/>
    </row>
    <row r="961" spans="1:6" x14ac:dyDescent="0.35">
      <c r="A961" s="94"/>
      <c r="B961" s="94"/>
      <c r="C961" s="95"/>
      <c r="D961" s="95"/>
      <c r="E961" s="95"/>
      <c r="F961" s="95"/>
    </row>
    <row r="962" spans="1:6" x14ac:dyDescent="0.35">
      <c r="A962" s="94"/>
      <c r="B962" s="94"/>
      <c r="C962" s="95"/>
      <c r="D962" s="95"/>
      <c r="E962" s="95"/>
      <c r="F962" s="95"/>
    </row>
    <row r="963" spans="1:6" x14ac:dyDescent="0.35">
      <c r="A963" s="94"/>
      <c r="B963" s="94"/>
      <c r="C963" s="95"/>
      <c r="D963" s="95"/>
      <c r="E963" s="95"/>
      <c r="F963" s="95"/>
    </row>
    <row r="964" spans="1:6" x14ac:dyDescent="0.35">
      <c r="A964" s="94"/>
      <c r="B964" s="94"/>
      <c r="C964" s="95"/>
      <c r="D964" s="95"/>
      <c r="E964" s="95"/>
      <c r="F964" s="95"/>
    </row>
    <row r="965" spans="1:6" x14ac:dyDescent="0.35">
      <c r="A965" s="94"/>
      <c r="B965" s="94"/>
      <c r="C965" s="95"/>
      <c r="D965" s="95"/>
      <c r="E965" s="95"/>
      <c r="F965" s="95"/>
    </row>
    <row r="966" spans="1:6" x14ac:dyDescent="0.35">
      <c r="A966" s="94"/>
      <c r="B966" s="94"/>
      <c r="C966" s="95"/>
      <c r="D966" s="95"/>
      <c r="E966" s="95"/>
      <c r="F966" s="95"/>
    </row>
    <row r="967" spans="1:6" x14ac:dyDescent="0.35">
      <c r="A967" s="94"/>
      <c r="B967" s="94"/>
      <c r="C967" s="95"/>
      <c r="D967" s="95"/>
      <c r="E967" s="95"/>
      <c r="F967" s="95"/>
    </row>
    <row r="968" spans="1:6" x14ac:dyDescent="0.35">
      <c r="A968" s="94"/>
      <c r="B968" s="94"/>
      <c r="C968" s="95"/>
      <c r="D968" s="95"/>
      <c r="E968" s="95"/>
      <c r="F968" s="95"/>
    </row>
    <row r="969" spans="1:6" x14ac:dyDescent="0.35">
      <c r="A969" s="94"/>
      <c r="B969" s="94"/>
      <c r="C969" s="95"/>
      <c r="D969" s="95"/>
      <c r="E969" s="95"/>
      <c r="F969" s="95"/>
    </row>
    <row r="970" spans="1:6" x14ac:dyDescent="0.35">
      <c r="A970" s="94"/>
      <c r="B970" s="94"/>
      <c r="C970" s="95"/>
      <c r="D970" s="95"/>
      <c r="E970" s="95"/>
      <c r="F970" s="95"/>
    </row>
    <row r="971" spans="1:6" x14ac:dyDescent="0.35">
      <c r="A971" s="94"/>
      <c r="B971" s="94"/>
      <c r="C971" s="95"/>
      <c r="D971" s="95"/>
      <c r="E971" s="95"/>
      <c r="F971" s="95"/>
    </row>
    <row r="972" spans="1:6" x14ac:dyDescent="0.35">
      <c r="A972" s="94"/>
      <c r="B972" s="94"/>
      <c r="C972" s="95"/>
      <c r="D972" s="95"/>
      <c r="E972" s="95"/>
      <c r="F972" s="95"/>
    </row>
    <row r="973" spans="1:6" x14ac:dyDescent="0.35">
      <c r="A973" s="94"/>
      <c r="B973" s="94"/>
      <c r="C973" s="95"/>
      <c r="D973" s="95"/>
      <c r="E973" s="95"/>
      <c r="F973" s="95"/>
    </row>
    <row r="974" spans="1:6" x14ac:dyDescent="0.35">
      <c r="A974" s="94"/>
      <c r="B974" s="94"/>
      <c r="C974" s="95"/>
      <c r="D974" s="95"/>
      <c r="E974" s="95"/>
      <c r="F974" s="95"/>
    </row>
    <row r="975" spans="1:6" x14ac:dyDescent="0.35">
      <c r="A975" s="94"/>
      <c r="B975" s="94"/>
      <c r="C975" s="95"/>
      <c r="D975" s="95"/>
      <c r="E975" s="95"/>
      <c r="F975" s="95"/>
    </row>
    <row r="976" spans="1:6" x14ac:dyDescent="0.35">
      <c r="A976" s="94"/>
      <c r="B976" s="94"/>
      <c r="C976" s="95"/>
      <c r="D976" s="95"/>
      <c r="E976" s="95"/>
      <c r="F976" s="95"/>
    </row>
    <row r="977" spans="1:6" x14ac:dyDescent="0.35">
      <c r="A977" s="94"/>
      <c r="B977" s="94"/>
      <c r="C977" s="95"/>
      <c r="D977" s="95"/>
      <c r="E977" s="95"/>
      <c r="F977" s="95"/>
    </row>
    <row r="978" spans="1:6" x14ac:dyDescent="0.35">
      <c r="A978" s="94"/>
      <c r="B978" s="94"/>
      <c r="C978" s="95"/>
      <c r="D978" s="95"/>
      <c r="E978" s="95"/>
      <c r="F978" s="95"/>
    </row>
    <row r="979" spans="1:6" x14ac:dyDescent="0.35">
      <c r="A979" s="94"/>
      <c r="B979" s="94"/>
      <c r="C979" s="95"/>
      <c r="D979" s="95"/>
      <c r="E979" s="95"/>
      <c r="F979" s="95"/>
    </row>
    <row r="980" spans="1:6" x14ac:dyDescent="0.35">
      <c r="A980" s="94"/>
      <c r="B980" s="94"/>
      <c r="C980" s="95"/>
      <c r="D980" s="95"/>
      <c r="E980" s="95"/>
      <c r="F980" s="95"/>
    </row>
    <row r="981" spans="1:6" x14ac:dyDescent="0.35">
      <c r="A981" s="94"/>
      <c r="B981" s="94"/>
      <c r="C981" s="95"/>
      <c r="D981" s="95"/>
      <c r="E981" s="95"/>
      <c r="F981" s="95"/>
    </row>
    <row r="982" spans="1:6" x14ac:dyDescent="0.35">
      <c r="A982" s="94"/>
      <c r="B982" s="94"/>
      <c r="C982" s="95"/>
      <c r="D982" s="95"/>
      <c r="E982" s="95"/>
      <c r="F982" s="95"/>
    </row>
    <row r="983" spans="1:6" x14ac:dyDescent="0.35">
      <c r="A983" s="94"/>
      <c r="B983" s="94"/>
      <c r="C983" s="95"/>
      <c r="D983" s="95"/>
      <c r="E983" s="95"/>
      <c r="F983" s="95"/>
    </row>
    <row r="984" spans="1:6" x14ac:dyDescent="0.35">
      <c r="A984" s="94"/>
      <c r="B984" s="94"/>
      <c r="C984" s="95"/>
      <c r="D984" s="95"/>
      <c r="E984" s="95"/>
      <c r="F984" s="95"/>
    </row>
    <row r="985" spans="1:6" x14ac:dyDescent="0.35">
      <c r="A985" s="94"/>
      <c r="B985" s="94"/>
      <c r="C985" s="95"/>
      <c r="D985" s="95"/>
      <c r="E985" s="95"/>
      <c r="F985" s="95"/>
    </row>
    <row r="986" spans="1:6" x14ac:dyDescent="0.35">
      <c r="A986" s="94"/>
      <c r="B986" s="94"/>
      <c r="C986" s="95"/>
      <c r="D986" s="95"/>
      <c r="E986" s="95"/>
      <c r="F986" s="95"/>
    </row>
    <row r="987" spans="1:6" x14ac:dyDescent="0.35">
      <c r="A987" s="94"/>
      <c r="B987" s="94"/>
      <c r="C987" s="95"/>
      <c r="D987" s="95"/>
      <c r="E987" s="95"/>
      <c r="F987" s="95"/>
    </row>
    <row r="988" spans="1:6" x14ac:dyDescent="0.35">
      <c r="A988" s="94"/>
      <c r="B988" s="94"/>
      <c r="C988" s="95"/>
      <c r="D988" s="95"/>
      <c r="E988" s="95"/>
      <c r="F988" s="95"/>
    </row>
    <row r="989" spans="1:6" x14ac:dyDescent="0.35">
      <c r="A989" s="94"/>
      <c r="B989" s="94"/>
      <c r="C989" s="95"/>
      <c r="D989" s="95"/>
      <c r="E989" s="95"/>
      <c r="F989" s="95"/>
    </row>
    <row r="990" spans="1:6" x14ac:dyDescent="0.35">
      <c r="A990" s="94"/>
      <c r="B990" s="94"/>
      <c r="C990" s="95"/>
      <c r="D990" s="95"/>
      <c r="E990" s="95"/>
      <c r="F990" s="95"/>
    </row>
    <row r="991" spans="1:6" x14ac:dyDescent="0.35">
      <c r="A991" s="94"/>
      <c r="B991" s="94"/>
      <c r="C991" s="95"/>
      <c r="D991" s="95"/>
      <c r="E991" s="95"/>
      <c r="F991" s="95"/>
    </row>
    <row r="992" spans="1:6" x14ac:dyDescent="0.35">
      <c r="A992" s="94"/>
      <c r="B992" s="94"/>
      <c r="C992" s="95"/>
      <c r="D992" s="95"/>
      <c r="E992" s="95"/>
      <c r="F992" s="95"/>
    </row>
    <row r="993" spans="1:6" x14ac:dyDescent="0.35">
      <c r="A993" s="94"/>
      <c r="B993" s="94"/>
      <c r="C993" s="95"/>
      <c r="D993" s="95"/>
      <c r="E993" s="95"/>
      <c r="F993" s="95"/>
    </row>
    <row r="994" spans="1:6" x14ac:dyDescent="0.35">
      <c r="A994" s="94"/>
      <c r="B994" s="94"/>
      <c r="C994" s="95"/>
      <c r="D994" s="95"/>
      <c r="E994" s="95"/>
      <c r="F994" s="95"/>
    </row>
    <row r="995" spans="1:6" x14ac:dyDescent="0.35">
      <c r="A995" s="94"/>
      <c r="B995" s="94"/>
      <c r="C995" s="95"/>
      <c r="D995" s="95"/>
      <c r="E995" s="95"/>
      <c r="F995" s="95"/>
    </row>
    <row r="996" spans="1:6" x14ac:dyDescent="0.35">
      <c r="A996" s="94"/>
      <c r="B996" s="94"/>
      <c r="C996" s="95"/>
      <c r="D996" s="95"/>
      <c r="E996" s="95"/>
      <c r="F996" s="95"/>
    </row>
    <row r="997" spans="1:6" x14ac:dyDescent="0.35">
      <c r="A997" s="94"/>
      <c r="B997" s="94"/>
      <c r="C997" s="95"/>
      <c r="D997" s="95"/>
      <c r="E997" s="95"/>
      <c r="F997" s="95"/>
    </row>
    <row r="998" spans="1:6" x14ac:dyDescent="0.35">
      <c r="A998" s="94"/>
      <c r="B998" s="94"/>
      <c r="C998" s="95"/>
      <c r="D998" s="95"/>
      <c r="E998" s="95"/>
      <c r="F998" s="95"/>
    </row>
    <row r="999" spans="1:6" x14ac:dyDescent="0.35">
      <c r="A999" s="94"/>
      <c r="B999" s="94"/>
      <c r="C999" s="95"/>
      <c r="D999" s="95"/>
      <c r="E999" s="95"/>
      <c r="F999" s="95"/>
    </row>
    <row r="1000" spans="1:6" x14ac:dyDescent="0.35">
      <c r="A1000" s="94"/>
      <c r="B1000" s="94"/>
      <c r="C1000" s="95"/>
      <c r="D1000" s="95"/>
      <c r="E1000" s="95"/>
      <c r="F1000" s="95"/>
    </row>
    <row r="1001" spans="1:6" x14ac:dyDescent="0.35">
      <c r="A1001" s="94"/>
      <c r="B1001" s="94"/>
      <c r="C1001" s="95"/>
      <c r="D1001" s="95"/>
      <c r="E1001" s="95"/>
      <c r="F1001" s="95"/>
    </row>
    <row r="1002" spans="1:6" x14ac:dyDescent="0.35">
      <c r="A1002" s="94"/>
      <c r="B1002" s="94"/>
      <c r="C1002" s="95"/>
      <c r="D1002" s="95"/>
      <c r="E1002" s="95"/>
      <c r="F1002" s="95"/>
    </row>
    <row r="1003" spans="1:6" x14ac:dyDescent="0.35">
      <c r="A1003" s="94"/>
      <c r="B1003" s="94"/>
      <c r="C1003" s="95"/>
      <c r="D1003" s="95"/>
      <c r="E1003" s="95"/>
      <c r="F1003" s="95"/>
    </row>
    <row r="1004" spans="1:6" x14ac:dyDescent="0.35">
      <c r="A1004" s="94"/>
      <c r="B1004" s="94"/>
      <c r="C1004" s="95"/>
      <c r="D1004" s="95"/>
      <c r="E1004" s="95"/>
      <c r="F1004" s="95"/>
    </row>
    <row r="1005" spans="1:6" x14ac:dyDescent="0.35">
      <c r="A1005" s="94"/>
      <c r="B1005" s="94"/>
      <c r="C1005" s="95"/>
      <c r="D1005" s="95"/>
      <c r="E1005" s="95"/>
      <c r="F1005" s="95"/>
    </row>
    <row r="1006" spans="1:6" x14ac:dyDescent="0.35">
      <c r="A1006" s="94"/>
      <c r="B1006" s="94"/>
      <c r="C1006" s="95"/>
      <c r="D1006" s="95"/>
      <c r="E1006" s="95"/>
      <c r="F1006" s="95"/>
    </row>
    <row r="1007" spans="1:6" x14ac:dyDescent="0.35">
      <c r="A1007" s="94"/>
      <c r="B1007" s="94"/>
      <c r="C1007" s="95"/>
      <c r="D1007" s="95"/>
      <c r="E1007" s="95"/>
      <c r="F1007" s="95"/>
    </row>
    <row r="1008" spans="1:6" x14ac:dyDescent="0.35">
      <c r="A1008" s="94"/>
      <c r="B1008" s="94"/>
      <c r="C1008" s="95"/>
      <c r="D1008" s="95"/>
      <c r="E1008" s="95"/>
      <c r="F1008" s="95"/>
    </row>
    <row r="1009" spans="1:6" x14ac:dyDescent="0.35">
      <c r="A1009" s="94"/>
      <c r="B1009" s="94"/>
      <c r="C1009" s="95"/>
      <c r="D1009" s="95"/>
      <c r="E1009" s="95"/>
      <c r="F1009" s="95"/>
    </row>
    <row r="1010" spans="1:6" x14ac:dyDescent="0.35">
      <c r="A1010" s="94"/>
      <c r="B1010" s="94"/>
      <c r="C1010" s="95"/>
      <c r="D1010" s="95"/>
      <c r="E1010" s="95"/>
      <c r="F1010" s="95"/>
    </row>
    <row r="1011" spans="1:6" x14ac:dyDescent="0.35">
      <c r="A1011" s="94"/>
      <c r="B1011" s="94"/>
      <c r="C1011" s="95"/>
      <c r="D1011" s="95"/>
      <c r="E1011" s="95"/>
      <c r="F1011" s="95"/>
    </row>
    <row r="1012" spans="1:6" x14ac:dyDescent="0.35">
      <c r="A1012" s="94"/>
      <c r="B1012" s="94"/>
      <c r="C1012" s="95"/>
      <c r="D1012" s="95"/>
      <c r="E1012" s="95"/>
      <c r="F1012" s="95"/>
    </row>
    <row r="1013" spans="1:6" x14ac:dyDescent="0.35">
      <c r="A1013" s="94"/>
      <c r="B1013" s="94"/>
      <c r="C1013" s="95"/>
      <c r="D1013" s="95"/>
      <c r="E1013" s="95"/>
      <c r="F1013" s="95"/>
    </row>
    <row r="1014" spans="1:6" x14ac:dyDescent="0.35">
      <c r="A1014" s="94"/>
      <c r="B1014" s="94"/>
      <c r="C1014" s="95"/>
      <c r="D1014" s="95"/>
      <c r="E1014" s="95"/>
      <c r="F1014" s="95"/>
    </row>
    <row r="1015" spans="1:6" x14ac:dyDescent="0.35">
      <c r="A1015" s="94"/>
      <c r="B1015" s="94"/>
      <c r="C1015" s="95"/>
      <c r="D1015" s="95"/>
      <c r="E1015" s="95"/>
      <c r="F1015" s="95"/>
    </row>
    <row r="1016" spans="1:6" x14ac:dyDescent="0.35">
      <c r="A1016" s="94"/>
      <c r="B1016" s="94"/>
      <c r="C1016" s="95"/>
      <c r="D1016" s="95"/>
      <c r="E1016" s="95"/>
      <c r="F1016" s="95"/>
    </row>
    <row r="1017" spans="1:6" x14ac:dyDescent="0.35">
      <c r="A1017" s="94"/>
      <c r="B1017" s="94"/>
      <c r="C1017" s="95"/>
      <c r="D1017" s="95"/>
      <c r="E1017" s="95"/>
      <c r="F1017" s="95"/>
    </row>
    <row r="1018" spans="1:6" x14ac:dyDescent="0.35">
      <c r="A1018" s="94"/>
      <c r="B1018" s="94"/>
      <c r="C1018" s="95"/>
      <c r="D1018" s="95"/>
      <c r="E1018" s="95"/>
      <c r="F1018" s="95"/>
    </row>
    <row r="1019" spans="1:6" x14ac:dyDescent="0.35">
      <c r="A1019" s="94"/>
      <c r="B1019" s="94"/>
      <c r="C1019" s="95"/>
      <c r="D1019" s="95"/>
      <c r="E1019" s="95"/>
      <c r="F1019" s="95"/>
    </row>
    <row r="1020" spans="1:6" x14ac:dyDescent="0.35">
      <c r="A1020" s="94"/>
      <c r="B1020" s="94"/>
      <c r="C1020" s="95"/>
      <c r="D1020" s="95"/>
      <c r="E1020" s="95"/>
      <c r="F1020" s="95"/>
    </row>
    <row r="1021" spans="1:6" x14ac:dyDescent="0.35">
      <c r="A1021" s="94"/>
      <c r="B1021" s="94"/>
      <c r="C1021" s="95"/>
      <c r="D1021" s="95"/>
      <c r="E1021" s="95"/>
      <c r="F1021" s="95"/>
    </row>
    <row r="1022" spans="1:6" x14ac:dyDescent="0.35">
      <c r="A1022" s="94"/>
      <c r="B1022" s="94"/>
      <c r="C1022" s="95"/>
      <c r="D1022" s="95"/>
      <c r="E1022" s="95"/>
      <c r="F1022" s="95"/>
    </row>
    <row r="1023" spans="1:6" x14ac:dyDescent="0.35">
      <c r="A1023" s="94"/>
      <c r="B1023" s="94"/>
      <c r="C1023" s="95"/>
      <c r="D1023" s="95"/>
      <c r="E1023" s="95"/>
      <c r="F1023" s="95"/>
    </row>
    <row r="1024" spans="1:6" x14ac:dyDescent="0.35">
      <c r="A1024" s="94"/>
      <c r="B1024" s="94"/>
      <c r="C1024" s="95"/>
      <c r="D1024" s="95"/>
      <c r="E1024" s="95"/>
      <c r="F1024" s="95"/>
    </row>
    <row r="1025" spans="1:6" x14ac:dyDescent="0.35">
      <c r="A1025" s="94"/>
      <c r="B1025" s="94"/>
      <c r="C1025" s="95"/>
      <c r="D1025" s="95"/>
      <c r="E1025" s="95"/>
      <c r="F1025" s="95"/>
    </row>
    <row r="1026" spans="1:6" x14ac:dyDescent="0.35">
      <c r="A1026" s="94"/>
      <c r="B1026" s="94"/>
      <c r="C1026" s="95"/>
      <c r="D1026" s="95"/>
      <c r="E1026" s="95"/>
      <c r="F1026" s="95"/>
    </row>
    <row r="1027" spans="1:6" x14ac:dyDescent="0.35">
      <c r="A1027" s="94"/>
      <c r="B1027" s="94"/>
      <c r="C1027" s="95"/>
      <c r="D1027" s="95"/>
      <c r="E1027" s="95"/>
      <c r="F1027" s="95"/>
    </row>
    <row r="1028" spans="1:6" x14ac:dyDescent="0.35">
      <c r="A1028" s="94"/>
      <c r="B1028" s="94"/>
      <c r="C1028" s="95"/>
      <c r="D1028" s="95"/>
    </row>
    <row r="1029" spans="1:6" x14ac:dyDescent="0.35">
      <c r="A1029" s="94"/>
      <c r="B1029" s="94"/>
    </row>
    <row r="1030" spans="1:6" x14ac:dyDescent="0.35">
      <c r="A1030" s="94"/>
      <c r="B1030" s="94"/>
    </row>
    <row r="1031" spans="1:6" x14ac:dyDescent="0.35">
      <c r="A1031" s="94"/>
      <c r="B1031" s="94"/>
    </row>
    <row r="1032" spans="1:6" x14ac:dyDescent="0.35">
      <c r="A1032" s="94"/>
      <c r="B1032" s="94"/>
    </row>
    <row r="1033" spans="1:6" x14ac:dyDescent="0.35">
      <c r="A1033" s="94"/>
      <c r="B1033" s="94"/>
    </row>
    <row r="1034" spans="1:6" x14ac:dyDescent="0.35">
      <c r="A1034" s="94"/>
      <c r="B1034" s="94"/>
    </row>
    <row r="1035" spans="1:6" x14ac:dyDescent="0.35">
      <c r="A1035" s="94"/>
      <c r="B1035" s="94"/>
    </row>
    <row r="1036" spans="1:6" x14ac:dyDescent="0.35">
      <c r="A1036" s="94"/>
      <c r="B1036" s="94"/>
    </row>
    <row r="1037" spans="1:6" x14ac:dyDescent="0.35">
      <c r="A1037" s="94"/>
      <c r="B1037" s="94"/>
    </row>
    <row r="1038" spans="1:6" x14ac:dyDescent="0.35">
      <c r="A1038" s="94"/>
      <c r="B1038" s="94"/>
    </row>
    <row r="1039" spans="1:6" x14ac:dyDescent="0.35">
      <c r="A1039" s="94"/>
      <c r="B1039" s="94"/>
    </row>
    <row r="1040" spans="1:6" x14ac:dyDescent="0.35">
      <c r="A1040" s="94"/>
      <c r="B1040" s="94"/>
    </row>
    <row r="1041" spans="1:2" x14ac:dyDescent="0.35">
      <c r="A1041" s="94"/>
      <c r="B1041" s="94"/>
    </row>
    <row r="1042" spans="1:2" x14ac:dyDescent="0.35">
      <c r="A1042" s="94"/>
      <c r="B1042" s="94"/>
    </row>
    <row r="1043" spans="1:2" x14ac:dyDescent="0.35">
      <c r="A1043" s="94"/>
      <c r="B1043" s="94"/>
    </row>
  </sheetData>
  <mergeCells count="4">
    <mergeCell ref="C176:H176"/>
    <mergeCell ref="C138:F138"/>
    <mergeCell ref="C147:F147"/>
    <mergeCell ref="C165:H165"/>
  </mergeCells>
  <phoneticPr fontId="81" type="noConversion"/>
  <pageMargins left="0.7" right="0.7" top="0.75" bottom="0.75" header="0.3" footer="0.3"/>
  <pageSetup paperSize="9" orientation="portrait" r:id="rId1"/>
  <ignoredErrors>
    <ignoredError sqref="A137:A144 A30:A110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P67"/>
  <sheetViews>
    <sheetView zoomScaleNormal="100" workbookViewId="0">
      <selection activeCell="L18" sqref="L18"/>
    </sheetView>
  </sheetViews>
  <sheetFormatPr baseColWidth="10" defaultColWidth="10.7265625" defaultRowHeight="12.5" x14ac:dyDescent="0.25"/>
  <cols>
    <col min="1" max="1" width="1.7265625" customWidth="1"/>
    <col min="2" max="2" width="36.453125" customWidth="1"/>
    <col min="3" max="3" width="33.26953125" customWidth="1"/>
    <col min="4" max="4" width="13.7265625" customWidth="1"/>
    <col min="5" max="5" width="11.54296875" style="71" customWidth="1"/>
    <col min="6" max="6" width="13.7265625" customWidth="1"/>
    <col min="7" max="7" width="10.54296875" style="71" customWidth="1"/>
    <col min="8" max="8" width="11.7265625" style="11" bestFit="1" customWidth="1"/>
    <col min="10" max="10" width="7.453125" customWidth="1"/>
    <col min="11" max="11" width="6" customWidth="1"/>
    <col min="12" max="13" width="10.26953125" customWidth="1"/>
    <col min="14" max="14" width="9.54296875" customWidth="1"/>
    <col min="15" max="15" width="10.54296875" customWidth="1"/>
  </cols>
  <sheetData>
    <row r="1" spans="1:16" x14ac:dyDescent="0.25">
      <c r="A1" s="72" t="s">
        <v>134</v>
      </c>
      <c r="B1" s="72"/>
      <c r="D1" s="73"/>
      <c r="E1" s="74"/>
      <c r="F1" s="73"/>
      <c r="G1" s="74"/>
      <c r="H1" s="73"/>
    </row>
    <row r="2" spans="1:16" x14ac:dyDescent="0.25">
      <c r="A2" s="72" t="s">
        <v>607</v>
      </c>
      <c r="C2" s="334"/>
      <c r="D2" s="73"/>
      <c r="E2" s="74"/>
      <c r="F2" s="73"/>
      <c r="G2" s="74"/>
      <c r="H2" s="73"/>
    </row>
    <row r="3" spans="1:16" x14ac:dyDescent="0.25">
      <c r="C3" s="334"/>
      <c r="D3" s="73"/>
      <c r="E3" s="74"/>
      <c r="F3" s="73"/>
      <c r="G3" s="74"/>
      <c r="H3" s="73"/>
    </row>
    <row r="4" spans="1:16" ht="13.5" customHeight="1" x14ac:dyDescent="0.3">
      <c r="B4" s="695" t="s">
        <v>740</v>
      </c>
      <c r="C4" t="s">
        <v>739</v>
      </c>
      <c r="D4" s="676" t="s">
        <v>588</v>
      </c>
      <c r="E4" s="676"/>
      <c r="F4" s="676"/>
      <c r="G4" s="676"/>
      <c r="H4" s="676"/>
      <c r="J4" s="481"/>
      <c r="K4" s="481"/>
      <c r="L4" s="481"/>
      <c r="M4" s="481"/>
      <c r="N4" s="481"/>
      <c r="O4" s="481"/>
    </row>
    <row r="5" spans="1:16" ht="30" customHeight="1" x14ac:dyDescent="0.3">
      <c r="A5" s="675"/>
      <c r="B5" s="675"/>
      <c r="C5" s="675"/>
      <c r="D5" s="337" t="s">
        <v>138</v>
      </c>
      <c r="E5" s="338" t="s">
        <v>56</v>
      </c>
      <c r="F5" s="337" t="s">
        <v>139</v>
      </c>
      <c r="G5" s="338" t="s">
        <v>56</v>
      </c>
      <c r="H5" s="337" t="s">
        <v>140</v>
      </c>
      <c r="J5" s="481"/>
      <c r="K5" s="481"/>
      <c r="L5" s="481"/>
      <c r="M5" s="481"/>
      <c r="N5" s="481"/>
      <c r="O5" s="481"/>
    </row>
    <row r="6" spans="1:16" ht="21.75" customHeight="1" x14ac:dyDescent="0.3">
      <c r="A6" s="345"/>
      <c r="B6" s="345"/>
      <c r="C6" s="345"/>
      <c r="D6" s="346" t="s">
        <v>5</v>
      </c>
      <c r="E6" s="347"/>
      <c r="F6" s="346" t="s">
        <v>5</v>
      </c>
      <c r="G6" s="347"/>
      <c r="H6" s="346" t="s">
        <v>5</v>
      </c>
      <c r="J6" s="481"/>
      <c r="K6" s="481"/>
      <c r="L6" s="481"/>
      <c r="M6" s="481"/>
      <c r="N6" s="481"/>
      <c r="O6" s="481"/>
    </row>
    <row r="7" spans="1:16" ht="17.25" customHeight="1" x14ac:dyDescent="0.3">
      <c r="B7" s="350" t="s">
        <v>145</v>
      </c>
      <c r="C7" s="351" t="s">
        <v>429</v>
      </c>
      <c r="D7" s="697">
        <v>7901</v>
      </c>
      <c r="E7" s="697">
        <v>15.1</v>
      </c>
      <c r="F7" s="697">
        <v>6074</v>
      </c>
      <c r="G7" s="697">
        <v>15.8</v>
      </c>
      <c r="H7" s="697">
        <v>1827</v>
      </c>
      <c r="J7" s="481"/>
      <c r="K7" s="481"/>
      <c r="L7" s="481"/>
      <c r="M7" s="481"/>
      <c r="N7" s="481"/>
      <c r="O7" s="481"/>
      <c r="P7" s="11"/>
    </row>
    <row r="8" spans="1:16" ht="13" x14ac:dyDescent="0.3">
      <c r="A8" s="1"/>
      <c r="B8" s="350" t="s">
        <v>85</v>
      </c>
      <c r="C8" s="351" t="s">
        <v>58</v>
      </c>
      <c r="D8" s="697">
        <v>652</v>
      </c>
      <c r="E8" s="697">
        <v>5.7</v>
      </c>
      <c r="F8" s="697">
        <v>23</v>
      </c>
      <c r="G8" s="697">
        <v>-20.7</v>
      </c>
      <c r="H8" s="697">
        <v>628</v>
      </c>
      <c r="J8" s="481"/>
      <c r="K8" s="481"/>
      <c r="L8" s="481"/>
      <c r="M8" s="696"/>
      <c r="N8" s="481"/>
      <c r="O8" s="481"/>
      <c r="P8" s="11"/>
    </row>
    <row r="9" spans="1:16" ht="13" x14ac:dyDescent="0.3">
      <c r="A9" s="1"/>
      <c r="B9" s="350" t="s">
        <v>85</v>
      </c>
      <c r="C9" s="257" t="s">
        <v>146</v>
      </c>
      <c r="D9" s="698">
        <v>325</v>
      </c>
      <c r="E9" s="698">
        <v>12.1</v>
      </c>
      <c r="F9" s="698">
        <v>11</v>
      </c>
      <c r="G9" s="698">
        <v>-15.4</v>
      </c>
      <c r="H9" s="698">
        <v>314</v>
      </c>
      <c r="J9" s="481"/>
      <c r="K9" s="481"/>
      <c r="L9" s="481"/>
      <c r="M9" s="481"/>
      <c r="N9" s="481"/>
      <c r="O9" s="481"/>
      <c r="P9" s="11"/>
    </row>
    <row r="10" spans="1:16" ht="21" x14ac:dyDescent="0.3">
      <c r="A10" s="1"/>
      <c r="B10" s="350" t="s">
        <v>85</v>
      </c>
      <c r="C10" s="257" t="s">
        <v>147</v>
      </c>
      <c r="D10" s="698">
        <v>140</v>
      </c>
      <c r="E10" s="698">
        <v>-30.3</v>
      </c>
      <c r="F10" s="698">
        <v>7</v>
      </c>
      <c r="G10" s="698">
        <v>-22.2</v>
      </c>
      <c r="H10" s="698">
        <v>133</v>
      </c>
      <c r="J10" s="481"/>
      <c r="K10" s="481"/>
      <c r="L10" s="481"/>
      <c r="M10" s="481"/>
      <c r="N10" s="481"/>
      <c r="O10" s="481"/>
      <c r="P10" s="11"/>
    </row>
    <row r="11" spans="1:16" ht="21" x14ac:dyDescent="0.3">
      <c r="A11" s="1"/>
      <c r="B11" s="350" t="s">
        <v>85</v>
      </c>
      <c r="C11" s="257" t="s">
        <v>148</v>
      </c>
      <c r="D11" s="254">
        <v>178</v>
      </c>
      <c r="E11" s="254">
        <v>52.1</v>
      </c>
      <c r="F11" s="698">
        <v>2</v>
      </c>
      <c r="G11" s="698"/>
      <c r="H11" s="698">
        <v>176</v>
      </c>
      <c r="J11" s="481"/>
      <c r="K11" s="481"/>
      <c r="L11" s="481"/>
      <c r="M11" s="481"/>
      <c r="N11" s="481"/>
      <c r="O11" s="481"/>
      <c r="P11" s="11"/>
    </row>
    <row r="12" spans="1:16" ht="13" x14ac:dyDescent="0.3">
      <c r="A12" s="1"/>
      <c r="B12" s="350" t="s">
        <v>85</v>
      </c>
      <c r="C12" s="257" t="s">
        <v>149</v>
      </c>
      <c r="D12" s="698">
        <v>9</v>
      </c>
      <c r="E12" s="698"/>
      <c r="F12" s="698">
        <v>4</v>
      </c>
      <c r="G12" s="698">
        <v>-20</v>
      </c>
      <c r="H12" s="698">
        <v>5</v>
      </c>
      <c r="J12" s="481"/>
      <c r="K12" s="481"/>
      <c r="L12" s="481"/>
      <c r="M12" s="481"/>
      <c r="N12" s="481"/>
      <c r="O12" s="481"/>
      <c r="P12" s="11"/>
    </row>
    <row r="13" spans="1:16" ht="13" x14ac:dyDescent="0.3">
      <c r="A13" s="1"/>
      <c r="B13" s="350" t="s">
        <v>78</v>
      </c>
      <c r="C13" s="351" t="s">
        <v>58</v>
      </c>
      <c r="D13" s="697">
        <v>2224</v>
      </c>
      <c r="E13" s="697">
        <v>35.4</v>
      </c>
      <c r="F13" s="697">
        <v>155</v>
      </c>
      <c r="G13" s="697">
        <v>-32.6</v>
      </c>
      <c r="H13" s="697">
        <v>2069</v>
      </c>
      <c r="J13" s="481"/>
      <c r="K13" s="481"/>
      <c r="L13" s="481"/>
      <c r="M13" s="481"/>
      <c r="N13" s="481"/>
      <c r="O13" s="481"/>
      <c r="P13" s="11"/>
    </row>
    <row r="14" spans="1:16" ht="13" x14ac:dyDescent="0.3">
      <c r="A14" s="1"/>
      <c r="B14" s="350" t="s">
        <v>78</v>
      </c>
      <c r="C14" s="1" t="s">
        <v>150</v>
      </c>
      <c r="D14" s="697">
        <v>39</v>
      </c>
      <c r="E14" s="697">
        <v>-18.8</v>
      </c>
      <c r="F14" s="697">
        <v>4</v>
      </c>
      <c r="G14" s="697"/>
      <c r="H14" s="697">
        <v>36</v>
      </c>
      <c r="J14" s="481"/>
      <c r="K14" s="481"/>
      <c r="L14" s="481"/>
      <c r="M14" s="481"/>
      <c r="N14" s="481"/>
      <c r="O14" s="481"/>
      <c r="P14" s="11"/>
    </row>
    <row r="15" spans="1:16" ht="13.4" customHeight="1" x14ac:dyDescent="0.3">
      <c r="A15" s="1"/>
      <c r="B15" s="350" t="s">
        <v>78</v>
      </c>
      <c r="C15" s="257" t="s">
        <v>151</v>
      </c>
      <c r="D15" s="698">
        <v>37</v>
      </c>
      <c r="E15" s="698">
        <v>-28.8</v>
      </c>
      <c r="F15" s="698">
        <v>38</v>
      </c>
      <c r="G15" s="698">
        <v>-13.6</v>
      </c>
      <c r="H15" s="698">
        <v>0</v>
      </c>
      <c r="J15" s="481"/>
      <c r="K15" s="481"/>
      <c r="L15" s="481"/>
      <c r="M15" s="481"/>
      <c r="N15" s="481"/>
      <c r="O15" s="481"/>
      <c r="P15" s="11"/>
    </row>
    <row r="16" spans="1:16" ht="13" x14ac:dyDescent="0.3">
      <c r="A16" s="1"/>
      <c r="B16" s="350" t="s">
        <v>78</v>
      </c>
      <c r="C16" s="257" t="s">
        <v>152</v>
      </c>
      <c r="D16" s="698">
        <v>727</v>
      </c>
      <c r="E16" s="698">
        <v>-39.1</v>
      </c>
      <c r="F16" s="698">
        <v>8</v>
      </c>
      <c r="G16" s="698"/>
      <c r="H16" s="698">
        <v>719</v>
      </c>
      <c r="J16" s="481"/>
      <c r="K16" s="481"/>
      <c r="L16" s="481"/>
      <c r="M16" s="481"/>
      <c r="N16" s="481"/>
      <c r="O16" s="481"/>
      <c r="P16" s="11"/>
    </row>
    <row r="17" spans="1:16" ht="13" x14ac:dyDescent="0.3">
      <c r="A17" s="1"/>
      <c r="B17" s="350" t="s">
        <v>78</v>
      </c>
      <c r="C17" s="665" t="s">
        <v>713</v>
      </c>
      <c r="D17" s="698">
        <v>43</v>
      </c>
      <c r="E17" s="698">
        <v>-30.6</v>
      </c>
      <c r="F17" s="698">
        <v>3</v>
      </c>
      <c r="G17" s="698">
        <v>50</v>
      </c>
      <c r="H17" s="698">
        <v>40</v>
      </c>
      <c r="J17" s="481"/>
      <c r="K17" s="481"/>
      <c r="L17" s="481"/>
      <c r="M17" s="481"/>
      <c r="N17" s="481"/>
      <c r="O17" s="481"/>
      <c r="P17" s="11"/>
    </row>
    <row r="18" spans="1:16" ht="21" x14ac:dyDescent="0.3">
      <c r="A18" s="1"/>
      <c r="B18" s="350" t="s">
        <v>78</v>
      </c>
      <c r="C18" s="257" t="s">
        <v>155</v>
      </c>
      <c r="D18" s="698">
        <v>1354</v>
      </c>
      <c r="E18" s="698">
        <v>397.8</v>
      </c>
      <c r="F18" s="698">
        <v>83</v>
      </c>
      <c r="G18" s="698">
        <v>-45.800000000000004</v>
      </c>
      <c r="H18" s="698">
        <v>1271</v>
      </c>
      <c r="J18" s="481"/>
      <c r="K18" s="481"/>
      <c r="L18" s="481"/>
      <c r="M18" s="481"/>
      <c r="N18" s="481"/>
      <c r="O18" s="481"/>
      <c r="P18" s="11"/>
    </row>
    <row r="19" spans="1:16" ht="13" x14ac:dyDescent="0.3">
      <c r="A19" s="1"/>
      <c r="B19" s="350" t="s">
        <v>78</v>
      </c>
      <c r="C19" s="257" t="s">
        <v>156</v>
      </c>
      <c r="D19" s="698">
        <v>24</v>
      </c>
      <c r="E19" s="698">
        <v>71.400000000000006</v>
      </c>
      <c r="F19" s="698">
        <v>21</v>
      </c>
      <c r="G19" s="698">
        <v>10.5</v>
      </c>
      <c r="H19" s="698">
        <v>3</v>
      </c>
      <c r="J19" s="481"/>
      <c r="K19" s="481"/>
      <c r="L19" s="481"/>
      <c r="M19" s="481"/>
      <c r="N19" s="481"/>
      <c r="O19" s="481"/>
      <c r="P19" s="11"/>
    </row>
    <row r="20" spans="1:16" ht="13" x14ac:dyDescent="0.3">
      <c r="A20" s="1"/>
      <c r="B20" s="350" t="s">
        <v>82</v>
      </c>
      <c r="C20" s="351" t="s">
        <v>58</v>
      </c>
      <c r="D20" s="697">
        <v>423</v>
      </c>
      <c r="E20" s="697">
        <v>-37.1</v>
      </c>
      <c r="F20" s="697">
        <v>12</v>
      </c>
      <c r="G20" s="697">
        <v>20</v>
      </c>
      <c r="H20" s="697">
        <v>411</v>
      </c>
      <c r="J20" s="481"/>
      <c r="K20" s="481"/>
      <c r="L20" s="481"/>
      <c r="M20" s="481"/>
      <c r="N20" s="481"/>
      <c r="O20" s="481"/>
      <c r="P20" s="11"/>
    </row>
    <row r="21" spans="1:16" ht="13" x14ac:dyDescent="0.3">
      <c r="A21" s="1"/>
      <c r="B21" s="350" t="s">
        <v>80</v>
      </c>
      <c r="C21" s="1"/>
      <c r="D21" s="697">
        <v>1464</v>
      </c>
      <c r="E21" s="697">
        <v>17.600000000000001</v>
      </c>
      <c r="F21" s="697">
        <v>102</v>
      </c>
      <c r="G21" s="697">
        <v>32.5</v>
      </c>
      <c r="H21" s="697">
        <v>1363</v>
      </c>
      <c r="J21" s="481"/>
      <c r="K21" s="481"/>
      <c r="L21" s="481"/>
      <c r="M21" s="481"/>
      <c r="N21" s="481"/>
      <c r="O21" s="481"/>
      <c r="P21" s="11"/>
    </row>
    <row r="22" spans="1:16" ht="13" x14ac:dyDescent="0.3">
      <c r="A22" s="1"/>
      <c r="B22" s="350" t="s">
        <v>80</v>
      </c>
      <c r="C22" s="666" t="s">
        <v>714</v>
      </c>
      <c r="D22" s="697">
        <v>23</v>
      </c>
      <c r="E22" s="697"/>
      <c r="F22" s="697">
        <v>5</v>
      </c>
      <c r="G22" s="697"/>
      <c r="H22" s="697">
        <v>18</v>
      </c>
      <c r="J22" s="481"/>
      <c r="K22" s="481"/>
      <c r="L22" s="481"/>
      <c r="M22" s="481"/>
      <c r="N22" s="481"/>
      <c r="O22" s="481"/>
      <c r="P22" s="11"/>
    </row>
    <row r="23" spans="1:16" ht="13.4" customHeight="1" x14ac:dyDescent="0.3">
      <c r="A23" s="1"/>
      <c r="B23" s="350" t="s">
        <v>80</v>
      </c>
      <c r="C23" s="665" t="s">
        <v>715</v>
      </c>
      <c r="D23" s="698">
        <v>77</v>
      </c>
      <c r="E23" s="698">
        <v>4.0999999999999996</v>
      </c>
      <c r="F23" s="698">
        <v>5</v>
      </c>
      <c r="G23" s="698">
        <v>-54.5</v>
      </c>
      <c r="H23" s="698">
        <v>72</v>
      </c>
      <c r="J23" s="481"/>
      <c r="K23" s="481"/>
      <c r="L23" s="481"/>
      <c r="M23" s="481"/>
      <c r="N23" s="481"/>
      <c r="O23" s="481"/>
      <c r="P23" s="11"/>
    </row>
    <row r="24" spans="1:16" ht="13" x14ac:dyDescent="0.3">
      <c r="A24" s="1"/>
      <c r="B24" s="350" t="s">
        <v>80</v>
      </c>
      <c r="C24" s="257" t="s">
        <v>157</v>
      </c>
      <c r="D24" s="698">
        <v>93</v>
      </c>
      <c r="E24" s="698">
        <v>1.1000000000000001</v>
      </c>
      <c r="F24" s="698">
        <v>10</v>
      </c>
      <c r="G24" s="698">
        <v>66.7</v>
      </c>
      <c r="H24" s="698">
        <v>82</v>
      </c>
      <c r="J24" s="481"/>
      <c r="K24" s="481"/>
      <c r="L24" s="481"/>
      <c r="M24" s="481"/>
      <c r="N24" s="481"/>
      <c r="O24" s="481"/>
      <c r="P24" s="11"/>
    </row>
    <row r="25" spans="1:16" ht="21" x14ac:dyDescent="0.3">
      <c r="A25" s="1"/>
      <c r="B25" s="350" t="s">
        <v>80</v>
      </c>
      <c r="C25" s="364" t="s">
        <v>158</v>
      </c>
      <c r="D25" s="698">
        <v>1170</v>
      </c>
      <c r="E25" s="699">
        <v>21</v>
      </c>
      <c r="F25" s="698">
        <v>23</v>
      </c>
      <c r="G25" s="698">
        <v>228.6</v>
      </c>
      <c r="H25" s="698">
        <v>1147</v>
      </c>
      <c r="J25" s="481"/>
      <c r="K25" s="481"/>
      <c r="L25" s="481"/>
      <c r="M25" s="481"/>
      <c r="N25" s="481"/>
      <c r="O25" s="481"/>
      <c r="P25" s="11"/>
    </row>
    <row r="26" spans="1:16" ht="13" x14ac:dyDescent="0.3">
      <c r="A26" s="1"/>
      <c r="B26" s="350" t="s">
        <v>80</v>
      </c>
      <c r="C26" s="257" t="s">
        <v>159</v>
      </c>
      <c r="D26" s="698">
        <v>101</v>
      </c>
      <c r="E26" s="698">
        <v>12.200000000000001</v>
      </c>
      <c r="F26" s="698">
        <v>58</v>
      </c>
      <c r="G26" s="698">
        <v>20.8</v>
      </c>
      <c r="H26" s="698">
        <v>44</v>
      </c>
      <c r="J26" s="481"/>
      <c r="K26" s="481"/>
      <c r="L26" s="481"/>
      <c r="M26" s="481"/>
      <c r="N26" s="481"/>
      <c r="O26" s="481"/>
      <c r="P26" s="11"/>
    </row>
    <row r="27" spans="1:16" ht="13" x14ac:dyDescent="0.3">
      <c r="A27" s="1"/>
      <c r="B27" s="350" t="s">
        <v>83</v>
      </c>
      <c r="C27" s="351" t="s">
        <v>58</v>
      </c>
      <c r="D27" s="697">
        <v>685</v>
      </c>
      <c r="E27" s="697">
        <v>26.6</v>
      </c>
      <c r="F27" s="697">
        <v>704</v>
      </c>
      <c r="G27" s="697">
        <v>48.2</v>
      </c>
      <c r="H27" s="697">
        <v>-19</v>
      </c>
      <c r="J27" s="481"/>
      <c r="K27" s="481"/>
      <c r="L27" s="481"/>
      <c r="M27" s="481"/>
      <c r="N27" s="481"/>
      <c r="O27" s="481"/>
      <c r="P27" s="11"/>
    </row>
    <row r="28" spans="1:16" ht="13" x14ac:dyDescent="0.3">
      <c r="A28" s="1"/>
      <c r="B28" s="350" t="s">
        <v>83</v>
      </c>
      <c r="C28" s="257" t="s">
        <v>160</v>
      </c>
      <c r="D28" s="698">
        <v>34</v>
      </c>
      <c r="E28" s="698">
        <v>54.5</v>
      </c>
      <c r="F28" s="698">
        <v>91</v>
      </c>
      <c r="G28" s="698">
        <v>44.4</v>
      </c>
      <c r="H28" s="698">
        <v>-56</v>
      </c>
      <c r="J28" s="481"/>
      <c r="K28" s="481"/>
      <c r="L28" s="481"/>
      <c r="M28" s="481"/>
      <c r="N28" s="481"/>
      <c r="O28" s="481"/>
      <c r="P28" s="11"/>
    </row>
    <row r="29" spans="1:16" ht="13" x14ac:dyDescent="0.3">
      <c r="A29" s="1"/>
      <c r="B29" s="350" t="s">
        <v>83</v>
      </c>
      <c r="C29" s="665" t="s">
        <v>716</v>
      </c>
      <c r="D29" s="698">
        <v>642</v>
      </c>
      <c r="E29" s="698">
        <v>25.900000000000002</v>
      </c>
      <c r="F29" s="698">
        <v>596</v>
      </c>
      <c r="G29" s="698">
        <v>51.300000000000004</v>
      </c>
      <c r="H29" s="698">
        <v>46</v>
      </c>
      <c r="I29" s="11"/>
      <c r="J29" s="481"/>
      <c r="K29" s="481"/>
      <c r="L29" s="481"/>
      <c r="M29" s="481"/>
      <c r="N29" s="481"/>
      <c r="O29" s="481"/>
      <c r="P29" s="11"/>
    </row>
    <row r="30" spans="1:16" ht="13" x14ac:dyDescent="0.3">
      <c r="A30" s="1"/>
      <c r="B30" s="350" t="s">
        <v>83</v>
      </c>
      <c r="C30" s="257" t="s">
        <v>161</v>
      </c>
      <c r="D30" s="698">
        <v>9</v>
      </c>
      <c r="E30" s="698">
        <v>12.5</v>
      </c>
      <c r="F30" s="698">
        <v>18</v>
      </c>
      <c r="G30" s="698">
        <v>-5.3</v>
      </c>
      <c r="H30" s="698">
        <v>-9</v>
      </c>
      <c r="J30" s="481"/>
      <c r="K30" s="481"/>
      <c r="L30" s="481"/>
      <c r="M30" s="481"/>
      <c r="N30" s="481"/>
      <c r="O30" s="481"/>
      <c r="P30" s="11"/>
    </row>
    <row r="31" spans="1:16" ht="13" x14ac:dyDescent="0.3">
      <c r="A31" s="1"/>
      <c r="B31" s="350" t="s">
        <v>81</v>
      </c>
      <c r="C31" s="1"/>
      <c r="D31" s="697">
        <v>666</v>
      </c>
      <c r="E31" s="697">
        <v>11.700000000000001</v>
      </c>
      <c r="F31" s="697">
        <v>1267</v>
      </c>
      <c r="G31" s="697">
        <v>3.8000000000000003</v>
      </c>
      <c r="H31" s="697">
        <v>-601</v>
      </c>
      <c r="J31" s="481"/>
      <c r="K31" s="481"/>
      <c r="L31" s="481"/>
      <c r="M31" s="481"/>
      <c r="N31" s="481"/>
      <c r="O31" s="481"/>
      <c r="P31" s="11"/>
    </row>
    <row r="32" spans="1:16" ht="13" x14ac:dyDescent="0.3">
      <c r="A32" s="1"/>
      <c r="B32" s="350" t="s">
        <v>81</v>
      </c>
      <c r="C32" s="364" t="s">
        <v>162</v>
      </c>
      <c r="D32" s="698">
        <v>114</v>
      </c>
      <c r="E32" s="698">
        <v>200</v>
      </c>
      <c r="F32" s="698">
        <v>67</v>
      </c>
      <c r="G32" s="698">
        <v>-11.8</v>
      </c>
      <c r="H32" s="698">
        <v>47</v>
      </c>
      <c r="J32" s="481"/>
      <c r="K32" s="481"/>
      <c r="L32" s="481"/>
      <c r="M32" s="481"/>
      <c r="N32" s="481"/>
      <c r="O32" s="481"/>
      <c r="P32" s="11"/>
    </row>
    <row r="33" spans="1:16" ht="13" x14ac:dyDescent="0.3">
      <c r="A33" s="1"/>
      <c r="B33" s="350" t="s">
        <v>81</v>
      </c>
      <c r="C33" s="257" t="s">
        <v>163</v>
      </c>
      <c r="D33" s="698">
        <v>73</v>
      </c>
      <c r="E33" s="698">
        <v>102.8</v>
      </c>
      <c r="F33" s="698">
        <v>396</v>
      </c>
      <c r="G33" s="698">
        <v>23.400000000000002</v>
      </c>
      <c r="H33" s="698">
        <v>-323</v>
      </c>
      <c r="J33" s="481"/>
      <c r="K33" s="481"/>
      <c r="L33" s="481"/>
      <c r="M33" s="481"/>
      <c r="N33" s="481"/>
      <c r="O33" s="481"/>
      <c r="P33" s="11"/>
    </row>
    <row r="34" spans="1:16" ht="13" x14ac:dyDescent="0.3">
      <c r="A34" s="1"/>
      <c r="B34" s="350" t="s">
        <v>81</v>
      </c>
      <c r="C34" s="257" t="s">
        <v>164</v>
      </c>
      <c r="D34" s="698">
        <v>81</v>
      </c>
      <c r="E34" s="698">
        <v>-6.9</v>
      </c>
      <c r="F34" s="698">
        <v>180</v>
      </c>
      <c r="G34" s="698">
        <v>-32.1</v>
      </c>
      <c r="H34" s="698">
        <v>-99</v>
      </c>
      <c r="J34" s="481"/>
      <c r="K34" s="481"/>
      <c r="L34" s="481"/>
      <c r="M34" s="481"/>
      <c r="N34" s="481"/>
      <c r="O34" s="481"/>
      <c r="P34" s="11"/>
    </row>
    <row r="35" spans="1:16" ht="13" x14ac:dyDescent="0.3">
      <c r="A35" s="1"/>
      <c r="B35" s="350" t="s">
        <v>81</v>
      </c>
      <c r="C35" s="257" t="s">
        <v>165</v>
      </c>
      <c r="D35" s="698">
        <v>4</v>
      </c>
      <c r="E35" s="698">
        <v>33.299999999999997</v>
      </c>
      <c r="F35" s="698">
        <v>320</v>
      </c>
      <c r="G35" s="698">
        <v>-0.9</v>
      </c>
      <c r="H35" s="698">
        <v>-316</v>
      </c>
      <c r="J35" s="481"/>
      <c r="K35" s="481"/>
      <c r="L35" s="481"/>
      <c r="M35" s="481"/>
      <c r="N35" s="481"/>
      <c r="O35" s="481"/>
      <c r="P35" s="11"/>
    </row>
    <row r="36" spans="1:16" ht="21" x14ac:dyDescent="0.3">
      <c r="A36" s="1"/>
      <c r="B36" s="350" t="s">
        <v>81</v>
      </c>
      <c r="C36" s="257" t="s">
        <v>166</v>
      </c>
      <c r="D36" s="698">
        <v>12</v>
      </c>
      <c r="E36" s="698">
        <v>9.1</v>
      </c>
      <c r="F36" s="698">
        <v>51</v>
      </c>
      <c r="G36" s="698">
        <v>37.800000000000004</v>
      </c>
      <c r="H36" s="698">
        <v>-39</v>
      </c>
      <c r="J36" s="481"/>
      <c r="K36" s="481"/>
      <c r="L36" s="481"/>
      <c r="M36" s="481"/>
      <c r="N36" s="481"/>
      <c r="O36" s="481"/>
      <c r="P36" s="11"/>
    </row>
    <row r="37" spans="1:16" ht="13.4" customHeight="1" x14ac:dyDescent="0.3">
      <c r="A37" s="1"/>
      <c r="B37" s="350" t="s">
        <v>81</v>
      </c>
      <c r="C37" s="364" t="s">
        <v>167</v>
      </c>
      <c r="D37" s="698">
        <v>54</v>
      </c>
      <c r="E37" s="698">
        <v>-21.7</v>
      </c>
      <c r="F37" s="698">
        <v>29</v>
      </c>
      <c r="G37" s="698">
        <v>-6.5</v>
      </c>
      <c r="H37" s="698">
        <v>25</v>
      </c>
      <c r="J37" s="481"/>
      <c r="K37" s="481"/>
      <c r="L37" s="481"/>
      <c r="M37" s="481"/>
      <c r="N37" s="481"/>
      <c r="O37" s="481"/>
      <c r="P37" s="11"/>
    </row>
    <row r="38" spans="1:16" ht="13.4" customHeight="1" x14ac:dyDescent="0.3">
      <c r="A38" s="1"/>
      <c r="B38" s="350" t="s">
        <v>81</v>
      </c>
      <c r="C38" s="667" t="s">
        <v>717</v>
      </c>
      <c r="D38" s="698">
        <v>15</v>
      </c>
      <c r="E38" s="698">
        <v>-28.6</v>
      </c>
      <c r="F38" s="698">
        <v>41</v>
      </c>
      <c r="G38" s="698">
        <v>46.4</v>
      </c>
      <c r="H38" s="698">
        <v>-26</v>
      </c>
      <c r="J38" s="481"/>
      <c r="K38" s="481"/>
      <c r="L38" s="481"/>
      <c r="M38" s="481"/>
      <c r="N38" s="481"/>
      <c r="O38" s="481"/>
      <c r="P38" s="11"/>
    </row>
    <row r="39" spans="1:16" ht="13" x14ac:dyDescent="0.3">
      <c r="A39" s="1"/>
      <c r="B39" s="350" t="s">
        <v>81</v>
      </c>
      <c r="C39" s="257" t="s">
        <v>168</v>
      </c>
      <c r="D39" s="698">
        <v>276</v>
      </c>
      <c r="E39" s="698">
        <v>-11.5</v>
      </c>
      <c r="F39" s="698">
        <v>154</v>
      </c>
      <c r="G39" s="698">
        <v>30.5</v>
      </c>
      <c r="H39" s="698">
        <v>122</v>
      </c>
      <c r="J39" s="481"/>
      <c r="K39" s="481"/>
      <c r="L39" s="481"/>
      <c r="M39" s="481"/>
      <c r="N39" s="481"/>
      <c r="O39" s="481"/>
      <c r="P39" s="11"/>
    </row>
    <row r="40" spans="1:16" ht="13" x14ac:dyDescent="0.3">
      <c r="A40" s="1"/>
      <c r="B40" s="350" t="s">
        <v>81</v>
      </c>
      <c r="C40" s="257" t="s">
        <v>169</v>
      </c>
      <c r="D40" s="698">
        <v>37</v>
      </c>
      <c r="E40" s="698">
        <v>94.7</v>
      </c>
      <c r="F40" s="698">
        <v>30</v>
      </c>
      <c r="G40" s="698">
        <v>42.9</v>
      </c>
      <c r="H40" s="698">
        <v>7</v>
      </c>
      <c r="J40" s="481"/>
      <c r="K40" s="481"/>
      <c r="L40" s="481"/>
      <c r="M40" s="481"/>
      <c r="N40" s="481"/>
      <c r="O40" s="481"/>
      <c r="P40" s="11"/>
    </row>
    <row r="41" spans="1:16" ht="13" x14ac:dyDescent="0.3">
      <c r="A41" s="1"/>
      <c r="B41" s="350" t="s">
        <v>87</v>
      </c>
      <c r="C41" s="351" t="s">
        <v>58</v>
      </c>
      <c r="D41" s="697">
        <v>85</v>
      </c>
      <c r="E41" s="697">
        <v>-25.400000000000002</v>
      </c>
      <c r="F41" s="697">
        <v>399</v>
      </c>
      <c r="G41" s="697">
        <v>16.3</v>
      </c>
      <c r="H41" s="697">
        <v>-314</v>
      </c>
      <c r="J41" s="481"/>
      <c r="K41" s="481"/>
      <c r="L41" s="481"/>
      <c r="M41" s="481"/>
      <c r="N41" s="481"/>
      <c r="O41" s="481"/>
      <c r="P41" s="11"/>
    </row>
    <row r="42" spans="1:16" ht="13" x14ac:dyDescent="0.3">
      <c r="A42" s="1"/>
      <c r="B42" s="350" t="s">
        <v>87</v>
      </c>
      <c r="C42" s="257" t="s">
        <v>170</v>
      </c>
      <c r="D42" s="698">
        <v>68</v>
      </c>
      <c r="E42" s="698">
        <v>-26.900000000000002</v>
      </c>
      <c r="F42" s="698">
        <v>287</v>
      </c>
      <c r="G42" s="698">
        <v>20.100000000000001</v>
      </c>
      <c r="H42" s="698">
        <v>-219</v>
      </c>
      <c r="J42" s="481"/>
      <c r="K42" s="481"/>
      <c r="L42" s="481"/>
      <c r="M42" s="481"/>
      <c r="N42" s="481"/>
      <c r="O42" s="481"/>
      <c r="P42" s="11"/>
    </row>
    <row r="43" spans="1:16" ht="13" x14ac:dyDescent="0.3">
      <c r="A43" s="1"/>
      <c r="B43" s="350" t="s">
        <v>87</v>
      </c>
      <c r="C43" s="257" t="s">
        <v>171</v>
      </c>
      <c r="D43" s="698">
        <v>17</v>
      </c>
      <c r="E43" s="698">
        <v>-15</v>
      </c>
      <c r="F43" s="698">
        <v>112</v>
      </c>
      <c r="G43" s="698">
        <v>8.7000000000000011</v>
      </c>
      <c r="H43" s="698">
        <v>-95</v>
      </c>
      <c r="J43" s="481"/>
      <c r="K43" s="481"/>
      <c r="L43" s="481"/>
      <c r="M43" s="481"/>
      <c r="N43" s="481"/>
      <c r="O43" s="481"/>
      <c r="P43" s="11"/>
    </row>
    <row r="44" spans="1:16" ht="13" x14ac:dyDescent="0.3">
      <c r="A44" s="1"/>
      <c r="B44" s="350" t="s">
        <v>172</v>
      </c>
      <c r="C44" s="1"/>
      <c r="D44" s="697">
        <v>44</v>
      </c>
      <c r="E44" s="697">
        <v>-18.5</v>
      </c>
      <c r="F44" s="697">
        <v>14</v>
      </c>
      <c r="G44" s="697">
        <v>55.6</v>
      </c>
      <c r="H44" s="697">
        <v>30</v>
      </c>
      <c r="J44" s="481"/>
      <c r="K44" s="481"/>
      <c r="L44" s="481"/>
      <c r="M44" s="481"/>
      <c r="N44" s="481"/>
      <c r="O44" s="481"/>
      <c r="P44" s="11"/>
    </row>
    <row r="45" spans="1:16" ht="13" x14ac:dyDescent="0.3">
      <c r="A45" s="1"/>
      <c r="B45" s="668" t="s">
        <v>718</v>
      </c>
      <c r="C45" s="666"/>
      <c r="D45" s="697">
        <v>17</v>
      </c>
      <c r="E45" s="697">
        <v>-43.300000000000004</v>
      </c>
      <c r="F45" s="697">
        <v>16</v>
      </c>
      <c r="G45" s="697">
        <v>33.299999999999997</v>
      </c>
      <c r="H45" s="697">
        <v>1</v>
      </c>
      <c r="J45" s="481"/>
      <c r="K45" s="481"/>
      <c r="L45" s="481"/>
      <c r="M45" s="481"/>
      <c r="N45" s="481"/>
      <c r="O45" s="481"/>
      <c r="P45" s="11"/>
    </row>
    <row r="46" spans="1:16" ht="13" x14ac:dyDescent="0.3">
      <c r="A46" s="1"/>
      <c r="B46" s="350" t="s">
        <v>174</v>
      </c>
      <c r="C46" s="351" t="s">
        <v>58</v>
      </c>
      <c r="D46" s="697">
        <v>35</v>
      </c>
      <c r="E46" s="697">
        <v>-20.5</v>
      </c>
      <c r="F46" s="697">
        <v>86</v>
      </c>
      <c r="G46" s="697">
        <v>3.6</v>
      </c>
      <c r="H46" s="697">
        <v>-51</v>
      </c>
      <c r="J46" s="481"/>
      <c r="K46" s="481"/>
      <c r="L46" s="481"/>
      <c r="M46" s="481"/>
      <c r="N46" s="481"/>
      <c r="O46" s="481"/>
      <c r="P46" s="11"/>
    </row>
    <row r="47" spans="1:16" ht="13" x14ac:dyDescent="0.3">
      <c r="A47" s="1"/>
      <c r="B47" s="350" t="s">
        <v>175</v>
      </c>
      <c r="C47" s="351" t="s">
        <v>58</v>
      </c>
      <c r="D47" s="697">
        <v>33</v>
      </c>
      <c r="E47" s="697">
        <v>-15.4</v>
      </c>
      <c r="F47" s="697">
        <v>144</v>
      </c>
      <c r="G47" s="697">
        <v>27.400000000000002</v>
      </c>
      <c r="H47" s="697">
        <v>-110</v>
      </c>
      <c r="J47" s="481"/>
      <c r="K47" s="481"/>
      <c r="L47" s="481"/>
      <c r="M47" s="481"/>
      <c r="N47" s="481"/>
      <c r="O47" s="481"/>
      <c r="P47" s="11"/>
    </row>
    <row r="48" spans="1:16" ht="13" x14ac:dyDescent="0.3">
      <c r="A48" s="1"/>
      <c r="B48" s="350" t="s">
        <v>176</v>
      </c>
      <c r="C48" s="1"/>
      <c r="D48" s="697">
        <v>1</v>
      </c>
      <c r="E48" s="697">
        <v>-50</v>
      </c>
      <c r="F48" s="697">
        <v>64</v>
      </c>
      <c r="G48" s="697">
        <v>28</v>
      </c>
      <c r="H48" s="697">
        <v>-63</v>
      </c>
      <c r="J48" s="481"/>
      <c r="K48" s="481"/>
      <c r="L48" s="481"/>
      <c r="M48" s="481"/>
      <c r="N48" s="481"/>
      <c r="O48" s="481"/>
      <c r="P48" s="11"/>
    </row>
    <row r="49" spans="1:16" ht="13" x14ac:dyDescent="0.3">
      <c r="A49" s="1"/>
      <c r="B49" s="350" t="s">
        <v>177</v>
      </c>
      <c r="C49" s="1"/>
      <c r="D49" s="697">
        <v>14</v>
      </c>
      <c r="E49" s="697">
        <v>27.3</v>
      </c>
      <c r="F49" s="697">
        <v>48</v>
      </c>
      <c r="G49" s="697">
        <v>-9.4</v>
      </c>
      <c r="H49" s="697">
        <v>-34</v>
      </c>
      <c r="J49" s="481"/>
      <c r="K49" s="481"/>
      <c r="L49" s="481"/>
      <c r="M49" s="481"/>
      <c r="N49" s="481"/>
      <c r="O49" s="481"/>
      <c r="P49" s="11"/>
    </row>
    <row r="50" spans="1:16" ht="13" x14ac:dyDescent="0.3">
      <c r="A50" s="1"/>
      <c r="B50" s="668" t="s">
        <v>719</v>
      </c>
      <c r="C50" s="666"/>
      <c r="D50" s="697">
        <v>213</v>
      </c>
      <c r="E50" s="697">
        <v>-0.5</v>
      </c>
      <c r="F50" s="697">
        <v>12</v>
      </c>
      <c r="G50" s="697">
        <v>33.299999999999997</v>
      </c>
      <c r="H50" s="697">
        <v>200</v>
      </c>
      <c r="J50" s="481"/>
      <c r="K50" s="481"/>
      <c r="L50" s="481"/>
      <c r="M50" s="481"/>
      <c r="N50" s="481"/>
      <c r="O50" s="481"/>
      <c r="P50" s="11"/>
    </row>
    <row r="51" spans="1:16" ht="13" x14ac:dyDescent="0.3">
      <c r="A51" s="1"/>
      <c r="B51" s="350" t="s">
        <v>86</v>
      </c>
      <c r="C51" s="351" t="s">
        <v>58</v>
      </c>
      <c r="D51" s="697">
        <v>178</v>
      </c>
      <c r="E51" s="697">
        <v>-19.5</v>
      </c>
      <c r="F51" s="697">
        <v>362</v>
      </c>
      <c r="G51" s="697">
        <v>0.8</v>
      </c>
      <c r="H51" s="697">
        <v>-185</v>
      </c>
      <c r="J51" s="481"/>
      <c r="K51" s="481"/>
      <c r="L51" s="481"/>
      <c r="M51" s="481"/>
      <c r="N51" s="481"/>
      <c r="O51" s="481"/>
      <c r="P51" s="11"/>
    </row>
    <row r="52" spans="1:16" ht="13" x14ac:dyDescent="0.3">
      <c r="A52" s="1"/>
      <c r="B52" s="350" t="s">
        <v>86</v>
      </c>
      <c r="C52" s="257" t="s">
        <v>178</v>
      </c>
      <c r="D52" s="698">
        <v>38</v>
      </c>
      <c r="E52" s="698">
        <v>-50.6</v>
      </c>
      <c r="F52" s="698">
        <v>144</v>
      </c>
      <c r="G52" s="698">
        <v>2.1</v>
      </c>
      <c r="H52" s="698">
        <v>-107</v>
      </c>
      <c r="J52" s="481"/>
      <c r="K52" s="481"/>
      <c r="L52" s="481"/>
      <c r="M52" s="481"/>
      <c r="N52" s="481"/>
      <c r="O52" s="481"/>
      <c r="P52" s="11"/>
    </row>
    <row r="53" spans="1:16" ht="13" x14ac:dyDescent="0.3">
      <c r="A53" s="1"/>
      <c r="B53" s="350" t="s">
        <v>86</v>
      </c>
      <c r="C53" s="257" t="s">
        <v>179</v>
      </c>
      <c r="D53" s="698">
        <v>50</v>
      </c>
      <c r="E53" s="698">
        <v>-29.6</v>
      </c>
      <c r="F53" s="698">
        <v>79</v>
      </c>
      <c r="G53" s="698"/>
      <c r="H53" s="698">
        <v>-29</v>
      </c>
      <c r="J53" s="481"/>
      <c r="K53" s="481"/>
      <c r="L53" s="481"/>
      <c r="M53" s="481"/>
      <c r="N53" s="481"/>
      <c r="O53" s="481"/>
      <c r="P53" s="11"/>
    </row>
    <row r="54" spans="1:16" ht="13" x14ac:dyDescent="0.3">
      <c r="A54" s="1"/>
      <c r="B54" s="350" t="s">
        <v>86</v>
      </c>
      <c r="C54" s="257" t="s">
        <v>180</v>
      </c>
      <c r="D54" s="698">
        <v>1</v>
      </c>
      <c r="E54" s="698"/>
      <c r="F54" s="698">
        <v>26</v>
      </c>
      <c r="G54" s="698">
        <v>-31.6</v>
      </c>
      <c r="H54" s="698">
        <v>-24</v>
      </c>
      <c r="J54" s="481"/>
      <c r="K54" s="481"/>
      <c r="L54" s="481"/>
      <c r="M54" s="481"/>
      <c r="N54" s="481"/>
      <c r="O54" s="481"/>
      <c r="P54" s="11"/>
    </row>
    <row r="55" spans="1:16" ht="13" x14ac:dyDescent="0.3">
      <c r="A55" s="1"/>
      <c r="B55" s="350" t="s">
        <v>86</v>
      </c>
      <c r="C55" s="257" t="s">
        <v>181</v>
      </c>
      <c r="D55" s="698">
        <v>83</v>
      </c>
      <c r="E55" s="698">
        <v>22.1</v>
      </c>
      <c r="F55" s="698">
        <v>38</v>
      </c>
      <c r="G55" s="698"/>
      <c r="H55" s="698">
        <v>45</v>
      </c>
      <c r="J55" s="481"/>
      <c r="K55" s="481"/>
      <c r="L55" s="481"/>
      <c r="M55" s="481"/>
      <c r="N55" s="481"/>
      <c r="O55" s="481"/>
      <c r="P55" s="11"/>
    </row>
    <row r="56" spans="1:16" ht="21" x14ac:dyDescent="0.3">
      <c r="A56" s="1"/>
      <c r="B56" s="350" t="s">
        <v>86</v>
      </c>
      <c r="C56" s="665" t="s">
        <v>720</v>
      </c>
      <c r="D56" s="698">
        <v>2</v>
      </c>
      <c r="E56" s="698"/>
      <c r="F56" s="698">
        <v>26</v>
      </c>
      <c r="G56" s="698">
        <v>23.8</v>
      </c>
      <c r="H56" s="698">
        <v>-24</v>
      </c>
      <c r="J56" s="481"/>
      <c r="K56" s="481"/>
      <c r="L56" s="481"/>
      <c r="M56" s="481"/>
      <c r="N56" s="481"/>
      <c r="O56" s="481"/>
      <c r="P56" s="11"/>
    </row>
    <row r="57" spans="1:16" ht="13" x14ac:dyDescent="0.3">
      <c r="A57" s="1"/>
      <c r="B57" s="350" t="s">
        <v>86</v>
      </c>
      <c r="C57" s="257" t="s">
        <v>182</v>
      </c>
      <c r="D57" s="698">
        <v>5</v>
      </c>
      <c r="E57" s="698">
        <v>150</v>
      </c>
      <c r="F57" s="698">
        <v>49</v>
      </c>
      <c r="G57" s="698">
        <v>16.7</v>
      </c>
      <c r="H57" s="698">
        <v>-44</v>
      </c>
      <c r="J57" s="481"/>
      <c r="K57" s="481"/>
      <c r="L57" s="481"/>
      <c r="M57" s="481"/>
      <c r="N57" s="481"/>
      <c r="O57" s="481"/>
      <c r="P57" s="11"/>
    </row>
    <row r="58" spans="1:16" ht="13" x14ac:dyDescent="0.3">
      <c r="A58" s="1"/>
      <c r="B58" s="350" t="s">
        <v>79</v>
      </c>
      <c r="C58" s="351" t="s">
        <v>58</v>
      </c>
      <c r="D58" s="697">
        <v>157</v>
      </c>
      <c r="E58" s="697">
        <v>26.6</v>
      </c>
      <c r="F58" s="697">
        <v>1643</v>
      </c>
      <c r="G58" s="697">
        <v>19</v>
      </c>
      <c r="H58" s="697">
        <v>-1486</v>
      </c>
      <c r="J58" s="481"/>
      <c r="K58" s="481"/>
      <c r="L58" s="481"/>
      <c r="M58" s="481"/>
      <c r="N58" s="481"/>
      <c r="O58" s="481"/>
      <c r="P58" s="11"/>
    </row>
    <row r="59" spans="1:16" ht="13" x14ac:dyDescent="0.3">
      <c r="A59" s="1"/>
      <c r="B59" s="350" t="s">
        <v>79</v>
      </c>
      <c r="C59" s="665" t="s">
        <v>721</v>
      </c>
      <c r="D59" s="698">
        <v>139</v>
      </c>
      <c r="E59" s="698">
        <v>27.5</v>
      </c>
      <c r="F59" s="698">
        <v>982</v>
      </c>
      <c r="G59" s="698">
        <v>20.5</v>
      </c>
      <c r="H59" s="698">
        <v>-843</v>
      </c>
      <c r="J59" s="481"/>
      <c r="K59" s="481"/>
      <c r="L59" s="481"/>
      <c r="M59" s="481"/>
      <c r="N59" s="481"/>
      <c r="O59" s="481"/>
      <c r="P59" s="11"/>
    </row>
    <row r="60" spans="1:16" ht="21" x14ac:dyDescent="0.3">
      <c r="A60" s="1"/>
      <c r="B60" s="350" t="s">
        <v>79</v>
      </c>
      <c r="C60" s="257" t="s">
        <v>183</v>
      </c>
      <c r="D60" s="698">
        <v>19</v>
      </c>
      <c r="E60" s="698">
        <v>18.8</v>
      </c>
      <c r="F60" s="698">
        <v>661</v>
      </c>
      <c r="G60" s="698">
        <v>16.8</v>
      </c>
      <c r="H60" s="698">
        <v>-643</v>
      </c>
      <c r="J60" s="481"/>
      <c r="K60" s="481"/>
      <c r="L60" s="481"/>
      <c r="M60" s="481"/>
      <c r="N60" s="481"/>
      <c r="O60" s="481"/>
      <c r="P60" s="11"/>
    </row>
    <row r="61" spans="1:16" ht="13" x14ac:dyDescent="0.3">
      <c r="A61" s="1"/>
      <c r="B61" s="350" t="s">
        <v>84</v>
      </c>
      <c r="C61" s="351" t="s">
        <v>58</v>
      </c>
      <c r="D61" s="697">
        <v>902</v>
      </c>
      <c r="E61" s="697">
        <v>54.2</v>
      </c>
      <c r="F61" s="697">
        <v>713</v>
      </c>
      <c r="G61" s="697">
        <v>39.300000000000004</v>
      </c>
      <c r="H61" s="697">
        <v>189</v>
      </c>
      <c r="J61" s="481"/>
      <c r="K61" s="481"/>
      <c r="L61" s="481"/>
      <c r="M61" s="481"/>
      <c r="N61" s="481"/>
      <c r="O61" s="481"/>
      <c r="P61" s="11"/>
    </row>
    <row r="62" spans="1:16" ht="21" x14ac:dyDescent="0.3">
      <c r="A62" s="1"/>
      <c r="B62" s="350" t="s">
        <v>84</v>
      </c>
      <c r="C62" s="665" t="s">
        <v>722</v>
      </c>
      <c r="D62" s="698">
        <v>896</v>
      </c>
      <c r="E62" s="698">
        <v>53.4</v>
      </c>
      <c r="F62" s="698">
        <v>696</v>
      </c>
      <c r="G62" s="698">
        <v>44.1</v>
      </c>
      <c r="H62" s="698">
        <v>200</v>
      </c>
      <c r="J62" s="481"/>
      <c r="K62" s="481"/>
      <c r="L62" s="481"/>
      <c r="M62" s="481"/>
      <c r="N62" s="481"/>
      <c r="O62" s="481"/>
      <c r="P62" s="11"/>
    </row>
    <row r="63" spans="1:16" ht="13" x14ac:dyDescent="0.3">
      <c r="A63" s="1"/>
      <c r="B63" s="350" t="s">
        <v>84</v>
      </c>
      <c r="C63" s="257" t="s">
        <v>184</v>
      </c>
      <c r="D63" s="698">
        <v>6</v>
      </c>
      <c r="E63" s="698">
        <v>500</v>
      </c>
      <c r="F63" s="698">
        <v>17</v>
      </c>
      <c r="G63" s="698">
        <v>-41.4</v>
      </c>
      <c r="H63" s="698">
        <v>-11</v>
      </c>
      <c r="J63" s="481"/>
      <c r="K63" s="481"/>
      <c r="L63" s="481"/>
      <c r="M63" s="481"/>
      <c r="N63" s="481"/>
      <c r="O63" s="481"/>
      <c r="P63" s="11"/>
    </row>
    <row r="64" spans="1:16" ht="13" x14ac:dyDescent="0.3">
      <c r="A64" s="69"/>
      <c r="B64" s="366" t="s">
        <v>186</v>
      </c>
      <c r="C64" s="351" t="s">
        <v>58</v>
      </c>
      <c r="D64" s="700">
        <v>107</v>
      </c>
      <c r="E64" s="700">
        <v>-4.5</v>
      </c>
      <c r="F64" s="700">
        <v>309</v>
      </c>
      <c r="G64" s="700">
        <v>9.6</v>
      </c>
      <c r="H64" s="700">
        <v>-202</v>
      </c>
      <c r="J64" s="481"/>
      <c r="K64" s="481"/>
      <c r="L64" s="481"/>
      <c r="M64" s="481"/>
      <c r="N64" s="481"/>
      <c r="O64" s="481"/>
      <c r="P64" s="11"/>
    </row>
    <row r="65" spans="1:11" x14ac:dyDescent="0.25">
      <c r="D65" s="1"/>
      <c r="E65" s="121"/>
    </row>
    <row r="66" spans="1:11" x14ac:dyDescent="0.25">
      <c r="C66" s="1"/>
      <c r="K66" s="11"/>
    </row>
    <row r="67" spans="1:11" x14ac:dyDescent="0.25">
      <c r="A67" s="163" t="s">
        <v>67</v>
      </c>
    </row>
  </sheetData>
  <pageMargins left="0.7" right="0.7" top="0.75" bottom="0.75" header="0.3" footer="0.3"/>
  <pageSetup paperSize="9"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6"/>
  <sheetViews>
    <sheetView workbookViewId="0">
      <selection activeCell="I15" sqref="I15"/>
    </sheetView>
  </sheetViews>
  <sheetFormatPr baseColWidth="10" defaultColWidth="11.453125" defaultRowHeight="12.5" x14ac:dyDescent="0.25"/>
  <cols>
    <col min="1" max="1" width="4.7265625" customWidth="1"/>
    <col min="2" max="2" width="5.54296875" customWidth="1"/>
    <col min="3" max="4" width="8.54296875" customWidth="1"/>
  </cols>
  <sheetData>
    <row r="1" spans="1:4" x14ac:dyDescent="0.25">
      <c r="A1" s="127" t="s">
        <v>608</v>
      </c>
      <c r="B1" s="127"/>
      <c r="C1" s="190" t="s">
        <v>187</v>
      </c>
      <c r="D1" s="127"/>
    </row>
    <row r="2" spans="1:4" x14ac:dyDescent="0.25">
      <c r="A2" s="683" t="s">
        <v>114</v>
      </c>
      <c r="B2" s="147" t="s">
        <v>733</v>
      </c>
      <c r="C2" s="147" t="s">
        <v>732</v>
      </c>
      <c r="D2" s="7"/>
    </row>
    <row r="3" spans="1:4" x14ac:dyDescent="0.25">
      <c r="A3" s="153" t="s">
        <v>58</v>
      </c>
      <c r="B3" s="155">
        <v>7901</v>
      </c>
      <c r="C3" s="155">
        <v>6863</v>
      </c>
    </row>
    <row r="4" spans="1:4" x14ac:dyDescent="0.25">
      <c r="A4" s="139" t="s">
        <v>189</v>
      </c>
      <c r="B4" s="140">
        <v>2382</v>
      </c>
      <c r="C4" s="140">
        <v>1826</v>
      </c>
    </row>
    <row r="5" spans="1:4" x14ac:dyDescent="0.25">
      <c r="A5" s="139" t="s">
        <v>30</v>
      </c>
      <c r="B5" s="140">
        <v>2545</v>
      </c>
      <c r="C5" s="140">
        <v>2514</v>
      </c>
    </row>
    <row r="6" spans="1:4" x14ac:dyDescent="0.25">
      <c r="A6" s="139" t="s">
        <v>31</v>
      </c>
      <c r="B6" s="140">
        <v>2255</v>
      </c>
      <c r="C6" s="140">
        <v>1932</v>
      </c>
    </row>
    <row r="7" spans="1:4" x14ac:dyDescent="0.25">
      <c r="A7" s="143" t="s">
        <v>190</v>
      </c>
      <c r="B7" s="144">
        <v>719</v>
      </c>
      <c r="C7" s="144">
        <v>590</v>
      </c>
    </row>
    <row r="8" spans="1:4" x14ac:dyDescent="0.25">
      <c r="C8" s="684" t="s">
        <v>5</v>
      </c>
    </row>
    <row r="14" spans="1:4" x14ac:dyDescent="0.25">
      <c r="A14" s="4"/>
      <c r="B14" s="4"/>
      <c r="D14" s="4"/>
    </row>
    <row r="15" spans="1:4" x14ac:dyDescent="0.25">
      <c r="A15" s="127"/>
      <c r="B15" s="127"/>
      <c r="C15" s="127"/>
      <c r="D15" s="127"/>
    </row>
    <row r="16" spans="1:4" x14ac:dyDescent="0.25">
      <c r="A16" s="732"/>
      <c r="B16" s="732"/>
      <c r="C16" s="732"/>
      <c r="D16" s="732"/>
    </row>
  </sheetData>
  <mergeCells count="1">
    <mergeCell ref="A16:D1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9"/>
  <dimension ref="A1:G57"/>
  <sheetViews>
    <sheetView zoomScaleNormal="100" workbookViewId="0">
      <selection activeCell="E10" sqref="E10"/>
    </sheetView>
  </sheetViews>
  <sheetFormatPr baseColWidth="10" defaultColWidth="11.453125" defaultRowHeight="11.5" x14ac:dyDescent="0.25"/>
  <cols>
    <col min="1" max="1" width="42.26953125" style="4" customWidth="1"/>
    <col min="2" max="2" width="7.54296875" style="2" customWidth="1"/>
    <col min="3" max="3" width="7" style="4" customWidth="1"/>
    <col min="4" max="4" width="8.7265625" style="4" customWidth="1"/>
    <col min="5" max="6" width="7.26953125" style="4" customWidth="1"/>
    <col min="7" max="7" width="9" style="4" customWidth="1"/>
    <col min="8" max="16384" width="11.453125" style="4"/>
  </cols>
  <sheetData>
    <row r="1" spans="1:7" x14ac:dyDescent="0.25">
      <c r="A1" s="732"/>
      <c r="B1" s="732"/>
      <c r="C1" s="732"/>
      <c r="D1" s="732"/>
      <c r="E1" s="732"/>
      <c r="F1" s="732"/>
      <c r="G1" s="732"/>
    </row>
    <row r="3" spans="1:7" ht="13.5" customHeight="1" x14ac:dyDescent="0.25">
      <c r="A3" s="734" t="s">
        <v>114</v>
      </c>
      <c r="B3" s="735" t="s">
        <v>15</v>
      </c>
      <c r="C3" s="736"/>
      <c r="D3" s="736"/>
      <c r="E3" s="735" t="s">
        <v>609</v>
      </c>
      <c r="F3" s="736"/>
      <c r="G3" s="736"/>
    </row>
    <row r="4" spans="1:7" ht="29.25" customHeight="1" x14ac:dyDescent="0.25">
      <c r="A4" s="734"/>
      <c r="B4" s="239" t="s">
        <v>103</v>
      </c>
      <c r="C4" s="240" t="s">
        <v>104</v>
      </c>
      <c r="D4" s="241" t="s">
        <v>56</v>
      </c>
      <c r="E4" s="240" t="s">
        <v>103</v>
      </c>
      <c r="F4" s="240" t="s">
        <v>104</v>
      </c>
      <c r="G4" s="241" t="s">
        <v>56</v>
      </c>
    </row>
    <row r="5" spans="1:7" ht="11.25" customHeight="1" x14ac:dyDescent="0.25">
      <c r="A5" s="192"/>
      <c r="B5" s="733" t="s">
        <v>5</v>
      </c>
      <c r="C5" s="733"/>
      <c r="D5" s="126" t="s">
        <v>73</v>
      </c>
      <c r="E5" s="733" t="s">
        <v>5</v>
      </c>
      <c r="F5" s="733"/>
      <c r="G5" s="126" t="s">
        <v>73</v>
      </c>
    </row>
    <row r="6" spans="1:7" x14ac:dyDescent="0.25">
      <c r="A6" s="242" t="s">
        <v>58</v>
      </c>
      <c r="B6" s="691">
        <v>7901</v>
      </c>
      <c r="C6" s="691">
        <v>6863</v>
      </c>
      <c r="D6" s="523">
        <v>15.1</v>
      </c>
      <c r="E6" s="691">
        <v>75144</v>
      </c>
      <c r="F6" s="691">
        <v>65156</v>
      </c>
      <c r="G6" s="690">
        <v>15.3</v>
      </c>
    </row>
    <row r="7" spans="1:7" x14ac:dyDescent="0.25">
      <c r="A7" s="104" t="s">
        <v>118</v>
      </c>
      <c r="B7" s="691">
        <v>2382</v>
      </c>
      <c r="C7" s="691">
        <v>1826</v>
      </c>
      <c r="D7" s="523">
        <v>30.400000000000002</v>
      </c>
      <c r="E7" s="691">
        <v>21116</v>
      </c>
      <c r="F7" s="691">
        <v>18738</v>
      </c>
      <c r="G7" s="523">
        <v>12.700000000000001</v>
      </c>
    </row>
    <row r="8" spans="1:7" x14ac:dyDescent="0.25">
      <c r="A8" s="1" t="s">
        <v>193</v>
      </c>
      <c r="B8" s="692">
        <v>1</v>
      </c>
      <c r="C8" s="692">
        <v>1</v>
      </c>
      <c r="D8" s="525" t="s">
        <v>153</v>
      </c>
      <c r="E8" s="692">
        <v>23</v>
      </c>
      <c r="F8" s="692">
        <v>20</v>
      </c>
      <c r="G8" s="525">
        <v>15</v>
      </c>
    </row>
    <row r="9" spans="1:7" x14ac:dyDescent="0.25">
      <c r="A9" s="1" t="s">
        <v>194</v>
      </c>
      <c r="B9" s="692">
        <v>115</v>
      </c>
      <c r="C9" s="692">
        <v>182</v>
      </c>
      <c r="D9" s="525">
        <v>-36.800000000000004</v>
      </c>
      <c r="E9" s="692">
        <v>1357</v>
      </c>
      <c r="F9" s="692">
        <v>1539</v>
      </c>
      <c r="G9" s="525">
        <v>-11.8</v>
      </c>
    </row>
    <row r="10" spans="1:7" x14ac:dyDescent="0.25">
      <c r="A10" s="1" t="s">
        <v>195</v>
      </c>
      <c r="B10" s="692">
        <v>19</v>
      </c>
      <c r="C10" s="692">
        <v>11</v>
      </c>
      <c r="D10" s="525">
        <v>72.7</v>
      </c>
      <c r="E10" s="692">
        <v>225</v>
      </c>
      <c r="F10" s="692">
        <v>199</v>
      </c>
      <c r="G10" s="525">
        <v>13.1</v>
      </c>
    </row>
    <row r="11" spans="1:7" x14ac:dyDescent="0.25">
      <c r="A11" s="1" t="s">
        <v>196</v>
      </c>
      <c r="B11" s="692">
        <v>39</v>
      </c>
      <c r="C11" s="692">
        <v>48</v>
      </c>
      <c r="D11" s="525">
        <v>-18.8</v>
      </c>
      <c r="E11" s="692">
        <v>531</v>
      </c>
      <c r="F11" s="692">
        <v>536</v>
      </c>
      <c r="G11" s="525">
        <v>-0.9</v>
      </c>
    </row>
    <row r="12" spans="1:7" x14ac:dyDescent="0.25">
      <c r="A12" s="1" t="s">
        <v>197</v>
      </c>
      <c r="B12" s="692">
        <v>20</v>
      </c>
      <c r="C12" s="692">
        <v>35</v>
      </c>
      <c r="D12" s="525">
        <v>-42.9</v>
      </c>
      <c r="E12" s="692">
        <v>480</v>
      </c>
      <c r="F12" s="692">
        <v>579</v>
      </c>
      <c r="G12" s="525">
        <v>-17.100000000000001</v>
      </c>
    </row>
    <row r="13" spans="1:7" x14ac:dyDescent="0.25">
      <c r="A13" s="1" t="s">
        <v>198</v>
      </c>
      <c r="B13" s="692">
        <v>727</v>
      </c>
      <c r="C13" s="692">
        <v>1194</v>
      </c>
      <c r="D13" s="525">
        <v>-39.1</v>
      </c>
      <c r="E13" s="692">
        <v>14047</v>
      </c>
      <c r="F13" s="692">
        <v>11436</v>
      </c>
      <c r="G13" s="525">
        <v>22.8</v>
      </c>
    </row>
    <row r="14" spans="1:7" x14ac:dyDescent="0.25">
      <c r="A14" s="1" t="s">
        <v>199</v>
      </c>
      <c r="B14" s="692">
        <v>1354</v>
      </c>
      <c r="C14" s="692">
        <v>272</v>
      </c>
      <c r="D14" s="525">
        <v>397.8</v>
      </c>
      <c r="E14" s="692">
        <v>3659</v>
      </c>
      <c r="F14" s="692">
        <v>3675</v>
      </c>
      <c r="G14" s="525">
        <v>-0.4</v>
      </c>
    </row>
    <row r="15" spans="1:7" x14ac:dyDescent="0.25">
      <c r="A15" s="1" t="s">
        <v>200</v>
      </c>
      <c r="B15" s="692">
        <v>47</v>
      </c>
      <c r="C15" s="692">
        <v>34</v>
      </c>
      <c r="D15" s="279">
        <v>38.200000000000003</v>
      </c>
      <c r="E15" s="692">
        <v>224</v>
      </c>
      <c r="F15" s="692">
        <v>155</v>
      </c>
      <c r="G15" s="525">
        <v>44.5</v>
      </c>
    </row>
    <row r="16" spans="1:7" x14ac:dyDescent="0.25">
      <c r="A16" s="1" t="s">
        <v>201</v>
      </c>
      <c r="B16" s="692">
        <v>1</v>
      </c>
      <c r="C16" s="692">
        <v>2</v>
      </c>
      <c r="D16" s="525">
        <v>-50</v>
      </c>
      <c r="E16" s="692">
        <v>23</v>
      </c>
      <c r="F16" s="692">
        <v>39</v>
      </c>
      <c r="G16" s="525">
        <v>-41</v>
      </c>
    </row>
    <row r="17" spans="1:7" x14ac:dyDescent="0.25">
      <c r="A17" s="1" t="s">
        <v>202</v>
      </c>
      <c r="B17" s="692">
        <v>13</v>
      </c>
      <c r="C17" s="692">
        <v>15</v>
      </c>
      <c r="D17" s="525">
        <v>-13.3</v>
      </c>
      <c r="E17" s="692">
        <v>164</v>
      </c>
      <c r="F17" s="692">
        <v>128</v>
      </c>
      <c r="G17" s="525">
        <v>28.1</v>
      </c>
    </row>
    <row r="18" spans="1:7" x14ac:dyDescent="0.25">
      <c r="A18" s="1" t="s">
        <v>203</v>
      </c>
      <c r="B18" s="692">
        <v>34</v>
      </c>
      <c r="C18" s="692">
        <v>22</v>
      </c>
      <c r="D18" s="525">
        <v>54.5</v>
      </c>
      <c r="E18" s="692">
        <v>260</v>
      </c>
      <c r="F18" s="692">
        <v>312</v>
      </c>
      <c r="G18" s="525">
        <v>-16.7</v>
      </c>
    </row>
    <row r="19" spans="1:7" x14ac:dyDescent="0.25">
      <c r="A19" s="1" t="s">
        <v>204</v>
      </c>
      <c r="B19" s="692">
        <v>11</v>
      </c>
      <c r="C19" s="692">
        <v>10</v>
      </c>
      <c r="D19" s="525">
        <v>10</v>
      </c>
      <c r="E19" s="692">
        <v>123</v>
      </c>
      <c r="F19" s="692">
        <v>121</v>
      </c>
      <c r="G19" s="525">
        <v>1.7</v>
      </c>
    </row>
    <row r="20" spans="1:7" x14ac:dyDescent="0.25">
      <c r="A20" s="104" t="s">
        <v>119</v>
      </c>
      <c r="B20" s="691">
        <v>2545</v>
      </c>
      <c r="C20" s="691">
        <v>2514</v>
      </c>
      <c r="D20" s="523">
        <v>1.2</v>
      </c>
      <c r="E20" s="691">
        <v>27899</v>
      </c>
      <c r="F20" s="691">
        <v>26172</v>
      </c>
      <c r="G20" s="523">
        <v>6.6000000000000005</v>
      </c>
    </row>
    <row r="21" spans="1:7" x14ac:dyDescent="0.25">
      <c r="A21" s="1" t="s">
        <v>205</v>
      </c>
      <c r="B21" s="692">
        <v>332</v>
      </c>
      <c r="C21" s="692">
        <v>299</v>
      </c>
      <c r="D21" s="525">
        <v>11</v>
      </c>
      <c r="E21" s="692">
        <v>3618</v>
      </c>
      <c r="F21" s="692">
        <v>2865</v>
      </c>
      <c r="G21" s="279">
        <v>26.3</v>
      </c>
    </row>
    <row r="22" spans="1:7" x14ac:dyDescent="0.25">
      <c r="A22" s="1" t="s">
        <v>206</v>
      </c>
      <c r="B22" s="692">
        <v>26</v>
      </c>
      <c r="C22" s="692">
        <v>20</v>
      </c>
      <c r="D22" s="525">
        <v>30</v>
      </c>
      <c r="E22" s="692">
        <v>211</v>
      </c>
      <c r="F22" s="692">
        <v>193</v>
      </c>
      <c r="G22" s="279">
        <v>9.3000000000000007</v>
      </c>
    </row>
    <row r="23" spans="1:7" x14ac:dyDescent="0.25">
      <c r="A23" s="1" t="s">
        <v>207</v>
      </c>
      <c r="B23" s="692">
        <v>157</v>
      </c>
      <c r="C23" s="692">
        <v>105</v>
      </c>
      <c r="D23" s="525">
        <v>49.5</v>
      </c>
      <c r="E23" s="692">
        <v>1191</v>
      </c>
      <c r="F23" s="692">
        <v>903</v>
      </c>
      <c r="G23" s="525">
        <v>31.900000000000002</v>
      </c>
    </row>
    <row r="24" spans="1:7" x14ac:dyDescent="0.25">
      <c r="A24" s="1" t="s">
        <v>208</v>
      </c>
      <c r="B24" s="692">
        <v>6</v>
      </c>
      <c r="C24" s="692">
        <v>7</v>
      </c>
      <c r="D24" s="279">
        <v>-14.3</v>
      </c>
      <c r="E24" s="692">
        <v>50</v>
      </c>
      <c r="F24" s="692">
        <v>55</v>
      </c>
      <c r="G24" s="525">
        <v>-9.1</v>
      </c>
    </row>
    <row r="25" spans="1:7" x14ac:dyDescent="0.25">
      <c r="A25" s="1" t="s">
        <v>209</v>
      </c>
      <c r="B25" s="692">
        <v>17</v>
      </c>
      <c r="C25" s="692">
        <v>17</v>
      </c>
      <c r="D25" s="525" t="s">
        <v>153</v>
      </c>
      <c r="E25" s="692">
        <v>99</v>
      </c>
      <c r="F25" s="692">
        <v>99</v>
      </c>
      <c r="G25" s="525" t="s">
        <v>153</v>
      </c>
    </row>
    <row r="26" spans="1:7" x14ac:dyDescent="0.25">
      <c r="A26" s="1" t="s">
        <v>210</v>
      </c>
      <c r="B26" s="692">
        <v>22</v>
      </c>
      <c r="C26" s="692">
        <v>12</v>
      </c>
      <c r="D26" s="525">
        <v>83.3</v>
      </c>
      <c r="E26" s="692">
        <v>152</v>
      </c>
      <c r="F26" s="692">
        <v>134</v>
      </c>
      <c r="G26" s="525">
        <v>13.4</v>
      </c>
    </row>
    <row r="27" spans="1:7" x14ac:dyDescent="0.25">
      <c r="A27" s="1" t="s">
        <v>211</v>
      </c>
      <c r="B27" s="692">
        <v>66</v>
      </c>
      <c r="C27" s="692">
        <v>85</v>
      </c>
      <c r="D27" s="525">
        <v>-22.400000000000002</v>
      </c>
      <c r="E27" s="692">
        <v>825</v>
      </c>
      <c r="F27" s="692">
        <v>684</v>
      </c>
      <c r="G27" s="525">
        <v>20.6</v>
      </c>
    </row>
    <row r="28" spans="1:7" x14ac:dyDescent="0.25">
      <c r="A28" s="1" t="s">
        <v>212</v>
      </c>
      <c r="B28" s="692">
        <v>423</v>
      </c>
      <c r="C28" s="692">
        <v>672</v>
      </c>
      <c r="D28" s="525">
        <v>-37.1</v>
      </c>
      <c r="E28" s="692">
        <v>7832</v>
      </c>
      <c r="F28" s="692">
        <v>7432</v>
      </c>
      <c r="G28" s="525">
        <v>5.4</v>
      </c>
    </row>
    <row r="29" spans="1:7" x14ac:dyDescent="0.25">
      <c r="A29" s="1" t="s">
        <v>213</v>
      </c>
      <c r="B29" s="692">
        <v>29</v>
      </c>
      <c r="C29" s="692">
        <v>29</v>
      </c>
      <c r="D29" s="525" t="s">
        <v>153</v>
      </c>
      <c r="E29" s="692">
        <v>235</v>
      </c>
      <c r="F29" s="692">
        <v>233</v>
      </c>
      <c r="G29" s="525">
        <v>0.9</v>
      </c>
    </row>
    <row r="30" spans="1:7" x14ac:dyDescent="0.25">
      <c r="A30" s="1" t="s">
        <v>214</v>
      </c>
      <c r="B30" s="692">
        <v>77</v>
      </c>
      <c r="C30" s="692">
        <v>74</v>
      </c>
      <c r="D30" s="525">
        <v>4.0999999999999996</v>
      </c>
      <c r="E30" s="692">
        <v>694</v>
      </c>
      <c r="F30" s="692">
        <v>632</v>
      </c>
      <c r="G30" s="525">
        <v>9.8000000000000007</v>
      </c>
    </row>
    <row r="31" spans="1:7" x14ac:dyDescent="0.25">
      <c r="A31" s="1" t="s">
        <v>215</v>
      </c>
      <c r="B31" s="692">
        <v>93</v>
      </c>
      <c r="C31" s="692">
        <v>92</v>
      </c>
      <c r="D31" s="525">
        <v>1.1000000000000001</v>
      </c>
      <c r="E31" s="692">
        <v>814</v>
      </c>
      <c r="F31" s="692">
        <v>802</v>
      </c>
      <c r="G31" s="525">
        <v>1.5</v>
      </c>
    </row>
    <row r="32" spans="1:7" x14ac:dyDescent="0.25">
      <c r="A32" s="1" t="s">
        <v>216</v>
      </c>
      <c r="B32" s="692">
        <v>1170</v>
      </c>
      <c r="C32" s="692">
        <v>967</v>
      </c>
      <c r="D32" s="525">
        <v>21</v>
      </c>
      <c r="E32" s="692">
        <v>10976</v>
      </c>
      <c r="F32" s="692">
        <v>11055</v>
      </c>
      <c r="G32" s="525">
        <v>-0.70000000000000007</v>
      </c>
    </row>
    <row r="33" spans="1:7" x14ac:dyDescent="0.25">
      <c r="A33" s="1" t="s">
        <v>217</v>
      </c>
      <c r="B33" s="692">
        <v>42</v>
      </c>
      <c r="C33" s="692">
        <v>24</v>
      </c>
      <c r="D33" s="525">
        <v>75</v>
      </c>
      <c r="E33" s="692">
        <v>265</v>
      </c>
      <c r="F33" s="692">
        <v>218</v>
      </c>
      <c r="G33" s="525">
        <v>21.6</v>
      </c>
    </row>
    <row r="34" spans="1:7" x14ac:dyDescent="0.25">
      <c r="A34" s="1" t="s">
        <v>218</v>
      </c>
      <c r="B34" s="692">
        <v>41</v>
      </c>
      <c r="C34" s="692">
        <v>51</v>
      </c>
      <c r="D34" s="525">
        <v>-19.600000000000001</v>
      </c>
      <c r="E34" s="692">
        <v>394</v>
      </c>
      <c r="F34" s="692">
        <v>375</v>
      </c>
      <c r="G34" s="525">
        <v>5.1000000000000005</v>
      </c>
    </row>
    <row r="35" spans="1:7" x14ac:dyDescent="0.25">
      <c r="A35" s="1" t="s">
        <v>219</v>
      </c>
      <c r="B35" s="692">
        <v>8</v>
      </c>
      <c r="C35" s="692">
        <v>12</v>
      </c>
      <c r="D35" s="525">
        <v>-33.299999999999997</v>
      </c>
      <c r="E35" s="692">
        <v>105</v>
      </c>
      <c r="F35" s="692">
        <v>97</v>
      </c>
      <c r="G35" s="525">
        <v>8.1999999999999993</v>
      </c>
    </row>
    <row r="36" spans="1:7" x14ac:dyDescent="0.25">
      <c r="A36" s="1" t="s">
        <v>220</v>
      </c>
      <c r="B36" s="692">
        <v>36</v>
      </c>
      <c r="C36" s="692">
        <v>48</v>
      </c>
      <c r="D36" s="525">
        <v>-25</v>
      </c>
      <c r="E36" s="692">
        <v>436</v>
      </c>
      <c r="F36" s="692">
        <v>394</v>
      </c>
      <c r="G36" s="525">
        <v>10.700000000000001</v>
      </c>
    </row>
    <row r="37" spans="1:7" x14ac:dyDescent="0.25">
      <c r="A37" s="104" t="s">
        <v>120</v>
      </c>
      <c r="B37" s="691">
        <v>2255</v>
      </c>
      <c r="C37" s="691">
        <v>1932</v>
      </c>
      <c r="D37" s="523">
        <v>16.7</v>
      </c>
      <c r="E37" s="691">
        <v>19263</v>
      </c>
      <c r="F37" s="691">
        <v>16147</v>
      </c>
      <c r="G37" s="523">
        <v>19.3</v>
      </c>
    </row>
    <row r="38" spans="1:7" x14ac:dyDescent="0.25">
      <c r="A38" s="1" t="s">
        <v>221</v>
      </c>
      <c r="B38" s="692">
        <v>623</v>
      </c>
      <c r="C38" s="692">
        <v>571</v>
      </c>
      <c r="D38" s="525">
        <v>9.1</v>
      </c>
      <c r="E38" s="692">
        <v>5132</v>
      </c>
      <c r="F38" s="692">
        <v>4305</v>
      </c>
      <c r="G38" s="525">
        <v>19.2</v>
      </c>
    </row>
    <row r="39" spans="1:7" x14ac:dyDescent="0.25">
      <c r="A39" s="1" t="s">
        <v>222</v>
      </c>
      <c r="B39" s="692">
        <v>68</v>
      </c>
      <c r="C39" s="692">
        <v>93</v>
      </c>
      <c r="D39" s="525">
        <v>-26.900000000000002</v>
      </c>
      <c r="E39" s="692">
        <v>926</v>
      </c>
      <c r="F39" s="692">
        <v>816</v>
      </c>
      <c r="G39" s="525">
        <v>13.5</v>
      </c>
    </row>
    <row r="40" spans="1:7" x14ac:dyDescent="0.25">
      <c r="A40" s="1" t="s">
        <v>223</v>
      </c>
      <c r="B40" s="692">
        <v>17</v>
      </c>
      <c r="C40" s="692">
        <v>20</v>
      </c>
      <c r="D40" s="525">
        <v>-15</v>
      </c>
      <c r="E40" s="692">
        <v>197</v>
      </c>
      <c r="F40" s="692">
        <v>191</v>
      </c>
      <c r="G40" s="525">
        <v>3.1</v>
      </c>
    </row>
    <row r="41" spans="1:7" x14ac:dyDescent="0.25">
      <c r="A41" s="1" t="s">
        <v>224</v>
      </c>
      <c r="B41" s="692">
        <v>3</v>
      </c>
      <c r="C41" s="692">
        <v>3</v>
      </c>
      <c r="D41" s="525" t="s">
        <v>153</v>
      </c>
      <c r="E41" s="692">
        <v>26</v>
      </c>
      <c r="F41" s="692">
        <v>23</v>
      </c>
      <c r="G41" s="279">
        <v>13</v>
      </c>
    </row>
    <row r="42" spans="1:7" x14ac:dyDescent="0.25">
      <c r="A42" s="1" t="s">
        <v>225</v>
      </c>
      <c r="B42" s="692">
        <v>40</v>
      </c>
      <c r="C42" s="692">
        <v>48</v>
      </c>
      <c r="D42" s="525">
        <v>-16.7</v>
      </c>
      <c r="E42" s="692">
        <v>388</v>
      </c>
      <c r="F42" s="692">
        <v>370</v>
      </c>
      <c r="G42" s="525">
        <v>4.9000000000000004</v>
      </c>
    </row>
    <row r="43" spans="1:7" x14ac:dyDescent="0.25">
      <c r="A43" s="1" t="s">
        <v>226</v>
      </c>
      <c r="B43" s="692">
        <v>12</v>
      </c>
      <c r="C43" s="692">
        <v>10</v>
      </c>
      <c r="D43" s="525">
        <v>20</v>
      </c>
      <c r="E43" s="692">
        <v>120</v>
      </c>
      <c r="F43" s="692">
        <v>95</v>
      </c>
      <c r="G43" s="525">
        <v>26.3</v>
      </c>
    </row>
    <row r="44" spans="1:7" x14ac:dyDescent="0.25">
      <c r="A44" s="1" t="s">
        <v>227</v>
      </c>
      <c r="B44" s="692">
        <v>1</v>
      </c>
      <c r="C44" s="692">
        <v>2</v>
      </c>
      <c r="D44" s="525">
        <v>-50</v>
      </c>
      <c r="E44" s="692">
        <v>7</v>
      </c>
      <c r="F44" s="692">
        <v>7</v>
      </c>
      <c r="G44" s="525" t="s">
        <v>153</v>
      </c>
    </row>
    <row r="45" spans="1:7" x14ac:dyDescent="0.25">
      <c r="A45" s="1" t="s">
        <v>228</v>
      </c>
      <c r="B45" s="692">
        <v>14</v>
      </c>
      <c r="C45" s="692">
        <v>11</v>
      </c>
      <c r="D45" s="525">
        <v>27.3</v>
      </c>
      <c r="E45" s="692">
        <v>146</v>
      </c>
      <c r="F45" s="692">
        <v>128</v>
      </c>
      <c r="G45" s="525">
        <v>14.1</v>
      </c>
    </row>
    <row r="46" spans="1:7" x14ac:dyDescent="0.25">
      <c r="A46" s="1" t="s">
        <v>229</v>
      </c>
      <c r="B46" s="692">
        <v>213</v>
      </c>
      <c r="C46" s="692">
        <v>214</v>
      </c>
      <c r="D46" s="525">
        <v>-0.5</v>
      </c>
      <c r="E46" s="692">
        <v>2249</v>
      </c>
      <c r="F46" s="692">
        <v>1929</v>
      </c>
      <c r="G46" s="525">
        <v>16.600000000000001</v>
      </c>
    </row>
    <row r="47" spans="1:7" x14ac:dyDescent="0.25">
      <c r="A47" s="1" t="s">
        <v>230</v>
      </c>
      <c r="B47" s="692">
        <v>178</v>
      </c>
      <c r="C47" s="692">
        <v>221</v>
      </c>
      <c r="D47" s="525">
        <v>-19.5</v>
      </c>
      <c r="E47" s="692">
        <v>1775</v>
      </c>
      <c r="F47" s="692">
        <v>1489</v>
      </c>
      <c r="G47" s="525">
        <v>19.2</v>
      </c>
    </row>
    <row r="48" spans="1:7" x14ac:dyDescent="0.25">
      <c r="A48" s="1" t="s">
        <v>231</v>
      </c>
      <c r="B48" s="692">
        <v>157</v>
      </c>
      <c r="C48" s="692">
        <v>124</v>
      </c>
      <c r="D48" s="525">
        <v>26.6</v>
      </c>
      <c r="E48" s="692">
        <v>1316</v>
      </c>
      <c r="F48" s="692">
        <v>1128</v>
      </c>
      <c r="G48" s="525">
        <v>16.7</v>
      </c>
    </row>
    <row r="49" spans="1:7" x14ac:dyDescent="0.25">
      <c r="A49" s="1" t="s">
        <v>232</v>
      </c>
      <c r="B49" s="692">
        <v>897</v>
      </c>
      <c r="C49" s="692">
        <v>585</v>
      </c>
      <c r="D49" s="525">
        <v>53.300000000000004</v>
      </c>
      <c r="E49" s="692">
        <v>6493</v>
      </c>
      <c r="F49" s="692">
        <v>5116</v>
      </c>
      <c r="G49" s="525">
        <v>26.900000000000002</v>
      </c>
    </row>
    <row r="50" spans="1:7" x14ac:dyDescent="0.25">
      <c r="A50" s="1" t="s">
        <v>233</v>
      </c>
      <c r="B50" s="692">
        <v>6</v>
      </c>
      <c r="C50" s="692">
        <v>0</v>
      </c>
      <c r="D50" s="525" t="s">
        <v>185</v>
      </c>
      <c r="E50" s="692">
        <v>242</v>
      </c>
      <c r="F50" s="692">
        <v>159</v>
      </c>
      <c r="G50" s="525">
        <v>52.2</v>
      </c>
    </row>
    <row r="51" spans="1:7" x14ac:dyDescent="0.25">
      <c r="A51" s="1" t="s">
        <v>234</v>
      </c>
      <c r="B51" s="692">
        <v>27</v>
      </c>
      <c r="C51" s="692">
        <v>29</v>
      </c>
      <c r="D51" s="525">
        <v>-6.9</v>
      </c>
      <c r="E51" s="692">
        <v>245</v>
      </c>
      <c r="F51" s="692">
        <v>389</v>
      </c>
      <c r="G51" s="525">
        <v>-37</v>
      </c>
    </row>
    <row r="52" spans="1:7" ht="11.25" customHeight="1" x14ac:dyDescent="0.25">
      <c r="A52" s="14" t="s">
        <v>121</v>
      </c>
      <c r="B52" s="691">
        <v>719</v>
      </c>
      <c r="C52" s="691">
        <v>590</v>
      </c>
      <c r="D52" s="523">
        <v>21.900000000000002</v>
      </c>
      <c r="E52" s="691">
        <v>6866</v>
      </c>
      <c r="F52" s="691">
        <v>4100</v>
      </c>
      <c r="G52" s="523">
        <v>67.5</v>
      </c>
    </row>
    <row r="53" spans="1:7" ht="11.25" customHeight="1" x14ac:dyDescent="0.25">
      <c r="A53" s="1" t="s">
        <v>235</v>
      </c>
      <c r="B53" s="692">
        <v>414</v>
      </c>
      <c r="C53" s="692">
        <v>219</v>
      </c>
      <c r="D53" s="525">
        <v>89</v>
      </c>
      <c r="E53" s="692">
        <v>3226</v>
      </c>
      <c r="F53" s="692">
        <v>1404</v>
      </c>
      <c r="G53" s="525">
        <v>129.80000000000001</v>
      </c>
    </row>
    <row r="54" spans="1:7" ht="11.25" customHeight="1" x14ac:dyDescent="0.25">
      <c r="A54" s="1" t="s">
        <v>236</v>
      </c>
      <c r="B54" s="692">
        <v>183</v>
      </c>
      <c r="C54" s="692">
        <v>135</v>
      </c>
      <c r="D54" s="525">
        <v>35.6</v>
      </c>
      <c r="E54" s="692">
        <v>2105</v>
      </c>
      <c r="F54" s="692">
        <v>1300</v>
      </c>
      <c r="G54" s="525">
        <v>61.9</v>
      </c>
    </row>
    <row r="55" spans="1:7" ht="11.25" customHeight="1" x14ac:dyDescent="0.25">
      <c r="A55" s="1" t="s">
        <v>237</v>
      </c>
      <c r="B55" s="692">
        <v>7</v>
      </c>
      <c r="C55" s="692">
        <v>7</v>
      </c>
      <c r="D55" s="525" t="s">
        <v>153</v>
      </c>
      <c r="E55" s="692">
        <v>78</v>
      </c>
      <c r="F55" s="692">
        <v>63</v>
      </c>
      <c r="G55" s="525">
        <v>23.8</v>
      </c>
    </row>
    <row r="56" spans="1:7" x14ac:dyDescent="0.25">
      <c r="A56" s="1" t="s">
        <v>238</v>
      </c>
      <c r="B56" s="693">
        <v>64</v>
      </c>
      <c r="C56" s="693">
        <v>207</v>
      </c>
      <c r="D56" s="525">
        <v>-69.082125603864725</v>
      </c>
      <c r="E56" s="693">
        <v>1060</v>
      </c>
      <c r="F56" s="693">
        <v>1147</v>
      </c>
      <c r="G56" s="525">
        <v>-7.5850043591979111</v>
      </c>
    </row>
    <row r="57" spans="1:7" x14ac:dyDescent="0.25">
      <c r="A57" s="69" t="s">
        <v>239</v>
      </c>
      <c r="B57" s="694">
        <v>51</v>
      </c>
      <c r="C57" s="694">
        <v>23</v>
      </c>
      <c r="D57" s="527">
        <v>121.7</v>
      </c>
      <c r="E57" s="694">
        <v>397</v>
      </c>
      <c r="F57" s="694">
        <v>185</v>
      </c>
      <c r="G57" s="527">
        <v>114.60000000000001</v>
      </c>
    </row>
  </sheetData>
  <mergeCells count="6">
    <mergeCell ref="B5:C5"/>
    <mergeCell ref="E5:F5"/>
    <mergeCell ref="A1:G1"/>
    <mergeCell ref="A3:A4"/>
    <mergeCell ref="E3:G3"/>
    <mergeCell ref="B3:D3"/>
  </mergeCells>
  <phoneticPr fontId="0" type="noConversion"/>
  <printOptions horizontalCentered="1"/>
  <pageMargins left="0.75" right="0.75" top="0.52" bottom="1" header="0" footer="0"/>
  <pageSetup paperSize="9" scale="87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G48"/>
  <sheetViews>
    <sheetView zoomScaleNormal="100" workbookViewId="0">
      <selection activeCell="C10" sqref="C10"/>
    </sheetView>
  </sheetViews>
  <sheetFormatPr baseColWidth="10" defaultColWidth="10.7265625" defaultRowHeight="11.5" x14ac:dyDescent="0.25"/>
  <cols>
    <col min="1" max="2" width="7.7265625" style="235" customWidth="1"/>
    <col min="3" max="3" width="74.7265625" style="235" customWidth="1"/>
    <col min="4" max="4" width="14.453125" style="235" bestFit="1" customWidth="1"/>
    <col min="5" max="5" width="12.453125" style="74" customWidth="1"/>
    <col min="6" max="6" width="10.7265625" style="324" customWidth="1"/>
    <col min="7" max="7" width="66.7265625" style="235" customWidth="1"/>
    <col min="8" max="16384" width="10.7265625" style="235"/>
  </cols>
  <sheetData>
    <row r="1" spans="1:7" ht="12" x14ac:dyDescent="0.3">
      <c r="A1" s="72" t="s">
        <v>610</v>
      </c>
      <c r="B1" s="653"/>
      <c r="D1" s="72"/>
    </row>
    <row r="4" spans="1:7" ht="31.5" x14ac:dyDescent="0.25">
      <c r="A4" s="372" t="s">
        <v>240</v>
      </c>
      <c r="B4" s="737" t="s">
        <v>241</v>
      </c>
      <c r="C4" s="738"/>
      <c r="D4" s="373" t="s">
        <v>5</v>
      </c>
      <c r="E4" s="374" t="s">
        <v>242</v>
      </c>
      <c r="F4" s="654" t="s">
        <v>57</v>
      </c>
      <c r="G4" s="375" t="s">
        <v>243</v>
      </c>
    </row>
    <row r="5" spans="1:7" x14ac:dyDescent="0.25">
      <c r="A5" s="376"/>
      <c r="B5" s="376"/>
      <c r="C5" s="350"/>
      <c r="D5" s="377"/>
      <c r="E5" s="378"/>
      <c r="F5" s="655"/>
      <c r="G5" s="379"/>
    </row>
    <row r="6" spans="1:7" x14ac:dyDescent="0.25">
      <c r="A6" s="350" t="s">
        <v>244</v>
      </c>
      <c r="B6" s="376"/>
      <c r="C6" s="376"/>
      <c r="D6" s="352">
        <v>7901</v>
      </c>
      <c r="E6" s="353">
        <v>15.1</v>
      </c>
      <c r="F6" s="353">
        <v>100</v>
      </c>
      <c r="G6" s="379" t="s">
        <v>88</v>
      </c>
    </row>
    <row r="7" spans="1:7" x14ac:dyDescent="0.25">
      <c r="A7" s="350" t="s">
        <v>245</v>
      </c>
      <c r="B7" s="376"/>
      <c r="C7" s="376"/>
      <c r="D7" s="352">
        <v>6019</v>
      </c>
      <c r="E7" s="353">
        <v>25.4</v>
      </c>
      <c r="F7" s="57">
        <v>76.2</v>
      </c>
      <c r="G7" s="379" t="s">
        <v>88</v>
      </c>
    </row>
    <row r="8" spans="1:7" x14ac:dyDescent="0.25">
      <c r="A8" s="1" t="s">
        <v>189</v>
      </c>
      <c r="B8" s="1" t="s">
        <v>258</v>
      </c>
      <c r="C8" s="1" t="s">
        <v>259</v>
      </c>
      <c r="D8" s="46">
        <v>1255</v>
      </c>
      <c r="E8" s="121">
        <v>563.5</v>
      </c>
      <c r="F8" s="47">
        <v>15.9</v>
      </c>
      <c r="G8" s="1" t="s">
        <v>641</v>
      </c>
    </row>
    <row r="9" spans="1:7" x14ac:dyDescent="0.25">
      <c r="A9" s="1" t="s">
        <v>30</v>
      </c>
      <c r="B9" s="1" t="s">
        <v>248</v>
      </c>
      <c r="C9" s="1" t="s">
        <v>249</v>
      </c>
      <c r="D9" s="46">
        <v>1063</v>
      </c>
      <c r="E9" s="121">
        <v>21.2</v>
      </c>
      <c r="F9" s="47">
        <v>13.5</v>
      </c>
      <c r="G9" s="1" t="s">
        <v>642</v>
      </c>
    </row>
    <row r="10" spans="1:7" x14ac:dyDescent="0.25">
      <c r="A10" s="1" t="s">
        <v>189</v>
      </c>
      <c r="B10" s="1" t="s">
        <v>246</v>
      </c>
      <c r="C10" s="1" t="s">
        <v>247</v>
      </c>
      <c r="D10" s="46">
        <v>594</v>
      </c>
      <c r="E10" s="121">
        <v>-35</v>
      </c>
      <c r="F10" s="47">
        <v>7.5</v>
      </c>
      <c r="G10" s="1" t="s">
        <v>643</v>
      </c>
    </row>
    <row r="11" spans="1:7" x14ac:dyDescent="0.25">
      <c r="A11" s="1" t="s">
        <v>31</v>
      </c>
      <c r="B11" s="1" t="s">
        <v>252</v>
      </c>
      <c r="C11" s="1" t="s">
        <v>253</v>
      </c>
      <c r="D11" s="46">
        <v>514</v>
      </c>
      <c r="E11" s="121">
        <v>61</v>
      </c>
      <c r="F11" s="47">
        <v>6.5</v>
      </c>
      <c r="G11" s="1" t="s">
        <v>644</v>
      </c>
    </row>
    <row r="12" spans="1:7" x14ac:dyDescent="0.25">
      <c r="A12" s="1" t="s">
        <v>190</v>
      </c>
      <c r="B12" s="1" t="s">
        <v>254</v>
      </c>
      <c r="C12" s="1" t="s">
        <v>255</v>
      </c>
      <c r="D12" s="46">
        <v>414</v>
      </c>
      <c r="E12" s="121">
        <v>89.1</v>
      </c>
      <c r="F12" s="47">
        <v>5.2</v>
      </c>
      <c r="G12" s="1" t="s">
        <v>645</v>
      </c>
    </row>
    <row r="13" spans="1:7" x14ac:dyDescent="0.25">
      <c r="A13" s="1" t="s">
        <v>30</v>
      </c>
      <c r="B13" s="1" t="s">
        <v>250</v>
      </c>
      <c r="C13" s="1" t="s">
        <v>251</v>
      </c>
      <c r="D13" s="46">
        <v>277</v>
      </c>
      <c r="E13" s="121">
        <v>-50.4</v>
      </c>
      <c r="F13" s="47">
        <v>3.5</v>
      </c>
      <c r="G13" s="1" t="s">
        <v>646</v>
      </c>
    </row>
    <row r="14" spans="1:7" x14ac:dyDescent="0.25">
      <c r="A14" s="1" t="s">
        <v>30</v>
      </c>
      <c r="B14" s="1" t="s">
        <v>256</v>
      </c>
      <c r="C14" s="1" t="s">
        <v>257</v>
      </c>
      <c r="D14" s="46">
        <v>191</v>
      </c>
      <c r="E14" s="121">
        <v>28.6</v>
      </c>
      <c r="F14" s="47">
        <v>2.4</v>
      </c>
      <c r="G14" s="1" t="s">
        <v>647</v>
      </c>
    </row>
    <row r="15" spans="1:7" x14ac:dyDescent="0.25">
      <c r="A15" s="1" t="s">
        <v>31</v>
      </c>
      <c r="B15" s="1" t="s">
        <v>582</v>
      </c>
      <c r="C15" s="1" t="s">
        <v>583</v>
      </c>
      <c r="D15" s="46">
        <v>175</v>
      </c>
      <c r="E15" s="121">
        <v>-24.3</v>
      </c>
      <c r="F15" s="47">
        <v>2.2000000000000002</v>
      </c>
      <c r="G15" s="1" t="s">
        <v>51</v>
      </c>
    </row>
    <row r="16" spans="1:7" x14ac:dyDescent="0.25">
      <c r="A16" s="1" t="s">
        <v>31</v>
      </c>
      <c r="B16" s="1" t="s">
        <v>260</v>
      </c>
      <c r="C16" s="1" t="s">
        <v>261</v>
      </c>
      <c r="D16" s="46">
        <v>160</v>
      </c>
      <c r="E16" s="121">
        <v>0.8</v>
      </c>
      <c r="F16" s="47">
        <v>2</v>
      </c>
      <c r="G16" s="1" t="s">
        <v>559</v>
      </c>
    </row>
    <row r="17" spans="1:7" ht="12.5" x14ac:dyDescent="0.25">
      <c r="A17" s="1" t="s">
        <v>31</v>
      </c>
      <c r="B17" s="1" t="s">
        <v>270</v>
      </c>
      <c r="C17" s="1" t="s">
        <v>271</v>
      </c>
      <c r="D17" s="46">
        <v>119</v>
      </c>
      <c r="E17" s="121">
        <v>19.3</v>
      </c>
      <c r="F17" s="47">
        <v>1.5</v>
      </c>
      <c r="G17" s="1" t="s">
        <v>648</v>
      </c>
    </row>
    <row r="18" spans="1:7" x14ac:dyDescent="0.25">
      <c r="A18" s="1" t="s">
        <v>189</v>
      </c>
      <c r="B18" s="1" t="s">
        <v>276</v>
      </c>
      <c r="C18" s="666" t="s">
        <v>723</v>
      </c>
      <c r="D18" s="46">
        <v>84</v>
      </c>
      <c r="E18" s="121">
        <v>23.3</v>
      </c>
      <c r="F18" s="47">
        <v>1.1000000000000001</v>
      </c>
      <c r="G18" s="1" t="s">
        <v>649</v>
      </c>
    </row>
    <row r="19" spans="1:7" x14ac:dyDescent="0.25">
      <c r="A19" s="1" t="s">
        <v>190</v>
      </c>
      <c r="B19" s="1" t="s">
        <v>268</v>
      </c>
      <c r="C19" s="1" t="s">
        <v>269</v>
      </c>
      <c r="D19" s="46">
        <v>78</v>
      </c>
      <c r="E19" s="121">
        <v>-3.1</v>
      </c>
      <c r="F19" s="47">
        <v>1</v>
      </c>
      <c r="G19" s="1" t="s">
        <v>678</v>
      </c>
    </row>
    <row r="20" spans="1:7" x14ac:dyDescent="0.25">
      <c r="A20" s="1" t="s">
        <v>31</v>
      </c>
      <c r="B20" s="1" t="s">
        <v>282</v>
      </c>
      <c r="C20" s="1" t="s">
        <v>283</v>
      </c>
      <c r="D20" s="651" t="s">
        <v>284</v>
      </c>
      <c r="E20" s="121">
        <v>281.7</v>
      </c>
      <c r="F20" s="652" t="s">
        <v>284</v>
      </c>
      <c r="G20" s="1" t="s">
        <v>650</v>
      </c>
    </row>
    <row r="21" spans="1:7" x14ac:dyDescent="0.25">
      <c r="A21" s="1" t="s">
        <v>189</v>
      </c>
      <c r="B21" s="1" t="s">
        <v>262</v>
      </c>
      <c r="C21" s="1" t="s">
        <v>263</v>
      </c>
      <c r="D21" s="46">
        <v>69</v>
      </c>
      <c r="E21" s="121">
        <v>-56.8</v>
      </c>
      <c r="F21" s="47">
        <v>0.9</v>
      </c>
      <c r="G21" s="1" t="s">
        <v>651</v>
      </c>
    </row>
    <row r="22" spans="1:7" x14ac:dyDescent="0.25">
      <c r="A22" s="1" t="s">
        <v>30</v>
      </c>
      <c r="B22" s="1" t="s">
        <v>274</v>
      </c>
      <c r="C22" s="1" t="s">
        <v>275</v>
      </c>
      <c r="D22" s="46">
        <v>69</v>
      </c>
      <c r="E22" s="121">
        <v>-4.7</v>
      </c>
      <c r="F22" s="47">
        <v>0.9</v>
      </c>
      <c r="G22" s="1" t="s">
        <v>560</v>
      </c>
    </row>
    <row r="23" spans="1:7" ht="12.5" x14ac:dyDescent="0.25">
      <c r="A23" s="1" t="s">
        <v>31</v>
      </c>
      <c r="B23" s="1" t="s">
        <v>277</v>
      </c>
      <c r="C23" s="1" t="s">
        <v>579</v>
      </c>
      <c r="D23" s="46">
        <v>69</v>
      </c>
      <c r="E23" s="121">
        <v>100</v>
      </c>
      <c r="F23" s="47">
        <v>0.9</v>
      </c>
      <c r="G23" s="1" t="s">
        <v>44</v>
      </c>
    </row>
    <row r="24" spans="1:7" x14ac:dyDescent="0.25">
      <c r="A24" s="1" t="s">
        <v>30</v>
      </c>
      <c r="B24" s="1" t="s">
        <v>290</v>
      </c>
      <c r="C24" s="1" t="s">
        <v>291</v>
      </c>
      <c r="D24" s="46">
        <v>66</v>
      </c>
      <c r="E24" s="47">
        <v>38.6</v>
      </c>
      <c r="F24" s="47">
        <v>0.8</v>
      </c>
      <c r="G24" s="1" t="s">
        <v>652</v>
      </c>
    </row>
    <row r="25" spans="1:7" x14ac:dyDescent="0.25">
      <c r="A25" s="1" t="s">
        <v>30</v>
      </c>
      <c r="B25" s="1" t="s">
        <v>272</v>
      </c>
      <c r="C25" s="1" t="s">
        <v>273</v>
      </c>
      <c r="D25" s="46">
        <v>66</v>
      </c>
      <c r="E25" s="121">
        <v>-13.2</v>
      </c>
      <c r="F25" s="47">
        <v>0.8</v>
      </c>
      <c r="G25" s="1" t="s">
        <v>653</v>
      </c>
    </row>
    <row r="26" spans="1:7" x14ac:dyDescent="0.25">
      <c r="A26" s="1" t="s">
        <v>189</v>
      </c>
      <c r="B26" s="1" t="s">
        <v>266</v>
      </c>
      <c r="C26" s="1" t="s">
        <v>267</v>
      </c>
      <c r="D26" s="46">
        <v>65</v>
      </c>
      <c r="E26" s="121">
        <v>-42.4</v>
      </c>
      <c r="F26" s="47">
        <v>0.8</v>
      </c>
      <c r="G26" s="1" t="s">
        <v>654</v>
      </c>
    </row>
    <row r="27" spans="1:7" ht="12.5" x14ac:dyDescent="0.25">
      <c r="A27" s="1" t="s">
        <v>31</v>
      </c>
      <c r="B27" s="1" t="s">
        <v>292</v>
      </c>
      <c r="C27" s="1" t="s">
        <v>293</v>
      </c>
      <c r="D27" s="651" t="s">
        <v>284</v>
      </c>
      <c r="E27" s="121">
        <v>67.7</v>
      </c>
      <c r="F27" s="652" t="s">
        <v>284</v>
      </c>
      <c r="G27" s="1" t="s">
        <v>655</v>
      </c>
    </row>
    <row r="28" spans="1:7" x14ac:dyDescent="0.25">
      <c r="A28" s="1" t="s">
        <v>31</v>
      </c>
      <c r="B28" s="1" t="s">
        <v>561</v>
      </c>
      <c r="C28" s="1" t="s">
        <v>578</v>
      </c>
      <c r="D28" s="46">
        <v>52</v>
      </c>
      <c r="E28" s="121">
        <v>-5.3</v>
      </c>
      <c r="F28" s="47">
        <v>0.7</v>
      </c>
      <c r="G28" s="1" t="s">
        <v>656</v>
      </c>
    </row>
    <row r="29" spans="1:7" x14ac:dyDescent="0.25">
      <c r="A29" s="1" t="s">
        <v>190</v>
      </c>
      <c r="B29" s="1" t="s">
        <v>344</v>
      </c>
      <c r="C29" s="1" t="s">
        <v>345</v>
      </c>
      <c r="D29" s="46">
        <v>50</v>
      </c>
      <c r="E29" s="47" t="s">
        <v>112</v>
      </c>
      <c r="F29" s="47">
        <v>0.6</v>
      </c>
      <c r="G29" s="1" t="s">
        <v>657</v>
      </c>
    </row>
    <row r="30" spans="1:7" x14ac:dyDescent="0.25">
      <c r="A30" s="1" t="s">
        <v>190</v>
      </c>
      <c r="B30" s="1" t="s">
        <v>300</v>
      </c>
      <c r="C30" s="1" t="s">
        <v>301</v>
      </c>
      <c r="D30" s="46">
        <v>40</v>
      </c>
      <c r="E30" s="121">
        <v>-14.8</v>
      </c>
      <c r="F30" s="47">
        <v>0.5</v>
      </c>
      <c r="G30" s="1" t="s">
        <v>658</v>
      </c>
    </row>
    <row r="31" spans="1:7" x14ac:dyDescent="0.25">
      <c r="A31" s="1" t="s">
        <v>31</v>
      </c>
      <c r="B31" s="1" t="s">
        <v>659</v>
      </c>
      <c r="C31" s="1" t="s">
        <v>660</v>
      </c>
      <c r="D31" s="651" t="s">
        <v>284</v>
      </c>
      <c r="E31" s="121">
        <v>44.4</v>
      </c>
      <c r="F31" s="652" t="s">
        <v>284</v>
      </c>
      <c r="G31" s="1" t="s">
        <v>661</v>
      </c>
    </row>
    <row r="32" spans="1:7" x14ac:dyDescent="0.25">
      <c r="A32" s="1" t="s">
        <v>30</v>
      </c>
      <c r="B32" s="1" t="s">
        <v>296</v>
      </c>
      <c r="C32" s="1" t="s">
        <v>297</v>
      </c>
      <c r="D32" s="46">
        <v>38</v>
      </c>
      <c r="E32" s="121">
        <v>25.5</v>
      </c>
      <c r="F32" s="47">
        <v>0.5</v>
      </c>
      <c r="G32" s="1" t="s">
        <v>662</v>
      </c>
    </row>
    <row r="33" spans="1:7" x14ac:dyDescent="0.25">
      <c r="A33" s="1" t="s">
        <v>190</v>
      </c>
      <c r="B33" s="1" t="s">
        <v>280</v>
      </c>
      <c r="C33" s="1" t="s">
        <v>281</v>
      </c>
      <c r="D33" s="651" t="s">
        <v>284</v>
      </c>
      <c r="E33" s="47">
        <v>318.39999999999998</v>
      </c>
      <c r="F33" s="652" t="s">
        <v>284</v>
      </c>
      <c r="G33" s="1" t="s">
        <v>45</v>
      </c>
    </row>
    <row r="34" spans="1:7" x14ac:dyDescent="0.25">
      <c r="A34" s="1" t="s">
        <v>189</v>
      </c>
      <c r="B34" s="1" t="s">
        <v>562</v>
      </c>
      <c r="C34" s="1" t="s">
        <v>563</v>
      </c>
      <c r="D34" s="651" t="s">
        <v>284</v>
      </c>
      <c r="E34" s="121">
        <v>61.8</v>
      </c>
      <c r="F34" s="652" t="s">
        <v>284</v>
      </c>
      <c r="G34" s="1" t="s">
        <v>564</v>
      </c>
    </row>
    <row r="35" spans="1:7" x14ac:dyDescent="0.25">
      <c r="A35" s="1" t="s">
        <v>189</v>
      </c>
      <c r="B35" s="1" t="s">
        <v>278</v>
      </c>
      <c r="C35" s="1" t="s">
        <v>279</v>
      </c>
      <c r="D35" s="46">
        <v>32</v>
      </c>
      <c r="E35" s="121">
        <v>-23.8</v>
      </c>
      <c r="F35" s="47">
        <v>0.4</v>
      </c>
      <c r="G35" s="1" t="s">
        <v>663</v>
      </c>
    </row>
    <row r="36" spans="1:7" x14ac:dyDescent="0.25">
      <c r="A36" s="1" t="s">
        <v>30</v>
      </c>
      <c r="B36" s="1" t="s">
        <v>294</v>
      </c>
      <c r="C36" s="1" t="s">
        <v>295</v>
      </c>
      <c r="D36" s="46">
        <v>31</v>
      </c>
      <c r="E36" s="121">
        <v>14.1</v>
      </c>
      <c r="F36" s="47">
        <v>0.4</v>
      </c>
      <c r="G36" s="1" t="s">
        <v>664</v>
      </c>
    </row>
    <row r="37" spans="1:7" x14ac:dyDescent="0.25">
      <c r="A37" s="1" t="s">
        <v>31</v>
      </c>
      <c r="B37" s="1" t="s">
        <v>665</v>
      </c>
      <c r="C37" s="1" t="s">
        <v>666</v>
      </c>
      <c r="D37" s="651" t="s">
        <v>284</v>
      </c>
      <c r="E37" s="121">
        <v>100</v>
      </c>
      <c r="F37" s="652" t="s">
        <v>284</v>
      </c>
      <c r="G37" s="1" t="s">
        <v>667</v>
      </c>
    </row>
    <row r="38" spans="1:7" x14ac:dyDescent="0.25">
      <c r="A38" s="1" t="s">
        <v>31</v>
      </c>
      <c r="B38" s="1" t="s">
        <v>668</v>
      </c>
      <c r="C38" s="1" t="s">
        <v>669</v>
      </c>
      <c r="D38" s="46">
        <v>31</v>
      </c>
      <c r="E38" s="47">
        <v>-22.3</v>
      </c>
      <c r="F38" s="47">
        <v>0.4</v>
      </c>
      <c r="G38" s="1" t="s">
        <v>670</v>
      </c>
    </row>
    <row r="39" spans="1:7" x14ac:dyDescent="0.25">
      <c r="A39" s="1" t="s">
        <v>31</v>
      </c>
      <c r="B39" s="1" t="s">
        <v>285</v>
      </c>
      <c r="C39" s="1" t="s">
        <v>286</v>
      </c>
      <c r="D39" s="651" t="s">
        <v>284</v>
      </c>
      <c r="E39" s="121">
        <v>24.2</v>
      </c>
      <c r="F39" s="652" t="s">
        <v>284</v>
      </c>
      <c r="G39" s="1" t="s">
        <v>287</v>
      </c>
    </row>
    <row r="40" spans="1:7" ht="12.5" x14ac:dyDescent="0.25">
      <c r="A40" s="1" t="s">
        <v>31</v>
      </c>
      <c r="B40" s="1" t="s">
        <v>298</v>
      </c>
      <c r="C40" s="1" t="s">
        <v>299</v>
      </c>
      <c r="D40" s="651" t="s">
        <v>284</v>
      </c>
      <c r="E40" s="121">
        <v>24.8</v>
      </c>
      <c r="F40" s="652" t="s">
        <v>284</v>
      </c>
      <c r="G40" s="1" t="s">
        <v>565</v>
      </c>
    </row>
    <row r="41" spans="1:7" x14ac:dyDescent="0.25">
      <c r="A41" s="1" t="s">
        <v>189</v>
      </c>
      <c r="B41" s="1" t="s">
        <v>671</v>
      </c>
      <c r="C41" s="1" t="s">
        <v>672</v>
      </c>
      <c r="D41" s="46">
        <v>29</v>
      </c>
      <c r="E41" s="121">
        <v>13.6</v>
      </c>
      <c r="F41" s="47">
        <v>0.4</v>
      </c>
      <c r="G41" s="1" t="s">
        <v>673</v>
      </c>
    </row>
    <row r="42" spans="1:7" x14ac:dyDescent="0.25">
      <c r="A42" s="1" t="s">
        <v>30</v>
      </c>
      <c r="B42" s="1" t="s">
        <v>264</v>
      </c>
      <c r="C42" s="1" t="s">
        <v>265</v>
      </c>
      <c r="D42" s="46">
        <v>28</v>
      </c>
      <c r="E42" s="121">
        <v>78.099999999999994</v>
      </c>
      <c r="F42" s="47">
        <v>0.4</v>
      </c>
      <c r="G42" s="1" t="s">
        <v>674</v>
      </c>
    </row>
    <row r="43" spans="1:7" x14ac:dyDescent="0.25">
      <c r="A43" s="1" t="s">
        <v>190</v>
      </c>
      <c r="B43" s="1" t="s">
        <v>675</v>
      </c>
      <c r="C43" s="1" t="s">
        <v>676</v>
      </c>
      <c r="D43" s="46">
        <v>28</v>
      </c>
      <c r="E43" s="121">
        <v>20.100000000000001</v>
      </c>
      <c r="F43" s="47">
        <v>0.4</v>
      </c>
      <c r="G43" s="1" t="s">
        <v>677</v>
      </c>
    </row>
    <row r="44" spans="1:7" x14ac:dyDescent="0.25">
      <c r="A44" s="237" t="s">
        <v>88</v>
      </c>
      <c r="B44" s="237" t="s">
        <v>88</v>
      </c>
      <c r="C44" s="50" t="s">
        <v>39</v>
      </c>
      <c r="D44" s="476">
        <v>1882</v>
      </c>
      <c r="E44" s="478">
        <v>-8.6999999999999993</v>
      </c>
      <c r="F44" s="477">
        <v>23.8</v>
      </c>
      <c r="G44" s="237" t="s">
        <v>88</v>
      </c>
    </row>
    <row r="46" spans="1:7" x14ac:dyDescent="0.25">
      <c r="A46" s="381"/>
    </row>
    <row r="47" spans="1:7" x14ac:dyDescent="0.25">
      <c r="A47" s="382"/>
      <c r="B47" s="382"/>
      <c r="C47" s="382"/>
      <c r="D47" s="382"/>
      <c r="E47" s="383"/>
      <c r="F47" s="656"/>
      <c r="G47" s="382"/>
    </row>
    <row r="48" spans="1:7" x14ac:dyDescent="0.25">
      <c r="A48" s="384" t="s">
        <v>302</v>
      </c>
      <c r="B48" s="382"/>
      <c r="C48" s="382"/>
      <c r="D48" s="382"/>
      <c r="E48" s="383"/>
      <c r="F48" s="656"/>
      <c r="G48" s="382"/>
    </row>
  </sheetData>
  <mergeCells count="1">
    <mergeCell ref="B4:C4"/>
  </mergeCells>
  <pageMargins left="0.7" right="0.7" top="0.75" bottom="0.75" header="0.3" footer="0.3"/>
  <ignoredErrors>
    <ignoredError sqref="B8:B43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24"/>
  <sheetViews>
    <sheetView workbookViewId="0">
      <selection activeCell="H23" sqref="H23"/>
    </sheetView>
  </sheetViews>
  <sheetFormatPr baseColWidth="10" defaultColWidth="11.453125" defaultRowHeight="12.5" x14ac:dyDescent="0.25"/>
  <cols>
    <col min="1" max="1" width="5.26953125" customWidth="1"/>
    <col min="2" max="2" width="6.26953125" customWidth="1"/>
  </cols>
  <sheetData>
    <row r="1" spans="1:4" x14ac:dyDescent="0.25">
      <c r="A1" s="127" t="s">
        <v>611</v>
      </c>
      <c r="B1" s="190" t="s">
        <v>303</v>
      </c>
    </row>
    <row r="2" spans="1:4" x14ac:dyDescent="0.25">
      <c r="A2" s="683" t="s">
        <v>304</v>
      </c>
      <c r="B2" s="147" t="s">
        <v>731</v>
      </c>
      <c r="C2" s="147" t="s">
        <v>732</v>
      </c>
      <c r="D2" s="127"/>
    </row>
    <row r="3" spans="1:4" x14ac:dyDescent="0.25">
      <c r="A3" s="153" t="s">
        <v>58</v>
      </c>
      <c r="B3" s="155">
        <v>6074</v>
      </c>
      <c r="C3" s="155">
        <v>5247</v>
      </c>
      <c r="D3" s="7"/>
    </row>
    <row r="4" spans="1:4" x14ac:dyDescent="0.25">
      <c r="A4" s="139" t="s">
        <v>305</v>
      </c>
      <c r="B4" s="140">
        <v>996</v>
      </c>
      <c r="C4" s="140">
        <v>869</v>
      </c>
      <c r="D4" s="190"/>
    </row>
    <row r="5" spans="1:4" x14ac:dyDescent="0.25">
      <c r="A5" s="139" t="s">
        <v>306</v>
      </c>
      <c r="B5" s="140">
        <v>2334</v>
      </c>
      <c r="C5" s="140">
        <v>2227</v>
      </c>
      <c r="D5" s="20"/>
    </row>
    <row r="6" spans="1:4" x14ac:dyDescent="0.25">
      <c r="A6" s="139" t="s">
        <v>307</v>
      </c>
      <c r="B6" s="140">
        <v>601</v>
      </c>
      <c r="C6" s="140">
        <v>393</v>
      </c>
    </row>
    <row r="7" spans="1:4" x14ac:dyDescent="0.25">
      <c r="A7" s="139" t="s">
        <v>308</v>
      </c>
      <c r="B7" s="140">
        <v>1231</v>
      </c>
      <c r="C7" s="140">
        <v>991</v>
      </c>
    </row>
    <row r="8" spans="1:4" x14ac:dyDescent="0.25">
      <c r="A8" s="139" t="s">
        <v>309</v>
      </c>
      <c r="B8" s="140">
        <v>676</v>
      </c>
      <c r="C8" s="140">
        <v>606</v>
      </c>
      <c r="D8" s="684"/>
    </row>
    <row r="9" spans="1:4" x14ac:dyDescent="0.25">
      <c r="A9" s="139" t="s">
        <v>310</v>
      </c>
      <c r="B9" s="140">
        <v>202</v>
      </c>
      <c r="C9" s="140">
        <v>104</v>
      </c>
      <c r="D9" s="152"/>
    </row>
    <row r="10" spans="1:4" x14ac:dyDescent="0.25">
      <c r="A10" s="139" t="s">
        <v>39</v>
      </c>
      <c r="B10" s="140">
        <v>33</v>
      </c>
      <c r="C10" s="140">
        <v>57</v>
      </c>
    </row>
    <row r="11" spans="1:4" x14ac:dyDescent="0.25">
      <c r="A11" s="4"/>
      <c r="C11" s="684" t="s">
        <v>5</v>
      </c>
    </row>
    <row r="17" spans="1:8" x14ac:dyDescent="0.25">
      <c r="A17" s="4"/>
    </row>
    <row r="24" spans="1:8" x14ac:dyDescent="0.25">
      <c r="H24" s="78" t="s">
        <v>730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0"/>
  <dimension ref="A1:S59"/>
  <sheetViews>
    <sheetView topLeftCell="A14" zoomScaleNormal="100" workbookViewId="0">
      <selection activeCell="I9" sqref="I9"/>
    </sheetView>
  </sheetViews>
  <sheetFormatPr baseColWidth="10" defaultColWidth="11.453125" defaultRowHeight="11.5" x14ac:dyDescent="0.25"/>
  <cols>
    <col min="1" max="1" width="2" style="4" customWidth="1"/>
    <col min="2" max="2" width="3.81640625" style="4" customWidth="1"/>
    <col min="3" max="3" width="52.453125" style="4" customWidth="1"/>
    <col min="4" max="4" width="8.453125" style="2" bestFit="1" customWidth="1"/>
    <col min="5" max="5" width="10.26953125" style="2" bestFit="1" customWidth="1"/>
    <col min="6" max="6" width="9.7265625" style="2" customWidth="1"/>
    <col min="7" max="7" width="10.54296875" style="2" customWidth="1"/>
    <col min="8" max="8" width="7.453125" style="2" customWidth="1"/>
    <col min="9" max="9" width="9.26953125" style="2" customWidth="1"/>
    <col min="10" max="10" width="6.7265625" style="2" customWidth="1"/>
    <col min="11" max="11" width="8" style="2" bestFit="1" customWidth="1"/>
    <col min="12" max="12" width="9.7265625" style="2" bestFit="1" customWidth="1"/>
    <col min="13" max="19" width="11.453125" style="2" customWidth="1"/>
    <col min="20" max="16384" width="11.453125" style="4"/>
  </cols>
  <sheetData>
    <row r="1" spans="1:19" x14ac:dyDescent="0.25">
      <c r="A1" s="127" t="s">
        <v>311</v>
      </c>
      <c r="B1" s="127"/>
      <c r="C1" s="127"/>
      <c r="D1" s="127"/>
      <c r="E1" s="127"/>
      <c r="F1" s="127"/>
      <c r="G1" s="127"/>
      <c r="H1" s="107"/>
      <c r="I1" s="107"/>
      <c r="J1" s="107"/>
    </row>
    <row r="2" spans="1:19" x14ac:dyDescent="0.25">
      <c r="A2" s="732" t="s">
        <v>612</v>
      </c>
      <c r="B2" s="732"/>
      <c r="C2" s="732"/>
      <c r="D2" s="732"/>
      <c r="E2" s="732"/>
      <c r="F2" s="732"/>
      <c r="G2" s="732"/>
      <c r="H2" s="107"/>
      <c r="I2" s="107"/>
      <c r="J2" s="107"/>
    </row>
    <row r="3" spans="1:19" x14ac:dyDescent="0.25">
      <c r="A3" s="116"/>
      <c r="B3" s="127"/>
      <c r="C3" s="127"/>
      <c r="D3" s="127"/>
      <c r="E3" s="127"/>
      <c r="F3" s="127"/>
      <c r="G3" s="127"/>
      <c r="H3" s="107"/>
      <c r="I3" s="107"/>
      <c r="J3" s="107"/>
    </row>
    <row r="4" spans="1:19" ht="12" customHeight="1" thickBot="1" x14ac:dyDescent="0.3">
      <c r="B4" s="687"/>
      <c r="C4" s="687"/>
      <c r="D4" s="685"/>
      <c r="E4" s="686"/>
      <c r="F4" s="686"/>
      <c r="G4" s="685"/>
      <c r="H4" s="686"/>
      <c r="I4" s="686"/>
      <c r="J4" s="34"/>
    </row>
    <row r="5" spans="1:19" ht="29.25" customHeight="1" thickBot="1" x14ac:dyDescent="0.35">
      <c r="A5" s="687"/>
      <c r="B5" s="687" t="s">
        <v>312</v>
      </c>
      <c r="C5" t="s">
        <v>734</v>
      </c>
      <c r="D5" s="161" t="s">
        <v>731</v>
      </c>
      <c r="E5" s="161" t="s">
        <v>732</v>
      </c>
      <c r="F5" s="83" t="s">
        <v>735</v>
      </c>
      <c r="G5" s="161" t="s">
        <v>736</v>
      </c>
      <c r="H5" s="161" t="s">
        <v>737</v>
      </c>
      <c r="I5" s="83" t="s">
        <v>738</v>
      </c>
      <c r="J5" s="30"/>
      <c r="K5" s="741" t="s">
        <v>191</v>
      </c>
      <c r="L5" s="742"/>
      <c r="M5" s="739" t="s">
        <v>137</v>
      </c>
      <c r="N5" s="740"/>
    </row>
    <row r="6" spans="1:19" ht="13.5" thickBot="1" x14ac:dyDescent="0.35">
      <c r="A6" s="44"/>
      <c r="B6" s="44"/>
      <c r="C6" s="44"/>
      <c r="D6" s="733" t="s">
        <v>5</v>
      </c>
      <c r="E6" s="733"/>
      <c r="F6" s="126" t="s">
        <v>73</v>
      </c>
      <c r="G6" s="733" t="s">
        <v>5</v>
      </c>
      <c r="H6" s="733"/>
      <c r="I6" s="126" t="s">
        <v>73</v>
      </c>
      <c r="J6" s="33"/>
      <c r="K6" s="76" t="s">
        <v>313</v>
      </c>
      <c r="L6" s="77" t="s">
        <v>314</v>
      </c>
      <c r="M6" s="125" t="s">
        <v>192</v>
      </c>
      <c r="N6" s="146" t="s">
        <v>315</v>
      </c>
    </row>
    <row r="7" spans="1:19" s="7" customFormat="1" ht="15" customHeight="1" x14ac:dyDescent="0.25">
      <c r="B7" s="14" t="s">
        <v>145</v>
      </c>
      <c r="C7" s="14" t="s">
        <v>429</v>
      </c>
      <c r="D7" s="175">
        <v>6074</v>
      </c>
      <c r="E7" s="175">
        <v>5247</v>
      </c>
      <c r="F7" s="176">
        <v>15.8</v>
      </c>
      <c r="G7" s="175">
        <v>70738</v>
      </c>
      <c r="H7" s="175">
        <v>51201</v>
      </c>
      <c r="I7" s="176">
        <v>38.200000000000003</v>
      </c>
      <c r="J7" s="27"/>
      <c r="K7" s="53">
        <f t="shared" ref="K7:K34" si="0">(D7/E7-1)*100</f>
        <v>15.761387459500664</v>
      </c>
      <c r="L7" s="54">
        <f t="shared" ref="L7:L34" si="1">(G7/H7-1)*100</f>
        <v>38.157457862151119</v>
      </c>
      <c r="M7" s="110">
        <f t="shared" ref="M7:M34" si="2">+D7-E7</f>
        <v>827</v>
      </c>
      <c r="N7" s="111">
        <f>+G7-H7</f>
        <v>19537</v>
      </c>
      <c r="O7" s="8"/>
      <c r="P7" s="8"/>
      <c r="Q7" s="8"/>
      <c r="R7" s="8"/>
      <c r="S7" s="8"/>
    </row>
    <row r="8" spans="1:19" s="7" customFormat="1" ht="15" customHeight="1" x14ac:dyDescent="0.25">
      <c r="A8" s="14"/>
      <c r="B8" s="49" t="s">
        <v>122</v>
      </c>
      <c r="C8" s="49" t="s">
        <v>58</v>
      </c>
      <c r="D8" s="175">
        <v>996</v>
      </c>
      <c r="E8" s="175">
        <v>869</v>
      </c>
      <c r="F8" s="176">
        <v>14.6</v>
      </c>
      <c r="G8" s="175">
        <v>10510</v>
      </c>
      <c r="H8" s="175">
        <v>8057</v>
      </c>
      <c r="I8" s="176">
        <v>30.400000000000002</v>
      </c>
      <c r="J8" s="27"/>
      <c r="K8" s="53">
        <f t="shared" si="0"/>
        <v>14.614499424626004</v>
      </c>
      <c r="L8" s="54">
        <f t="shared" si="1"/>
        <v>30.445575276157388</v>
      </c>
      <c r="M8" s="112">
        <f t="shared" si="2"/>
        <v>127</v>
      </c>
      <c r="N8" s="113">
        <f t="shared" ref="N8:N34" si="3">+G8-H8</f>
        <v>2453</v>
      </c>
      <c r="O8" s="8"/>
      <c r="P8" s="8"/>
      <c r="Q8" s="8"/>
      <c r="R8" s="8"/>
      <c r="S8" s="8"/>
    </row>
    <row r="9" spans="1:19" ht="15" customHeight="1" x14ac:dyDescent="0.25">
      <c r="A9" s="70"/>
      <c r="B9" s="49" t="s">
        <v>122</v>
      </c>
      <c r="C9" s="70" t="s">
        <v>316</v>
      </c>
      <c r="D9" s="177">
        <v>853</v>
      </c>
      <c r="E9" s="177">
        <v>630</v>
      </c>
      <c r="F9" s="178">
        <v>35.4</v>
      </c>
      <c r="G9" s="177">
        <v>8118</v>
      </c>
      <c r="H9" s="177">
        <v>5898</v>
      </c>
      <c r="I9" s="178">
        <v>37.6</v>
      </c>
      <c r="J9" s="28"/>
      <c r="K9" s="53">
        <f t="shared" si="0"/>
        <v>35.396825396825406</v>
      </c>
      <c r="L9" s="54">
        <f t="shared" si="1"/>
        <v>37.639877924720231</v>
      </c>
      <c r="M9" s="166">
        <f t="shared" si="2"/>
        <v>223</v>
      </c>
      <c r="N9" s="167">
        <f t="shared" si="3"/>
        <v>2220</v>
      </c>
    </row>
    <row r="10" spans="1:19" ht="15" customHeight="1" x14ac:dyDescent="0.25">
      <c r="A10" s="70"/>
      <c r="B10" s="49" t="s">
        <v>122</v>
      </c>
      <c r="C10" s="70" t="s">
        <v>317</v>
      </c>
      <c r="D10" s="177">
        <v>57</v>
      </c>
      <c r="E10" s="177">
        <v>152</v>
      </c>
      <c r="F10" s="178">
        <v>-62.5</v>
      </c>
      <c r="G10" s="177">
        <v>1333</v>
      </c>
      <c r="H10" s="177">
        <v>1227</v>
      </c>
      <c r="I10" s="178">
        <v>8.6</v>
      </c>
      <c r="J10" s="28"/>
      <c r="K10" s="53">
        <f t="shared" si="0"/>
        <v>-62.5</v>
      </c>
      <c r="L10" s="54">
        <f t="shared" si="1"/>
        <v>8.6389568052159795</v>
      </c>
      <c r="M10" s="166">
        <f t="shared" si="2"/>
        <v>-95</v>
      </c>
      <c r="N10" s="167">
        <f t="shared" si="3"/>
        <v>106</v>
      </c>
    </row>
    <row r="11" spans="1:19" ht="15" customHeight="1" x14ac:dyDescent="0.25">
      <c r="A11" s="70"/>
      <c r="B11" s="49" t="s">
        <v>122</v>
      </c>
      <c r="C11" s="70" t="s">
        <v>318</v>
      </c>
      <c r="D11" s="177">
        <v>86</v>
      </c>
      <c r="E11" s="177">
        <v>87</v>
      </c>
      <c r="F11" s="178">
        <v>-1.1000000000000001</v>
      </c>
      <c r="G11" s="177">
        <v>1060</v>
      </c>
      <c r="H11" s="177">
        <v>933</v>
      </c>
      <c r="I11" s="178">
        <v>13.6</v>
      </c>
      <c r="J11" s="28"/>
      <c r="K11" s="53">
        <f t="shared" si="0"/>
        <v>-1.1494252873563204</v>
      </c>
      <c r="L11" s="54">
        <f t="shared" si="1"/>
        <v>13.612004287245449</v>
      </c>
      <c r="M11" s="166">
        <f t="shared" si="2"/>
        <v>-1</v>
      </c>
      <c r="N11" s="167">
        <f t="shared" si="3"/>
        <v>127</v>
      </c>
    </row>
    <row r="12" spans="1:19" s="7" customFormat="1" ht="15" customHeight="1" x14ac:dyDescent="0.25">
      <c r="A12" s="14"/>
      <c r="B12" s="49" t="s">
        <v>123</v>
      </c>
      <c r="C12" s="49" t="s">
        <v>58</v>
      </c>
      <c r="D12" s="175">
        <v>2334</v>
      </c>
      <c r="E12" s="175">
        <v>2227</v>
      </c>
      <c r="F12" s="176">
        <v>4.8</v>
      </c>
      <c r="G12" s="175">
        <v>26077</v>
      </c>
      <c r="H12" s="175">
        <v>21117</v>
      </c>
      <c r="I12" s="176">
        <v>23.5</v>
      </c>
      <c r="J12" s="27"/>
      <c r="K12" s="53">
        <f t="shared" si="0"/>
        <v>4.8046699595868825</v>
      </c>
      <c r="L12" s="54">
        <f t="shared" si="1"/>
        <v>23.488184874745464</v>
      </c>
      <c r="M12" s="112">
        <f t="shared" si="2"/>
        <v>107</v>
      </c>
      <c r="N12" s="113">
        <f t="shared" si="3"/>
        <v>4960</v>
      </c>
      <c r="O12" s="8"/>
      <c r="P12" s="8"/>
      <c r="Q12" s="8"/>
      <c r="R12" s="8"/>
      <c r="S12" s="8"/>
    </row>
    <row r="13" spans="1:19" ht="15" customHeight="1" x14ac:dyDescent="0.25">
      <c r="A13" s="14"/>
      <c r="B13" s="49" t="s">
        <v>123</v>
      </c>
      <c r="C13" s="70" t="s">
        <v>319</v>
      </c>
      <c r="D13" s="177">
        <v>85</v>
      </c>
      <c r="E13" s="177">
        <v>157</v>
      </c>
      <c r="F13" s="178">
        <v>-45.9</v>
      </c>
      <c r="G13" s="177">
        <v>2212</v>
      </c>
      <c r="H13" s="177">
        <v>2451</v>
      </c>
      <c r="I13" s="178">
        <v>-9.8000000000000007</v>
      </c>
      <c r="J13" s="27"/>
      <c r="K13" s="53">
        <f t="shared" si="0"/>
        <v>-45.859872611464972</v>
      </c>
      <c r="L13" s="54">
        <f t="shared" si="1"/>
        <v>-9.7511219910240694</v>
      </c>
      <c r="M13" s="166">
        <f t="shared" si="2"/>
        <v>-72</v>
      </c>
      <c r="N13" s="167">
        <f t="shared" si="3"/>
        <v>-239</v>
      </c>
    </row>
    <row r="14" spans="1:19" ht="15" customHeight="1" x14ac:dyDescent="0.25">
      <c r="A14" s="14"/>
      <c r="B14" s="49" t="s">
        <v>123</v>
      </c>
      <c r="C14" s="70" t="s">
        <v>320</v>
      </c>
      <c r="D14" s="177">
        <v>27</v>
      </c>
      <c r="E14" s="177">
        <v>20</v>
      </c>
      <c r="F14" s="178">
        <v>35</v>
      </c>
      <c r="G14" s="177">
        <v>418</v>
      </c>
      <c r="H14" s="177">
        <v>223</v>
      </c>
      <c r="I14" s="178">
        <v>87.4</v>
      </c>
      <c r="J14" s="27"/>
      <c r="K14" s="53">
        <f t="shared" si="0"/>
        <v>35.000000000000007</v>
      </c>
      <c r="L14" s="54">
        <f t="shared" si="1"/>
        <v>87.443946188340817</v>
      </c>
      <c r="M14" s="166">
        <f t="shared" si="2"/>
        <v>7</v>
      </c>
      <c r="N14" s="167">
        <f t="shared" si="3"/>
        <v>195</v>
      </c>
    </row>
    <row r="15" spans="1:19" s="7" customFormat="1" ht="15" customHeight="1" x14ac:dyDescent="0.25">
      <c r="A15" s="70"/>
      <c r="B15" s="49" t="s">
        <v>123</v>
      </c>
      <c r="C15" s="70" t="s">
        <v>321</v>
      </c>
      <c r="D15" s="177">
        <v>140</v>
      </c>
      <c r="E15" s="177">
        <v>111</v>
      </c>
      <c r="F15" s="178">
        <v>26.1</v>
      </c>
      <c r="G15" s="177">
        <v>1283</v>
      </c>
      <c r="H15" s="177">
        <v>1291</v>
      </c>
      <c r="I15" s="178">
        <v>-0.6</v>
      </c>
      <c r="J15" s="28"/>
      <c r="K15" s="53">
        <f t="shared" si="0"/>
        <v>26.126126126126124</v>
      </c>
      <c r="L15" s="54">
        <f t="shared" si="1"/>
        <v>-0.61967467079783178</v>
      </c>
      <c r="M15" s="166">
        <f t="shared" si="2"/>
        <v>29</v>
      </c>
      <c r="N15" s="167">
        <f t="shared" si="3"/>
        <v>-8</v>
      </c>
      <c r="O15" s="8"/>
      <c r="P15" s="8"/>
      <c r="Q15" s="8"/>
      <c r="R15" s="8"/>
      <c r="S15" s="8"/>
    </row>
    <row r="16" spans="1:19" s="7" customFormat="1" ht="15" customHeight="1" x14ac:dyDescent="0.25">
      <c r="A16" s="70"/>
      <c r="B16" s="49" t="s">
        <v>123</v>
      </c>
      <c r="C16" s="70" t="s">
        <v>322</v>
      </c>
      <c r="D16" s="177">
        <v>1993</v>
      </c>
      <c r="E16" s="177">
        <v>1749</v>
      </c>
      <c r="F16" s="178">
        <v>14</v>
      </c>
      <c r="G16" s="177">
        <v>20579</v>
      </c>
      <c r="H16" s="177">
        <v>15432</v>
      </c>
      <c r="I16" s="178">
        <v>33.4</v>
      </c>
      <c r="J16" s="28"/>
      <c r="K16" s="53">
        <f t="shared" si="0"/>
        <v>13.950829045168668</v>
      </c>
      <c r="L16" s="54">
        <f t="shared" si="1"/>
        <v>33.352773457750139</v>
      </c>
      <c r="M16" s="166">
        <f t="shared" si="2"/>
        <v>244</v>
      </c>
      <c r="N16" s="167">
        <f t="shared" si="3"/>
        <v>5147</v>
      </c>
      <c r="O16" s="8"/>
      <c r="P16" s="8"/>
      <c r="Q16" s="8"/>
      <c r="R16" s="8"/>
      <c r="S16" s="8"/>
    </row>
    <row r="17" spans="1:19" s="7" customFormat="1" ht="15" customHeight="1" x14ac:dyDescent="0.25">
      <c r="A17" s="70"/>
      <c r="B17" s="49" t="s">
        <v>123</v>
      </c>
      <c r="C17" s="70" t="s">
        <v>323</v>
      </c>
      <c r="D17" s="177">
        <v>88</v>
      </c>
      <c r="E17" s="177">
        <v>190</v>
      </c>
      <c r="F17" s="178">
        <v>-53.7</v>
      </c>
      <c r="G17" s="177">
        <v>1585</v>
      </c>
      <c r="H17" s="177">
        <v>1720</v>
      </c>
      <c r="I17" s="178">
        <v>-7.8</v>
      </c>
      <c r="J17" s="28"/>
      <c r="K17" s="53">
        <f t="shared" si="0"/>
        <v>-53.684210526315788</v>
      </c>
      <c r="L17" s="54">
        <f t="shared" si="1"/>
        <v>-7.848837209302328</v>
      </c>
      <c r="M17" s="166">
        <f t="shared" si="2"/>
        <v>-102</v>
      </c>
      <c r="N17" s="167">
        <f t="shared" si="3"/>
        <v>-135</v>
      </c>
      <c r="O17" s="8"/>
      <c r="P17" s="8"/>
      <c r="Q17" s="8"/>
      <c r="R17" s="8"/>
      <c r="S17" s="8"/>
    </row>
    <row r="18" spans="1:19" s="7" customFormat="1" ht="15" customHeight="1" x14ac:dyDescent="0.25">
      <c r="A18" s="14"/>
      <c r="B18" s="49" t="s">
        <v>124</v>
      </c>
      <c r="C18" s="49" t="s">
        <v>58</v>
      </c>
      <c r="D18" s="175">
        <v>601</v>
      </c>
      <c r="E18" s="175">
        <v>393</v>
      </c>
      <c r="F18" s="176">
        <v>52.9</v>
      </c>
      <c r="G18" s="175">
        <v>11959</v>
      </c>
      <c r="H18" s="175">
        <v>4634</v>
      </c>
      <c r="I18" s="176">
        <v>158.1</v>
      </c>
      <c r="J18" s="27"/>
      <c r="K18" s="53">
        <f t="shared" si="0"/>
        <v>52.926208651399499</v>
      </c>
      <c r="L18" s="54">
        <f t="shared" si="1"/>
        <v>158.07078118256368</v>
      </c>
      <c r="M18" s="112">
        <f t="shared" si="2"/>
        <v>208</v>
      </c>
      <c r="N18" s="113">
        <f t="shared" si="3"/>
        <v>7325</v>
      </c>
      <c r="O18" s="8"/>
      <c r="P18" s="8"/>
      <c r="Q18" s="8"/>
      <c r="R18" s="8"/>
      <c r="S18" s="8"/>
    </row>
    <row r="19" spans="1:19" s="7" customFormat="1" ht="15" customHeight="1" x14ac:dyDescent="0.25">
      <c r="A19" s="14"/>
      <c r="B19" s="49" t="s">
        <v>124</v>
      </c>
      <c r="C19" s="70" t="s">
        <v>324</v>
      </c>
      <c r="D19" s="177">
        <v>153</v>
      </c>
      <c r="E19" s="177">
        <v>115</v>
      </c>
      <c r="F19" s="178">
        <v>33</v>
      </c>
      <c r="G19" s="177">
        <v>2066</v>
      </c>
      <c r="H19" s="177">
        <v>1018</v>
      </c>
      <c r="I19" s="178">
        <v>102.9</v>
      </c>
      <c r="J19" s="27"/>
      <c r="K19" s="53">
        <f t="shared" si="0"/>
        <v>33.043478260869577</v>
      </c>
      <c r="L19" s="54">
        <f t="shared" si="1"/>
        <v>102.94695481335951</v>
      </c>
      <c r="M19" s="166">
        <f t="shared" si="2"/>
        <v>38</v>
      </c>
      <c r="N19" s="167">
        <f t="shared" si="3"/>
        <v>1048</v>
      </c>
      <c r="O19" s="8"/>
      <c r="P19" s="8"/>
      <c r="Q19" s="8"/>
      <c r="R19" s="8"/>
      <c r="S19" s="8"/>
    </row>
    <row r="20" spans="1:19" s="7" customFormat="1" ht="15" customHeight="1" x14ac:dyDescent="0.25">
      <c r="A20" s="14"/>
      <c r="B20" s="49" t="s">
        <v>124</v>
      </c>
      <c r="C20" s="70" t="s">
        <v>325</v>
      </c>
      <c r="D20" s="177">
        <v>449</v>
      </c>
      <c r="E20" s="177">
        <v>279</v>
      </c>
      <c r="F20" s="178">
        <v>60.9</v>
      </c>
      <c r="G20" s="177">
        <v>9893</v>
      </c>
      <c r="H20" s="177">
        <v>3616</v>
      </c>
      <c r="I20" s="178">
        <v>173.6</v>
      </c>
      <c r="J20" s="27"/>
      <c r="K20" s="53">
        <f t="shared" si="0"/>
        <v>60.931899641577061</v>
      </c>
      <c r="L20" s="54">
        <f t="shared" si="1"/>
        <v>173.5896017699115</v>
      </c>
      <c r="M20" s="166">
        <f t="shared" si="2"/>
        <v>170</v>
      </c>
      <c r="N20" s="167">
        <f t="shared" si="3"/>
        <v>6277</v>
      </c>
      <c r="O20" s="8"/>
      <c r="P20" s="8"/>
      <c r="Q20" s="8"/>
      <c r="R20" s="8"/>
      <c r="S20" s="8"/>
    </row>
    <row r="21" spans="1:19" ht="15" customHeight="1" x14ac:dyDescent="0.25">
      <c r="A21" s="14"/>
      <c r="B21" s="49" t="s">
        <v>125</v>
      </c>
      <c r="C21" s="82" t="s">
        <v>58</v>
      </c>
      <c r="D21" s="179">
        <v>1231</v>
      </c>
      <c r="E21" s="175">
        <v>991</v>
      </c>
      <c r="F21" s="176">
        <v>24.2</v>
      </c>
      <c r="G21" s="175">
        <v>12721</v>
      </c>
      <c r="H21" s="175">
        <v>9661</v>
      </c>
      <c r="I21" s="176">
        <v>31.7</v>
      </c>
      <c r="J21" s="27"/>
      <c r="K21" s="53">
        <f t="shared" si="0"/>
        <v>24.217961654894047</v>
      </c>
      <c r="L21" s="54">
        <f t="shared" si="1"/>
        <v>31.673739778490841</v>
      </c>
      <c r="M21" s="112">
        <f t="shared" si="2"/>
        <v>240</v>
      </c>
      <c r="N21" s="113">
        <f t="shared" si="3"/>
        <v>3060</v>
      </c>
    </row>
    <row r="22" spans="1:19" ht="15" customHeight="1" x14ac:dyDescent="0.25">
      <c r="B22" s="49" t="s">
        <v>125</v>
      </c>
      <c r="C22" s="81" t="s">
        <v>326</v>
      </c>
      <c r="D22" s="180">
        <v>415</v>
      </c>
      <c r="E22" s="177">
        <v>363</v>
      </c>
      <c r="F22" s="178">
        <v>14.3</v>
      </c>
      <c r="G22" s="177">
        <v>4465</v>
      </c>
      <c r="H22" s="177">
        <v>3436</v>
      </c>
      <c r="I22" s="178">
        <v>29.900000000000002</v>
      </c>
      <c r="K22" s="53">
        <f t="shared" si="0"/>
        <v>14.325068870523406</v>
      </c>
      <c r="L22" s="54">
        <f t="shared" si="1"/>
        <v>29.947613504074511</v>
      </c>
      <c r="M22" s="166">
        <f t="shared" si="2"/>
        <v>52</v>
      </c>
      <c r="N22" s="167">
        <f t="shared" si="3"/>
        <v>1029</v>
      </c>
    </row>
    <row r="23" spans="1:19" ht="15" customHeight="1" x14ac:dyDescent="0.25">
      <c r="A23" s="14"/>
      <c r="B23" s="49" t="s">
        <v>125</v>
      </c>
      <c r="C23" s="81" t="s">
        <v>327</v>
      </c>
      <c r="D23" s="180">
        <v>110</v>
      </c>
      <c r="E23" s="177">
        <v>117</v>
      </c>
      <c r="F23" s="178">
        <v>-6</v>
      </c>
      <c r="G23" s="177">
        <v>1663</v>
      </c>
      <c r="H23" s="177">
        <v>1238</v>
      </c>
      <c r="I23" s="178">
        <v>34.300000000000004</v>
      </c>
      <c r="J23" s="27"/>
      <c r="K23" s="53">
        <f t="shared" si="0"/>
        <v>-5.9829059829059839</v>
      </c>
      <c r="L23" s="54">
        <f t="shared" si="1"/>
        <v>34.329563812600973</v>
      </c>
      <c r="M23" s="166">
        <f t="shared" si="2"/>
        <v>-7</v>
      </c>
      <c r="N23" s="167">
        <f t="shared" si="3"/>
        <v>425</v>
      </c>
    </row>
    <row r="24" spans="1:19" ht="15" customHeight="1" x14ac:dyDescent="0.25">
      <c r="A24" s="14"/>
      <c r="B24" s="49" t="s">
        <v>125</v>
      </c>
      <c r="C24" s="81" t="s">
        <v>328</v>
      </c>
      <c r="D24" s="177">
        <v>707</v>
      </c>
      <c r="E24" s="177">
        <v>511</v>
      </c>
      <c r="F24" s="178">
        <v>38.4</v>
      </c>
      <c r="G24" s="177">
        <v>6593</v>
      </c>
      <c r="H24" s="177">
        <v>4987</v>
      </c>
      <c r="I24" s="178">
        <v>32.200000000000003</v>
      </c>
      <c r="J24" s="27"/>
      <c r="K24" s="53">
        <f t="shared" si="0"/>
        <v>38.356164383561641</v>
      </c>
      <c r="L24" s="54">
        <f t="shared" si="1"/>
        <v>32.203729697212744</v>
      </c>
      <c r="M24" s="166">
        <f t="shared" si="2"/>
        <v>196</v>
      </c>
      <c r="N24" s="167">
        <f t="shared" si="3"/>
        <v>1606</v>
      </c>
    </row>
    <row r="25" spans="1:19" ht="15" customHeight="1" x14ac:dyDescent="0.25">
      <c r="A25" s="14"/>
      <c r="B25" s="49" t="s">
        <v>126</v>
      </c>
      <c r="C25" s="49" t="s">
        <v>58</v>
      </c>
      <c r="D25" s="175">
        <v>676</v>
      </c>
      <c r="E25" s="175">
        <v>606</v>
      </c>
      <c r="F25" s="176">
        <v>11.6</v>
      </c>
      <c r="G25" s="175">
        <v>7229</v>
      </c>
      <c r="H25" s="175">
        <v>5828</v>
      </c>
      <c r="I25" s="176">
        <v>24</v>
      </c>
      <c r="J25" s="27"/>
      <c r="K25" s="53">
        <f t="shared" si="0"/>
        <v>11.551155115511547</v>
      </c>
      <c r="L25" s="54">
        <f t="shared" si="1"/>
        <v>24.039121482498295</v>
      </c>
      <c r="M25" s="112">
        <f t="shared" si="2"/>
        <v>70</v>
      </c>
      <c r="N25" s="113">
        <f t="shared" si="3"/>
        <v>1401</v>
      </c>
    </row>
    <row r="26" spans="1:19" ht="15" customHeight="1" x14ac:dyDescent="0.25">
      <c r="A26" s="70"/>
      <c r="B26" s="49" t="s">
        <v>126</v>
      </c>
      <c r="C26" s="70" t="s">
        <v>329</v>
      </c>
      <c r="D26" s="177">
        <v>47</v>
      </c>
      <c r="E26" s="177">
        <v>59</v>
      </c>
      <c r="F26" s="178">
        <v>-20.3</v>
      </c>
      <c r="G26" s="177">
        <v>544</v>
      </c>
      <c r="H26" s="177">
        <v>482</v>
      </c>
      <c r="I26" s="178">
        <v>12.9</v>
      </c>
      <c r="J26" s="28"/>
      <c r="K26" s="53">
        <f t="shared" si="0"/>
        <v>-20.33898305084746</v>
      </c>
      <c r="L26" s="54">
        <f t="shared" si="1"/>
        <v>12.863070539419086</v>
      </c>
      <c r="M26" s="166">
        <f t="shared" si="2"/>
        <v>-12</v>
      </c>
      <c r="N26" s="167">
        <f t="shared" si="3"/>
        <v>62</v>
      </c>
    </row>
    <row r="27" spans="1:19" ht="15" customHeight="1" x14ac:dyDescent="0.25">
      <c r="A27" s="70"/>
      <c r="B27" s="49" t="s">
        <v>126</v>
      </c>
      <c r="C27" s="70" t="s">
        <v>330</v>
      </c>
      <c r="D27" s="177">
        <v>79</v>
      </c>
      <c r="E27" s="177">
        <v>73</v>
      </c>
      <c r="F27" s="178">
        <v>8.1999999999999993</v>
      </c>
      <c r="G27" s="177">
        <v>908</v>
      </c>
      <c r="H27" s="177">
        <v>736</v>
      </c>
      <c r="I27" s="178">
        <v>23.400000000000002</v>
      </c>
      <c r="J27" s="28"/>
      <c r="K27" s="53">
        <f t="shared" si="0"/>
        <v>8.2191780821917924</v>
      </c>
      <c r="L27" s="54">
        <f t="shared" si="1"/>
        <v>23.369565217391308</v>
      </c>
      <c r="M27" s="166">
        <f t="shared" si="2"/>
        <v>6</v>
      </c>
      <c r="N27" s="167">
        <f t="shared" si="3"/>
        <v>172</v>
      </c>
    </row>
    <row r="28" spans="1:19" ht="15" customHeight="1" x14ac:dyDescent="0.25">
      <c r="A28" s="70"/>
      <c r="B28" s="49" t="s">
        <v>126</v>
      </c>
      <c r="C28" s="70" t="s">
        <v>331</v>
      </c>
      <c r="D28" s="177">
        <v>56</v>
      </c>
      <c r="E28" s="177">
        <v>42</v>
      </c>
      <c r="F28" s="178">
        <v>33.299999999999997</v>
      </c>
      <c r="G28" s="177">
        <v>505</v>
      </c>
      <c r="H28" s="177">
        <v>359</v>
      </c>
      <c r="I28" s="178">
        <v>40.700000000000003</v>
      </c>
      <c r="J28" s="28"/>
      <c r="K28" s="53">
        <f t="shared" si="0"/>
        <v>33.333333333333329</v>
      </c>
      <c r="L28" s="54">
        <f t="shared" si="1"/>
        <v>40.668523676880227</v>
      </c>
      <c r="M28" s="166">
        <f t="shared" si="2"/>
        <v>14</v>
      </c>
      <c r="N28" s="167">
        <f t="shared" si="3"/>
        <v>146</v>
      </c>
    </row>
    <row r="29" spans="1:19" ht="15" customHeight="1" x14ac:dyDescent="0.25">
      <c r="A29" s="70"/>
      <c r="B29" s="49" t="s">
        <v>126</v>
      </c>
      <c r="C29" s="70" t="s">
        <v>332</v>
      </c>
      <c r="D29" s="177">
        <v>68</v>
      </c>
      <c r="E29" s="177">
        <v>61</v>
      </c>
      <c r="F29" s="178">
        <v>11.5</v>
      </c>
      <c r="G29" s="177">
        <v>729</v>
      </c>
      <c r="H29" s="177">
        <v>555</v>
      </c>
      <c r="I29" s="178">
        <v>31.400000000000002</v>
      </c>
      <c r="J29" s="28"/>
      <c r="K29" s="53">
        <f t="shared" si="0"/>
        <v>11.475409836065564</v>
      </c>
      <c r="L29" s="54">
        <f t="shared" si="1"/>
        <v>31.35135135135134</v>
      </c>
      <c r="M29" s="166">
        <f t="shared" si="2"/>
        <v>7</v>
      </c>
      <c r="N29" s="167">
        <f t="shared" si="3"/>
        <v>174</v>
      </c>
    </row>
    <row r="30" spans="1:19" s="7" customFormat="1" ht="15" customHeight="1" x14ac:dyDescent="0.25">
      <c r="A30" s="70"/>
      <c r="B30" s="49" t="s">
        <v>126</v>
      </c>
      <c r="C30" s="70" t="s">
        <v>333</v>
      </c>
      <c r="D30" s="177">
        <v>192</v>
      </c>
      <c r="E30" s="177">
        <v>159</v>
      </c>
      <c r="F30" s="178">
        <v>20.8</v>
      </c>
      <c r="G30" s="177">
        <v>1918</v>
      </c>
      <c r="H30" s="177">
        <v>1366</v>
      </c>
      <c r="I30" s="178">
        <v>40.4</v>
      </c>
      <c r="J30" s="28"/>
      <c r="K30" s="53">
        <f t="shared" si="0"/>
        <v>20.75471698113207</v>
      </c>
      <c r="L30" s="54">
        <f t="shared" si="1"/>
        <v>40.409956076134691</v>
      </c>
      <c r="M30" s="166">
        <f t="shared" si="2"/>
        <v>33</v>
      </c>
      <c r="N30" s="167">
        <f t="shared" si="3"/>
        <v>552</v>
      </c>
      <c r="O30" s="8"/>
      <c r="P30" s="8"/>
      <c r="Q30" s="8"/>
      <c r="R30" s="8"/>
      <c r="S30" s="8"/>
    </row>
    <row r="31" spans="1:19" s="7" customFormat="1" ht="15" customHeight="1" x14ac:dyDescent="0.25">
      <c r="A31" s="70"/>
      <c r="B31" s="49" t="s">
        <v>126</v>
      </c>
      <c r="C31" s="70" t="s">
        <v>334</v>
      </c>
      <c r="D31" s="177">
        <v>145</v>
      </c>
      <c r="E31" s="177">
        <v>141</v>
      </c>
      <c r="F31" s="178">
        <v>2.8000000000000003</v>
      </c>
      <c r="G31" s="177">
        <v>1540</v>
      </c>
      <c r="H31" s="177">
        <v>1389</v>
      </c>
      <c r="I31" s="178">
        <v>10.9</v>
      </c>
      <c r="J31" s="28"/>
      <c r="K31" s="53">
        <f t="shared" si="0"/>
        <v>2.8368794326241176</v>
      </c>
      <c r="L31" s="54">
        <f t="shared" si="1"/>
        <v>10.871130309575229</v>
      </c>
      <c r="M31" s="166">
        <f t="shared" si="2"/>
        <v>4</v>
      </c>
      <c r="N31" s="167">
        <f t="shared" si="3"/>
        <v>151</v>
      </c>
      <c r="O31" s="8"/>
      <c r="P31" s="8"/>
      <c r="Q31" s="8"/>
      <c r="R31" s="8"/>
      <c r="S31" s="8"/>
    </row>
    <row r="32" spans="1:19" s="7" customFormat="1" ht="15" customHeight="1" x14ac:dyDescent="0.25">
      <c r="A32" s="70"/>
      <c r="B32" s="49" t="s">
        <v>126</v>
      </c>
      <c r="C32" s="70" t="s">
        <v>323</v>
      </c>
      <c r="D32" s="177">
        <v>88</v>
      </c>
      <c r="E32" s="177">
        <v>71</v>
      </c>
      <c r="F32" s="178">
        <v>23.900000000000002</v>
      </c>
      <c r="G32" s="177">
        <v>1085</v>
      </c>
      <c r="H32" s="177">
        <v>941</v>
      </c>
      <c r="I32" s="178">
        <v>15.3</v>
      </c>
      <c r="J32" s="28"/>
      <c r="K32" s="53">
        <f t="shared" si="0"/>
        <v>23.943661971830977</v>
      </c>
      <c r="L32" s="54">
        <f t="shared" si="1"/>
        <v>15.302869287991495</v>
      </c>
      <c r="M32" s="166">
        <f t="shared" si="2"/>
        <v>17</v>
      </c>
      <c r="N32" s="167">
        <f t="shared" si="3"/>
        <v>144</v>
      </c>
      <c r="O32" s="8"/>
      <c r="P32" s="8"/>
      <c r="Q32" s="8"/>
      <c r="R32" s="8"/>
      <c r="S32" s="8"/>
    </row>
    <row r="33" spans="1:19" ht="12" customHeight="1" x14ac:dyDescent="0.25">
      <c r="A33" s="14"/>
      <c r="B33" s="49" t="s">
        <v>127</v>
      </c>
      <c r="C33" s="49" t="s">
        <v>58</v>
      </c>
      <c r="D33" s="175">
        <v>202</v>
      </c>
      <c r="E33" s="175">
        <v>104</v>
      </c>
      <c r="F33" s="176">
        <v>94.2</v>
      </c>
      <c r="G33" s="175">
        <v>1706</v>
      </c>
      <c r="H33" s="175">
        <v>1421</v>
      </c>
      <c r="I33" s="176">
        <v>20.100000000000001</v>
      </c>
      <c r="J33" s="27"/>
      <c r="K33" s="53">
        <f t="shared" si="0"/>
        <v>94.230769230769226</v>
      </c>
      <c r="L33" s="54">
        <f t="shared" si="1"/>
        <v>20.056298381421534</v>
      </c>
      <c r="M33" s="112">
        <f t="shared" si="2"/>
        <v>98</v>
      </c>
      <c r="N33" s="113">
        <f t="shared" si="3"/>
        <v>285</v>
      </c>
    </row>
    <row r="34" spans="1:19" ht="12" customHeight="1" thickBot="1" x14ac:dyDescent="0.3">
      <c r="A34" s="50"/>
      <c r="B34" s="51" t="s">
        <v>39</v>
      </c>
      <c r="C34" s="51"/>
      <c r="D34" s="181">
        <v>33</v>
      </c>
      <c r="E34" s="181">
        <v>57</v>
      </c>
      <c r="F34" s="182">
        <v>-42.1</v>
      </c>
      <c r="G34" s="181">
        <v>535</v>
      </c>
      <c r="H34" s="181">
        <v>482</v>
      </c>
      <c r="I34" s="182">
        <v>11</v>
      </c>
      <c r="J34" s="27"/>
      <c r="K34" s="55">
        <f t="shared" si="0"/>
        <v>-42.105263157894733</v>
      </c>
      <c r="L34" s="56">
        <f t="shared" si="1"/>
        <v>10.995850622406644</v>
      </c>
      <c r="M34" s="114">
        <f t="shared" si="2"/>
        <v>-24</v>
      </c>
      <c r="N34" s="115">
        <f t="shared" si="3"/>
        <v>53</v>
      </c>
    </row>
    <row r="35" spans="1:19" ht="12" customHeight="1" x14ac:dyDescent="0.25">
      <c r="D35" s="18"/>
      <c r="E35" s="18"/>
      <c r="F35" s="18"/>
      <c r="G35" s="18"/>
      <c r="H35" s="18"/>
      <c r="I35" s="18"/>
      <c r="J35" s="18"/>
    </row>
    <row r="36" spans="1:19" ht="13.4" customHeight="1" x14ac:dyDescent="0.25">
      <c r="A36" s="163" t="s">
        <v>67</v>
      </c>
      <c r="D36" s="18"/>
      <c r="E36" s="18"/>
      <c r="F36" s="18"/>
      <c r="G36" s="18"/>
      <c r="H36" s="18"/>
      <c r="I36" s="18"/>
      <c r="J36" s="18"/>
      <c r="R36" s="4"/>
      <c r="S36" s="4"/>
    </row>
    <row r="37" spans="1:19" x14ac:dyDescent="0.25">
      <c r="D37" s="18"/>
      <c r="E37" s="18"/>
      <c r="F37" s="18"/>
      <c r="G37" s="18"/>
      <c r="H37" s="18"/>
      <c r="I37" s="18"/>
      <c r="J37" s="18"/>
      <c r="N37" s="40"/>
      <c r="Q37" s="4"/>
      <c r="R37" s="4"/>
      <c r="S37" s="4"/>
    </row>
    <row r="38" spans="1:19" x14ac:dyDescent="0.25">
      <c r="D38" s="18"/>
      <c r="E38" s="18"/>
      <c r="F38" s="18"/>
      <c r="G38" s="18"/>
      <c r="H38" s="18"/>
      <c r="I38" s="18"/>
      <c r="J38" s="18"/>
      <c r="N38" s="40"/>
      <c r="Q38" s="4"/>
      <c r="R38" s="4"/>
      <c r="S38" s="4"/>
    </row>
    <row r="39" spans="1:19" x14ac:dyDescent="0.25">
      <c r="D39" s="18"/>
      <c r="E39" s="18"/>
      <c r="F39" s="18"/>
      <c r="G39" s="18"/>
      <c r="H39" s="18"/>
      <c r="I39" s="18"/>
      <c r="J39" s="18"/>
      <c r="N39" s="40"/>
      <c r="Q39" s="4"/>
      <c r="R39" s="4"/>
      <c r="S39" s="4"/>
    </row>
    <row r="51" spans="5:8" x14ac:dyDescent="0.25">
      <c r="E51" s="40"/>
      <c r="G51" s="40"/>
    </row>
    <row r="52" spans="5:8" x14ac:dyDescent="0.25">
      <c r="E52" s="40"/>
      <c r="G52" s="40"/>
    </row>
    <row r="53" spans="5:8" x14ac:dyDescent="0.25">
      <c r="E53" s="40"/>
      <c r="F53" s="40"/>
      <c r="G53" s="40"/>
    </row>
    <row r="54" spans="5:8" x14ac:dyDescent="0.25">
      <c r="E54" s="40"/>
      <c r="F54" s="40"/>
      <c r="G54" s="40"/>
    </row>
    <row r="55" spans="5:8" x14ac:dyDescent="0.25">
      <c r="E55" s="40"/>
      <c r="F55" s="40"/>
      <c r="G55" s="40"/>
    </row>
    <row r="56" spans="5:8" x14ac:dyDescent="0.25">
      <c r="E56" s="40"/>
      <c r="F56" s="40"/>
      <c r="G56" s="40"/>
    </row>
    <row r="57" spans="5:8" x14ac:dyDescent="0.25">
      <c r="E57" s="40"/>
      <c r="F57" s="40"/>
      <c r="G57" s="40"/>
    </row>
    <row r="58" spans="5:8" x14ac:dyDescent="0.25">
      <c r="E58" s="40"/>
      <c r="F58" s="40"/>
      <c r="G58" s="40"/>
      <c r="H58" s="40"/>
    </row>
    <row r="59" spans="5:8" x14ac:dyDescent="0.25">
      <c r="E59" s="40"/>
      <c r="F59" s="40"/>
    </row>
  </sheetData>
  <mergeCells count="5">
    <mergeCell ref="A2:G2"/>
    <mergeCell ref="M5:N5"/>
    <mergeCell ref="D6:E6"/>
    <mergeCell ref="G6:H6"/>
    <mergeCell ref="K5:L5"/>
  </mergeCells>
  <phoneticPr fontId="0" type="noConversion"/>
  <printOptions horizontalCentered="1"/>
  <pageMargins left="0.35433070866141736" right="0.35433070866141736" top="0.39370078740157483" bottom="0.39370078740157483" header="0.47244094488188981" footer="0"/>
  <pageSetup paperSize="9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43"/>
  <sheetViews>
    <sheetView zoomScaleNormal="100" workbookViewId="0">
      <selection activeCell="E14" sqref="E14"/>
    </sheetView>
  </sheetViews>
  <sheetFormatPr baseColWidth="10" defaultColWidth="10.7265625" defaultRowHeight="12" x14ac:dyDescent="0.3"/>
  <cols>
    <col min="1" max="1" width="9.54296875" style="332" customWidth="1"/>
    <col min="2" max="2" width="8.26953125" style="332" customWidth="1"/>
    <col min="3" max="3" width="68.453125" style="332" customWidth="1"/>
    <col min="4" max="4" width="8.7265625" style="333" bestFit="1" customWidth="1"/>
    <col min="5" max="5" width="9.7265625" style="333" bestFit="1" customWidth="1"/>
    <col min="6" max="6" width="11" style="332" customWidth="1"/>
    <col min="7" max="7" width="56.7265625" style="332" customWidth="1"/>
    <col min="8" max="16384" width="10.7265625" style="332"/>
  </cols>
  <sheetData>
    <row r="1" spans="1:10" x14ac:dyDescent="0.3">
      <c r="A1" s="201" t="s">
        <v>613</v>
      </c>
      <c r="C1" s="201"/>
    </row>
    <row r="4" spans="1:10" ht="31.5" x14ac:dyDescent="0.3">
      <c r="A4" s="385" t="s">
        <v>335</v>
      </c>
      <c r="B4" s="688" t="s">
        <v>241</v>
      </c>
      <c r="C4" s="689"/>
      <c r="D4" s="373" t="s">
        <v>5</v>
      </c>
      <c r="E4" s="373" t="s">
        <v>242</v>
      </c>
      <c r="F4" s="373" t="s">
        <v>57</v>
      </c>
      <c r="G4" s="375" t="s">
        <v>336</v>
      </c>
    </row>
    <row r="5" spans="1:10" x14ac:dyDescent="0.3">
      <c r="A5" s="376"/>
      <c r="B5" s="376"/>
      <c r="C5" s="376"/>
      <c r="D5" s="376"/>
      <c r="E5" s="350"/>
      <c r="F5" s="377"/>
      <c r="G5" s="378"/>
      <c r="H5" s="386"/>
      <c r="I5" s="387"/>
    </row>
    <row r="6" spans="1:10" x14ac:dyDescent="0.3">
      <c r="A6" s="350" t="s">
        <v>337</v>
      </c>
      <c r="B6" s="376"/>
      <c r="C6" s="376"/>
      <c r="D6" s="379">
        <v>6074</v>
      </c>
      <c r="E6" s="388">
        <v>15.8</v>
      </c>
      <c r="F6" s="388">
        <v>100</v>
      </c>
      <c r="G6" s="353" t="s">
        <v>88</v>
      </c>
      <c r="I6" s="387" t="s">
        <v>88</v>
      </c>
    </row>
    <row r="7" spans="1:10" x14ac:dyDescent="0.3">
      <c r="A7" s="350" t="s">
        <v>245</v>
      </c>
      <c r="B7" s="376"/>
      <c r="C7" s="376"/>
      <c r="D7" s="379">
        <v>1833</v>
      </c>
      <c r="E7" s="388">
        <v>36.1</v>
      </c>
      <c r="F7" s="57">
        <v>30.2</v>
      </c>
      <c r="G7" s="57" t="s">
        <v>88</v>
      </c>
      <c r="I7" s="387" t="s">
        <v>88</v>
      </c>
    </row>
    <row r="8" spans="1:10" x14ac:dyDescent="0.3">
      <c r="A8" s="1" t="s">
        <v>307</v>
      </c>
      <c r="B8" s="1" t="s">
        <v>338</v>
      </c>
      <c r="C8" s="1" t="s">
        <v>339</v>
      </c>
      <c r="D8" s="17">
        <v>225</v>
      </c>
      <c r="E8" s="121">
        <v>55.3</v>
      </c>
      <c r="F8" s="121">
        <v>3.7</v>
      </c>
      <c r="G8" s="1" t="s">
        <v>679</v>
      </c>
      <c r="J8" s="389"/>
    </row>
    <row r="9" spans="1:10" x14ac:dyDescent="0.3">
      <c r="A9" s="1" t="s">
        <v>306</v>
      </c>
      <c r="B9" s="1" t="s">
        <v>346</v>
      </c>
      <c r="C9" s="1" t="s">
        <v>347</v>
      </c>
      <c r="D9" s="17">
        <v>129</v>
      </c>
      <c r="E9" s="121">
        <v>10.4</v>
      </c>
      <c r="F9" s="121">
        <v>2.1</v>
      </c>
      <c r="G9" s="1" t="s">
        <v>680</v>
      </c>
      <c r="J9" s="389"/>
    </row>
    <row r="10" spans="1:10" x14ac:dyDescent="0.3">
      <c r="A10" s="1" t="s">
        <v>310</v>
      </c>
      <c r="B10" s="1" t="s">
        <v>363</v>
      </c>
      <c r="C10" s="1" t="s">
        <v>681</v>
      </c>
      <c r="D10" s="17">
        <v>85</v>
      </c>
      <c r="E10" s="121">
        <v>45.5</v>
      </c>
      <c r="F10" s="121">
        <v>1.4</v>
      </c>
      <c r="G10" s="1" t="s">
        <v>682</v>
      </c>
      <c r="J10" s="389"/>
    </row>
    <row r="11" spans="1:10" x14ac:dyDescent="0.3">
      <c r="A11" s="1" t="s">
        <v>307</v>
      </c>
      <c r="B11" s="1" t="s">
        <v>342</v>
      </c>
      <c r="C11" s="1" t="s">
        <v>343</v>
      </c>
      <c r="D11" s="17">
        <v>84</v>
      </c>
      <c r="E11" s="121">
        <v>26.6</v>
      </c>
      <c r="F11" s="121">
        <v>1.4</v>
      </c>
      <c r="G11" s="1" t="s">
        <v>59</v>
      </c>
      <c r="J11" s="389"/>
    </row>
    <row r="12" spans="1:10" x14ac:dyDescent="0.3">
      <c r="A12" s="1" t="s">
        <v>310</v>
      </c>
      <c r="B12" s="1" t="s">
        <v>270</v>
      </c>
      <c r="C12" s="1" t="s">
        <v>577</v>
      </c>
      <c r="D12" s="17">
        <v>82</v>
      </c>
      <c r="E12" s="121">
        <v>124.8</v>
      </c>
      <c r="F12" s="121">
        <v>1.3</v>
      </c>
      <c r="G12" s="1" t="s">
        <v>683</v>
      </c>
      <c r="J12" s="389"/>
    </row>
    <row r="13" spans="1:10" x14ac:dyDescent="0.3">
      <c r="A13" s="1" t="s">
        <v>306</v>
      </c>
      <c r="B13" s="1" t="s">
        <v>258</v>
      </c>
      <c r="C13" s="1" t="s">
        <v>259</v>
      </c>
      <c r="D13" s="17">
        <v>73</v>
      </c>
      <c r="E13" s="121">
        <v>-48.6</v>
      </c>
      <c r="F13" s="121">
        <v>1.2</v>
      </c>
      <c r="G13" s="1" t="s">
        <v>684</v>
      </c>
      <c r="J13" s="389"/>
    </row>
    <row r="14" spans="1:10" x14ac:dyDescent="0.3">
      <c r="A14" s="1" t="s">
        <v>308</v>
      </c>
      <c r="B14" s="1" t="s">
        <v>685</v>
      </c>
      <c r="C14" s="1" t="s">
        <v>686</v>
      </c>
      <c r="D14" s="17">
        <v>72</v>
      </c>
      <c r="E14" s="121">
        <v>334.4</v>
      </c>
      <c r="F14" s="121">
        <v>1.2</v>
      </c>
      <c r="G14" s="1" t="s">
        <v>687</v>
      </c>
      <c r="J14" s="389"/>
    </row>
    <row r="15" spans="1:10" x14ac:dyDescent="0.3">
      <c r="A15" s="1" t="s">
        <v>307</v>
      </c>
      <c r="B15" s="1" t="s">
        <v>372</v>
      </c>
      <c r="C15" s="1" t="s">
        <v>373</v>
      </c>
      <c r="D15" s="17">
        <v>72</v>
      </c>
      <c r="E15" s="121">
        <v>28.1</v>
      </c>
      <c r="F15" s="121">
        <v>1.2</v>
      </c>
      <c r="G15" s="1" t="s">
        <v>51</v>
      </c>
      <c r="J15" s="389"/>
    </row>
    <row r="16" spans="1:10" x14ac:dyDescent="0.3">
      <c r="A16" s="1" t="s">
        <v>308</v>
      </c>
      <c r="B16" s="1" t="s">
        <v>356</v>
      </c>
      <c r="C16" s="1" t="s">
        <v>357</v>
      </c>
      <c r="D16" s="17">
        <v>71</v>
      </c>
      <c r="E16" s="121">
        <v>56.7</v>
      </c>
      <c r="F16" s="121">
        <v>1.2</v>
      </c>
      <c r="G16" s="1" t="s">
        <v>566</v>
      </c>
      <c r="J16" s="389"/>
    </row>
    <row r="17" spans="1:10" x14ac:dyDescent="0.3">
      <c r="A17" s="1" t="s">
        <v>308</v>
      </c>
      <c r="B17" s="1" t="s">
        <v>352</v>
      </c>
      <c r="C17" s="1" t="s">
        <v>353</v>
      </c>
      <c r="D17" s="17">
        <v>69</v>
      </c>
      <c r="E17" s="121">
        <v>67.400000000000006</v>
      </c>
      <c r="F17" s="121">
        <v>1.1000000000000001</v>
      </c>
      <c r="G17" s="1" t="s">
        <v>688</v>
      </c>
      <c r="J17" s="389"/>
    </row>
    <row r="18" spans="1:10" x14ac:dyDescent="0.3">
      <c r="A18" s="1" t="s">
        <v>307</v>
      </c>
      <c r="B18" s="1" t="s">
        <v>364</v>
      </c>
      <c r="C18" s="1" t="s">
        <v>365</v>
      </c>
      <c r="D18" s="17">
        <v>68</v>
      </c>
      <c r="E18" s="121">
        <v>43</v>
      </c>
      <c r="F18" s="121">
        <v>1.1000000000000001</v>
      </c>
      <c r="G18" s="1" t="s">
        <v>689</v>
      </c>
      <c r="J18" s="389"/>
    </row>
    <row r="19" spans="1:10" x14ac:dyDescent="0.3">
      <c r="A19" s="1" t="s">
        <v>308</v>
      </c>
      <c r="B19" s="1" t="s">
        <v>370</v>
      </c>
      <c r="C19" s="1" t="s">
        <v>371</v>
      </c>
      <c r="D19" s="17">
        <v>62</v>
      </c>
      <c r="E19" s="121">
        <v>19</v>
      </c>
      <c r="F19" s="121">
        <v>1</v>
      </c>
      <c r="G19" s="1" t="s">
        <v>690</v>
      </c>
      <c r="J19" s="389"/>
    </row>
    <row r="20" spans="1:10" x14ac:dyDescent="0.3">
      <c r="A20" s="1" t="s">
        <v>306</v>
      </c>
      <c r="B20" s="1" t="s">
        <v>374</v>
      </c>
      <c r="C20" s="1" t="s">
        <v>375</v>
      </c>
      <c r="D20" s="17">
        <v>62</v>
      </c>
      <c r="E20" s="121">
        <v>2.8</v>
      </c>
      <c r="F20" s="121">
        <v>1</v>
      </c>
      <c r="G20" s="1" t="s">
        <v>691</v>
      </c>
      <c r="J20" s="389"/>
    </row>
    <row r="21" spans="1:10" x14ac:dyDescent="0.3">
      <c r="A21" s="1" t="s">
        <v>308</v>
      </c>
      <c r="B21" s="1" t="s">
        <v>361</v>
      </c>
      <c r="C21" s="1" t="s">
        <v>362</v>
      </c>
      <c r="D21" s="17">
        <v>60</v>
      </c>
      <c r="E21" s="121">
        <v>15.3</v>
      </c>
      <c r="F21" s="121">
        <v>1</v>
      </c>
      <c r="G21" s="1" t="s">
        <v>692</v>
      </c>
      <c r="J21" s="390"/>
    </row>
    <row r="22" spans="1:10" x14ac:dyDescent="0.3">
      <c r="A22" s="1" t="s">
        <v>306</v>
      </c>
      <c r="B22" s="1" t="s">
        <v>354</v>
      </c>
      <c r="C22" s="1" t="s">
        <v>355</v>
      </c>
      <c r="D22" s="17">
        <v>55</v>
      </c>
      <c r="E22" s="121">
        <v>-41.7</v>
      </c>
      <c r="F22" s="121">
        <v>0.9</v>
      </c>
      <c r="G22" s="1" t="s">
        <v>693</v>
      </c>
      <c r="J22" s="389"/>
    </row>
    <row r="23" spans="1:10" x14ac:dyDescent="0.3">
      <c r="A23" s="1" t="s">
        <v>306</v>
      </c>
      <c r="B23" s="1" t="s">
        <v>350</v>
      </c>
      <c r="C23" s="1" t="s">
        <v>351</v>
      </c>
      <c r="D23" s="17">
        <v>51</v>
      </c>
      <c r="E23" s="121">
        <v>-25</v>
      </c>
      <c r="F23" s="121">
        <v>0.8</v>
      </c>
      <c r="G23" s="1" t="s">
        <v>694</v>
      </c>
      <c r="J23" s="389"/>
    </row>
    <row r="24" spans="1:10" x14ac:dyDescent="0.3">
      <c r="A24" s="1" t="s">
        <v>306</v>
      </c>
      <c r="B24" s="1" t="s">
        <v>348</v>
      </c>
      <c r="C24" s="1" t="s">
        <v>349</v>
      </c>
      <c r="D24" s="17">
        <v>50</v>
      </c>
      <c r="E24" s="121">
        <v>221.8</v>
      </c>
      <c r="F24" s="121">
        <v>0.8</v>
      </c>
      <c r="G24" s="1" t="s">
        <v>695</v>
      </c>
      <c r="J24" s="389"/>
    </row>
    <row r="25" spans="1:10" x14ac:dyDescent="0.3">
      <c r="A25" s="1" t="s">
        <v>307</v>
      </c>
      <c r="B25" s="1" t="s">
        <v>366</v>
      </c>
      <c r="C25" s="1" t="s">
        <v>367</v>
      </c>
      <c r="D25" s="17">
        <v>50</v>
      </c>
      <c r="E25" s="121">
        <v>49.4</v>
      </c>
      <c r="F25" s="121">
        <v>0.8</v>
      </c>
      <c r="G25" s="1" t="s">
        <v>52</v>
      </c>
      <c r="J25" s="389"/>
    </row>
    <row r="26" spans="1:10" x14ac:dyDescent="0.3">
      <c r="A26" s="1" t="s">
        <v>305</v>
      </c>
      <c r="B26" s="1" t="s">
        <v>696</v>
      </c>
      <c r="C26" s="1" t="s">
        <v>697</v>
      </c>
      <c r="D26" s="17">
        <v>48</v>
      </c>
      <c r="E26" s="121">
        <v>100</v>
      </c>
      <c r="F26" s="121">
        <v>0.8</v>
      </c>
      <c r="G26" s="1" t="s">
        <v>45</v>
      </c>
      <c r="J26" s="389"/>
    </row>
    <row r="27" spans="1:10" x14ac:dyDescent="0.3">
      <c r="A27" s="1" t="s">
        <v>306</v>
      </c>
      <c r="B27" s="1" t="s">
        <v>376</v>
      </c>
      <c r="C27" s="1" t="s">
        <v>377</v>
      </c>
      <c r="D27" s="17">
        <v>44</v>
      </c>
      <c r="E27" s="121">
        <v>59.8</v>
      </c>
      <c r="F27" s="121">
        <v>0.7</v>
      </c>
      <c r="G27" s="1" t="s">
        <v>698</v>
      </c>
      <c r="J27" s="389"/>
    </row>
    <row r="28" spans="1:10" x14ac:dyDescent="0.3">
      <c r="A28" s="1" t="s">
        <v>305</v>
      </c>
      <c r="B28" s="1" t="s">
        <v>699</v>
      </c>
      <c r="C28" s="666" t="s">
        <v>724</v>
      </c>
      <c r="D28" s="17">
        <v>42</v>
      </c>
      <c r="E28" s="650">
        <v>4244</v>
      </c>
      <c r="F28" s="121">
        <v>0.7</v>
      </c>
      <c r="G28" s="1" t="s">
        <v>700</v>
      </c>
      <c r="J28" s="389"/>
    </row>
    <row r="29" spans="1:10" x14ac:dyDescent="0.3">
      <c r="A29" s="1" t="s">
        <v>308</v>
      </c>
      <c r="B29" s="1" t="s">
        <v>368</v>
      </c>
      <c r="C29" s="1" t="s">
        <v>369</v>
      </c>
      <c r="D29" s="17">
        <v>40</v>
      </c>
      <c r="E29" s="47">
        <v>27.4</v>
      </c>
      <c r="F29" s="121">
        <v>0.7</v>
      </c>
      <c r="G29" s="1" t="s">
        <v>701</v>
      </c>
      <c r="J29" s="389"/>
    </row>
    <row r="30" spans="1:10" x14ac:dyDescent="0.3">
      <c r="A30" s="1" t="s">
        <v>308</v>
      </c>
      <c r="B30" s="1" t="s">
        <v>567</v>
      </c>
      <c r="C30" s="1" t="s">
        <v>568</v>
      </c>
      <c r="D30" s="17">
        <v>34</v>
      </c>
      <c r="E30" s="121">
        <v>38.700000000000003</v>
      </c>
      <c r="F30" s="121">
        <v>0.6</v>
      </c>
      <c r="G30" s="1" t="s">
        <v>702</v>
      </c>
      <c r="J30" s="389"/>
    </row>
    <row r="31" spans="1:10" x14ac:dyDescent="0.3">
      <c r="A31" s="1" t="s">
        <v>307</v>
      </c>
      <c r="B31" s="1" t="s">
        <v>268</v>
      </c>
      <c r="C31" s="1" t="s">
        <v>269</v>
      </c>
      <c r="D31" s="17">
        <v>31</v>
      </c>
      <c r="E31" s="47">
        <v>343.7</v>
      </c>
      <c r="F31" s="121">
        <v>0.5</v>
      </c>
      <c r="G31" s="1" t="s">
        <v>360</v>
      </c>
      <c r="J31" s="389"/>
    </row>
    <row r="32" spans="1:10" x14ac:dyDescent="0.3">
      <c r="A32" s="1" t="s">
        <v>306</v>
      </c>
      <c r="B32" s="1" t="s">
        <v>571</v>
      </c>
      <c r="C32" s="1" t="s">
        <v>580</v>
      </c>
      <c r="D32" s="17">
        <v>30</v>
      </c>
      <c r="E32" s="121">
        <v>820.5</v>
      </c>
      <c r="F32" s="121">
        <v>0.5</v>
      </c>
      <c r="G32" s="1" t="s">
        <v>703</v>
      </c>
      <c r="J32" s="389"/>
    </row>
    <row r="33" spans="1:10" x14ac:dyDescent="0.3">
      <c r="A33" s="1" t="s">
        <v>308</v>
      </c>
      <c r="B33" s="1" t="s">
        <v>569</v>
      </c>
      <c r="C33" s="1" t="s">
        <v>570</v>
      </c>
      <c r="D33" s="17">
        <v>29</v>
      </c>
      <c r="E33" s="121">
        <v>85.2</v>
      </c>
      <c r="F33" s="121">
        <v>0.5</v>
      </c>
      <c r="G33" s="1" t="s">
        <v>704</v>
      </c>
      <c r="J33" s="389"/>
    </row>
    <row r="34" spans="1:10" x14ac:dyDescent="0.3">
      <c r="A34" s="1" t="s">
        <v>39</v>
      </c>
      <c r="B34" s="1" t="s">
        <v>358</v>
      </c>
      <c r="C34" s="1" t="s">
        <v>359</v>
      </c>
      <c r="D34" s="17">
        <v>29</v>
      </c>
      <c r="E34" s="121">
        <v>-45.8</v>
      </c>
      <c r="F34" s="121">
        <v>0.5</v>
      </c>
      <c r="G34" s="1" t="s">
        <v>711</v>
      </c>
      <c r="J34" s="389"/>
    </row>
    <row r="35" spans="1:10" x14ac:dyDescent="0.3">
      <c r="A35" s="1" t="s">
        <v>306</v>
      </c>
      <c r="B35" s="1" t="s">
        <v>705</v>
      </c>
      <c r="C35" s="1" t="s">
        <v>706</v>
      </c>
      <c r="D35" s="17">
        <v>29</v>
      </c>
      <c r="E35" s="47">
        <v>42.7</v>
      </c>
      <c r="F35" s="121">
        <v>0.5</v>
      </c>
      <c r="G35" s="1" t="s">
        <v>707</v>
      </c>
      <c r="J35" s="389"/>
    </row>
    <row r="36" spans="1:10" x14ac:dyDescent="0.3">
      <c r="A36" s="1" t="s">
        <v>305</v>
      </c>
      <c r="B36" s="1" t="s">
        <v>708</v>
      </c>
      <c r="C36" s="666" t="s">
        <v>725</v>
      </c>
      <c r="D36" s="17">
        <v>28</v>
      </c>
      <c r="E36" s="121">
        <v>140.4</v>
      </c>
      <c r="F36" s="121">
        <v>0.5</v>
      </c>
      <c r="G36" s="1" t="s">
        <v>709</v>
      </c>
      <c r="J36" s="389"/>
    </row>
    <row r="37" spans="1:10" x14ac:dyDescent="0.3">
      <c r="A37" s="1" t="s">
        <v>306</v>
      </c>
      <c r="B37" s="1" t="s">
        <v>572</v>
      </c>
      <c r="C37" s="1" t="s">
        <v>573</v>
      </c>
      <c r="D37" s="17">
        <v>28</v>
      </c>
      <c r="E37" s="650">
        <v>1252.5</v>
      </c>
      <c r="F37" s="121">
        <v>0.5</v>
      </c>
      <c r="G37" s="1" t="s">
        <v>710</v>
      </c>
      <c r="J37" s="389"/>
    </row>
    <row r="38" spans="1:10" x14ac:dyDescent="0.3">
      <c r="A38" s="69" t="s">
        <v>88</v>
      </c>
      <c r="B38" s="69" t="s">
        <v>88</v>
      </c>
      <c r="C38" s="50" t="s">
        <v>39</v>
      </c>
      <c r="D38" s="282">
        <v>4241</v>
      </c>
      <c r="E38" s="478">
        <v>8.6999999999999993</v>
      </c>
      <c r="F38" s="478">
        <v>69.8</v>
      </c>
      <c r="G38" s="69" t="s">
        <v>88</v>
      </c>
    </row>
    <row r="40" spans="1:10" ht="13" x14ac:dyDescent="0.3">
      <c r="A40" s="743"/>
      <c r="B40" s="744"/>
      <c r="C40" s="744"/>
      <c r="D40" s="744"/>
      <c r="E40" s="744"/>
      <c r="F40" s="744"/>
      <c r="G40" s="744"/>
    </row>
    <row r="41" spans="1:10" s="210" customFormat="1" x14ac:dyDescent="0.3"/>
    <row r="43" spans="1:10" x14ac:dyDescent="0.3">
      <c r="A43" s="384" t="s">
        <v>302</v>
      </c>
    </row>
  </sheetData>
  <mergeCells count="1">
    <mergeCell ref="A40:G40"/>
  </mergeCells>
  <pageMargins left="0.7" right="0.7" top="0.75" bottom="0.75" header="0.3" footer="0.3"/>
  <ignoredErrors>
    <ignoredError sqref="B8:B37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4">
    <tabColor rgb="FF00B050"/>
  </sheetPr>
  <dimension ref="A1:H20"/>
  <sheetViews>
    <sheetView zoomScaleNormal="100" workbookViewId="0">
      <selection activeCell="F27" sqref="F27"/>
    </sheetView>
  </sheetViews>
  <sheetFormatPr baseColWidth="10" defaultColWidth="11.453125" defaultRowHeight="11.5" x14ac:dyDescent="0.25"/>
  <cols>
    <col min="1" max="1" width="6.7265625" style="4" customWidth="1"/>
    <col min="2" max="2" width="11.453125" style="4" bestFit="1" customWidth="1"/>
    <col min="3" max="3" width="9.7265625" style="4" customWidth="1"/>
    <col min="4" max="4" width="15.7265625" style="4" customWidth="1"/>
    <col min="5" max="5" width="11.453125" style="4" customWidth="1"/>
    <col min="6" max="6" width="14.26953125" style="4" customWidth="1"/>
    <col min="7" max="7" width="15" style="4" customWidth="1"/>
    <col min="8" max="8" width="15.7265625" style="4" customWidth="1"/>
    <col min="9" max="16384" width="11.453125" style="4"/>
  </cols>
  <sheetData>
    <row r="1" spans="1:8" x14ac:dyDescent="0.25">
      <c r="A1" s="127" t="s">
        <v>378</v>
      </c>
      <c r="B1" s="392"/>
      <c r="C1" s="392"/>
      <c r="D1" s="392"/>
      <c r="E1" s="392"/>
      <c r="F1" s="392"/>
      <c r="G1" s="392"/>
      <c r="H1" s="392"/>
    </row>
    <row r="2" spans="1:8" ht="12" customHeight="1" x14ac:dyDescent="0.25">
      <c r="A2" s="392"/>
      <c r="B2" s="392"/>
      <c r="C2" s="392"/>
      <c r="D2" s="392"/>
      <c r="E2" s="392"/>
      <c r="F2" s="392"/>
      <c r="G2" s="392"/>
      <c r="H2" s="392"/>
    </row>
    <row r="3" spans="1:8" ht="12.75" customHeight="1" x14ac:dyDescent="0.25">
      <c r="A3" s="116"/>
      <c r="B3" s="116"/>
      <c r="C3" s="116"/>
      <c r="D3" s="116"/>
      <c r="E3" s="116"/>
      <c r="F3" s="393" t="s">
        <v>379</v>
      </c>
      <c r="G3" s="393" t="s">
        <v>380</v>
      </c>
      <c r="H3" s="393" t="s">
        <v>380</v>
      </c>
    </row>
    <row r="4" spans="1:8" ht="12" customHeight="1" x14ac:dyDescent="0.25">
      <c r="A4" s="677" t="s">
        <v>515</v>
      </c>
      <c r="B4" s="677" t="s">
        <v>514</v>
      </c>
      <c r="C4" s="745" t="s">
        <v>381</v>
      </c>
      <c r="D4" s="745" t="s">
        <v>382</v>
      </c>
      <c r="E4" s="745" t="s">
        <v>383</v>
      </c>
      <c r="F4" s="745" t="s">
        <v>384</v>
      </c>
      <c r="G4" s="745" t="s">
        <v>385</v>
      </c>
      <c r="H4" s="745" t="s">
        <v>386</v>
      </c>
    </row>
    <row r="5" spans="1:8" ht="12" customHeight="1" x14ac:dyDescent="0.25">
      <c r="A5" s="678"/>
      <c r="B5" s="678"/>
      <c r="C5" s="746"/>
      <c r="D5" s="746"/>
      <c r="E5" s="746"/>
      <c r="F5" s="746"/>
      <c r="G5" s="746"/>
      <c r="H5" s="746"/>
    </row>
    <row r="6" spans="1:8" ht="12" customHeight="1" x14ac:dyDescent="0.25">
      <c r="A6" s="678"/>
      <c r="B6" s="678"/>
      <c r="C6" s="746"/>
      <c r="D6" s="746"/>
      <c r="E6" s="746"/>
      <c r="F6" s="746"/>
      <c r="G6" s="746"/>
      <c r="H6" s="746"/>
    </row>
    <row r="7" spans="1:8" ht="18.75" customHeight="1" x14ac:dyDescent="0.25">
      <c r="A7" s="679"/>
      <c r="B7" s="679"/>
      <c r="C7" s="747"/>
      <c r="D7" s="747"/>
      <c r="E7" s="747"/>
      <c r="F7" s="747"/>
      <c r="G7" s="747"/>
      <c r="H7" s="747"/>
    </row>
    <row r="8" spans="1:8" ht="13.5" customHeight="1" x14ac:dyDescent="0.25">
      <c r="A8" s="1">
        <v>2021</v>
      </c>
      <c r="B8" s="1" t="s">
        <v>15</v>
      </c>
      <c r="C8" s="395">
        <v>6863</v>
      </c>
      <c r="D8" s="395">
        <v>6670.0092756620998</v>
      </c>
      <c r="E8" s="395">
        <v>6893.8802551510398</v>
      </c>
      <c r="F8" s="279">
        <v>46.833547282841266</v>
      </c>
      <c r="G8" s="47">
        <v>-8.1072139278982434</v>
      </c>
      <c r="H8" s="279">
        <v>0.72266176433836904</v>
      </c>
    </row>
    <row r="9" spans="1:8" ht="13.5" customHeight="1" x14ac:dyDescent="0.25">
      <c r="A9" s="1">
        <v>2021</v>
      </c>
      <c r="B9" s="1" t="s">
        <v>16</v>
      </c>
      <c r="C9" s="395">
        <v>6191</v>
      </c>
      <c r="D9" s="395">
        <v>6378.9730267454197</v>
      </c>
      <c r="E9" s="395">
        <v>6942.7810820143104</v>
      </c>
      <c r="F9" s="279">
        <v>37.577777777777783</v>
      </c>
      <c r="G9" s="47">
        <v>-4.3633559848054375</v>
      </c>
      <c r="H9" s="279">
        <v>0.70933676033510551</v>
      </c>
    </row>
    <row r="10" spans="1:8" ht="13.5" customHeight="1" x14ac:dyDescent="0.25">
      <c r="A10" s="1">
        <v>2021</v>
      </c>
      <c r="B10" s="1" t="s">
        <v>17</v>
      </c>
      <c r="C10" s="395">
        <v>6587</v>
      </c>
      <c r="D10" s="395">
        <v>6814.1993196947196</v>
      </c>
      <c r="E10" s="395">
        <v>7011.6820403394204</v>
      </c>
      <c r="F10" s="279">
        <v>85.863431151241542</v>
      </c>
      <c r="G10" s="47">
        <v>6.8228269836618836</v>
      </c>
      <c r="H10" s="279">
        <v>0.99241150644375864</v>
      </c>
    </row>
    <row r="11" spans="1:8" ht="13.5" customHeight="1" x14ac:dyDescent="0.25">
      <c r="A11" s="1">
        <v>2022</v>
      </c>
      <c r="B11" s="1" t="s">
        <v>6</v>
      </c>
      <c r="C11" s="395">
        <v>5548</v>
      </c>
      <c r="D11" s="395">
        <v>6744.3908321624504</v>
      </c>
      <c r="E11" s="395">
        <v>7108.0928848551202</v>
      </c>
      <c r="F11" s="121">
        <v>12.947882736156345</v>
      </c>
      <c r="G11" s="121">
        <v>-1.0244562017800831</v>
      </c>
      <c r="H11" s="121">
        <v>1.3750030871484427</v>
      </c>
    </row>
    <row r="12" spans="1:8" ht="13.5" customHeight="1" x14ac:dyDescent="0.25">
      <c r="A12" s="1">
        <v>2022</v>
      </c>
      <c r="B12" s="1" t="s">
        <v>7</v>
      </c>
      <c r="C12" s="395">
        <v>6452</v>
      </c>
      <c r="D12" s="395">
        <v>7914.3794691921803</v>
      </c>
      <c r="E12" s="395">
        <v>7217.4986794317301</v>
      </c>
      <c r="F12" s="121">
        <v>35.120418848167532</v>
      </c>
      <c r="G12" s="121">
        <v>17.347580621370923</v>
      </c>
      <c r="H12" s="121">
        <v>1.5391722695368202</v>
      </c>
    </row>
    <row r="13" spans="1:8" ht="13.5" customHeight="1" x14ac:dyDescent="0.25">
      <c r="A13" s="1">
        <v>2022</v>
      </c>
      <c r="B13" s="1" t="s">
        <v>8</v>
      </c>
      <c r="C13" s="395">
        <v>7354</v>
      </c>
      <c r="D13" s="395">
        <v>7748.5600489375502</v>
      </c>
      <c r="E13" s="395">
        <v>7317.6781857103397</v>
      </c>
      <c r="F13" s="121">
        <v>28.566433566433545</v>
      </c>
      <c r="G13" s="121">
        <v>-2.0951664107098367</v>
      </c>
      <c r="H13" s="121">
        <v>1.388008654079826</v>
      </c>
    </row>
    <row r="14" spans="1:8" ht="13.5" customHeight="1" x14ac:dyDescent="0.25">
      <c r="A14" s="1">
        <v>2022</v>
      </c>
      <c r="B14" s="1" t="s">
        <v>9</v>
      </c>
      <c r="C14" s="395">
        <v>8337</v>
      </c>
      <c r="D14" s="395">
        <v>7962.0798128568904</v>
      </c>
      <c r="E14" s="395">
        <v>7388.7721030666098</v>
      </c>
      <c r="F14" s="121">
        <v>35.715448477942374</v>
      </c>
      <c r="G14" s="121">
        <v>2.7556057199120261</v>
      </c>
      <c r="H14" s="121">
        <v>0.97153653866742218</v>
      </c>
    </row>
    <row r="15" spans="1:8" ht="13.5" customHeight="1" x14ac:dyDescent="0.25">
      <c r="A15" s="1">
        <v>2022</v>
      </c>
      <c r="B15" s="1" t="s">
        <v>10</v>
      </c>
      <c r="C15" s="395">
        <v>8254</v>
      </c>
      <c r="D15" s="395">
        <v>7444.4136522795397</v>
      </c>
      <c r="E15" s="395">
        <v>7423.0220943957902</v>
      </c>
      <c r="F15" s="121">
        <v>21.150741230001472</v>
      </c>
      <c r="G15" s="121">
        <v>-6.5016449564024867</v>
      </c>
      <c r="H15" s="121">
        <v>0.46354104378134764</v>
      </c>
    </row>
    <row r="16" spans="1:8" ht="13.5" customHeight="1" x14ac:dyDescent="0.25">
      <c r="A16" s="1">
        <v>2022</v>
      </c>
      <c r="B16" s="1" t="s">
        <v>11</v>
      </c>
      <c r="C16" s="395">
        <v>8433</v>
      </c>
      <c r="D16" s="395">
        <v>7805.3064171575197</v>
      </c>
      <c r="E16" s="395">
        <v>7428.3185362161603</v>
      </c>
      <c r="F16" s="121">
        <v>20.299572039942944</v>
      </c>
      <c r="G16" s="121">
        <v>4.847833311458615</v>
      </c>
      <c r="H16" s="121">
        <v>7.1351556724707166E-2</v>
      </c>
    </row>
    <row r="17" spans="1:8" ht="13.5" customHeight="1" x14ac:dyDescent="0.25">
      <c r="A17" s="1">
        <v>2022</v>
      </c>
      <c r="B17" s="1" t="s">
        <v>12</v>
      </c>
      <c r="C17" s="395">
        <v>7805</v>
      </c>
      <c r="D17" s="395">
        <v>7311.0150026936099</v>
      </c>
      <c r="E17" s="395">
        <v>7424.1641584826502</v>
      </c>
      <c r="F17" s="121">
        <v>7.6254826254826185</v>
      </c>
      <c r="G17" s="121">
        <v>-6.3327611761322373</v>
      </c>
      <c r="H17" s="121">
        <v>-5.5926219550968881E-2</v>
      </c>
    </row>
    <row r="18" spans="1:8" ht="13.5" customHeight="1" x14ac:dyDescent="0.25">
      <c r="A18" s="1">
        <v>2022</v>
      </c>
      <c r="B18" s="1" t="s">
        <v>13</v>
      </c>
      <c r="C18" s="395">
        <v>7541</v>
      </c>
      <c r="D18" s="395">
        <v>6874.4364318733597</v>
      </c>
      <c r="E18" s="395">
        <v>7428.5465421199096</v>
      </c>
      <c r="F18" s="121">
        <v>-6.8897394740091329</v>
      </c>
      <c r="G18" s="121">
        <v>-5.971517917271413</v>
      </c>
      <c r="H18" s="121">
        <v>5.9028646777051108E-2</v>
      </c>
    </row>
    <row r="19" spans="1:8" ht="13.5" customHeight="1" x14ac:dyDescent="0.25">
      <c r="A19" s="1">
        <v>2022</v>
      </c>
      <c r="B19" s="1" t="s">
        <v>14</v>
      </c>
      <c r="C19" s="671">
        <v>7518</v>
      </c>
      <c r="D19" s="395">
        <v>7067.6656948313603</v>
      </c>
      <c r="E19" s="395">
        <v>7446.6507254892504</v>
      </c>
      <c r="F19" s="673">
        <v>-0.7</v>
      </c>
      <c r="G19" s="121">
        <v>2.8108378755543129</v>
      </c>
      <c r="H19" s="121">
        <v>0.24371097719708246</v>
      </c>
    </row>
    <row r="20" spans="1:8" ht="13.5" customHeight="1" x14ac:dyDescent="0.25">
      <c r="A20" s="1">
        <v>2022</v>
      </c>
      <c r="B20" s="69" t="s">
        <v>15</v>
      </c>
      <c r="C20" s="672">
        <v>7901</v>
      </c>
      <c r="D20" s="396">
        <v>7562.4602060152502</v>
      </c>
      <c r="E20" s="396">
        <v>7468.1819819380198</v>
      </c>
      <c r="F20" s="674">
        <v>15.1</v>
      </c>
      <c r="G20" s="391">
        <v>7.0008194013157095</v>
      </c>
      <c r="H20" s="391">
        <v>0.28914014155476764</v>
      </c>
    </row>
  </sheetData>
  <mergeCells count="6">
    <mergeCell ref="H4:H7"/>
    <mergeCell ref="C4:C7"/>
    <mergeCell ref="D4:D7"/>
    <mergeCell ref="E4:E7"/>
    <mergeCell ref="F4:F7"/>
    <mergeCell ref="G4:G7"/>
  </mergeCells>
  <phoneticPr fontId="0" type="noConversion"/>
  <pageMargins left="0.63" right="0.75" top="1.0900000000000001" bottom="1" header="0" footer="0"/>
  <pageSetup paperSize="9" orientation="portrait" horizontalDpi="4294967292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3CFC3-D842-46B7-80F4-5BA56A70EAB5}">
  <dimension ref="A1:D122"/>
  <sheetViews>
    <sheetView workbookViewId="0">
      <selection activeCell="C10" sqref="C10"/>
    </sheetView>
  </sheetViews>
  <sheetFormatPr baseColWidth="10" defaultRowHeight="12.5" x14ac:dyDescent="0.25"/>
  <sheetData>
    <row r="1" spans="1:4" x14ac:dyDescent="0.25">
      <c r="A1" s="4" t="s">
        <v>741</v>
      </c>
      <c r="B1" s="4" t="s">
        <v>381</v>
      </c>
      <c r="C1" s="4" t="s">
        <v>382</v>
      </c>
      <c r="D1" s="45" t="s">
        <v>387</v>
      </c>
    </row>
    <row r="2" spans="1:4" x14ac:dyDescent="0.25">
      <c r="A2" s="397">
        <v>41183</v>
      </c>
      <c r="B2" s="398">
        <v>6889</v>
      </c>
      <c r="C2" s="399">
        <v>6570.8133844262602</v>
      </c>
      <c r="D2" s="399">
        <v>6646.3871622592897</v>
      </c>
    </row>
    <row r="3" spans="1:4" x14ac:dyDescent="0.25">
      <c r="A3" s="397">
        <v>41214</v>
      </c>
      <c r="B3" s="398">
        <v>6649</v>
      </c>
      <c r="C3" s="399">
        <v>6959.4856625831499</v>
      </c>
      <c r="D3" s="399">
        <v>6749.4040413183002</v>
      </c>
    </row>
    <row r="4" spans="1:4" x14ac:dyDescent="0.25">
      <c r="A4" s="397">
        <v>41244</v>
      </c>
      <c r="B4" s="398">
        <v>6313</v>
      </c>
      <c r="C4" s="399">
        <v>7020.8303534590596</v>
      </c>
      <c r="D4" s="399">
        <v>6825.2362456257097</v>
      </c>
    </row>
    <row r="5" spans="1:4" x14ac:dyDescent="0.25">
      <c r="A5" s="397">
        <v>41275</v>
      </c>
      <c r="B5" s="398">
        <v>5383</v>
      </c>
      <c r="C5" s="399">
        <v>6750.5328062271301</v>
      </c>
      <c r="D5" s="399">
        <v>6867.68821649443</v>
      </c>
    </row>
    <row r="6" spans="1:4" x14ac:dyDescent="0.25">
      <c r="A6" s="397">
        <v>41306</v>
      </c>
      <c r="B6" s="398">
        <v>4906</v>
      </c>
      <c r="C6" s="399">
        <v>5925.8711710638399</v>
      </c>
      <c r="D6" s="399">
        <v>6876.4381823089998</v>
      </c>
    </row>
    <row r="7" spans="1:4" x14ac:dyDescent="0.25">
      <c r="A7" s="397">
        <v>41334</v>
      </c>
      <c r="B7" s="398">
        <v>6160</v>
      </c>
      <c r="C7" s="399">
        <v>6514.9669230211302</v>
      </c>
      <c r="D7" s="399">
        <v>6852.0573058029204</v>
      </c>
    </row>
    <row r="8" spans="1:4" x14ac:dyDescent="0.25">
      <c r="A8" s="397">
        <v>41365</v>
      </c>
      <c r="B8" s="398">
        <v>6895</v>
      </c>
      <c r="C8" s="399">
        <v>6736.7164321523096</v>
      </c>
      <c r="D8" s="399">
        <v>6792.9855794083096</v>
      </c>
    </row>
    <row r="9" spans="1:4" x14ac:dyDescent="0.25">
      <c r="A9" s="397">
        <v>41395</v>
      </c>
      <c r="B9" s="398">
        <v>8393</v>
      </c>
      <c r="C9" s="399">
        <v>7165.3483883386698</v>
      </c>
      <c r="D9" s="399">
        <v>6701.2037531468304</v>
      </c>
    </row>
    <row r="10" spans="1:4" x14ac:dyDescent="0.25">
      <c r="A10" s="397">
        <v>41426</v>
      </c>
      <c r="B10" s="398">
        <v>7483</v>
      </c>
      <c r="C10" s="399">
        <v>6905.4975131022302</v>
      </c>
      <c r="D10" s="399">
        <v>6577.4205419643804</v>
      </c>
    </row>
    <row r="11" spans="1:4" x14ac:dyDescent="0.25">
      <c r="A11" s="397">
        <v>41456</v>
      </c>
      <c r="B11" s="398">
        <v>6931</v>
      </c>
      <c r="C11" s="399">
        <v>6349.6705428372397</v>
      </c>
      <c r="D11" s="399">
        <v>6423.7560496711803</v>
      </c>
    </row>
    <row r="12" spans="1:4" x14ac:dyDescent="0.25">
      <c r="A12" s="397">
        <v>41487</v>
      </c>
      <c r="B12" s="398">
        <v>7200</v>
      </c>
      <c r="C12" s="399">
        <v>6559.4503328089004</v>
      </c>
      <c r="D12" s="399">
        <v>6249.0467619396804</v>
      </c>
    </row>
    <row r="13" spans="1:4" x14ac:dyDescent="0.25">
      <c r="A13" s="397">
        <v>41518</v>
      </c>
      <c r="B13" s="398">
        <v>6545</v>
      </c>
      <c r="C13" s="399">
        <v>6181.1218721953101</v>
      </c>
      <c r="D13" s="399">
        <v>6069.8234263867698</v>
      </c>
    </row>
    <row r="14" spans="1:4" x14ac:dyDescent="0.25">
      <c r="A14" s="397">
        <v>41548</v>
      </c>
      <c r="B14" s="398">
        <v>6027</v>
      </c>
      <c r="C14" s="399">
        <v>5983.2240826507596</v>
      </c>
      <c r="D14" s="399">
        <v>5906.9967626808602</v>
      </c>
    </row>
    <row r="15" spans="1:4" x14ac:dyDescent="0.25">
      <c r="A15" s="397">
        <v>41579</v>
      </c>
      <c r="B15" s="398">
        <v>5090</v>
      </c>
      <c r="C15" s="399">
        <v>5429.5158402917796</v>
      </c>
      <c r="D15" s="399">
        <v>5781.8904612517299</v>
      </c>
    </row>
    <row r="16" spans="1:4" x14ac:dyDescent="0.25">
      <c r="A16" s="397">
        <v>41609</v>
      </c>
      <c r="B16" s="398">
        <v>4951</v>
      </c>
      <c r="C16" s="399">
        <v>5462.0840953107199</v>
      </c>
      <c r="D16" s="399">
        <v>5710.7660321040903</v>
      </c>
    </row>
    <row r="17" spans="1:4" x14ac:dyDescent="0.25">
      <c r="A17" s="397">
        <v>41640</v>
      </c>
      <c r="B17" s="398">
        <v>4275</v>
      </c>
      <c r="C17" s="399">
        <v>5182.1415600093997</v>
      </c>
      <c r="D17" s="399">
        <v>5695.7796031401904</v>
      </c>
    </row>
    <row r="18" spans="1:4" x14ac:dyDescent="0.25">
      <c r="A18" s="397">
        <v>41671</v>
      </c>
      <c r="B18" s="398">
        <v>4648</v>
      </c>
      <c r="C18" s="399">
        <v>5658.4053580249702</v>
      </c>
      <c r="D18" s="399">
        <v>5728.9942468589297</v>
      </c>
    </row>
    <row r="19" spans="1:4" x14ac:dyDescent="0.25">
      <c r="A19" s="397">
        <v>41699</v>
      </c>
      <c r="B19" s="398">
        <v>4913</v>
      </c>
      <c r="C19" s="399">
        <v>5470.6201372366304</v>
      </c>
      <c r="D19" s="399">
        <v>5793.3131966889396</v>
      </c>
    </row>
    <row r="20" spans="1:4" x14ac:dyDescent="0.25">
      <c r="A20" s="397">
        <v>41730</v>
      </c>
      <c r="B20" s="398">
        <v>6479</v>
      </c>
      <c r="C20" s="399">
        <v>6122.5582015713799</v>
      </c>
      <c r="D20" s="399">
        <v>5862.32361919094</v>
      </c>
    </row>
    <row r="21" spans="1:4" x14ac:dyDescent="0.25">
      <c r="A21" s="397">
        <v>41760</v>
      </c>
      <c r="B21" s="398">
        <v>7179</v>
      </c>
      <c r="C21" s="399">
        <v>6357.7984842918504</v>
      </c>
      <c r="D21" s="400">
        <v>5907.7613376505597</v>
      </c>
    </row>
    <row r="22" spans="1:4" x14ac:dyDescent="0.25">
      <c r="A22" s="397">
        <v>41791</v>
      </c>
      <c r="B22" s="398">
        <v>7204</v>
      </c>
      <c r="C22" s="399">
        <v>6401.5808220846002</v>
      </c>
      <c r="D22" s="400">
        <v>5909.5121678756796</v>
      </c>
    </row>
    <row r="23" spans="1:4" x14ac:dyDescent="0.25">
      <c r="A23" s="397">
        <v>41821</v>
      </c>
      <c r="B23" s="398">
        <v>6417</v>
      </c>
      <c r="C23" s="399">
        <v>6086.8575130988202</v>
      </c>
      <c r="D23" s="400">
        <v>5860.0575158825905</v>
      </c>
    </row>
    <row r="24" spans="1:4" x14ac:dyDescent="0.25">
      <c r="A24" s="397">
        <v>41852</v>
      </c>
      <c r="B24" s="399">
        <v>6420</v>
      </c>
      <c r="C24" s="400">
        <v>5923.5273331492599</v>
      </c>
      <c r="D24" s="400">
        <v>5761.7676722630404</v>
      </c>
    </row>
    <row r="25" spans="1:4" x14ac:dyDescent="0.25">
      <c r="A25" s="401">
        <v>41883</v>
      </c>
      <c r="B25" s="399">
        <v>5685</v>
      </c>
      <c r="C25" s="400">
        <v>5381.7220051426502</v>
      </c>
      <c r="D25" s="400">
        <v>5625.6262611968104</v>
      </c>
    </row>
    <row r="26" spans="1:4" x14ac:dyDescent="0.25">
      <c r="A26" s="401">
        <v>41913</v>
      </c>
      <c r="B26" s="399">
        <v>5794</v>
      </c>
      <c r="C26" s="400">
        <v>5567.7479137811897</v>
      </c>
      <c r="D26" s="400">
        <v>5465.4953011643602</v>
      </c>
    </row>
    <row r="27" spans="1:4" x14ac:dyDescent="0.25">
      <c r="A27" s="401">
        <v>41944</v>
      </c>
      <c r="B27" s="399">
        <v>4889</v>
      </c>
      <c r="C27" s="400">
        <v>5398.2148867574597</v>
      </c>
      <c r="D27" s="400">
        <v>5299.2445702791101</v>
      </c>
    </row>
    <row r="28" spans="1:4" x14ac:dyDescent="0.25">
      <c r="A28" s="401">
        <v>41974</v>
      </c>
      <c r="B28" s="399">
        <v>4502</v>
      </c>
      <c r="C28" s="400">
        <v>4853.8257848517896</v>
      </c>
      <c r="D28" s="400">
        <v>5144.8088531485901</v>
      </c>
    </row>
    <row r="29" spans="1:4" x14ac:dyDescent="0.25">
      <c r="A29" s="401">
        <v>42005</v>
      </c>
      <c r="B29" s="399">
        <v>3796</v>
      </c>
      <c r="C29" s="400">
        <v>4727.6473079014904</v>
      </c>
      <c r="D29" s="400">
        <v>4999.0070859531697</v>
      </c>
    </row>
    <row r="30" spans="1:4" x14ac:dyDescent="0.25">
      <c r="A30" s="401">
        <v>42036</v>
      </c>
      <c r="B30" s="399">
        <v>3872</v>
      </c>
      <c r="C30" s="400">
        <v>4732.50600933448</v>
      </c>
      <c r="D30" s="400">
        <v>4889.5197406304096</v>
      </c>
    </row>
    <row r="31" spans="1:4" x14ac:dyDescent="0.25">
      <c r="A31" s="401">
        <v>42064</v>
      </c>
      <c r="B31" s="399">
        <v>4381</v>
      </c>
      <c r="C31" s="400">
        <v>4793.1872033535001</v>
      </c>
      <c r="D31" s="400">
        <v>4807.1423386850101</v>
      </c>
    </row>
    <row r="32" spans="1:4" x14ac:dyDescent="0.25">
      <c r="A32" s="401">
        <v>42095</v>
      </c>
      <c r="B32" s="399">
        <v>5155</v>
      </c>
      <c r="C32" s="400">
        <v>4865.36327262341</v>
      </c>
      <c r="D32" s="400">
        <v>4750.5422537868999</v>
      </c>
    </row>
    <row r="33" spans="1:4" x14ac:dyDescent="0.25">
      <c r="A33" s="401">
        <v>42125</v>
      </c>
      <c r="B33" s="399">
        <v>5205</v>
      </c>
      <c r="C33" s="400">
        <v>4636.7258803858003</v>
      </c>
      <c r="D33" s="400">
        <v>4716.4678114668304</v>
      </c>
    </row>
    <row r="34" spans="1:4" x14ac:dyDescent="0.25">
      <c r="A34" s="401">
        <v>42156</v>
      </c>
      <c r="B34" s="399">
        <v>6046</v>
      </c>
      <c r="C34" s="400">
        <v>5434.0164588842799</v>
      </c>
      <c r="D34" s="400">
        <v>4699.8703181226201</v>
      </c>
    </row>
    <row r="35" spans="1:4" x14ac:dyDescent="0.25">
      <c r="A35" s="401">
        <v>42186</v>
      </c>
      <c r="B35" s="399">
        <v>5569</v>
      </c>
      <c r="C35" s="400">
        <v>5053.1822031238098</v>
      </c>
      <c r="D35" s="400">
        <v>4695.6517409243797</v>
      </c>
    </row>
    <row r="36" spans="1:4" x14ac:dyDescent="0.25">
      <c r="A36" s="401">
        <v>42217</v>
      </c>
      <c r="B36" s="399">
        <v>5136</v>
      </c>
      <c r="C36" s="400">
        <v>4717.1294638816298</v>
      </c>
      <c r="D36" s="400">
        <v>4699.4376564084996</v>
      </c>
    </row>
    <row r="37" spans="1:4" x14ac:dyDescent="0.25">
      <c r="A37" s="401">
        <v>42248</v>
      </c>
      <c r="B37" s="399">
        <v>5162</v>
      </c>
      <c r="C37" s="400">
        <v>4942.6199167188297</v>
      </c>
      <c r="D37" s="400">
        <v>4709.0025408456004</v>
      </c>
    </row>
    <row r="38" spans="1:4" x14ac:dyDescent="0.25">
      <c r="A38" s="401">
        <v>42278</v>
      </c>
      <c r="B38" s="399">
        <v>5033</v>
      </c>
      <c r="C38" s="400">
        <v>4939.5884538694099</v>
      </c>
      <c r="D38" s="400">
        <v>4721.2780016537699</v>
      </c>
    </row>
    <row r="39" spans="1:4" x14ac:dyDescent="0.25">
      <c r="A39" s="401">
        <v>42309</v>
      </c>
      <c r="B39" s="399">
        <v>3999</v>
      </c>
      <c r="C39" s="400">
        <v>4169.98084554868</v>
      </c>
      <c r="D39" s="400">
        <v>4733.53360337703</v>
      </c>
    </row>
    <row r="40" spans="1:4" x14ac:dyDescent="0.25">
      <c r="A40" s="401">
        <v>42339</v>
      </c>
      <c r="B40" s="399">
        <v>3429</v>
      </c>
      <c r="C40" s="400">
        <v>3771.0529843746799</v>
      </c>
      <c r="D40" s="400">
        <v>4742.86655809887</v>
      </c>
    </row>
    <row r="41" spans="1:4" x14ac:dyDescent="0.25">
      <c r="A41" s="401">
        <v>42370</v>
      </c>
      <c r="B41" s="399">
        <v>3880.8897259999999</v>
      </c>
      <c r="C41" s="400">
        <v>4819.8489091706397</v>
      </c>
      <c r="D41" s="400">
        <v>4739.8918123785197</v>
      </c>
    </row>
    <row r="42" spans="1:4" x14ac:dyDescent="0.25">
      <c r="A42" s="401">
        <v>42401</v>
      </c>
      <c r="B42" s="399">
        <v>4140.8964550000001</v>
      </c>
      <c r="C42" s="400">
        <v>4768.3138851306003</v>
      </c>
      <c r="D42" s="400">
        <v>4743.1873488744404</v>
      </c>
    </row>
    <row r="43" spans="1:4" x14ac:dyDescent="0.25">
      <c r="A43" s="401">
        <v>42430</v>
      </c>
      <c r="B43" s="399">
        <v>4420.8444090000003</v>
      </c>
      <c r="C43" s="400">
        <v>4586.2720678707501</v>
      </c>
      <c r="D43" s="400">
        <v>4747.7215129360102</v>
      </c>
    </row>
    <row r="44" spans="1:4" x14ac:dyDescent="0.25">
      <c r="A44" s="401">
        <v>42461</v>
      </c>
      <c r="B44" s="399">
        <v>4739.5524320000004</v>
      </c>
      <c r="C44" s="400">
        <v>4765.7674613116696</v>
      </c>
      <c r="D44" s="400">
        <v>4756.27539901619</v>
      </c>
    </row>
    <row r="45" spans="1:4" x14ac:dyDescent="0.25">
      <c r="A45" s="401">
        <v>42491</v>
      </c>
      <c r="B45" s="399">
        <v>5383.4264999999996</v>
      </c>
      <c r="C45" s="400">
        <v>4734.2249692026699</v>
      </c>
      <c r="D45" s="400">
        <v>4770.04757641778</v>
      </c>
    </row>
    <row r="46" spans="1:4" x14ac:dyDescent="0.25">
      <c r="A46" s="401">
        <v>42522</v>
      </c>
      <c r="B46" s="399">
        <v>5304.930969</v>
      </c>
      <c r="C46" s="400">
        <v>4821.6234766463404</v>
      </c>
      <c r="D46" s="400">
        <v>4790.7306700896097</v>
      </c>
    </row>
    <row r="47" spans="1:4" x14ac:dyDescent="0.25">
      <c r="A47" s="401">
        <v>42552</v>
      </c>
      <c r="B47" s="399">
        <v>5001.6026810000003</v>
      </c>
      <c r="C47" s="400">
        <v>4694.4491335151097</v>
      </c>
      <c r="D47" s="400">
        <v>4820.3637326622502</v>
      </c>
    </row>
    <row r="48" spans="1:4" x14ac:dyDescent="0.25">
      <c r="A48" s="401">
        <v>42583</v>
      </c>
      <c r="B48" s="399">
        <v>5763.7647029999998</v>
      </c>
      <c r="C48" s="400">
        <v>5149.55101425671</v>
      </c>
      <c r="D48" s="400">
        <v>4857.3981103772203</v>
      </c>
    </row>
    <row r="49" spans="1:4" x14ac:dyDescent="0.25">
      <c r="A49" s="401">
        <v>42614</v>
      </c>
      <c r="B49" s="399">
        <v>5049.5460970000004</v>
      </c>
      <c r="C49" s="400">
        <v>4763.31438956697</v>
      </c>
      <c r="D49" s="400">
        <v>4894.2257003135501</v>
      </c>
    </row>
    <row r="50" spans="1:4" x14ac:dyDescent="0.25">
      <c r="A50" s="401">
        <v>42644</v>
      </c>
      <c r="B50" s="399">
        <v>4736.7290890000004</v>
      </c>
      <c r="C50" s="400">
        <v>4625.4557528944597</v>
      </c>
      <c r="D50" s="400">
        <v>4922.9169925407296</v>
      </c>
    </row>
    <row r="51" spans="1:4" x14ac:dyDescent="0.25">
      <c r="A51" s="401">
        <v>42675</v>
      </c>
      <c r="B51" s="399">
        <v>4837.4157619999996</v>
      </c>
      <c r="C51" s="400">
        <v>5109.0281197894501</v>
      </c>
      <c r="D51" s="400">
        <v>4934.1150814344401</v>
      </c>
    </row>
    <row r="52" spans="1:4" x14ac:dyDescent="0.25">
      <c r="A52" s="401">
        <v>42705</v>
      </c>
      <c r="B52" s="399">
        <v>4649.4433840000002</v>
      </c>
      <c r="C52" s="400">
        <v>5072.1508206446097</v>
      </c>
      <c r="D52" s="400">
        <v>4923.1200258804902</v>
      </c>
    </row>
    <row r="53" spans="1:4" x14ac:dyDescent="0.25">
      <c r="A53" s="401">
        <v>42736</v>
      </c>
      <c r="B53" s="399">
        <v>4291</v>
      </c>
      <c r="C53" s="400">
        <v>5225.5512636058102</v>
      </c>
      <c r="D53" s="400">
        <v>4892.9012570335699</v>
      </c>
    </row>
    <row r="54" spans="1:4" x14ac:dyDescent="0.25">
      <c r="A54" s="401">
        <v>42767</v>
      </c>
      <c r="B54" s="399">
        <v>3899</v>
      </c>
      <c r="C54" s="400">
        <v>4757.5674268249604</v>
      </c>
      <c r="D54" s="400">
        <v>4856.3938801255299</v>
      </c>
    </row>
    <row r="55" spans="1:4" x14ac:dyDescent="0.25">
      <c r="A55" s="401">
        <v>42795</v>
      </c>
      <c r="B55" s="399">
        <v>4565</v>
      </c>
      <c r="C55" s="400">
        <v>4785.7286937937697</v>
      </c>
      <c r="D55" s="400">
        <v>4828.4824847984</v>
      </c>
    </row>
    <row r="56" spans="1:4" x14ac:dyDescent="0.25">
      <c r="A56" s="401">
        <v>42826</v>
      </c>
      <c r="B56" s="399">
        <v>4867</v>
      </c>
      <c r="C56" s="400">
        <v>4746.4510366300401</v>
      </c>
      <c r="D56" s="400">
        <v>4819.6325070205703</v>
      </c>
    </row>
    <row r="57" spans="1:4" x14ac:dyDescent="0.25">
      <c r="A57" s="401">
        <v>42856</v>
      </c>
      <c r="B57" s="399">
        <v>5493</v>
      </c>
      <c r="C57" s="400">
        <v>4745.4743236692602</v>
      </c>
      <c r="D57" s="400">
        <v>4833.62310284046</v>
      </c>
    </row>
    <row r="58" spans="1:4" x14ac:dyDescent="0.25">
      <c r="A58" s="401">
        <v>42887</v>
      </c>
      <c r="B58" s="399">
        <v>5158</v>
      </c>
      <c r="C58" s="400">
        <v>4663.2402689208202</v>
      </c>
      <c r="D58" s="400">
        <v>4865.0078050832099</v>
      </c>
    </row>
    <row r="59" spans="1:4" x14ac:dyDescent="0.25">
      <c r="A59" s="401">
        <v>42917</v>
      </c>
      <c r="B59" s="399">
        <v>5304</v>
      </c>
      <c r="C59" s="400">
        <v>4924.5077792797501</v>
      </c>
      <c r="D59" s="400">
        <v>4902.4973958150704</v>
      </c>
    </row>
    <row r="60" spans="1:4" x14ac:dyDescent="0.25">
      <c r="A60" s="401">
        <v>42948</v>
      </c>
      <c r="B60" s="399">
        <v>5272</v>
      </c>
      <c r="C60" s="400">
        <v>4870.0957222464904</v>
      </c>
      <c r="D60" s="400">
        <v>4935.8027523870996</v>
      </c>
    </row>
    <row r="61" spans="1:4" x14ac:dyDescent="0.25">
      <c r="A61" s="401">
        <v>42979</v>
      </c>
      <c r="B61" s="399">
        <v>5268</v>
      </c>
      <c r="C61" s="400">
        <v>5047.3707523379098</v>
      </c>
      <c r="D61" s="400">
        <v>4962.4371041129398</v>
      </c>
    </row>
    <row r="62" spans="1:4" x14ac:dyDescent="0.25">
      <c r="A62" s="401">
        <v>43009</v>
      </c>
      <c r="B62" s="399">
        <v>5281</v>
      </c>
      <c r="C62" s="400">
        <v>5069.8841344713901</v>
      </c>
      <c r="D62" s="400">
        <v>4983.5432415109599</v>
      </c>
    </row>
    <row r="63" spans="1:4" x14ac:dyDescent="0.25">
      <c r="A63" s="401">
        <v>43040</v>
      </c>
      <c r="B63" s="399">
        <v>4668</v>
      </c>
      <c r="C63" s="400">
        <v>4841.2612675066102</v>
      </c>
      <c r="D63" s="400">
        <v>5006.8177960684498</v>
      </c>
    </row>
    <row r="64" spans="1:4" x14ac:dyDescent="0.25">
      <c r="A64" s="401">
        <v>43070</v>
      </c>
      <c r="B64" s="399">
        <v>4578</v>
      </c>
      <c r="C64" s="400">
        <v>4966.8673307131803</v>
      </c>
      <c r="D64" s="400">
        <v>5036.4472345651102</v>
      </c>
    </row>
    <row r="65" spans="1:4" x14ac:dyDescent="0.25">
      <c r="A65" s="401">
        <v>43101</v>
      </c>
      <c r="B65" s="399">
        <v>4810</v>
      </c>
      <c r="C65" s="400">
        <v>5676.3555365518896</v>
      </c>
      <c r="D65" s="400">
        <v>5067.6074376506403</v>
      </c>
    </row>
    <row r="66" spans="1:4" x14ac:dyDescent="0.25">
      <c r="A66" s="401">
        <v>43132</v>
      </c>
      <c r="B66" s="399">
        <v>4304</v>
      </c>
      <c r="C66" s="400">
        <v>5247.3982572628602</v>
      </c>
      <c r="D66" s="400">
        <v>5092.0846785477297</v>
      </c>
    </row>
    <row r="67" spans="1:4" x14ac:dyDescent="0.25">
      <c r="A67" s="401">
        <v>43160</v>
      </c>
      <c r="B67" s="399">
        <v>5417</v>
      </c>
      <c r="C67" s="400">
        <v>5509.8086882956804</v>
      </c>
      <c r="D67" s="400">
        <v>5102.2955722906099</v>
      </c>
    </row>
    <row r="68" spans="1:4" x14ac:dyDescent="0.25">
      <c r="A68" s="401">
        <v>43191</v>
      </c>
      <c r="B68" s="399">
        <v>5216</v>
      </c>
      <c r="C68" s="400">
        <v>5121.8760117224301</v>
      </c>
      <c r="D68" s="400">
        <v>5096.6098550412098</v>
      </c>
    </row>
    <row r="69" spans="1:4" x14ac:dyDescent="0.25">
      <c r="A69" s="401">
        <v>43221</v>
      </c>
      <c r="B69" s="399">
        <v>5163</v>
      </c>
      <c r="C69" s="400">
        <v>4627.3366317604095</v>
      </c>
      <c r="D69" s="400">
        <v>5077.6568141993403</v>
      </c>
    </row>
    <row r="70" spans="1:4" x14ac:dyDescent="0.25">
      <c r="A70" s="401">
        <v>43252</v>
      </c>
      <c r="B70" s="399">
        <v>5133</v>
      </c>
      <c r="C70" s="400">
        <v>4722.7525875464298</v>
      </c>
      <c r="D70" s="400">
        <v>5055.7808314650702</v>
      </c>
    </row>
    <row r="71" spans="1:4" x14ac:dyDescent="0.25">
      <c r="A71" s="401">
        <v>43282</v>
      </c>
      <c r="B71" s="399">
        <v>5415</v>
      </c>
      <c r="C71" s="400">
        <v>4972.3230638906098</v>
      </c>
      <c r="D71" s="400">
        <v>5044.9688479016704</v>
      </c>
    </row>
    <row r="72" spans="1:4" x14ac:dyDescent="0.25">
      <c r="A72" s="401">
        <v>43313</v>
      </c>
      <c r="B72" s="399">
        <v>5202</v>
      </c>
      <c r="C72" s="400">
        <v>4658.2873829864102</v>
      </c>
      <c r="D72" s="400">
        <v>5055.1789147951904</v>
      </c>
    </row>
    <row r="73" spans="1:4" x14ac:dyDescent="0.25">
      <c r="A73" s="401">
        <v>43344</v>
      </c>
      <c r="B73" s="399">
        <v>5037</v>
      </c>
      <c r="C73" s="400">
        <v>4955.9748076033202</v>
      </c>
      <c r="D73" s="400">
        <v>5088.8708181987604</v>
      </c>
    </row>
    <row r="74" spans="1:4" x14ac:dyDescent="0.25">
      <c r="A74" s="401">
        <v>43374</v>
      </c>
      <c r="B74" s="399">
        <v>5398</v>
      </c>
      <c r="C74" s="400">
        <v>5051.8859602930897</v>
      </c>
      <c r="D74" s="400">
        <v>5140.5540036757602</v>
      </c>
    </row>
    <row r="75" spans="1:4" x14ac:dyDescent="0.25">
      <c r="A75" s="401">
        <v>43405</v>
      </c>
      <c r="B75" s="399">
        <v>5350</v>
      </c>
      <c r="C75" s="400">
        <v>5500.2503780554698</v>
      </c>
      <c r="D75" s="400">
        <v>5198.4842583072204</v>
      </c>
    </row>
    <row r="76" spans="1:4" x14ac:dyDescent="0.25">
      <c r="A76" s="401">
        <v>43435</v>
      </c>
      <c r="B76" s="399">
        <v>5336</v>
      </c>
      <c r="C76" s="400">
        <v>5736.7506940314197</v>
      </c>
      <c r="D76" s="400">
        <v>5251.2810005932097</v>
      </c>
    </row>
    <row r="77" spans="1:4" x14ac:dyDescent="0.25">
      <c r="A77" s="401">
        <v>43466</v>
      </c>
      <c r="B77" s="399">
        <v>4585</v>
      </c>
      <c r="C77" s="400">
        <v>5551.8467758792203</v>
      </c>
      <c r="D77" s="400">
        <v>5293.60015874903</v>
      </c>
    </row>
    <row r="78" spans="1:4" x14ac:dyDescent="0.25">
      <c r="A78" s="401">
        <v>43497</v>
      </c>
      <c r="B78" s="399">
        <v>4448</v>
      </c>
      <c r="C78" s="400">
        <v>5426.9749517915498</v>
      </c>
      <c r="D78" s="400">
        <v>5320.57831397465</v>
      </c>
    </row>
    <row r="79" spans="1:4" x14ac:dyDescent="0.25">
      <c r="A79" s="401">
        <v>43525</v>
      </c>
      <c r="B79" s="399">
        <v>5137</v>
      </c>
      <c r="C79" s="400">
        <v>5481.5214122841498</v>
      </c>
      <c r="D79" s="400">
        <v>5334.0075166032202</v>
      </c>
    </row>
    <row r="80" spans="1:4" x14ac:dyDescent="0.25">
      <c r="A80" s="401">
        <v>43556</v>
      </c>
      <c r="B80" s="399">
        <v>5337</v>
      </c>
      <c r="C80" s="400">
        <v>4995.2385756980702</v>
      </c>
      <c r="D80" s="400">
        <v>5340.6883998790599</v>
      </c>
    </row>
    <row r="81" spans="1:4" x14ac:dyDescent="0.25">
      <c r="A81" s="401">
        <v>43586</v>
      </c>
      <c r="B81" s="399">
        <v>6044</v>
      </c>
      <c r="C81" s="400">
        <v>5269.7638816031103</v>
      </c>
      <c r="D81" s="400">
        <v>5350.9849382082803</v>
      </c>
    </row>
    <row r="82" spans="1:4" x14ac:dyDescent="0.25">
      <c r="A82" s="401">
        <v>43617</v>
      </c>
      <c r="B82" s="399">
        <v>5239</v>
      </c>
      <c r="C82" s="400">
        <v>4990.3136783485797</v>
      </c>
      <c r="D82" s="400">
        <v>5372.8809009572296</v>
      </c>
    </row>
    <row r="83" spans="1:4" x14ac:dyDescent="0.25">
      <c r="A83" s="401">
        <v>43647</v>
      </c>
      <c r="B83" s="399">
        <v>5856</v>
      </c>
      <c r="C83" s="400">
        <v>5265.6434878056198</v>
      </c>
      <c r="D83" s="400">
        <v>5406.30392088587</v>
      </c>
    </row>
    <row r="84" spans="1:4" x14ac:dyDescent="0.25">
      <c r="A84" s="401">
        <v>43678</v>
      </c>
      <c r="B84" s="399">
        <v>5568</v>
      </c>
      <c r="C84" s="400">
        <v>5195.0486352019598</v>
      </c>
      <c r="D84" s="400">
        <v>5444.6598242486498</v>
      </c>
    </row>
    <row r="85" spans="1:4" x14ac:dyDescent="0.25">
      <c r="A85" s="401">
        <v>43709</v>
      </c>
      <c r="B85" s="399">
        <v>5746</v>
      </c>
      <c r="C85" s="400">
        <v>5406.2479903726098</v>
      </c>
      <c r="D85" s="400">
        <v>5473.7802657248603</v>
      </c>
    </row>
    <row r="86" spans="1:4" x14ac:dyDescent="0.25">
      <c r="A86" s="401">
        <v>43739</v>
      </c>
      <c r="B86" s="399">
        <v>5889</v>
      </c>
      <c r="C86" s="400">
        <v>5687.4026062265102</v>
      </c>
      <c r="D86" s="400">
        <v>5476.1343797855598</v>
      </c>
    </row>
    <row r="87" spans="1:4" x14ac:dyDescent="0.25">
      <c r="A87" s="402">
        <v>43788</v>
      </c>
      <c r="B87" s="399">
        <v>5893</v>
      </c>
      <c r="C87" s="400">
        <v>6134.6693935168496</v>
      </c>
      <c r="D87" s="400">
        <v>5434.4433881251498</v>
      </c>
    </row>
    <row r="88" spans="1:4" x14ac:dyDescent="0.25">
      <c r="A88" s="402">
        <v>43818</v>
      </c>
      <c r="B88" s="399">
        <v>5374</v>
      </c>
      <c r="C88" s="400">
        <v>5711.3286112717797</v>
      </c>
      <c r="D88" s="400">
        <v>5342.7966107550901</v>
      </c>
    </row>
    <row r="89" spans="1:4" x14ac:dyDescent="0.25">
      <c r="A89" s="402">
        <v>43849</v>
      </c>
      <c r="B89" s="399">
        <v>4579</v>
      </c>
      <c r="C89" s="400">
        <v>5337.7351188573602</v>
      </c>
      <c r="D89" s="400">
        <v>5207.0174177109102</v>
      </c>
    </row>
    <row r="90" spans="1:4" x14ac:dyDescent="0.25">
      <c r="A90" s="402">
        <v>43880</v>
      </c>
      <c r="B90" s="399">
        <v>4378</v>
      </c>
      <c r="C90" s="400">
        <v>5286.2545068723202</v>
      </c>
      <c r="D90" s="400">
        <v>5045.2664367200996</v>
      </c>
    </row>
    <row r="91" spans="1:4" x14ac:dyDescent="0.25">
      <c r="A91" s="402">
        <v>43909</v>
      </c>
      <c r="B91" s="399">
        <v>4383</v>
      </c>
      <c r="C91" s="400">
        <v>4592.0413931630901</v>
      </c>
      <c r="D91" s="400">
        <v>4879.48976980506</v>
      </c>
    </row>
    <row r="92" spans="1:4" x14ac:dyDescent="0.25">
      <c r="A92" s="402">
        <v>43940</v>
      </c>
      <c r="B92" s="399">
        <v>4349</v>
      </c>
      <c r="C92" s="400">
        <v>4093.9701354027302</v>
      </c>
      <c r="D92" s="400">
        <v>4730.3428224479503</v>
      </c>
    </row>
    <row r="93" spans="1:4" x14ac:dyDescent="0.25">
      <c r="A93" s="402">
        <v>43970</v>
      </c>
      <c r="B93" s="399">
        <v>5078</v>
      </c>
      <c r="C93" s="400">
        <v>4611.4759632322402</v>
      </c>
      <c r="D93" s="400">
        <v>4612.1633123739402</v>
      </c>
    </row>
    <row r="94" spans="1:4" x14ac:dyDescent="0.25">
      <c r="A94" s="402">
        <v>44001</v>
      </c>
      <c r="B94" s="399">
        <v>4786</v>
      </c>
      <c r="C94" s="400">
        <v>4401.9698878091103</v>
      </c>
      <c r="D94" s="400">
        <v>4531.4992410800496</v>
      </c>
    </row>
    <row r="95" spans="1:4" x14ac:dyDescent="0.25">
      <c r="A95" s="402">
        <v>44031</v>
      </c>
      <c r="B95" s="399">
        <v>4931</v>
      </c>
      <c r="C95" s="400">
        <v>4430.9153130773102</v>
      </c>
      <c r="D95" s="400">
        <v>4493.1848574540199</v>
      </c>
    </row>
    <row r="96" spans="1:4" x14ac:dyDescent="0.25">
      <c r="A96" s="402">
        <v>44062</v>
      </c>
      <c r="B96" s="399">
        <v>4955</v>
      </c>
      <c r="C96" s="400">
        <v>4634.9224210635803</v>
      </c>
      <c r="D96" s="400">
        <v>4499.78935390692</v>
      </c>
    </row>
    <row r="97" spans="1:4" x14ac:dyDescent="0.25">
      <c r="A97" s="402">
        <v>44093</v>
      </c>
      <c r="B97" s="399">
        <v>4727</v>
      </c>
      <c r="C97" s="400">
        <v>4539.4030978829596</v>
      </c>
      <c r="D97" s="400">
        <v>4554.1457130995404</v>
      </c>
    </row>
    <row r="98" spans="1:4" x14ac:dyDescent="0.25">
      <c r="A98" s="402">
        <v>44123</v>
      </c>
      <c r="B98" s="399">
        <v>4674</v>
      </c>
      <c r="C98" s="400">
        <v>4527.56374257266</v>
      </c>
      <c r="D98" s="400">
        <v>4659.8889748553302</v>
      </c>
    </row>
    <row r="99" spans="1:4" x14ac:dyDescent="0.25">
      <c r="A99" s="402">
        <v>44154</v>
      </c>
      <c r="B99" s="399">
        <v>4500</v>
      </c>
      <c r="C99" s="400">
        <v>4614.1517988919804</v>
      </c>
      <c r="D99" s="400">
        <v>4818.9875154832398</v>
      </c>
    </row>
    <row r="100" spans="1:4" x14ac:dyDescent="0.25">
      <c r="A100" s="402">
        <v>44184</v>
      </c>
      <c r="B100" s="399">
        <v>3544</v>
      </c>
      <c r="C100" s="400">
        <v>3813.59662117465</v>
      </c>
      <c r="D100" s="400">
        <v>5024.0655642375596</v>
      </c>
    </row>
    <row r="101" spans="1:4" x14ac:dyDescent="0.25">
      <c r="A101" s="402">
        <v>44215</v>
      </c>
      <c r="B101" s="399">
        <v>4912</v>
      </c>
      <c r="C101" s="400">
        <v>5994.6935478994201</v>
      </c>
      <c r="D101" s="400">
        <v>5262.0187648885203</v>
      </c>
    </row>
    <row r="102" spans="1:4" x14ac:dyDescent="0.25">
      <c r="A102" s="402">
        <v>44246</v>
      </c>
      <c r="B102" s="399">
        <v>4775</v>
      </c>
      <c r="C102" s="400">
        <v>5885.7071778654999</v>
      </c>
      <c r="D102" s="400">
        <v>5521.6855708032099</v>
      </c>
    </row>
    <row r="103" spans="1:4" x14ac:dyDescent="0.25">
      <c r="A103" s="402">
        <v>44274</v>
      </c>
      <c r="B103" s="399">
        <v>5720</v>
      </c>
      <c r="C103" s="400">
        <v>5890.6813276720104</v>
      </c>
      <c r="D103" s="400">
        <v>5788.6314780538996</v>
      </c>
    </row>
    <row r="104" spans="1:4" x14ac:dyDescent="0.25">
      <c r="A104" s="402">
        <v>44305</v>
      </c>
      <c r="B104" s="399">
        <v>6143</v>
      </c>
      <c r="C104" s="400">
        <v>5813.0184760526099</v>
      </c>
      <c r="D104" s="400">
        <v>6048.4442699696701</v>
      </c>
    </row>
    <row r="105" spans="1:4" x14ac:dyDescent="0.25">
      <c r="A105" s="402">
        <v>44335</v>
      </c>
      <c r="B105" s="399">
        <v>6813</v>
      </c>
      <c r="C105" s="400">
        <v>6225.5234626173997</v>
      </c>
      <c r="D105" s="400">
        <v>6287.6716604920202</v>
      </c>
    </row>
    <row r="106" spans="1:4" x14ac:dyDescent="0.25">
      <c r="A106" s="402">
        <v>44366</v>
      </c>
      <c r="B106" s="399">
        <v>7010</v>
      </c>
      <c r="C106" s="400">
        <v>6595.7076731990501</v>
      </c>
      <c r="D106" s="400">
        <v>6494.3763654293298</v>
      </c>
    </row>
    <row r="107" spans="1:4" x14ac:dyDescent="0.25">
      <c r="A107" s="402">
        <v>44396</v>
      </c>
      <c r="B107" s="399">
        <v>7252</v>
      </c>
      <c r="C107" s="400">
        <v>6816.0500020996597</v>
      </c>
      <c r="D107" s="400">
        <v>6656.8321414521197</v>
      </c>
    </row>
    <row r="108" spans="1:4" x14ac:dyDescent="0.25">
      <c r="A108" s="402">
        <v>44427</v>
      </c>
      <c r="B108" s="399">
        <v>8099</v>
      </c>
      <c r="C108" s="400">
        <v>7591.96792209051</v>
      </c>
      <c r="D108" s="400">
        <v>6771.2265773334802</v>
      </c>
    </row>
    <row r="109" spans="1:4" x14ac:dyDescent="0.25">
      <c r="A109" s="402">
        <v>44458</v>
      </c>
      <c r="B109" s="399">
        <v>7570</v>
      </c>
      <c r="C109" s="400">
        <v>7258.4688752701604</v>
      </c>
      <c r="D109" s="400">
        <v>6844.4182613846197</v>
      </c>
    </row>
    <row r="110" spans="1:4" x14ac:dyDescent="0.25">
      <c r="A110" s="402">
        <v>44488</v>
      </c>
      <c r="B110" s="399">
        <v>6863</v>
      </c>
      <c r="C110" s="400">
        <v>6670.0092756620998</v>
      </c>
      <c r="D110" s="400">
        <v>6893.8802551510398</v>
      </c>
    </row>
    <row r="111" spans="1:4" x14ac:dyDescent="0.25">
      <c r="A111" s="402">
        <v>44519</v>
      </c>
      <c r="B111" s="399">
        <v>6191</v>
      </c>
      <c r="C111" s="400">
        <v>6378.9730267454197</v>
      </c>
      <c r="D111" s="400">
        <v>6942.7810820143104</v>
      </c>
    </row>
    <row r="112" spans="1:4" x14ac:dyDescent="0.25">
      <c r="A112" s="402">
        <v>44549</v>
      </c>
      <c r="B112" s="399">
        <v>6587</v>
      </c>
      <c r="C112" s="400">
        <v>6814.1993196947196</v>
      </c>
      <c r="D112" s="400">
        <v>7011.6820403394204</v>
      </c>
    </row>
    <row r="113" spans="1:4" x14ac:dyDescent="0.25">
      <c r="A113" s="402">
        <v>44580</v>
      </c>
      <c r="B113" s="399">
        <v>5548</v>
      </c>
      <c r="C113" s="400">
        <v>6744.3908321624504</v>
      </c>
      <c r="D113" s="400">
        <v>7108.0928848551202</v>
      </c>
    </row>
    <row r="114" spans="1:4" x14ac:dyDescent="0.25">
      <c r="A114" s="402">
        <v>44611</v>
      </c>
      <c r="B114" s="399">
        <v>6452</v>
      </c>
      <c r="C114" s="400">
        <v>7914.3794691921803</v>
      </c>
      <c r="D114" s="400">
        <v>7217.4986794317301</v>
      </c>
    </row>
    <row r="115" spans="1:4" x14ac:dyDescent="0.25">
      <c r="A115" s="402">
        <v>44639</v>
      </c>
      <c r="B115" s="399">
        <v>7354</v>
      </c>
      <c r="C115" s="400">
        <v>7748.5600489375502</v>
      </c>
      <c r="D115" s="400">
        <v>7317.6781857103397</v>
      </c>
    </row>
    <row r="116" spans="1:4" x14ac:dyDescent="0.25">
      <c r="A116" s="402">
        <v>44670</v>
      </c>
      <c r="B116" s="399">
        <v>8337</v>
      </c>
      <c r="C116" s="400">
        <v>7962.0798128568904</v>
      </c>
      <c r="D116" s="400">
        <v>7388.7721030666098</v>
      </c>
    </row>
    <row r="117" spans="1:4" x14ac:dyDescent="0.25">
      <c r="A117" s="402">
        <v>44700</v>
      </c>
      <c r="B117" s="399">
        <v>8254</v>
      </c>
      <c r="C117" s="400">
        <v>7444.4136522795397</v>
      </c>
      <c r="D117" s="400">
        <v>7423.0220943957902</v>
      </c>
    </row>
    <row r="118" spans="1:4" x14ac:dyDescent="0.25">
      <c r="A118" s="402">
        <v>44731</v>
      </c>
      <c r="B118" s="399">
        <v>8433</v>
      </c>
      <c r="C118" s="400">
        <v>7805.3064171575197</v>
      </c>
      <c r="D118" s="400">
        <v>7428.3185362161603</v>
      </c>
    </row>
    <row r="119" spans="1:4" x14ac:dyDescent="0.25">
      <c r="A119" s="402">
        <v>44761</v>
      </c>
      <c r="B119" s="399">
        <v>7805</v>
      </c>
      <c r="C119" s="400">
        <v>7311.0150026936099</v>
      </c>
      <c r="D119" s="400">
        <v>7424.1641584826502</v>
      </c>
    </row>
    <row r="120" spans="1:4" x14ac:dyDescent="0.25">
      <c r="A120" s="402">
        <v>44792</v>
      </c>
      <c r="B120" s="399">
        <v>7541</v>
      </c>
      <c r="C120" s="400">
        <v>6874.4364318733597</v>
      </c>
      <c r="D120" s="400">
        <v>7428.5465421199096</v>
      </c>
    </row>
    <row r="121" spans="1:4" x14ac:dyDescent="0.25">
      <c r="A121" s="402">
        <v>44823</v>
      </c>
      <c r="B121" s="399">
        <v>7473</v>
      </c>
      <c r="C121" s="400">
        <v>7067.6656948313603</v>
      </c>
      <c r="D121" s="400">
        <v>7446.6507254892504</v>
      </c>
    </row>
    <row r="122" spans="1:4" x14ac:dyDescent="0.25">
      <c r="A122" s="402">
        <v>44853</v>
      </c>
      <c r="B122" s="399">
        <v>7910</v>
      </c>
      <c r="C122" s="400">
        <v>7562.4602060152502</v>
      </c>
      <c r="D122" s="400">
        <v>7468.1819819380198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15"/>
  <dimension ref="A1:I21"/>
  <sheetViews>
    <sheetView zoomScaleNormal="100" workbookViewId="0">
      <selection activeCell="A12" sqref="A12:A21"/>
    </sheetView>
  </sheetViews>
  <sheetFormatPr baseColWidth="10" defaultColWidth="11.453125" defaultRowHeight="11.5" x14ac:dyDescent="0.25"/>
  <cols>
    <col min="1" max="1" width="7.26953125" style="4" bestFit="1" customWidth="1"/>
    <col min="2" max="2" width="10.7265625" style="4" customWidth="1"/>
    <col min="3" max="3" width="9" style="4" customWidth="1"/>
    <col min="4" max="4" width="16.26953125" style="4" customWidth="1"/>
    <col min="5" max="5" width="10.7265625" style="4" customWidth="1"/>
    <col min="6" max="7" width="14.26953125" style="4" customWidth="1"/>
    <col min="8" max="8" width="15.26953125" style="4" customWidth="1"/>
    <col min="9" max="9" width="8.453125" style="4" customWidth="1"/>
    <col min="10" max="16384" width="11.453125" style="4"/>
  </cols>
  <sheetData>
    <row r="1" spans="1:9" ht="12" customHeight="1" x14ac:dyDescent="0.25">
      <c r="A1" s="127" t="s">
        <v>388</v>
      </c>
      <c r="B1" s="127"/>
      <c r="C1" s="127"/>
      <c r="D1" s="127"/>
      <c r="E1" s="127"/>
      <c r="F1" s="127"/>
      <c r="G1" s="127"/>
      <c r="H1" s="127"/>
      <c r="I1" s="127"/>
    </row>
    <row r="2" spans="1:9" x14ac:dyDescent="0.25">
      <c r="A2" s="127"/>
      <c r="B2" s="127"/>
      <c r="C2" s="127"/>
      <c r="D2" s="127"/>
      <c r="E2" s="127"/>
      <c r="F2" s="127"/>
      <c r="G2" s="127"/>
      <c r="H2" s="127"/>
      <c r="I2" s="127"/>
    </row>
    <row r="3" spans="1:9" x14ac:dyDescent="0.25">
      <c r="A3" s="116"/>
      <c r="B3" s="116"/>
      <c r="C3" s="116"/>
      <c r="D3" s="116"/>
      <c r="E3" s="116"/>
      <c r="F3" s="393" t="s">
        <v>379</v>
      </c>
      <c r="G3" s="393" t="s">
        <v>380</v>
      </c>
      <c r="H3" s="393" t="s">
        <v>380</v>
      </c>
    </row>
    <row r="4" spans="1:9" ht="12" customHeight="1" x14ac:dyDescent="0.25">
      <c r="A4" s="677" t="s">
        <v>515</v>
      </c>
      <c r="B4" s="677" t="s">
        <v>514</v>
      </c>
      <c r="C4" s="745" t="s">
        <v>381</v>
      </c>
      <c r="D4" s="745" t="s">
        <v>382</v>
      </c>
      <c r="E4" s="745" t="s">
        <v>383</v>
      </c>
      <c r="F4" s="745" t="s">
        <v>384</v>
      </c>
      <c r="G4" s="745" t="s">
        <v>385</v>
      </c>
      <c r="H4" s="745" t="s">
        <v>386</v>
      </c>
    </row>
    <row r="5" spans="1:9" x14ac:dyDescent="0.25">
      <c r="A5" s="678"/>
      <c r="B5" s="678"/>
      <c r="C5" s="746"/>
      <c r="D5" s="746"/>
      <c r="E5" s="746"/>
      <c r="F5" s="746"/>
      <c r="G5" s="746"/>
      <c r="H5" s="746"/>
    </row>
    <row r="6" spans="1:9" ht="13.5" customHeight="1" x14ac:dyDescent="0.25">
      <c r="A6" s="678"/>
      <c r="B6" s="678"/>
      <c r="C6" s="746"/>
      <c r="D6" s="746"/>
      <c r="E6" s="746"/>
      <c r="F6" s="746"/>
      <c r="G6" s="746"/>
      <c r="H6" s="746"/>
    </row>
    <row r="7" spans="1:9" ht="22.5" customHeight="1" x14ac:dyDescent="0.25">
      <c r="A7" s="679"/>
      <c r="B7" s="679"/>
      <c r="C7" s="747"/>
      <c r="D7" s="747"/>
      <c r="E7" s="747"/>
      <c r="F7" s="747"/>
      <c r="G7" s="747"/>
      <c r="H7" s="747"/>
    </row>
    <row r="8" spans="1:9" ht="13.5" customHeight="1" x14ac:dyDescent="0.25">
      <c r="C8" s="725" t="s">
        <v>5</v>
      </c>
      <c r="D8" s="725"/>
      <c r="E8" s="725"/>
      <c r="F8" s="748" t="s">
        <v>73</v>
      </c>
      <c r="G8" s="748"/>
      <c r="H8" s="748"/>
    </row>
    <row r="9" spans="1:9" ht="13.5" customHeight="1" x14ac:dyDescent="0.25">
      <c r="A9" s="1">
        <v>2021</v>
      </c>
      <c r="B9" s="1" t="s">
        <v>15</v>
      </c>
      <c r="C9" s="395">
        <v>5247</v>
      </c>
      <c r="D9" s="395">
        <v>5267.6409257072601</v>
      </c>
      <c r="E9" s="395">
        <v>5729.65270222035</v>
      </c>
      <c r="F9" s="85">
        <v>31.043956043956044</v>
      </c>
      <c r="G9" s="403">
        <v>-2.3382711515825605</v>
      </c>
      <c r="H9" s="403">
        <v>3.7012030901568238</v>
      </c>
    </row>
    <row r="10" spans="1:9" ht="13.5" customHeight="1" x14ac:dyDescent="0.25">
      <c r="A10" s="1">
        <v>2021</v>
      </c>
      <c r="B10" s="1" t="s">
        <v>16</v>
      </c>
      <c r="C10" s="395">
        <v>5767</v>
      </c>
      <c r="D10" s="395">
        <v>6190.7972202013598</v>
      </c>
      <c r="E10" s="395">
        <v>5953.80910357434</v>
      </c>
      <c r="F10" s="85">
        <v>40.145808019441077</v>
      </c>
      <c r="G10" s="403">
        <v>17.525042187080196</v>
      </c>
      <c r="H10" s="403">
        <v>3.9122162023385032</v>
      </c>
    </row>
    <row r="11" spans="1:9" ht="13.5" customHeight="1" x14ac:dyDescent="0.25">
      <c r="A11" s="1">
        <v>2021</v>
      </c>
      <c r="B11" s="1" t="s">
        <v>17</v>
      </c>
      <c r="C11" s="395">
        <v>6216</v>
      </c>
      <c r="D11" s="395">
        <v>7073.2531587294998</v>
      </c>
      <c r="E11" s="395">
        <v>6195.3333218034604</v>
      </c>
      <c r="F11" s="85">
        <v>59.058341862845445</v>
      </c>
      <c r="G11" s="403">
        <v>14.254318258859676</v>
      </c>
      <c r="H11" s="403">
        <v>4.0566335605910275</v>
      </c>
    </row>
    <row r="12" spans="1:9" ht="13.5" customHeight="1" x14ac:dyDescent="0.25">
      <c r="A12" s="1">
        <v>2022</v>
      </c>
      <c r="B12" s="67" t="s">
        <v>6</v>
      </c>
      <c r="C12" s="395">
        <v>5251</v>
      </c>
      <c r="D12" s="395">
        <v>6080.0230001303898</v>
      </c>
      <c r="E12" s="395">
        <v>6444.7651822997104</v>
      </c>
      <c r="F12" s="85">
        <v>36.602497398543179</v>
      </c>
      <c r="G12" s="403">
        <v>-14.042055844888123</v>
      </c>
      <c r="H12" s="403">
        <v>4.0261249482479888</v>
      </c>
    </row>
    <row r="13" spans="1:9" ht="13.5" customHeight="1" x14ac:dyDescent="0.25">
      <c r="A13" s="1">
        <v>2022</v>
      </c>
      <c r="B13" s="67" t="s">
        <v>7</v>
      </c>
      <c r="C13" s="395">
        <v>5634</v>
      </c>
      <c r="D13" s="395">
        <v>6950.1366196212903</v>
      </c>
      <c r="E13" s="395">
        <v>6684.6373194299003</v>
      </c>
      <c r="F13" s="85">
        <v>51.737139779154326</v>
      </c>
      <c r="G13" s="403">
        <v>14.311025130533883</v>
      </c>
      <c r="H13" s="403">
        <v>3.721968610881099</v>
      </c>
    </row>
    <row r="14" spans="1:9" ht="13.5" customHeight="1" x14ac:dyDescent="0.25">
      <c r="A14" s="1">
        <v>2022</v>
      </c>
      <c r="B14" s="67" t="s">
        <v>8</v>
      </c>
      <c r="C14" s="395">
        <v>7083</v>
      </c>
      <c r="D14" s="395">
        <v>7083.5129394536598</v>
      </c>
      <c r="E14" s="395">
        <v>6892.7254594997003</v>
      </c>
      <c r="F14" s="85">
        <v>33.139097744360903</v>
      </c>
      <c r="G14" s="403">
        <v>1.9190460149492328</v>
      </c>
      <c r="H14" s="403">
        <v>3.1129308910291975</v>
      </c>
    </row>
    <row r="15" spans="1:9" ht="13.5" customHeight="1" x14ac:dyDescent="0.25">
      <c r="A15" s="1">
        <v>2022</v>
      </c>
      <c r="B15" s="67" t="s">
        <v>9</v>
      </c>
      <c r="C15" s="395">
        <v>6883</v>
      </c>
      <c r="D15" s="395">
        <v>7249.2478620553802</v>
      </c>
      <c r="E15" s="395">
        <v>7047.4879076503203</v>
      </c>
      <c r="F15" s="85">
        <v>47.292959554889791</v>
      </c>
      <c r="G15" s="403">
        <v>2.3397278161039647</v>
      </c>
      <c r="H15" s="403">
        <v>2.2453012100942304</v>
      </c>
    </row>
    <row r="16" spans="1:9" customFormat="1" ht="13.5" customHeight="1" x14ac:dyDescent="0.25">
      <c r="A16" s="1">
        <v>2022</v>
      </c>
      <c r="B16" s="67" t="s">
        <v>10</v>
      </c>
      <c r="C16" s="395">
        <v>7886</v>
      </c>
      <c r="D16" s="395">
        <v>7307.0040164674901</v>
      </c>
      <c r="E16" s="395">
        <v>7131.9822836212998</v>
      </c>
      <c r="F16" s="85">
        <v>53.394281268235758</v>
      </c>
      <c r="G16" s="403">
        <v>0.79671926675899396</v>
      </c>
      <c r="H16" s="403">
        <v>1.1989289953836968</v>
      </c>
    </row>
    <row r="17" spans="1:8" customFormat="1" ht="13.5" customHeight="1" x14ac:dyDescent="0.25">
      <c r="A17" s="1">
        <v>2022</v>
      </c>
      <c r="B17" s="67" t="s">
        <v>11</v>
      </c>
      <c r="C17" s="395">
        <v>8664</v>
      </c>
      <c r="D17" s="395">
        <v>7595.0908385082403</v>
      </c>
      <c r="E17" s="395">
        <v>7141.5321669697196</v>
      </c>
      <c r="F17" s="85">
        <v>46.623794212218648</v>
      </c>
      <c r="G17" s="403">
        <v>3.9426120663339059</v>
      </c>
      <c r="H17" s="403">
        <v>0.13390223038483029</v>
      </c>
    </row>
    <row r="18" spans="1:8" ht="13.5" customHeight="1" x14ac:dyDescent="0.25">
      <c r="A18" s="1">
        <v>2022</v>
      </c>
      <c r="B18" s="67" t="s">
        <v>12</v>
      </c>
      <c r="C18" s="395">
        <v>8289</v>
      </c>
      <c r="D18" s="395">
        <v>7761.3956765086896</v>
      </c>
      <c r="E18" s="395">
        <v>7080.8566478396297</v>
      </c>
      <c r="F18" s="85">
        <v>45.039370078740149</v>
      </c>
      <c r="G18" s="403">
        <v>2.1896359311103897</v>
      </c>
      <c r="H18" s="403">
        <v>-0.84961486851127255</v>
      </c>
    </row>
    <row r="19" spans="1:8" ht="13.5" customHeight="1" x14ac:dyDescent="0.25">
      <c r="A19" s="1">
        <v>2022</v>
      </c>
      <c r="B19" s="67" t="s">
        <v>13</v>
      </c>
      <c r="C19" s="395">
        <v>7837</v>
      </c>
      <c r="D19" s="395">
        <v>6826.5784329357602</v>
      </c>
      <c r="E19" s="395">
        <v>6965.9676462383104</v>
      </c>
      <c r="F19" s="85">
        <v>36.200903719151903</v>
      </c>
      <c r="G19" s="403">
        <v>-12.044447706774285</v>
      </c>
      <c r="H19" s="403">
        <v>-1.6225296925954868</v>
      </c>
    </row>
    <row r="20" spans="1:8" ht="13.5" customHeight="1" x14ac:dyDescent="0.25">
      <c r="A20" s="1">
        <v>2022</v>
      </c>
      <c r="B20" s="67" t="s">
        <v>14</v>
      </c>
      <c r="C20" s="395">
        <v>7137</v>
      </c>
      <c r="D20" s="395">
        <v>6599.3819827801599</v>
      </c>
      <c r="E20" s="395">
        <v>6819.0115164057597</v>
      </c>
      <c r="F20" s="85">
        <v>21.25382262996942</v>
      </c>
      <c r="G20" s="403">
        <v>-3.3281160157694778</v>
      </c>
      <c r="H20" s="403">
        <v>-2.109629807309088</v>
      </c>
    </row>
    <row r="21" spans="1:8" ht="13.5" customHeight="1" x14ac:dyDescent="0.25">
      <c r="A21" s="1">
        <v>2022</v>
      </c>
      <c r="B21" s="281" t="s">
        <v>15</v>
      </c>
      <c r="C21" s="396">
        <v>6074</v>
      </c>
      <c r="D21" s="396">
        <v>6047.3157957891299</v>
      </c>
      <c r="E21" s="396">
        <v>6662.1128395239502</v>
      </c>
      <c r="F21" s="404">
        <v>15.761387459500664</v>
      </c>
      <c r="G21" s="405">
        <v>-8.3654225264053856</v>
      </c>
      <c r="H21" s="405">
        <v>-2.300900599805844</v>
      </c>
    </row>
  </sheetData>
  <mergeCells count="8">
    <mergeCell ref="G4:G7"/>
    <mergeCell ref="H4:H7"/>
    <mergeCell ref="C8:E8"/>
    <mergeCell ref="C4:C7"/>
    <mergeCell ref="D4:D7"/>
    <mergeCell ref="E4:E7"/>
    <mergeCell ref="F4:F7"/>
    <mergeCell ref="F8:H8"/>
  </mergeCells>
  <phoneticPr fontId="0" type="noConversion"/>
  <pageMargins left="0.63" right="0.75" top="1.32" bottom="1" header="0" footer="0"/>
  <pageSetup paperSize="9" orientation="portrait" horizontalDpi="4294967292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9"/>
  <sheetViews>
    <sheetView zoomScaleNormal="100" workbookViewId="0">
      <selection activeCell="D25" sqref="D25"/>
    </sheetView>
  </sheetViews>
  <sheetFormatPr baseColWidth="10" defaultColWidth="10.7265625" defaultRowHeight="12.5" x14ac:dyDescent="0.25"/>
  <cols>
    <col min="1" max="1" width="18.26953125" customWidth="1"/>
    <col min="3" max="3" width="10.7265625" style="71"/>
    <col min="4" max="4" width="10.81640625" customWidth="1"/>
    <col min="5" max="5" width="1.453125" customWidth="1"/>
    <col min="6" max="6" width="14.26953125" customWidth="1"/>
    <col min="9" max="9" width="11.453125" customWidth="1"/>
    <col min="10" max="10" width="1.54296875" customWidth="1"/>
    <col min="11" max="11" width="13.26953125" customWidth="1"/>
    <col min="12" max="12" width="10.54296875" customWidth="1"/>
  </cols>
  <sheetData>
    <row r="1" spans="1:12" x14ac:dyDescent="0.25">
      <c r="A1" s="72" t="s">
        <v>587</v>
      </c>
      <c r="B1" s="235"/>
      <c r="C1" s="74"/>
      <c r="D1" s="235"/>
      <c r="E1" s="235"/>
      <c r="F1" s="235"/>
      <c r="G1" s="235"/>
      <c r="H1" s="235"/>
      <c r="I1" s="235"/>
      <c r="J1" s="235"/>
      <c r="K1" s="235"/>
      <c r="L1" s="235"/>
    </row>
    <row r="2" spans="1:12" x14ac:dyDescent="0.25">
      <c r="A2" s="235"/>
      <c r="B2" s="235"/>
      <c r="C2" s="74"/>
      <c r="D2" s="235"/>
      <c r="E2" s="235"/>
      <c r="F2" s="235"/>
      <c r="G2" s="235"/>
      <c r="H2" s="235"/>
      <c r="I2" s="235"/>
      <c r="J2" s="235"/>
      <c r="K2" s="235"/>
      <c r="L2" s="235"/>
    </row>
    <row r="3" spans="1:12" x14ac:dyDescent="0.25">
      <c r="A3" s="235"/>
      <c r="B3" s="235"/>
      <c r="C3" s="74"/>
      <c r="D3" s="235"/>
      <c r="E3" s="235"/>
      <c r="F3" s="235"/>
      <c r="G3" s="235"/>
      <c r="H3" s="235"/>
      <c r="I3" s="235"/>
      <c r="J3" s="235"/>
      <c r="K3" s="235"/>
      <c r="L3" s="235"/>
    </row>
    <row r="4" spans="1:12" x14ac:dyDescent="0.25">
      <c r="A4" s="709" t="s">
        <v>53</v>
      </c>
      <c r="B4" s="709"/>
      <c r="C4" s="709"/>
      <c r="D4" s="709"/>
      <c r="E4" s="314"/>
      <c r="F4" s="712" t="s">
        <v>54</v>
      </c>
      <c r="G4" s="712"/>
      <c r="H4" s="712"/>
      <c r="I4" s="712"/>
      <c r="J4" s="235"/>
      <c r="K4" s="709" t="s">
        <v>27</v>
      </c>
      <c r="L4" s="709"/>
    </row>
    <row r="5" spans="1:12" x14ac:dyDescent="0.25">
      <c r="A5" s="707" t="s">
        <v>55</v>
      </c>
      <c r="B5" s="707" t="s">
        <v>5</v>
      </c>
      <c r="C5" s="710" t="s">
        <v>56</v>
      </c>
      <c r="D5" s="707" t="s">
        <v>57</v>
      </c>
      <c r="E5" s="235"/>
      <c r="F5" s="707" t="s">
        <v>55</v>
      </c>
      <c r="G5" s="707" t="s">
        <v>5</v>
      </c>
      <c r="H5" s="707" t="s">
        <v>56</v>
      </c>
      <c r="I5" s="707" t="s">
        <v>57</v>
      </c>
      <c r="J5" s="235"/>
      <c r="K5" s="707" t="s">
        <v>55</v>
      </c>
      <c r="L5" s="707" t="s">
        <v>5</v>
      </c>
    </row>
    <row r="6" spans="1:12" x14ac:dyDescent="0.25">
      <c r="A6" s="708"/>
      <c r="B6" s="708"/>
      <c r="C6" s="711"/>
      <c r="D6" s="708"/>
      <c r="E6" s="235"/>
      <c r="F6" s="708"/>
      <c r="G6" s="708"/>
      <c r="H6" s="708"/>
      <c r="I6" s="708"/>
      <c r="J6" s="235"/>
      <c r="K6" s="708"/>
      <c r="L6" s="708"/>
    </row>
    <row r="7" spans="1:12" x14ac:dyDescent="0.25">
      <c r="A7" s="315"/>
      <c r="B7" s="315"/>
      <c r="C7" s="316"/>
      <c r="D7" s="315"/>
      <c r="E7" s="314"/>
      <c r="F7" s="315"/>
      <c r="G7" s="315"/>
      <c r="H7" s="315"/>
      <c r="I7" s="315"/>
      <c r="J7" s="314"/>
      <c r="K7" s="315"/>
      <c r="L7" s="315"/>
    </row>
    <row r="8" spans="1:12" x14ac:dyDescent="0.25">
      <c r="A8" s="319" t="s">
        <v>588</v>
      </c>
      <c r="B8" s="317"/>
      <c r="C8" s="318"/>
      <c r="D8" s="317"/>
      <c r="E8" s="235"/>
      <c r="F8" s="317"/>
      <c r="G8" s="317"/>
      <c r="H8" s="317"/>
      <c r="I8" s="317"/>
      <c r="J8" s="235"/>
      <c r="K8" s="317"/>
      <c r="L8" s="317"/>
    </row>
    <row r="9" spans="1:12" x14ac:dyDescent="0.25">
      <c r="A9" s="72" t="s">
        <v>58</v>
      </c>
      <c r="B9" s="320">
        <v>7901</v>
      </c>
      <c r="C9" s="321">
        <v>15.1</v>
      </c>
      <c r="D9" s="322">
        <v>100</v>
      </c>
      <c r="E9" s="235"/>
      <c r="F9" s="72" t="s">
        <v>58</v>
      </c>
      <c r="G9" s="320">
        <v>6074</v>
      </c>
      <c r="H9" s="321">
        <v>15.8</v>
      </c>
      <c r="I9" s="322">
        <v>100</v>
      </c>
      <c r="J9" s="235"/>
      <c r="K9" s="72" t="s">
        <v>58</v>
      </c>
      <c r="L9" s="320">
        <v>1827</v>
      </c>
    </row>
    <row r="10" spans="1:12" x14ac:dyDescent="0.25">
      <c r="A10" s="4" t="s">
        <v>45</v>
      </c>
      <c r="B10" s="73">
        <v>1636</v>
      </c>
      <c r="C10" s="74">
        <v>220.2</v>
      </c>
      <c r="D10" s="236">
        <v>20.7</v>
      </c>
      <c r="E10" s="235"/>
      <c r="F10" s="235" t="s">
        <v>45</v>
      </c>
      <c r="G10" s="73">
        <v>1501</v>
      </c>
      <c r="H10" s="74">
        <v>13.5</v>
      </c>
      <c r="I10" s="236">
        <v>24.7</v>
      </c>
      <c r="J10" s="235"/>
      <c r="K10" s="323" t="s">
        <v>49</v>
      </c>
      <c r="L10" s="73">
        <v>294</v>
      </c>
    </row>
    <row r="11" spans="1:12" x14ac:dyDescent="0.25">
      <c r="A11" s="4" t="s">
        <v>44</v>
      </c>
      <c r="B11" s="73">
        <v>1123</v>
      </c>
      <c r="C11" s="74">
        <v>0.8</v>
      </c>
      <c r="D11" s="236">
        <v>14.2</v>
      </c>
      <c r="E11" s="235"/>
      <c r="F11" s="235" t="s">
        <v>44</v>
      </c>
      <c r="G11" s="73">
        <v>1247</v>
      </c>
      <c r="H11" s="74">
        <v>24.5</v>
      </c>
      <c r="I11" s="236">
        <v>20.5</v>
      </c>
      <c r="J11" s="235"/>
      <c r="K11" s="323" t="s">
        <v>51</v>
      </c>
      <c r="L11" s="73">
        <v>201</v>
      </c>
    </row>
    <row r="12" spans="1:12" x14ac:dyDescent="0.25">
      <c r="A12" s="4" t="s">
        <v>47</v>
      </c>
      <c r="B12" s="73">
        <v>646</v>
      </c>
      <c r="C12" s="74">
        <v>33.5</v>
      </c>
      <c r="D12" s="236">
        <v>8.1999999999999993</v>
      </c>
      <c r="E12" s="235"/>
      <c r="F12" s="235" t="s">
        <v>47</v>
      </c>
      <c r="G12" s="73">
        <v>628</v>
      </c>
      <c r="H12" s="74">
        <v>48.8</v>
      </c>
      <c r="I12" s="236">
        <v>10.3</v>
      </c>
      <c r="J12" s="235"/>
      <c r="K12" s="323" t="s">
        <v>63</v>
      </c>
      <c r="L12" s="73">
        <v>189</v>
      </c>
    </row>
    <row r="13" spans="1:12" x14ac:dyDescent="0.25">
      <c r="A13" s="4" t="s">
        <v>49</v>
      </c>
      <c r="B13" s="73">
        <v>351</v>
      </c>
      <c r="C13" s="74">
        <v>-16.399999999999999</v>
      </c>
      <c r="D13" s="236">
        <v>4.4000000000000004</v>
      </c>
      <c r="E13" s="235"/>
      <c r="F13" s="235" t="s">
        <v>61</v>
      </c>
      <c r="G13" s="73">
        <v>232</v>
      </c>
      <c r="H13" s="74">
        <v>8.9</v>
      </c>
      <c r="I13" s="236">
        <v>3.8</v>
      </c>
      <c r="J13" s="235"/>
      <c r="K13" s="323" t="s">
        <v>50</v>
      </c>
      <c r="L13" s="73">
        <v>160</v>
      </c>
    </row>
    <row r="14" spans="1:12" x14ac:dyDescent="0.25">
      <c r="A14" s="4" t="s">
        <v>51</v>
      </c>
      <c r="B14" s="73">
        <v>340</v>
      </c>
      <c r="C14" s="74">
        <v>1.8</v>
      </c>
      <c r="D14" s="236">
        <v>4.3</v>
      </c>
      <c r="E14" s="235"/>
      <c r="F14" s="235" t="s">
        <v>48</v>
      </c>
      <c r="G14" s="73">
        <v>210</v>
      </c>
      <c r="H14" s="74">
        <v>61.5</v>
      </c>
      <c r="I14" s="236">
        <v>3.5</v>
      </c>
      <c r="J14" s="235"/>
      <c r="K14" s="323" t="s">
        <v>45</v>
      </c>
      <c r="L14" s="73">
        <v>135</v>
      </c>
    </row>
    <row r="15" spans="1:12" x14ac:dyDescent="0.25">
      <c r="A15" s="4" t="s">
        <v>50</v>
      </c>
      <c r="B15" s="73">
        <v>241</v>
      </c>
      <c r="C15" s="74">
        <v>2.6</v>
      </c>
      <c r="D15" s="236">
        <v>3.1</v>
      </c>
      <c r="E15" s="235"/>
      <c r="F15" s="235" t="s">
        <v>59</v>
      </c>
      <c r="G15" s="73">
        <v>150</v>
      </c>
      <c r="H15" s="74">
        <v>105.5</v>
      </c>
      <c r="I15" s="236">
        <v>2.5</v>
      </c>
      <c r="J15" s="235"/>
      <c r="K15" s="235" t="s">
        <v>61</v>
      </c>
      <c r="L15" s="73">
        <v>-132</v>
      </c>
    </row>
    <row r="16" spans="1:12" x14ac:dyDescent="0.25">
      <c r="A16" s="4" t="s">
        <v>63</v>
      </c>
      <c r="B16" s="73">
        <v>213</v>
      </c>
      <c r="C16" s="74">
        <v>3.4</v>
      </c>
      <c r="D16" s="236">
        <v>2.7</v>
      </c>
      <c r="E16" s="235"/>
      <c r="F16" s="235" t="s">
        <v>51</v>
      </c>
      <c r="G16" s="73">
        <v>139</v>
      </c>
      <c r="H16" s="74">
        <v>131.69999999999999</v>
      </c>
      <c r="I16" s="236">
        <v>2.2999999999999998</v>
      </c>
      <c r="J16" s="235"/>
      <c r="K16" s="235" t="s">
        <v>44</v>
      </c>
      <c r="L16" s="73">
        <v>-124</v>
      </c>
    </row>
    <row r="17" spans="1:13" x14ac:dyDescent="0.25">
      <c r="A17" s="4" t="s">
        <v>62</v>
      </c>
      <c r="B17" s="73">
        <v>206</v>
      </c>
      <c r="C17" s="324">
        <v>123.9</v>
      </c>
      <c r="D17" s="236">
        <v>2.6</v>
      </c>
      <c r="E17" s="235"/>
      <c r="F17" s="235" t="s">
        <v>65</v>
      </c>
      <c r="G17" s="73">
        <v>136</v>
      </c>
      <c r="H17" s="40">
        <v>9.6999999999999993</v>
      </c>
      <c r="I17" s="236">
        <v>2.2000000000000002</v>
      </c>
      <c r="J17" s="235"/>
      <c r="K17" s="235" t="s">
        <v>639</v>
      </c>
      <c r="L17" s="73">
        <v>123</v>
      </c>
    </row>
    <row r="18" spans="1:13" x14ac:dyDescent="0.25">
      <c r="A18" s="4" t="s">
        <v>639</v>
      </c>
      <c r="B18" s="73">
        <v>169</v>
      </c>
      <c r="C18" s="74">
        <v>31</v>
      </c>
      <c r="D18" s="236">
        <v>2.1</v>
      </c>
      <c r="E18" s="235"/>
      <c r="F18" s="235" t="s">
        <v>64</v>
      </c>
      <c r="G18" s="73">
        <v>119</v>
      </c>
      <c r="H18" s="74">
        <v>58.7</v>
      </c>
      <c r="I18" s="236">
        <v>2</v>
      </c>
      <c r="J18" s="235"/>
      <c r="K18" s="235" t="s">
        <v>65</v>
      </c>
      <c r="L18" s="73">
        <v>-115</v>
      </c>
    </row>
    <row r="19" spans="1:13" x14ac:dyDescent="0.25">
      <c r="A19" s="4" t="s">
        <v>48</v>
      </c>
      <c r="B19" s="73">
        <v>165</v>
      </c>
      <c r="C19" s="324">
        <v>-62.2</v>
      </c>
      <c r="D19" s="236">
        <v>2.1</v>
      </c>
      <c r="E19" s="235"/>
      <c r="F19" s="235" t="s">
        <v>52</v>
      </c>
      <c r="G19" s="73">
        <v>116</v>
      </c>
      <c r="H19" s="74">
        <v>-34.799999999999997</v>
      </c>
      <c r="I19" s="236">
        <v>1.9</v>
      </c>
      <c r="J19" s="235"/>
      <c r="K19" s="235" t="s">
        <v>640</v>
      </c>
      <c r="L19" s="73">
        <v>107</v>
      </c>
    </row>
    <row r="20" spans="1:13" x14ac:dyDescent="0.25">
      <c r="A20" s="4" t="s">
        <v>39</v>
      </c>
      <c r="B20" s="73">
        <v>2811</v>
      </c>
      <c r="C20" s="74">
        <v>-3.1</v>
      </c>
      <c r="D20" s="74">
        <v>35.6</v>
      </c>
      <c r="E20" s="235"/>
      <c r="F20" s="235" t="s">
        <v>39</v>
      </c>
      <c r="G20" s="73">
        <v>1596</v>
      </c>
      <c r="H20" s="74">
        <v>-3.1</v>
      </c>
      <c r="I20" s="74">
        <v>26.3</v>
      </c>
      <c r="J20" s="235"/>
      <c r="K20" s="325" t="s">
        <v>39</v>
      </c>
      <c r="L20" s="2">
        <v>989</v>
      </c>
    </row>
    <row r="21" spans="1:13" x14ac:dyDescent="0.25">
      <c r="A21" s="235"/>
      <c r="B21" s="73"/>
      <c r="C21" s="74"/>
      <c r="D21" s="74"/>
      <c r="E21" s="235"/>
      <c r="F21" s="235"/>
      <c r="G21" s="73"/>
      <c r="H21" s="74"/>
      <c r="I21" s="74"/>
      <c r="J21" s="235"/>
      <c r="K21" s="326"/>
      <c r="L21" s="326"/>
    </row>
    <row r="22" spans="1:13" x14ac:dyDescent="0.25">
      <c r="A22" s="327" t="s">
        <v>589</v>
      </c>
      <c r="B22" s="73"/>
      <c r="C22" s="74"/>
      <c r="D22" s="74"/>
      <c r="E22" s="235"/>
      <c r="F22" s="235"/>
      <c r="G22" s="73"/>
      <c r="H22" s="74"/>
      <c r="I22" s="74"/>
      <c r="J22" s="235"/>
      <c r="K22" s="326"/>
      <c r="L22" s="326"/>
    </row>
    <row r="23" spans="1:13" x14ac:dyDescent="0.25">
      <c r="A23" s="72" t="s">
        <v>58</v>
      </c>
      <c r="B23" s="320">
        <v>75144</v>
      </c>
      <c r="C23" s="321">
        <v>15.3</v>
      </c>
      <c r="D23" s="321">
        <v>100</v>
      </c>
      <c r="E23" s="235"/>
      <c r="F23" s="72" t="s">
        <v>58</v>
      </c>
      <c r="G23" s="320">
        <v>70738</v>
      </c>
      <c r="H23" s="322">
        <v>38.200000000000003</v>
      </c>
      <c r="I23" s="322">
        <v>100</v>
      </c>
      <c r="J23" s="235"/>
      <c r="K23" s="72" t="s">
        <v>58</v>
      </c>
      <c r="L23" s="320">
        <v>4406</v>
      </c>
      <c r="M23" s="11"/>
    </row>
    <row r="24" spans="1:13" x14ac:dyDescent="0.25">
      <c r="A24" s="323" t="s">
        <v>44</v>
      </c>
      <c r="B24" s="73">
        <v>10462</v>
      </c>
      <c r="C24" s="74">
        <v>10.199999999999999</v>
      </c>
      <c r="D24" s="74">
        <v>13.9</v>
      </c>
      <c r="E24" s="235"/>
      <c r="F24" s="235" t="s">
        <v>45</v>
      </c>
      <c r="G24" s="73">
        <v>14858</v>
      </c>
      <c r="H24" s="236">
        <v>37</v>
      </c>
      <c r="I24" s="236">
        <v>21</v>
      </c>
      <c r="J24" s="235"/>
      <c r="K24" s="235" t="s">
        <v>45</v>
      </c>
      <c r="L24" s="73">
        <v>-8020</v>
      </c>
    </row>
    <row r="25" spans="1:13" x14ac:dyDescent="0.25">
      <c r="A25" s="323" t="s">
        <v>45</v>
      </c>
      <c r="B25" s="73">
        <v>6838</v>
      </c>
      <c r="C25" s="74">
        <v>21.7</v>
      </c>
      <c r="D25" s="74">
        <v>9.1</v>
      </c>
      <c r="E25" s="235"/>
      <c r="F25" s="235" t="s">
        <v>44</v>
      </c>
      <c r="G25" s="73">
        <v>13806</v>
      </c>
      <c r="H25" s="236">
        <v>36.299999999999997</v>
      </c>
      <c r="I25" s="236">
        <v>19.5</v>
      </c>
      <c r="J25" s="235"/>
      <c r="K25" s="328" t="s">
        <v>49</v>
      </c>
      <c r="L25" s="73">
        <v>3490</v>
      </c>
      <c r="M25" s="11"/>
    </row>
    <row r="26" spans="1:13" x14ac:dyDescent="0.25">
      <c r="A26" s="323" t="s">
        <v>47</v>
      </c>
      <c r="B26" s="73">
        <v>5828</v>
      </c>
      <c r="C26" s="74">
        <v>45.1</v>
      </c>
      <c r="D26" s="74">
        <v>7.8</v>
      </c>
      <c r="E26" s="235"/>
      <c r="F26" s="235" t="s">
        <v>47</v>
      </c>
      <c r="G26" s="73">
        <v>9219</v>
      </c>
      <c r="H26" s="236">
        <v>91.3</v>
      </c>
      <c r="I26" s="236">
        <v>13</v>
      </c>
      <c r="J26" s="235"/>
      <c r="K26" s="328" t="s">
        <v>47</v>
      </c>
      <c r="L26" s="73">
        <v>-3391</v>
      </c>
    </row>
    <row r="27" spans="1:13" x14ac:dyDescent="0.25">
      <c r="A27" s="323" t="s">
        <v>49</v>
      </c>
      <c r="B27" s="73">
        <v>4156</v>
      </c>
      <c r="C27" s="74">
        <v>25.9</v>
      </c>
      <c r="D27" s="74">
        <v>5.5</v>
      </c>
      <c r="E27" s="235"/>
      <c r="F27" s="235" t="s">
        <v>61</v>
      </c>
      <c r="G27" s="73">
        <v>2345</v>
      </c>
      <c r="H27" s="236">
        <v>11</v>
      </c>
      <c r="I27" s="236">
        <v>3.3</v>
      </c>
      <c r="J27" s="235"/>
      <c r="K27" s="328" t="s">
        <v>44</v>
      </c>
      <c r="L27" s="73">
        <v>-3344</v>
      </c>
    </row>
    <row r="28" spans="1:13" x14ac:dyDescent="0.25">
      <c r="A28" s="323" t="s">
        <v>48</v>
      </c>
      <c r="B28" s="73">
        <v>3800</v>
      </c>
      <c r="C28" s="74">
        <v>13.5</v>
      </c>
      <c r="D28" s="74">
        <v>5.0999999999999996</v>
      </c>
      <c r="E28" s="235"/>
      <c r="F28" s="235" t="s">
        <v>59</v>
      </c>
      <c r="G28" s="73">
        <v>2014</v>
      </c>
      <c r="H28" s="236">
        <v>128.9</v>
      </c>
      <c r="I28" s="236">
        <v>2.8</v>
      </c>
      <c r="J28" s="235"/>
      <c r="K28" s="328" t="s">
        <v>48</v>
      </c>
      <c r="L28" s="73">
        <v>2145</v>
      </c>
    </row>
    <row r="29" spans="1:13" x14ac:dyDescent="0.25">
      <c r="A29" s="323" t="s">
        <v>51</v>
      </c>
      <c r="B29" s="73">
        <v>2921</v>
      </c>
      <c r="C29" s="74">
        <v>9.4</v>
      </c>
      <c r="D29" s="74">
        <v>3.9</v>
      </c>
      <c r="E29" s="235"/>
      <c r="F29" s="235" t="s">
        <v>52</v>
      </c>
      <c r="G29" s="73">
        <v>1775</v>
      </c>
      <c r="H29" s="236">
        <v>-31.2</v>
      </c>
      <c r="I29" s="236">
        <v>2.5</v>
      </c>
      <c r="J29" s="235"/>
      <c r="K29" s="328" t="s">
        <v>51</v>
      </c>
      <c r="L29" s="73">
        <v>2142</v>
      </c>
    </row>
    <row r="30" spans="1:13" x14ac:dyDescent="0.25">
      <c r="A30" s="323" t="s">
        <v>50</v>
      </c>
      <c r="B30" s="73">
        <v>2751</v>
      </c>
      <c r="C30" s="74">
        <v>0</v>
      </c>
      <c r="D30" s="74">
        <v>3.7</v>
      </c>
      <c r="E30" s="235"/>
      <c r="F30" s="235" t="s">
        <v>48</v>
      </c>
      <c r="G30" s="73">
        <v>1655</v>
      </c>
      <c r="H30" s="236">
        <v>42.1</v>
      </c>
      <c r="I30" s="236">
        <v>2.2999999999999998</v>
      </c>
      <c r="J30" s="235"/>
      <c r="K30" s="328" t="s">
        <v>63</v>
      </c>
      <c r="L30" s="73">
        <v>1747</v>
      </c>
    </row>
    <row r="31" spans="1:13" x14ac:dyDescent="0.25">
      <c r="A31" s="323" t="s">
        <v>63</v>
      </c>
      <c r="B31" s="73">
        <v>2013</v>
      </c>
      <c r="C31" s="74">
        <v>23.5</v>
      </c>
      <c r="D31" s="74">
        <v>2.7</v>
      </c>
      <c r="E31" s="235"/>
      <c r="F31" s="235" t="s">
        <v>65</v>
      </c>
      <c r="G31" s="73">
        <v>1534</v>
      </c>
      <c r="H31" s="236">
        <v>21.5</v>
      </c>
      <c r="I31" s="236">
        <v>2.2000000000000002</v>
      </c>
      <c r="J31" s="235"/>
      <c r="K31" s="328" t="s">
        <v>50</v>
      </c>
      <c r="L31" s="73">
        <v>1670</v>
      </c>
    </row>
    <row r="32" spans="1:13" x14ac:dyDescent="0.25">
      <c r="A32" s="323" t="s">
        <v>60</v>
      </c>
      <c r="B32" s="73">
        <v>1730</v>
      </c>
      <c r="C32" s="74">
        <v>17.3</v>
      </c>
      <c r="D32" s="74">
        <v>2.2999999999999998</v>
      </c>
      <c r="E32" s="235"/>
      <c r="F32" s="235" t="s">
        <v>64</v>
      </c>
      <c r="G32" s="73">
        <v>1424</v>
      </c>
      <c r="H32" s="236">
        <v>29.1</v>
      </c>
      <c r="I32" s="236">
        <v>2</v>
      </c>
      <c r="J32" s="235"/>
      <c r="K32" s="328" t="s">
        <v>61</v>
      </c>
      <c r="L32" s="73">
        <v>-1597</v>
      </c>
    </row>
    <row r="33" spans="1:12" x14ac:dyDescent="0.25">
      <c r="A33" s="323" t="s">
        <v>66</v>
      </c>
      <c r="B33" s="73">
        <v>1718</v>
      </c>
      <c r="C33" s="324">
        <v>11.6</v>
      </c>
      <c r="D33" s="74">
        <v>2.2999999999999998</v>
      </c>
      <c r="E33" s="235"/>
      <c r="F33" s="235" t="s">
        <v>62</v>
      </c>
      <c r="G33" s="73">
        <v>1370</v>
      </c>
      <c r="H33" s="236">
        <v>26.3</v>
      </c>
      <c r="I33" s="236">
        <v>1.9</v>
      </c>
      <c r="J33" s="235"/>
      <c r="K33" s="328" t="s">
        <v>59</v>
      </c>
      <c r="L33" s="73">
        <v>-1558</v>
      </c>
    </row>
    <row r="34" spans="1:12" x14ac:dyDescent="0.25">
      <c r="A34" s="237" t="s">
        <v>39</v>
      </c>
      <c r="B34" s="238">
        <v>32927</v>
      </c>
      <c r="C34" s="329">
        <v>12.3</v>
      </c>
      <c r="D34" s="329">
        <v>43.8</v>
      </c>
      <c r="E34" s="237"/>
      <c r="F34" s="237" t="s">
        <v>39</v>
      </c>
      <c r="G34" s="238">
        <v>20738</v>
      </c>
      <c r="H34" s="330">
        <v>36.299999999999997</v>
      </c>
      <c r="I34" s="330">
        <v>29.3</v>
      </c>
      <c r="J34" s="237"/>
      <c r="K34" s="331" t="s">
        <v>39</v>
      </c>
      <c r="L34" s="238">
        <v>11122</v>
      </c>
    </row>
    <row r="35" spans="1:12" ht="13" x14ac:dyDescent="0.3">
      <c r="A35" s="332"/>
      <c r="B35" s="332"/>
      <c r="C35" s="333"/>
      <c r="D35" s="332"/>
      <c r="E35" s="332"/>
      <c r="F35" s="332"/>
      <c r="G35" s="332"/>
      <c r="H35" s="332"/>
      <c r="I35" s="332"/>
      <c r="J35" s="332"/>
      <c r="K35" s="332"/>
      <c r="L35" s="332"/>
    </row>
    <row r="36" spans="1:12" ht="13" x14ac:dyDescent="0.3">
      <c r="A36" s="332"/>
      <c r="B36" s="332"/>
      <c r="C36" s="333"/>
      <c r="D36" s="332"/>
      <c r="E36" s="332"/>
      <c r="F36" s="332"/>
      <c r="G36" s="332"/>
      <c r="H36" s="332"/>
      <c r="I36" s="332"/>
      <c r="J36" s="332"/>
      <c r="K36" s="332"/>
      <c r="L36" s="332"/>
    </row>
    <row r="37" spans="1:12" ht="13" x14ac:dyDescent="0.3">
      <c r="A37" s="163" t="s">
        <v>67</v>
      </c>
      <c r="B37" s="332"/>
      <c r="C37" s="333"/>
      <c r="D37" s="332"/>
      <c r="E37" s="332"/>
      <c r="F37" s="332"/>
      <c r="G37" s="389"/>
      <c r="H37" s="332"/>
      <c r="I37" s="332"/>
      <c r="J37" s="332"/>
      <c r="K37" s="332"/>
      <c r="L37" s="332"/>
    </row>
    <row r="39" spans="1:12" x14ac:dyDescent="0.25">
      <c r="D39" s="200"/>
    </row>
  </sheetData>
  <mergeCells count="13">
    <mergeCell ref="L5:L6"/>
    <mergeCell ref="K4:L4"/>
    <mergeCell ref="A5:A6"/>
    <mergeCell ref="B5:B6"/>
    <mergeCell ref="C5:C6"/>
    <mergeCell ref="F5:F6"/>
    <mergeCell ref="G5:G6"/>
    <mergeCell ref="H5:H6"/>
    <mergeCell ref="K5:K6"/>
    <mergeCell ref="D5:D6"/>
    <mergeCell ref="A4:D4"/>
    <mergeCell ref="F4:I4"/>
    <mergeCell ref="I5:I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40135-CB92-4D8E-B8E2-60223C2DB1B4}">
  <dimension ref="A1:D122"/>
  <sheetViews>
    <sheetView topLeftCell="A10" workbookViewId="0">
      <selection activeCell="G18" sqref="G18"/>
    </sheetView>
  </sheetViews>
  <sheetFormatPr baseColWidth="10" defaultRowHeight="12.5" x14ac:dyDescent="0.25"/>
  <sheetData>
    <row r="1" spans="1:4" x14ac:dyDescent="0.25">
      <c r="A1" s="4" t="s">
        <v>741</v>
      </c>
      <c r="B1" s="4" t="s">
        <v>381</v>
      </c>
      <c r="C1" s="4" t="s">
        <v>382</v>
      </c>
      <c r="D1" s="45" t="s">
        <v>387</v>
      </c>
    </row>
    <row r="2" spans="1:4" x14ac:dyDescent="0.25">
      <c r="A2" s="397">
        <v>41183</v>
      </c>
      <c r="B2" s="406">
        <v>6257</v>
      </c>
      <c r="C2" s="400">
        <v>5836.90408388998</v>
      </c>
      <c r="D2" s="2">
        <v>5754.5703282402801</v>
      </c>
    </row>
    <row r="3" spans="1:4" x14ac:dyDescent="0.25">
      <c r="A3" s="397">
        <v>41214</v>
      </c>
      <c r="B3" s="406">
        <v>5779</v>
      </c>
      <c r="C3" s="400">
        <v>5726.9146366719897</v>
      </c>
      <c r="D3" s="2">
        <v>5854.66746851691</v>
      </c>
    </row>
    <row r="4" spans="1:4" x14ac:dyDescent="0.25">
      <c r="A4" s="397">
        <v>41244</v>
      </c>
      <c r="B4" s="406">
        <v>5437</v>
      </c>
      <c r="C4" s="400">
        <v>6019.2663037453403</v>
      </c>
      <c r="D4" s="2">
        <v>5963.4608984934503</v>
      </c>
    </row>
    <row r="5" spans="1:4" x14ac:dyDescent="0.25">
      <c r="A5" s="397">
        <v>41275</v>
      </c>
      <c r="B5" s="406">
        <v>5358</v>
      </c>
      <c r="C5" s="400">
        <v>5920.9285511492499</v>
      </c>
      <c r="D5" s="2">
        <v>6074.1807633686503</v>
      </c>
    </row>
    <row r="6" spans="1:4" x14ac:dyDescent="0.25">
      <c r="A6" s="397">
        <v>41306</v>
      </c>
      <c r="B6" s="406">
        <v>5175</v>
      </c>
      <c r="C6" s="400">
        <v>6162.1798973687801</v>
      </c>
      <c r="D6" s="2">
        <v>6177.5376836919704</v>
      </c>
    </row>
    <row r="7" spans="1:4" x14ac:dyDescent="0.25">
      <c r="A7" s="397">
        <v>41334</v>
      </c>
      <c r="B7" s="406">
        <v>5619</v>
      </c>
      <c r="C7" s="400">
        <v>6335.4981782263203</v>
      </c>
      <c r="D7" s="2">
        <v>6263.7392720451799</v>
      </c>
    </row>
    <row r="8" spans="1:4" x14ac:dyDescent="0.25">
      <c r="A8" s="397">
        <v>41365</v>
      </c>
      <c r="B8" s="406">
        <v>6193</v>
      </c>
      <c r="C8" s="400">
        <v>6421.39003431935</v>
      </c>
      <c r="D8" s="2">
        <v>6325.0459422370304</v>
      </c>
    </row>
    <row r="9" spans="1:4" x14ac:dyDescent="0.25">
      <c r="A9" s="397">
        <v>41395</v>
      </c>
      <c r="B9" s="406">
        <v>7028</v>
      </c>
      <c r="C9" s="400">
        <v>6512.9786518805104</v>
      </c>
      <c r="D9" s="2">
        <v>6358.5444737576399</v>
      </c>
    </row>
    <row r="10" spans="1:4" x14ac:dyDescent="0.25">
      <c r="A10" s="397">
        <v>41426</v>
      </c>
      <c r="B10" s="406">
        <v>6643</v>
      </c>
      <c r="C10" s="400">
        <v>6372.8756765634898</v>
      </c>
      <c r="D10" s="2">
        <v>6366.10819767051</v>
      </c>
    </row>
    <row r="11" spans="1:4" x14ac:dyDescent="0.25">
      <c r="A11" s="397">
        <v>41456</v>
      </c>
      <c r="B11" s="406">
        <v>6988</v>
      </c>
      <c r="C11" s="400">
        <v>6076.9188510561999</v>
      </c>
      <c r="D11" s="2">
        <v>6353.4522585187096</v>
      </c>
    </row>
    <row r="12" spans="1:4" x14ac:dyDescent="0.25">
      <c r="A12" s="397">
        <v>41487</v>
      </c>
      <c r="B12" s="406">
        <v>7074</v>
      </c>
      <c r="C12" s="400">
        <v>6314.5019062384199</v>
      </c>
      <c r="D12" s="2">
        <v>6326.4543359280196</v>
      </c>
    </row>
    <row r="13" spans="1:4" x14ac:dyDescent="0.25">
      <c r="A13" s="397">
        <v>41518</v>
      </c>
      <c r="B13" s="406">
        <v>6029</v>
      </c>
      <c r="C13" s="400">
        <v>5776.7276563564801</v>
      </c>
      <c r="D13" s="2">
        <v>6290.66821413248</v>
      </c>
    </row>
    <row r="14" spans="1:4" x14ac:dyDescent="0.25">
      <c r="A14" s="397">
        <v>41548</v>
      </c>
      <c r="B14" s="406">
        <v>6831</v>
      </c>
      <c r="C14" s="400">
        <v>6429.6781632785096</v>
      </c>
      <c r="D14" s="2">
        <v>6247.8086842729799</v>
      </c>
    </row>
    <row r="15" spans="1:4" x14ac:dyDescent="0.25">
      <c r="A15" s="397">
        <v>41579</v>
      </c>
      <c r="B15" s="406">
        <v>6092</v>
      </c>
      <c r="C15" s="400">
        <v>6222.3322523421702</v>
      </c>
      <c r="D15" s="2">
        <v>6195.0636002486199</v>
      </c>
    </row>
    <row r="16" spans="1:4" x14ac:dyDescent="0.25">
      <c r="A16" s="397">
        <v>41609</v>
      </c>
      <c r="B16" s="406">
        <v>5412</v>
      </c>
      <c r="C16" s="400">
        <v>5895.9901812205098</v>
      </c>
      <c r="D16" s="2">
        <v>6128.4293540711697</v>
      </c>
    </row>
    <row r="17" spans="1:4" x14ac:dyDescent="0.25">
      <c r="A17" s="397">
        <v>41640</v>
      </c>
      <c r="B17" s="406">
        <v>5649</v>
      </c>
      <c r="C17" s="400">
        <v>6185.9858883801098</v>
      </c>
      <c r="D17" s="2">
        <v>6043.4117839773498</v>
      </c>
    </row>
    <row r="18" spans="1:4" x14ac:dyDescent="0.25">
      <c r="A18" s="397">
        <v>41671</v>
      </c>
      <c r="B18" s="406">
        <v>5537</v>
      </c>
      <c r="C18" s="400">
        <v>6559.0815594496999</v>
      </c>
      <c r="D18" s="2">
        <v>5940.90593962399</v>
      </c>
    </row>
    <row r="19" spans="1:4" x14ac:dyDescent="0.25">
      <c r="A19" s="397">
        <v>41699</v>
      </c>
      <c r="B19" s="406">
        <v>5390</v>
      </c>
      <c r="C19" s="400">
        <v>5634.2538758655201</v>
      </c>
      <c r="D19" s="2">
        <v>5826.2282811079003</v>
      </c>
    </row>
    <row r="20" spans="1:4" x14ac:dyDescent="0.25">
      <c r="A20" s="397">
        <v>41730</v>
      </c>
      <c r="B20" s="406">
        <v>5656</v>
      </c>
      <c r="C20" s="400">
        <v>5771.5773328609603</v>
      </c>
      <c r="D20" s="2">
        <v>5706.3595449797303</v>
      </c>
    </row>
    <row r="21" spans="1:4" x14ac:dyDescent="0.25">
      <c r="A21" s="397">
        <v>41760</v>
      </c>
      <c r="B21" s="406">
        <v>5777</v>
      </c>
      <c r="C21" s="400">
        <v>5428.6513660910005</v>
      </c>
      <c r="D21" s="2">
        <v>5590.05663295457</v>
      </c>
    </row>
    <row r="22" spans="1:4" x14ac:dyDescent="0.25">
      <c r="A22" s="397">
        <v>41791</v>
      </c>
      <c r="B22" s="406">
        <v>5848</v>
      </c>
      <c r="C22" s="400">
        <v>5424.0927365137504</v>
      </c>
      <c r="D22" s="2">
        <v>5483.68517648123</v>
      </c>
    </row>
    <row r="23" spans="1:4" x14ac:dyDescent="0.25">
      <c r="A23" s="397">
        <v>41821</v>
      </c>
      <c r="B23" s="406">
        <v>6145</v>
      </c>
      <c r="C23" s="400">
        <v>5416.2077583996197</v>
      </c>
      <c r="D23" s="2">
        <v>5388.9223687086396</v>
      </c>
    </row>
    <row r="24" spans="1:4" x14ac:dyDescent="0.25">
      <c r="A24" s="397">
        <v>41852</v>
      </c>
      <c r="B24" s="406">
        <v>5644</v>
      </c>
      <c r="C24" s="400">
        <v>5265.42921151267</v>
      </c>
      <c r="D24" s="2">
        <v>5304.4147721517202</v>
      </c>
    </row>
    <row r="25" spans="1:4" x14ac:dyDescent="0.25">
      <c r="A25" s="402">
        <v>41883</v>
      </c>
      <c r="B25" s="2">
        <v>5644</v>
      </c>
      <c r="C25" s="2">
        <v>5308.4693209644902</v>
      </c>
      <c r="D25" s="2">
        <v>5226.5790323940701</v>
      </c>
    </row>
    <row r="26" spans="1:4" x14ac:dyDescent="0.25">
      <c r="A26" s="402">
        <v>41913</v>
      </c>
      <c r="B26" s="2">
        <v>5494</v>
      </c>
      <c r="C26" s="2">
        <v>5130.7178659879601</v>
      </c>
      <c r="D26" s="2">
        <v>5153.6744869568502</v>
      </c>
    </row>
    <row r="27" spans="1:4" x14ac:dyDescent="0.25">
      <c r="A27" s="402">
        <v>41944</v>
      </c>
      <c r="B27" s="2">
        <v>4651</v>
      </c>
      <c r="C27" s="2">
        <v>5003.39426353404</v>
      </c>
      <c r="D27" s="2">
        <v>5089.4556762338598</v>
      </c>
    </row>
    <row r="28" spans="1:4" x14ac:dyDescent="0.25">
      <c r="A28" s="402">
        <v>41974</v>
      </c>
      <c r="B28" s="2">
        <v>4300</v>
      </c>
      <c r="C28" s="2">
        <v>4607.1388204401801</v>
      </c>
      <c r="D28" s="2">
        <v>5039.7343595317598</v>
      </c>
    </row>
    <row r="29" spans="1:4" x14ac:dyDescent="0.25">
      <c r="A29" s="402">
        <v>42005</v>
      </c>
      <c r="B29" s="2">
        <v>4363</v>
      </c>
      <c r="C29" s="2">
        <v>4898.2790992235896</v>
      </c>
      <c r="D29" s="2">
        <v>5005.8670711213399</v>
      </c>
    </row>
    <row r="30" spans="1:4" x14ac:dyDescent="0.25">
      <c r="A30" s="402">
        <v>42036</v>
      </c>
      <c r="B30" s="2">
        <v>4085</v>
      </c>
      <c r="C30" s="2">
        <v>4968.2335797670903</v>
      </c>
      <c r="D30" s="2">
        <v>5006.15656922788</v>
      </c>
    </row>
    <row r="31" spans="1:4" x14ac:dyDescent="0.25">
      <c r="A31" s="402">
        <v>42064</v>
      </c>
      <c r="B31" s="2">
        <v>5059</v>
      </c>
      <c r="C31" s="2">
        <v>5129.0683744702701</v>
      </c>
      <c r="D31" s="2">
        <v>5022.6095968187701</v>
      </c>
    </row>
    <row r="32" spans="1:4" x14ac:dyDescent="0.25">
      <c r="A32" s="402">
        <v>42095</v>
      </c>
      <c r="B32" s="2">
        <v>4933</v>
      </c>
      <c r="C32" s="2">
        <v>5052.3792105107505</v>
      </c>
      <c r="D32" s="2">
        <v>5047.4615266393903</v>
      </c>
    </row>
    <row r="33" spans="1:4" x14ac:dyDescent="0.25">
      <c r="A33" s="402">
        <v>42125</v>
      </c>
      <c r="B33" s="2">
        <v>5003</v>
      </c>
      <c r="C33" s="2">
        <v>4966.6271613054496</v>
      </c>
      <c r="D33" s="2">
        <v>5071.3042754247999</v>
      </c>
    </row>
    <row r="34" spans="1:4" x14ac:dyDescent="0.25">
      <c r="A34" s="402">
        <v>42156</v>
      </c>
      <c r="B34" s="2">
        <v>5707</v>
      </c>
      <c r="C34" s="2">
        <v>5216.6478383099202</v>
      </c>
      <c r="D34" s="2">
        <v>5086.1131738755103</v>
      </c>
    </row>
    <row r="35" spans="1:4" x14ac:dyDescent="0.25">
      <c r="A35" s="402">
        <v>42186</v>
      </c>
      <c r="B35" s="2">
        <v>5801</v>
      </c>
      <c r="C35" s="2">
        <v>5104.2329269587999</v>
      </c>
      <c r="D35" s="2">
        <v>5086.33895776194</v>
      </c>
    </row>
    <row r="36" spans="1:4" x14ac:dyDescent="0.25">
      <c r="A36" s="402">
        <v>42217</v>
      </c>
      <c r="B36" s="2">
        <v>5605</v>
      </c>
      <c r="C36" s="2">
        <v>5160.9939737573504</v>
      </c>
      <c r="D36" s="2">
        <v>5069.0420939161004</v>
      </c>
    </row>
    <row r="37" spans="1:4" x14ac:dyDescent="0.25">
      <c r="A37" s="402">
        <v>42248</v>
      </c>
      <c r="B37" s="2">
        <v>5487</v>
      </c>
      <c r="C37" s="2">
        <v>5082.0253473431803</v>
      </c>
      <c r="D37" s="2">
        <v>5034.5066758585399</v>
      </c>
    </row>
    <row r="38" spans="1:4" x14ac:dyDescent="0.25">
      <c r="A38" s="402">
        <v>42278</v>
      </c>
      <c r="B38" s="2">
        <v>5058</v>
      </c>
      <c r="C38" s="2">
        <v>4853.6371964063601</v>
      </c>
      <c r="D38" s="2">
        <v>4984.9373968919899</v>
      </c>
    </row>
    <row r="39" spans="1:4" x14ac:dyDescent="0.25">
      <c r="A39" s="402">
        <v>42309</v>
      </c>
      <c r="B39" s="2">
        <v>4700</v>
      </c>
      <c r="C39" s="2">
        <v>4952.01397933728</v>
      </c>
      <c r="D39" s="2">
        <v>4921.7288038185898</v>
      </c>
    </row>
    <row r="40" spans="1:4" x14ac:dyDescent="0.25">
      <c r="A40" s="402">
        <v>42339</v>
      </c>
      <c r="B40" s="2">
        <v>4404</v>
      </c>
      <c r="C40" s="2">
        <v>4820.8613126099699</v>
      </c>
      <c r="D40" s="2">
        <v>4848.52582597932</v>
      </c>
    </row>
    <row r="41" spans="1:4" x14ac:dyDescent="0.25">
      <c r="A41" s="402">
        <v>42370</v>
      </c>
      <c r="B41" s="2">
        <v>4123</v>
      </c>
      <c r="C41" s="2">
        <v>4823.4555225890099</v>
      </c>
      <c r="D41" s="2">
        <v>4752.7388473003502</v>
      </c>
    </row>
    <row r="42" spans="1:4" x14ac:dyDescent="0.25">
      <c r="A42" s="402">
        <v>42401</v>
      </c>
      <c r="B42" s="2">
        <v>4096</v>
      </c>
      <c r="C42" s="2">
        <v>5065.6606902540998</v>
      </c>
      <c r="D42" s="2">
        <v>4674.7938067429895</v>
      </c>
    </row>
    <row r="43" spans="1:4" x14ac:dyDescent="0.25">
      <c r="A43" s="402">
        <v>42430</v>
      </c>
      <c r="B43" s="2">
        <v>4556</v>
      </c>
      <c r="C43" s="2">
        <v>4564.83371621071</v>
      </c>
      <c r="D43" s="2">
        <v>4606.4094416691596</v>
      </c>
    </row>
    <row r="44" spans="1:4" x14ac:dyDescent="0.25">
      <c r="A44" s="402">
        <v>42461</v>
      </c>
      <c r="B44" s="2">
        <v>4423</v>
      </c>
      <c r="C44" s="2">
        <v>4412.8553124637201</v>
      </c>
      <c r="D44" s="2">
        <v>4551.2955163774004</v>
      </c>
    </row>
    <row r="45" spans="1:4" x14ac:dyDescent="0.25">
      <c r="A45" s="402">
        <v>42491</v>
      </c>
      <c r="B45" s="2">
        <v>4874</v>
      </c>
      <c r="C45" s="2">
        <v>4554.4411453595803</v>
      </c>
      <c r="D45" s="2">
        <v>4513.8148088342996</v>
      </c>
    </row>
    <row r="46" spans="1:4" x14ac:dyDescent="0.25">
      <c r="A46" s="402">
        <v>42522</v>
      </c>
      <c r="B46" s="2">
        <v>5046</v>
      </c>
      <c r="C46" s="2">
        <v>4504.1349069152902</v>
      </c>
      <c r="D46" s="2">
        <v>4496.8524472208701</v>
      </c>
    </row>
    <row r="47" spans="1:4" x14ac:dyDescent="0.25">
      <c r="A47" s="402">
        <v>42552</v>
      </c>
      <c r="B47" s="2">
        <v>4718</v>
      </c>
      <c r="C47" s="2">
        <v>4454.8707863969103</v>
      </c>
      <c r="D47" s="2">
        <v>4500.9176244706096</v>
      </c>
    </row>
    <row r="48" spans="1:4" x14ac:dyDescent="0.25">
      <c r="A48" s="402">
        <v>42583</v>
      </c>
      <c r="B48" s="2">
        <v>5174</v>
      </c>
      <c r="C48" s="2">
        <v>4507.7986525844099</v>
      </c>
      <c r="D48" s="2">
        <v>4526.2163423083703</v>
      </c>
    </row>
    <row r="49" spans="1:4" x14ac:dyDescent="0.25">
      <c r="A49" s="402">
        <v>42614</v>
      </c>
      <c r="B49" s="2">
        <v>4741</v>
      </c>
      <c r="C49" s="2">
        <v>4436.60177240753</v>
      </c>
      <c r="D49" s="2">
        <v>4572.2383731825503</v>
      </c>
    </row>
    <row r="50" spans="1:4" x14ac:dyDescent="0.25">
      <c r="A50" s="402">
        <v>42644</v>
      </c>
      <c r="B50" s="2">
        <v>4783</v>
      </c>
      <c r="C50" s="2">
        <v>4659.0468056306399</v>
      </c>
      <c r="D50" s="2">
        <v>4638.2911946428603</v>
      </c>
    </row>
    <row r="51" spans="1:4" x14ac:dyDescent="0.25">
      <c r="A51" s="402">
        <v>42675</v>
      </c>
      <c r="B51" s="2">
        <v>4723</v>
      </c>
      <c r="C51" s="2">
        <v>4721.8517788947702</v>
      </c>
      <c r="D51" s="2">
        <v>4722.4439730034201</v>
      </c>
    </row>
    <row r="52" spans="1:4" x14ac:dyDescent="0.25">
      <c r="A52" s="402">
        <v>42705</v>
      </c>
      <c r="B52" s="2">
        <v>4595</v>
      </c>
      <c r="C52" s="2">
        <v>5146.4489102933103</v>
      </c>
      <c r="D52" s="2">
        <v>4820.8584733696398</v>
      </c>
    </row>
    <row r="53" spans="1:4" x14ac:dyDescent="0.25">
      <c r="A53" s="402">
        <v>42736</v>
      </c>
      <c r="B53" s="2">
        <v>4344</v>
      </c>
      <c r="C53" s="2">
        <v>4814.4043597214104</v>
      </c>
      <c r="D53" s="2">
        <v>4923.6293273287802</v>
      </c>
    </row>
    <row r="54" spans="1:4" x14ac:dyDescent="0.25">
      <c r="A54" s="402">
        <v>42767</v>
      </c>
      <c r="B54" s="2">
        <v>4117</v>
      </c>
      <c r="C54" s="2">
        <v>4970.5634614607497</v>
      </c>
      <c r="D54" s="2">
        <v>5034.8157296894296</v>
      </c>
    </row>
    <row r="55" spans="1:4" x14ac:dyDescent="0.25">
      <c r="A55" s="402">
        <v>42795</v>
      </c>
      <c r="B55" s="2">
        <v>5475</v>
      </c>
      <c r="C55" s="2">
        <v>5320.0517259579401</v>
      </c>
      <c r="D55" s="2">
        <v>5148.7685828460899</v>
      </c>
    </row>
    <row r="56" spans="1:4" x14ac:dyDescent="0.25">
      <c r="A56" s="402">
        <v>42826</v>
      </c>
      <c r="B56" s="2">
        <v>4973</v>
      </c>
      <c r="C56" s="2">
        <v>5382.2363156485299</v>
      </c>
      <c r="D56" s="2">
        <v>5261.8814798798703</v>
      </c>
    </row>
    <row r="57" spans="1:4" x14ac:dyDescent="0.25">
      <c r="A57" s="402">
        <v>42856</v>
      </c>
      <c r="B57" s="2">
        <v>6064</v>
      </c>
      <c r="C57" s="2">
        <v>5504.0462954553504</v>
      </c>
      <c r="D57" s="2">
        <v>5376.2913104035397</v>
      </c>
    </row>
    <row r="58" spans="1:4" x14ac:dyDescent="0.25">
      <c r="A58" s="402">
        <v>42887</v>
      </c>
      <c r="B58" s="2">
        <v>5898</v>
      </c>
      <c r="C58" s="2">
        <v>5345.3485338741402</v>
      </c>
      <c r="D58" s="2">
        <v>5495.6310837438496</v>
      </c>
    </row>
    <row r="59" spans="1:4" x14ac:dyDescent="0.25">
      <c r="A59" s="402">
        <v>42917</v>
      </c>
      <c r="B59" s="2">
        <v>6043</v>
      </c>
      <c r="C59" s="2">
        <v>5635.2455453673601</v>
      </c>
      <c r="D59" s="2">
        <v>5623.4822822788701</v>
      </c>
    </row>
    <row r="60" spans="1:4" x14ac:dyDescent="0.25">
      <c r="A60" s="402">
        <v>42948</v>
      </c>
      <c r="B60" s="2">
        <v>6317</v>
      </c>
      <c r="C60" s="2">
        <v>5594.3619912799704</v>
      </c>
      <c r="D60" s="2">
        <v>5756.99086336051</v>
      </c>
    </row>
    <row r="61" spans="1:4" x14ac:dyDescent="0.25">
      <c r="A61" s="402">
        <v>42979</v>
      </c>
      <c r="B61" s="2">
        <v>5968</v>
      </c>
      <c r="C61" s="2">
        <v>5751.21296679837</v>
      </c>
      <c r="D61" s="2">
        <v>5887.9541993604198</v>
      </c>
    </row>
    <row r="62" spans="1:4" x14ac:dyDescent="0.25">
      <c r="A62" s="402">
        <v>43009</v>
      </c>
      <c r="B62" s="2">
        <v>6209</v>
      </c>
      <c r="C62" s="2">
        <v>5952.8041366413299</v>
      </c>
      <c r="D62" s="2">
        <v>6005.49374879691</v>
      </c>
    </row>
    <row r="63" spans="1:4" x14ac:dyDescent="0.25">
      <c r="A63" s="402">
        <v>43040</v>
      </c>
      <c r="B63" s="2">
        <v>6163</v>
      </c>
      <c r="C63" s="2">
        <v>6299.0953495309705</v>
      </c>
      <c r="D63" s="2">
        <v>6098.2614921618597</v>
      </c>
    </row>
    <row r="64" spans="1:4" x14ac:dyDescent="0.25">
      <c r="A64" s="402">
        <v>43070</v>
      </c>
      <c r="B64" s="2">
        <v>5366</v>
      </c>
      <c r="C64" s="2">
        <v>6367.6293182638701</v>
      </c>
      <c r="D64" s="2">
        <v>6157.9853785883497</v>
      </c>
    </row>
    <row r="65" spans="1:4" x14ac:dyDescent="0.25">
      <c r="A65" s="401">
        <v>43101</v>
      </c>
      <c r="B65" s="2">
        <v>5743</v>
      </c>
      <c r="C65" s="400">
        <v>6191.0213203038602</v>
      </c>
      <c r="D65" s="2">
        <v>6181.90097327077</v>
      </c>
    </row>
    <row r="66" spans="1:4" x14ac:dyDescent="0.25">
      <c r="A66" s="401">
        <v>43132</v>
      </c>
      <c r="B66" s="2">
        <v>5196</v>
      </c>
      <c r="C66" s="400">
        <v>6091.4455092666203</v>
      </c>
      <c r="D66" s="2">
        <v>6170.7908137431295</v>
      </c>
    </row>
    <row r="67" spans="1:4" x14ac:dyDescent="0.25">
      <c r="A67" s="401">
        <v>43160</v>
      </c>
      <c r="B67" s="2">
        <v>5979</v>
      </c>
      <c r="C67" s="400">
        <v>6151.4092177756402</v>
      </c>
      <c r="D67" s="2">
        <v>6124.92811628252</v>
      </c>
    </row>
    <row r="68" spans="1:4" x14ac:dyDescent="0.25">
      <c r="A68" s="401">
        <v>43191</v>
      </c>
      <c r="B68" s="2">
        <v>6106</v>
      </c>
      <c r="C68" s="2">
        <v>6291.8915641143303</v>
      </c>
      <c r="D68" s="2">
        <v>6045.1553302468801</v>
      </c>
    </row>
    <row r="69" spans="1:4" x14ac:dyDescent="0.25">
      <c r="A69" s="401">
        <v>43221</v>
      </c>
      <c r="B69" s="2">
        <v>6448</v>
      </c>
      <c r="C69" s="2">
        <v>5882.53821523018</v>
      </c>
      <c r="D69" s="2">
        <v>5926.8253945040096</v>
      </c>
    </row>
    <row r="70" spans="1:4" x14ac:dyDescent="0.25">
      <c r="A70" s="401">
        <v>43252</v>
      </c>
      <c r="B70" s="2">
        <v>5461</v>
      </c>
      <c r="C70" s="2">
        <v>5087.9988194062698</v>
      </c>
      <c r="D70" s="2">
        <v>5764.6851091778099</v>
      </c>
    </row>
    <row r="71" spans="1:4" x14ac:dyDescent="0.25">
      <c r="A71" s="401">
        <v>43282</v>
      </c>
      <c r="B71" s="2">
        <v>6182</v>
      </c>
      <c r="C71" s="2">
        <v>5641.4453431836</v>
      </c>
      <c r="D71" s="2">
        <v>5562.4667780169502</v>
      </c>
    </row>
    <row r="72" spans="1:4" x14ac:dyDescent="0.25">
      <c r="A72" s="401">
        <v>43313</v>
      </c>
      <c r="B72" s="2">
        <v>6314</v>
      </c>
      <c r="C72" s="2">
        <v>5608.7786715576003</v>
      </c>
      <c r="D72" s="2">
        <v>5332.3223719338903</v>
      </c>
    </row>
    <row r="73" spans="1:4" x14ac:dyDescent="0.25">
      <c r="A73" s="401">
        <v>43344</v>
      </c>
      <c r="B73" s="2">
        <v>4700</v>
      </c>
      <c r="C73" s="2">
        <v>4737.4642794121801</v>
      </c>
      <c r="D73" s="2">
        <v>5093.9984442263503</v>
      </c>
    </row>
    <row r="74" spans="1:4" x14ac:dyDescent="0.25">
      <c r="A74" s="401">
        <v>43374</v>
      </c>
      <c r="B74" s="2">
        <v>5073</v>
      </c>
      <c r="C74" s="2">
        <v>4717.6234020828997</v>
      </c>
      <c r="D74" s="2">
        <v>4867.7830621092899</v>
      </c>
    </row>
    <row r="75" spans="1:4" x14ac:dyDescent="0.25">
      <c r="A75" s="401">
        <v>43405</v>
      </c>
      <c r="B75" s="2">
        <v>4363</v>
      </c>
      <c r="C75" s="2">
        <v>4497.2823085947102</v>
      </c>
      <c r="D75" s="2">
        <v>4673.4176050242704</v>
      </c>
    </row>
    <row r="76" spans="1:4" x14ac:dyDescent="0.25">
      <c r="A76" s="401">
        <v>43435</v>
      </c>
      <c r="B76" s="2">
        <v>3917</v>
      </c>
      <c r="C76" s="2">
        <v>4583.1013490721098</v>
      </c>
      <c r="D76" s="2">
        <v>4521.1492150803097</v>
      </c>
    </row>
    <row r="77" spans="1:4" x14ac:dyDescent="0.25">
      <c r="A77" s="401">
        <v>43466</v>
      </c>
      <c r="B77" s="2">
        <v>4212</v>
      </c>
      <c r="C77" s="2">
        <v>4561.6957314779502</v>
      </c>
      <c r="D77" s="2">
        <v>4410.1861208540304</v>
      </c>
    </row>
    <row r="78" spans="1:4" x14ac:dyDescent="0.25">
      <c r="A78" s="401">
        <v>43497</v>
      </c>
      <c r="B78" s="2">
        <v>3998</v>
      </c>
      <c r="C78" s="2">
        <v>4693.1891910047498</v>
      </c>
      <c r="D78" s="2">
        <v>4331.2497784673196</v>
      </c>
    </row>
    <row r="79" spans="1:4" x14ac:dyDescent="0.25">
      <c r="A79" s="401">
        <v>43525</v>
      </c>
      <c r="B79" s="2">
        <v>3956</v>
      </c>
      <c r="C79" s="2">
        <v>4145.9286887369999</v>
      </c>
      <c r="D79" s="2">
        <v>4273.4764196078304</v>
      </c>
    </row>
    <row r="80" spans="1:4" x14ac:dyDescent="0.25">
      <c r="A80" s="401">
        <v>43556</v>
      </c>
      <c r="B80" s="2">
        <v>4172</v>
      </c>
      <c r="C80" s="2">
        <v>4329.3708901248701</v>
      </c>
      <c r="D80" s="2">
        <v>4226.5395300445698</v>
      </c>
    </row>
    <row r="81" spans="1:4" x14ac:dyDescent="0.25">
      <c r="A81" s="401">
        <v>43586</v>
      </c>
      <c r="B81" s="2">
        <v>4645</v>
      </c>
      <c r="C81" s="2">
        <v>4211.6549512464599</v>
      </c>
      <c r="D81" s="2">
        <v>4182.7138668336302</v>
      </c>
    </row>
    <row r="82" spans="1:4" x14ac:dyDescent="0.25">
      <c r="A82" s="401">
        <v>43617</v>
      </c>
      <c r="B82" s="2">
        <v>4171</v>
      </c>
      <c r="C82" s="2">
        <v>4024.1102809693002</v>
      </c>
      <c r="D82" s="2">
        <v>4137.4500106645</v>
      </c>
    </row>
    <row r="83" spans="1:4" x14ac:dyDescent="0.25">
      <c r="A83" s="401">
        <v>43647</v>
      </c>
      <c r="B83" s="2">
        <v>4905</v>
      </c>
      <c r="C83" s="2">
        <v>4309.2203706526197</v>
      </c>
      <c r="D83" s="2">
        <v>4084.8642914720999</v>
      </c>
    </row>
    <row r="84" spans="1:4" x14ac:dyDescent="0.25">
      <c r="A84" s="401">
        <v>43678</v>
      </c>
      <c r="B84" s="2">
        <v>4400</v>
      </c>
      <c r="C84" s="2">
        <v>3958.81672878479</v>
      </c>
      <c r="D84" s="2">
        <v>4021.3433790870099</v>
      </c>
    </row>
    <row r="85" spans="1:4" x14ac:dyDescent="0.25">
      <c r="A85" s="401">
        <v>43709</v>
      </c>
      <c r="B85" s="2">
        <v>4002</v>
      </c>
      <c r="C85" s="2">
        <v>3890.7116991389498</v>
      </c>
      <c r="D85" s="2">
        <v>3944.75509445237</v>
      </c>
    </row>
    <row r="86" spans="1:4" x14ac:dyDescent="0.25">
      <c r="A86" s="401">
        <v>43739</v>
      </c>
      <c r="B86" s="2">
        <v>4121</v>
      </c>
      <c r="C86" s="2">
        <v>3827.34852841047</v>
      </c>
      <c r="D86" s="2">
        <v>3852.9108365509501</v>
      </c>
    </row>
    <row r="87" spans="1:4" x14ac:dyDescent="0.25">
      <c r="A87" s="402">
        <v>43788</v>
      </c>
      <c r="B87" s="2">
        <v>3409</v>
      </c>
      <c r="C87" s="2">
        <v>3594.9897832059</v>
      </c>
      <c r="D87" s="2">
        <v>3744.5251675484001</v>
      </c>
    </row>
    <row r="88" spans="1:4" x14ac:dyDescent="0.25">
      <c r="A88" s="402">
        <v>43818</v>
      </c>
      <c r="B88" s="2">
        <v>3133</v>
      </c>
      <c r="C88" s="400">
        <v>3576.9631562469499</v>
      </c>
      <c r="D88" s="2">
        <v>3620.3797838483501</v>
      </c>
    </row>
    <row r="89" spans="1:4" x14ac:dyDescent="0.25">
      <c r="A89" s="402">
        <v>43849</v>
      </c>
      <c r="B89" s="2">
        <v>3535</v>
      </c>
      <c r="C89" s="400">
        <v>3823.3538530004098</v>
      </c>
      <c r="D89" s="2">
        <v>3486.86749972486</v>
      </c>
    </row>
    <row r="90" spans="1:4" x14ac:dyDescent="0.25">
      <c r="A90" s="402">
        <v>43862</v>
      </c>
      <c r="B90" s="2">
        <v>3191</v>
      </c>
      <c r="C90" s="400">
        <v>3801.52310075988</v>
      </c>
      <c r="D90" s="2">
        <v>3354.55171933683</v>
      </c>
    </row>
    <row r="91" spans="1:4" x14ac:dyDescent="0.25">
      <c r="A91" s="402">
        <v>43891</v>
      </c>
      <c r="B91" s="2">
        <v>3154</v>
      </c>
      <c r="C91" s="400">
        <v>3159.3144283187098</v>
      </c>
      <c r="D91" s="2">
        <v>3239.03720581779</v>
      </c>
    </row>
    <row r="92" spans="1:4" x14ac:dyDescent="0.25">
      <c r="A92" s="402">
        <v>43922</v>
      </c>
      <c r="B92" s="2">
        <v>2894</v>
      </c>
      <c r="C92" s="400">
        <v>2917.4955140697798</v>
      </c>
      <c r="D92" s="2">
        <v>3159.0751115026101</v>
      </c>
    </row>
    <row r="93" spans="1:4" x14ac:dyDescent="0.25">
      <c r="A93" s="402">
        <v>43952</v>
      </c>
      <c r="B93" s="2">
        <v>3166</v>
      </c>
      <c r="C93" s="400">
        <v>3044.6932565954498</v>
      </c>
      <c r="D93" s="2">
        <v>3135.7305813826601</v>
      </c>
    </row>
    <row r="94" spans="1:4" x14ac:dyDescent="0.25">
      <c r="A94" s="402">
        <v>43983</v>
      </c>
      <c r="B94" s="2">
        <v>3299</v>
      </c>
      <c r="C94" s="400">
        <v>2982.8989762377701</v>
      </c>
      <c r="D94" s="2">
        <v>3182.93454440706</v>
      </c>
    </row>
    <row r="95" spans="1:4" x14ac:dyDescent="0.25">
      <c r="A95" s="402">
        <v>44013</v>
      </c>
      <c r="B95" s="2">
        <v>3451</v>
      </c>
      <c r="C95" s="400">
        <v>3010.85272086241</v>
      </c>
      <c r="D95" s="2">
        <v>3302.8687374323199</v>
      </c>
    </row>
    <row r="96" spans="1:4" x14ac:dyDescent="0.25">
      <c r="A96" s="402">
        <v>44044</v>
      </c>
      <c r="B96" s="2">
        <v>3508</v>
      </c>
      <c r="C96" s="400">
        <v>3201.9197498886201</v>
      </c>
      <c r="D96" s="2">
        <v>3483.27616894108</v>
      </c>
    </row>
    <row r="97" spans="1:4" x14ac:dyDescent="0.25">
      <c r="A97" s="402">
        <v>44075</v>
      </c>
      <c r="B97" s="2">
        <v>4129</v>
      </c>
      <c r="C97" s="400">
        <v>3752.7457063179299</v>
      </c>
      <c r="D97" s="2">
        <v>3700.4761187013901</v>
      </c>
    </row>
    <row r="98" spans="1:4" x14ac:dyDescent="0.25">
      <c r="A98" s="402">
        <v>44105</v>
      </c>
      <c r="B98" s="2">
        <v>4004</v>
      </c>
      <c r="C98" s="400">
        <v>3800.7664862841598</v>
      </c>
      <c r="D98" s="2">
        <v>3925.5552293984201</v>
      </c>
    </row>
    <row r="99" spans="1:4" x14ac:dyDescent="0.25">
      <c r="A99" s="402">
        <v>44136</v>
      </c>
      <c r="B99" s="2">
        <v>4115</v>
      </c>
      <c r="C99" s="400">
        <v>4475.3542719378001</v>
      </c>
      <c r="D99" s="2">
        <v>4131.4465651515102</v>
      </c>
    </row>
    <row r="100" spans="1:4" x14ac:dyDescent="0.25">
      <c r="A100" s="402">
        <v>44166</v>
      </c>
      <c r="B100" s="2">
        <v>3908</v>
      </c>
      <c r="C100" s="400">
        <v>4383.0819357270802</v>
      </c>
      <c r="D100" s="2">
        <v>4302.04811318052</v>
      </c>
    </row>
    <row r="101" spans="1:4" x14ac:dyDescent="0.25">
      <c r="A101" s="402">
        <v>44197</v>
      </c>
      <c r="B101" s="2">
        <v>3844</v>
      </c>
      <c r="C101" s="400">
        <v>4470.1438526995498</v>
      </c>
      <c r="D101" s="2">
        <v>4436.0654123711001</v>
      </c>
    </row>
    <row r="102" spans="1:4" x14ac:dyDescent="0.25">
      <c r="A102" s="402">
        <v>44228</v>
      </c>
      <c r="B102" s="2">
        <v>3713</v>
      </c>
      <c r="C102" s="400">
        <v>4628.7068877555703</v>
      </c>
      <c r="D102" s="2">
        <v>4544.4667528528798</v>
      </c>
    </row>
    <row r="103" spans="1:4" x14ac:dyDescent="0.25">
      <c r="A103" s="402">
        <v>44256</v>
      </c>
      <c r="B103" s="2">
        <v>5320</v>
      </c>
      <c r="C103" s="400">
        <v>5212.9376493797599</v>
      </c>
      <c r="D103" s="2">
        <v>4643.1658665024497</v>
      </c>
    </row>
    <row r="104" spans="1:4" x14ac:dyDescent="0.25">
      <c r="A104" s="402">
        <v>44287</v>
      </c>
      <c r="B104" s="2">
        <v>4673</v>
      </c>
      <c r="C104" s="400">
        <v>4752.2704946554504</v>
      </c>
      <c r="D104" s="2">
        <v>4748.0272466549304</v>
      </c>
    </row>
    <row r="105" spans="1:4" x14ac:dyDescent="0.25">
      <c r="A105" s="402">
        <v>44317</v>
      </c>
      <c r="B105" s="2">
        <v>5141</v>
      </c>
      <c r="C105" s="400">
        <v>4840.4599855687102</v>
      </c>
      <c r="D105" s="2">
        <v>4868.8139445377301</v>
      </c>
    </row>
    <row r="106" spans="1:4" x14ac:dyDescent="0.25">
      <c r="A106" s="402">
        <v>44348</v>
      </c>
      <c r="B106" s="2">
        <v>5909</v>
      </c>
      <c r="C106" s="400">
        <v>5140.7182615307502</v>
      </c>
      <c r="D106" s="2">
        <v>5007.6345033040798</v>
      </c>
    </row>
    <row r="107" spans="1:4" x14ac:dyDescent="0.25">
      <c r="A107" s="402">
        <v>44378</v>
      </c>
      <c r="B107" s="2">
        <v>5715</v>
      </c>
      <c r="C107" s="400">
        <v>5088.3833842989698</v>
      </c>
      <c r="D107" s="2">
        <v>5164.784568907</v>
      </c>
    </row>
    <row r="108" spans="1:4" x14ac:dyDescent="0.25">
      <c r="A108" s="402">
        <v>44409</v>
      </c>
      <c r="B108" s="2">
        <v>5754</v>
      </c>
      <c r="C108" s="400">
        <v>5125.9263470964897</v>
      </c>
      <c r="D108" s="2">
        <v>5337.5830332683499</v>
      </c>
    </row>
    <row r="109" spans="1:4" x14ac:dyDescent="0.25">
      <c r="A109" s="402">
        <v>44440</v>
      </c>
      <c r="B109" s="2">
        <v>5886</v>
      </c>
      <c r="C109" s="400">
        <v>5393.7616995120597</v>
      </c>
      <c r="D109" s="2">
        <v>5525.15547697074</v>
      </c>
    </row>
    <row r="110" spans="1:4" x14ac:dyDescent="0.25">
      <c r="A110" s="402">
        <v>44470</v>
      </c>
      <c r="B110" s="2">
        <v>5247</v>
      </c>
      <c r="C110" s="400">
        <v>5267.6409257072601</v>
      </c>
      <c r="D110" s="2">
        <v>5729.65270222035</v>
      </c>
    </row>
    <row r="111" spans="1:4" x14ac:dyDescent="0.25">
      <c r="A111" s="402">
        <v>44501</v>
      </c>
      <c r="B111" s="2">
        <v>5767</v>
      </c>
      <c r="C111" s="400">
        <v>6190.7972202013598</v>
      </c>
      <c r="D111" s="2">
        <v>5953.80910357434</v>
      </c>
    </row>
    <row r="112" spans="1:4" x14ac:dyDescent="0.25">
      <c r="A112" s="402">
        <v>44531</v>
      </c>
      <c r="B112" s="2">
        <v>6216</v>
      </c>
      <c r="C112" s="400">
        <v>7073.2531587294998</v>
      </c>
      <c r="D112" s="2">
        <v>6195.3333218034604</v>
      </c>
    </row>
    <row r="113" spans="1:4" x14ac:dyDescent="0.25">
      <c r="A113" s="402">
        <v>44562</v>
      </c>
      <c r="B113" s="2">
        <v>5251</v>
      </c>
      <c r="C113" s="400">
        <v>6080.0230001303898</v>
      </c>
      <c r="D113" s="2">
        <v>6444.7651822997104</v>
      </c>
    </row>
    <row r="114" spans="1:4" x14ac:dyDescent="0.25">
      <c r="A114" s="402">
        <v>44593</v>
      </c>
      <c r="B114" s="2">
        <v>5634</v>
      </c>
      <c r="C114" s="400">
        <v>6950.1366196212903</v>
      </c>
      <c r="D114" s="2">
        <v>6684.6373194299003</v>
      </c>
    </row>
    <row r="115" spans="1:4" x14ac:dyDescent="0.25">
      <c r="A115" s="402">
        <v>44621</v>
      </c>
      <c r="B115" s="2">
        <v>7083</v>
      </c>
      <c r="C115" s="400">
        <v>7083.5129394536598</v>
      </c>
      <c r="D115" s="2">
        <v>6892.7254594997003</v>
      </c>
    </row>
    <row r="116" spans="1:4" x14ac:dyDescent="0.25">
      <c r="A116" s="402">
        <v>44652</v>
      </c>
      <c r="B116" s="2">
        <v>6883</v>
      </c>
      <c r="C116" s="400">
        <v>7249.2478620553802</v>
      </c>
      <c r="D116" s="2">
        <v>7047.4879076503203</v>
      </c>
    </row>
    <row r="117" spans="1:4" x14ac:dyDescent="0.25">
      <c r="A117" s="402">
        <v>44682</v>
      </c>
      <c r="B117" s="2">
        <v>7886</v>
      </c>
      <c r="C117" s="400">
        <v>7307.0040164674901</v>
      </c>
      <c r="D117" s="2">
        <v>7131.9822836212998</v>
      </c>
    </row>
    <row r="118" spans="1:4" x14ac:dyDescent="0.25">
      <c r="A118" s="402">
        <v>44713</v>
      </c>
      <c r="B118" s="2">
        <v>8664</v>
      </c>
      <c r="C118" s="400">
        <v>7595.0908385082403</v>
      </c>
      <c r="D118" s="2">
        <v>7141.5321669697196</v>
      </c>
    </row>
    <row r="119" spans="1:4" x14ac:dyDescent="0.25">
      <c r="A119" s="402">
        <v>44743</v>
      </c>
      <c r="B119" s="2">
        <v>8289</v>
      </c>
      <c r="C119" s="400">
        <v>7761.3956765086896</v>
      </c>
      <c r="D119" s="2">
        <v>7080.8566478396297</v>
      </c>
    </row>
    <row r="120" spans="1:4" x14ac:dyDescent="0.25">
      <c r="A120" s="402">
        <v>44774</v>
      </c>
      <c r="B120" s="2">
        <v>7837</v>
      </c>
      <c r="C120" s="400">
        <v>6826.5784329357602</v>
      </c>
      <c r="D120" s="2">
        <v>6965.9676462383104</v>
      </c>
    </row>
    <row r="121" spans="1:4" x14ac:dyDescent="0.25">
      <c r="A121" s="402">
        <v>44805</v>
      </c>
      <c r="B121" s="2">
        <v>7137</v>
      </c>
      <c r="C121" s="400">
        <v>6599.3819827801599</v>
      </c>
      <c r="D121" s="2">
        <v>6819.0115164057597</v>
      </c>
    </row>
    <row r="122" spans="1:4" x14ac:dyDescent="0.25">
      <c r="A122" s="402">
        <v>44835</v>
      </c>
      <c r="B122" s="2">
        <v>6074</v>
      </c>
      <c r="C122" s="400">
        <v>6047.3157957891299</v>
      </c>
      <c r="D122" s="2">
        <v>6662.1128395239502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8"/>
  <dimension ref="A1:U108"/>
  <sheetViews>
    <sheetView zoomScaleNormal="100" workbookViewId="0">
      <selection activeCell="J15" sqref="J15"/>
    </sheetView>
  </sheetViews>
  <sheetFormatPr baseColWidth="10" defaultColWidth="11.453125" defaultRowHeight="11.5" x14ac:dyDescent="0.25"/>
  <cols>
    <col min="1" max="1" width="1.7265625" style="4" customWidth="1"/>
    <col min="2" max="2" width="20.7265625" style="4" customWidth="1"/>
    <col min="3" max="3" width="8.26953125" style="4" customWidth="1"/>
    <col min="4" max="4" width="5.7265625" style="4" customWidth="1"/>
    <col min="5" max="5" width="8.26953125" style="4" customWidth="1"/>
    <col min="6" max="6" width="5.7265625" style="4" customWidth="1"/>
    <col min="7" max="10" width="8.26953125" style="4" customWidth="1"/>
    <col min="11" max="11" width="5.7265625" style="4" bestFit="1" customWidth="1"/>
    <col min="12" max="12" width="8.26953125" style="4" customWidth="1"/>
    <col min="13" max="13" width="5.26953125" style="4" customWidth="1"/>
    <col min="14" max="14" width="6.26953125" style="4" customWidth="1"/>
    <col min="15" max="15" width="5.7265625" style="4" bestFit="1" customWidth="1"/>
    <col min="16" max="16" width="7.54296875" style="4" customWidth="1"/>
    <col min="17" max="17" width="9.54296875" style="4" bestFit="1" customWidth="1"/>
    <col min="18" max="18" width="10.26953125" style="4" customWidth="1"/>
    <col min="19" max="19" width="10" style="4" bestFit="1" customWidth="1"/>
    <col min="20" max="21" width="10" style="4" customWidth="1"/>
    <col min="22" max="16384" width="11.453125" style="4"/>
  </cols>
  <sheetData>
    <row r="1" spans="1:21" x14ac:dyDescent="0.25">
      <c r="A1" s="127" t="s">
        <v>389</v>
      </c>
      <c r="B1" s="127"/>
      <c r="C1" s="127"/>
      <c r="D1" s="127"/>
      <c r="E1" s="127"/>
      <c r="F1" s="127"/>
      <c r="G1" s="127"/>
      <c r="H1" s="127"/>
      <c r="I1" s="116"/>
      <c r="J1" s="116"/>
      <c r="K1" s="116"/>
      <c r="L1" s="116"/>
      <c r="M1" s="116"/>
      <c r="N1" s="116"/>
    </row>
    <row r="2" spans="1:21" x14ac:dyDescent="0.25">
      <c r="A2" s="127" t="s">
        <v>614</v>
      </c>
      <c r="B2" s="127"/>
      <c r="C2" s="127"/>
      <c r="D2" s="127"/>
      <c r="E2" s="127"/>
      <c r="F2" s="127"/>
      <c r="G2" s="127"/>
      <c r="H2" s="127"/>
      <c r="I2" s="116"/>
      <c r="J2" s="116"/>
      <c r="K2" s="116"/>
      <c r="L2" s="116"/>
      <c r="M2" s="116"/>
      <c r="N2" s="116"/>
    </row>
    <row r="3" spans="1:21" ht="14.25" customHeight="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21" ht="12.75" customHeight="1" x14ac:dyDescent="0.25">
      <c r="A4" s="191"/>
      <c r="B4" s="407" t="s">
        <v>390</v>
      </c>
      <c r="C4" s="758" t="s">
        <v>588</v>
      </c>
      <c r="D4" s="759"/>
      <c r="E4" s="759"/>
      <c r="F4" s="759"/>
      <c r="G4" s="759"/>
      <c r="H4" s="758" t="s">
        <v>589</v>
      </c>
      <c r="I4" s="758"/>
      <c r="J4" s="758"/>
      <c r="K4" s="758"/>
      <c r="L4" s="758"/>
      <c r="M4" s="394"/>
      <c r="N4" s="394"/>
      <c r="O4" s="107"/>
      <c r="P4" s="107"/>
    </row>
    <row r="5" spans="1:21" ht="12.75" customHeight="1" x14ac:dyDescent="0.25">
      <c r="A5" s="9"/>
      <c r="B5" s="408" t="s">
        <v>391</v>
      </c>
      <c r="C5" s="757" t="s">
        <v>392</v>
      </c>
      <c r="D5" s="757"/>
      <c r="E5" s="757" t="s">
        <v>393</v>
      </c>
      <c r="F5" s="757"/>
      <c r="G5" s="408" t="s">
        <v>140</v>
      </c>
      <c r="H5" s="757" t="s">
        <v>392</v>
      </c>
      <c r="I5" s="757"/>
      <c r="J5" s="757" t="s">
        <v>393</v>
      </c>
      <c r="K5" s="757"/>
      <c r="L5" s="408" t="s">
        <v>140</v>
      </c>
      <c r="M5" s="128"/>
      <c r="N5" s="128"/>
    </row>
    <row r="6" spans="1:21" ht="33.65" customHeight="1" x14ac:dyDescent="0.25">
      <c r="A6" s="191"/>
      <c r="B6" s="409"/>
      <c r="C6" s="410" t="s">
        <v>5</v>
      </c>
      <c r="D6" s="410" t="s">
        <v>394</v>
      </c>
      <c r="E6" s="410" t="s">
        <v>5</v>
      </c>
      <c r="F6" s="410" t="s">
        <v>394</v>
      </c>
      <c r="G6" s="410" t="s">
        <v>395</v>
      </c>
      <c r="H6" s="410" t="s">
        <v>5</v>
      </c>
      <c r="I6" s="410" t="s">
        <v>394</v>
      </c>
      <c r="J6" s="410" t="s">
        <v>5</v>
      </c>
      <c r="K6" s="410" t="s">
        <v>394</v>
      </c>
      <c r="L6" s="410" t="s">
        <v>5</v>
      </c>
      <c r="M6" s="128"/>
      <c r="N6" s="752" t="s">
        <v>396</v>
      </c>
      <c r="O6" s="753"/>
      <c r="P6" s="411" t="s">
        <v>397</v>
      </c>
      <c r="Q6" s="411" t="s">
        <v>398</v>
      </c>
      <c r="R6" s="411" t="s">
        <v>399</v>
      </c>
      <c r="S6" s="411" t="s">
        <v>400</v>
      </c>
      <c r="T6" s="411" t="s">
        <v>401</v>
      </c>
      <c r="U6" s="411" t="s">
        <v>402</v>
      </c>
    </row>
    <row r="7" spans="1:21" ht="12" customHeight="1" x14ac:dyDescent="0.25">
      <c r="A7" s="412" t="s">
        <v>58</v>
      </c>
      <c r="B7" s="413"/>
      <c r="C7" s="18">
        <v>7901</v>
      </c>
      <c r="D7" s="57">
        <v>15.1</v>
      </c>
      <c r="E7" s="18">
        <v>6074</v>
      </c>
      <c r="F7" s="57">
        <v>15.8</v>
      </c>
      <c r="G7" s="18">
        <v>1827</v>
      </c>
      <c r="H7" s="18">
        <v>75144</v>
      </c>
      <c r="I7" s="57">
        <v>15.3</v>
      </c>
      <c r="J7" s="18">
        <v>70738</v>
      </c>
      <c r="K7" s="57">
        <v>38.200000000000003</v>
      </c>
      <c r="L7" s="18">
        <v>4406</v>
      </c>
      <c r="M7" s="414"/>
      <c r="N7" s="415">
        <f>C7+E7</f>
        <v>13975</v>
      </c>
      <c r="O7" s="416">
        <f>SUM(O8:O26)</f>
        <v>0.99999999999999978</v>
      </c>
      <c r="P7" s="417">
        <f>+C7-E7</f>
        <v>1827</v>
      </c>
      <c r="Q7" s="417">
        <f>+H7-J7</f>
        <v>4406</v>
      </c>
      <c r="R7" s="418"/>
      <c r="S7" s="399"/>
      <c r="T7" s="419"/>
      <c r="U7" s="419"/>
    </row>
    <row r="8" spans="1:21" ht="12" customHeight="1" x14ac:dyDescent="0.25">
      <c r="B8" s="67" t="s">
        <v>93</v>
      </c>
      <c r="C8" s="46">
        <v>1412</v>
      </c>
      <c r="D8" s="47">
        <v>3.2</v>
      </c>
      <c r="E8" s="46">
        <v>1410</v>
      </c>
      <c r="F8" s="47">
        <v>14</v>
      </c>
      <c r="G8" s="46">
        <v>2</v>
      </c>
      <c r="H8" s="46">
        <v>13092</v>
      </c>
      <c r="I8" s="47">
        <v>11</v>
      </c>
      <c r="J8" s="46">
        <v>16758</v>
      </c>
      <c r="K8" s="47">
        <v>27.3</v>
      </c>
      <c r="L8" s="46">
        <v>-3666</v>
      </c>
      <c r="M8" s="2"/>
      <c r="N8" s="420">
        <f>C8+E8</f>
        <v>2822</v>
      </c>
      <c r="O8" s="59">
        <f>N8/$N$7</f>
        <v>0.2019320214669052</v>
      </c>
      <c r="P8" s="421">
        <f t="shared" ref="P8:P26" si="0">+C8-E8</f>
        <v>2</v>
      </c>
      <c r="Q8" s="421">
        <f t="shared" ref="Q8:Q26" si="1">+H8-J8</f>
        <v>-3666</v>
      </c>
      <c r="R8" s="422">
        <f>(C8/$C$7)*100</f>
        <v>17.871155549930389</v>
      </c>
      <c r="S8" s="422">
        <f>(E8/$E$7)*100</f>
        <v>23.213697728021074</v>
      </c>
      <c r="T8" s="422">
        <f>(H8/$H$7)*100</f>
        <v>17.42254870648355</v>
      </c>
      <c r="U8" s="422">
        <f>(J8/$J$7)*100</f>
        <v>23.690237213378946</v>
      </c>
    </row>
    <row r="9" spans="1:21" ht="12" customHeight="1" x14ac:dyDescent="0.25">
      <c r="B9" s="67" t="s">
        <v>49</v>
      </c>
      <c r="C9" s="46">
        <v>351</v>
      </c>
      <c r="D9" s="47">
        <v>-16.399999999999999</v>
      </c>
      <c r="E9" s="46">
        <v>57</v>
      </c>
      <c r="F9" s="47">
        <v>-12.3</v>
      </c>
      <c r="G9" s="46">
        <v>294</v>
      </c>
      <c r="H9" s="46">
        <v>4156</v>
      </c>
      <c r="I9" s="47">
        <v>25.900000000000002</v>
      </c>
      <c r="J9" s="46">
        <v>666</v>
      </c>
      <c r="K9" s="47">
        <v>20.900000000000002</v>
      </c>
      <c r="L9" s="46">
        <v>3490</v>
      </c>
      <c r="M9" s="2"/>
      <c r="N9" s="420">
        <f t="shared" ref="N9:N23" si="2">C9+E9</f>
        <v>408</v>
      </c>
      <c r="O9" s="59">
        <f t="shared" ref="O9:O26" si="3">N9/$N$7</f>
        <v>2.9194991055456171E-2</v>
      </c>
      <c r="P9" s="421">
        <f t="shared" si="0"/>
        <v>294</v>
      </c>
      <c r="Q9" s="421">
        <f t="shared" si="1"/>
        <v>3490</v>
      </c>
      <c r="R9" s="422">
        <f t="shared" ref="R9:R26" si="4">+C9/$C$7*100</f>
        <v>4.4424756359954438</v>
      </c>
      <c r="S9" s="422">
        <f t="shared" ref="S9:S26" si="5">(E9/$E$7)*100</f>
        <v>0.93842607836680947</v>
      </c>
      <c r="T9" s="422">
        <f t="shared" ref="T9:T26" si="6">(H9/$H$7)*100</f>
        <v>5.5307143617587569</v>
      </c>
      <c r="U9" s="422">
        <f t="shared" ref="U9:U26" si="7">(J9/$J$7)*100</f>
        <v>0.94150244564449093</v>
      </c>
    </row>
    <row r="10" spans="1:21" ht="12" customHeight="1" x14ac:dyDescent="0.25">
      <c r="B10" s="67" t="s">
        <v>403</v>
      </c>
      <c r="C10" s="46">
        <v>424</v>
      </c>
      <c r="D10" s="47">
        <v>8.4</v>
      </c>
      <c r="E10" s="46">
        <v>232</v>
      </c>
      <c r="F10" s="47">
        <v>43.2</v>
      </c>
      <c r="G10" s="46">
        <v>192</v>
      </c>
      <c r="H10" s="46">
        <v>4344</v>
      </c>
      <c r="I10" s="47">
        <v>17.100000000000001</v>
      </c>
      <c r="J10" s="46">
        <v>3007</v>
      </c>
      <c r="K10" s="47">
        <v>90</v>
      </c>
      <c r="L10" s="46">
        <v>1336</v>
      </c>
      <c r="M10" s="2"/>
      <c r="N10" s="420">
        <f>C10+E10</f>
        <v>656</v>
      </c>
      <c r="O10" s="59">
        <f t="shared" si="3"/>
        <v>4.6940966010733449E-2</v>
      </c>
      <c r="P10" s="421">
        <f t="shared" si="0"/>
        <v>192</v>
      </c>
      <c r="Q10" s="421">
        <f t="shared" si="1"/>
        <v>1337</v>
      </c>
      <c r="R10" s="422">
        <f t="shared" si="4"/>
        <v>5.3664093152765471</v>
      </c>
      <c r="S10" s="422">
        <f>(E10/$E$7)*100</f>
        <v>3.8195587751070135</v>
      </c>
      <c r="T10" s="422">
        <f t="shared" si="6"/>
        <v>5.7809006707122323</v>
      </c>
      <c r="U10" s="422">
        <f t="shared" si="7"/>
        <v>4.2508976787582347</v>
      </c>
    </row>
    <row r="11" spans="1:21" ht="12" customHeight="1" x14ac:dyDescent="0.25">
      <c r="B11" s="67" t="s">
        <v>404</v>
      </c>
      <c r="C11" s="46">
        <v>171</v>
      </c>
      <c r="D11" s="47">
        <v>92.100000000000009</v>
      </c>
      <c r="E11" s="46">
        <v>3</v>
      </c>
      <c r="F11" s="47">
        <v>50</v>
      </c>
      <c r="G11" s="46">
        <v>169</v>
      </c>
      <c r="H11" s="46">
        <v>1281</v>
      </c>
      <c r="I11" s="47">
        <v>48.300000000000004</v>
      </c>
      <c r="J11" s="46">
        <v>27</v>
      </c>
      <c r="K11" s="47">
        <v>35</v>
      </c>
      <c r="L11" s="46">
        <v>1254</v>
      </c>
      <c r="M11" s="2"/>
      <c r="N11" s="420">
        <f>C11+E11</f>
        <v>174</v>
      </c>
      <c r="O11" s="59">
        <f>N11/$N$7</f>
        <v>1.2450805008944544E-2</v>
      </c>
      <c r="P11" s="421">
        <f>+C11-E11</f>
        <v>168</v>
      </c>
      <c r="Q11" s="421">
        <f>+H11-J11</f>
        <v>1254</v>
      </c>
      <c r="R11" s="422">
        <f t="shared" si="4"/>
        <v>2.1642830021516262</v>
      </c>
      <c r="S11" s="422">
        <f t="shared" si="5"/>
        <v>4.9390846229832079E-2</v>
      </c>
      <c r="T11" s="422">
        <f t="shared" si="6"/>
        <v>1.7047269243053338</v>
      </c>
      <c r="U11" s="422">
        <f t="shared" si="7"/>
        <v>3.8169018066668552E-2</v>
      </c>
    </row>
    <row r="12" spans="1:21" ht="12" customHeight="1" x14ac:dyDescent="0.25">
      <c r="B12" s="67" t="s">
        <v>405</v>
      </c>
      <c r="C12" s="46">
        <v>814</v>
      </c>
      <c r="D12" s="47">
        <v>23.7</v>
      </c>
      <c r="E12" s="46">
        <v>819</v>
      </c>
      <c r="F12" s="47">
        <v>58.4</v>
      </c>
      <c r="G12" s="46">
        <v>-5</v>
      </c>
      <c r="H12" s="46">
        <v>7454</v>
      </c>
      <c r="I12" s="47">
        <v>43.9</v>
      </c>
      <c r="J12" s="46">
        <v>11098</v>
      </c>
      <c r="K12" s="47">
        <v>77</v>
      </c>
      <c r="L12" s="46">
        <v>-3644</v>
      </c>
      <c r="M12" s="2"/>
      <c r="N12" s="420">
        <f t="shared" si="2"/>
        <v>1633</v>
      </c>
      <c r="O12" s="59">
        <f t="shared" si="3"/>
        <v>0.11685152057245081</v>
      </c>
      <c r="P12" s="421">
        <f t="shared" si="0"/>
        <v>-5</v>
      </c>
      <c r="Q12" s="421">
        <f t="shared" si="1"/>
        <v>-3644</v>
      </c>
      <c r="R12" s="422">
        <f t="shared" si="4"/>
        <v>10.302493355271485</v>
      </c>
      <c r="S12" s="422">
        <f t="shared" si="5"/>
        <v>13.483701020744155</v>
      </c>
      <c r="T12" s="422">
        <f t="shared" si="6"/>
        <v>9.9196209943574996</v>
      </c>
      <c r="U12" s="422">
        <f t="shared" si="7"/>
        <v>15.688880092736577</v>
      </c>
    </row>
    <row r="13" spans="1:21" ht="12" customHeight="1" x14ac:dyDescent="0.25">
      <c r="B13" s="67" t="s">
        <v>406</v>
      </c>
      <c r="C13" s="46">
        <v>1165</v>
      </c>
      <c r="D13" s="47">
        <v>25</v>
      </c>
      <c r="E13" s="46">
        <v>934</v>
      </c>
      <c r="F13" s="47">
        <v>15.200000000000001</v>
      </c>
      <c r="G13" s="46">
        <v>231</v>
      </c>
      <c r="H13" s="46">
        <v>9208</v>
      </c>
      <c r="I13" s="47">
        <v>8.4</v>
      </c>
      <c r="J13" s="46">
        <v>9539</v>
      </c>
      <c r="K13" s="47">
        <v>27</v>
      </c>
      <c r="L13" s="46">
        <v>-330</v>
      </c>
      <c r="M13" s="2"/>
      <c r="N13" s="420">
        <f t="shared" si="2"/>
        <v>2099</v>
      </c>
      <c r="O13" s="59">
        <f t="shared" si="3"/>
        <v>0.15019677996422182</v>
      </c>
      <c r="P13" s="421">
        <f t="shared" si="0"/>
        <v>231</v>
      </c>
      <c r="Q13" s="421">
        <f t="shared" si="1"/>
        <v>-331</v>
      </c>
      <c r="R13" s="422">
        <f t="shared" si="4"/>
        <v>14.74496899126693</v>
      </c>
      <c r="S13" s="422">
        <f t="shared" si="5"/>
        <v>15.377016792887718</v>
      </c>
      <c r="T13" s="422">
        <f t="shared" si="6"/>
        <v>12.253806025763867</v>
      </c>
      <c r="U13" s="422">
        <f t="shared" si="7"/>
        <v>13.484972716220419</v>
      </c>
    </row>
    <row r="14" spans="1:21" x14ac:dyDescent="0.25">
      <c r="B14" s="423" t="s">
        <v>407</v>
      </c>
      <c r="C14" s="46">
        <v>95</v>
      </c>
      <c r="D14" s="47">
        <v>93.9</v>
      </c>
      <c r="E14" s="46">
        <v>46</v>
      </c>
      <c r="F14" s="47">
        <v>15</v>
      </c>
      <c r="G14" s="46">
        <v>49</v>
      </c>
      <c r="H14" s="46">
        <v>589</v>
      </c>
      <c r="I14" s="47">
        <v>-13.1</v>
      </c>
      <c r="J14" s="46">
        <v>553</v>
      </c>
      <c r="K14" s="47">
        <v>27.1</v>
      </c>
      <c r="L14" s="46">
        <v>36</v>
      </c>
      <c r="M14" s="2"/>
      <c r="N14" s="420">
        <f>C14+E14</f>
        <v>141</v>
      </c>
      <c r="O14" s="59">
        <f>N14/$N$7</f>
        <v>1.0089445438282647E-2</v>
      </c>
      <c r="P14" s="421">
        <f>+C14-E14</f>
        <v>49</v>
      </c>
      <c r="Q14" s="421">
        <f>+H14-J14</f>
        <v>36</v>
      </c>
      <c r="R14" s="422">
        <f t="shared" si="4"/>
        <v>1.2023794456397923</v>
      </c>
      <c r="S14" s="422">
        <f t="shared" si="5"/>
        <v>0.75732630885742502</v>
      </c>
      <c r="T14" s="422">
        <f t="shared" si="6"/>
        <v>0.78382838283828382</v>
      </c>
      <c r="U14" s="422">
        <f t="shared" si="7"/>
        <v>0.78175803669880395</v>
      </c>
    </row>
    <row r="15" spans="1:21" ht="12" customHeight="1" x14ac:dyDescent="0.25">
      <c r="B15" s="67" t="s">
        <v>408</v>
      </c>
      <c r="C15" s="46">
        <v>86</v>
      </c>
      <c r="D15" s="47">
        <v>45.800000000000004</v>
      </c>
      <c r="E15" s="46">
        <v>39</v>
      </c>
      <c r="F15" s="47">
        <v>18.2</v>
      </c>
      <c r="G15" s="46">
        <v>47</v>
      </c>
      <c r="H15" s="46">
        <v>910</v>
      </c>
      <c r="I15" s="47">
        <v>13.9</v>
      </c>
      <c r="J15" s="46">
        <v>513</v>
      </c>
      <c r="K15" s="47">
        <v>17.7</v>
      </c>
      <c r="L15" s="46">
        <v>396</v>
      </c>
      <c r="M15" s="2"/>
      <c r="N15" s="420">
        <f t="shared" si="2"/>
        <v>125</v>
      </c>
      <c r="O15" s="59">
        <f t="shared" si="3"/>
        <v>8.9445438282647581E-3</v>
      </c>
      <c r="P15" s="421">
        <f t="shared" si="0"/>
        <v>47</v>
      </c>
      <c r="Q15" s="421">
        <f t="shared" si="1"/>
        <v>397</v>
      </c>
      <c r="R15" s="422">
        <f t="shared" si="4"/>
        <v>1.0884698139476017</v>
      </c>
      <c r="S15" s="422">
        <f t="shared" si="5"/>
        <v>0.64208100098781695</v>
      </c>
      <c r="T15" s="422">
        <f t="shared" si="6"/>
        <v>1.2110081975939528</v>
      </c>
      <c r="U15" s="422">
        <f t="shared" si="7"/>
        <v>0.72521134326670245</v>
      </c>
    </row>
    <row r="16" spans="1:21" ht="12" customHeight="1" x14ac:dyDescent="0.25">
      <c r="B16" s="67" t="s">
        <v>409</v>
      </c>
      <c r="C16" s="46">
        <v>87</v>
      </c>
      <c r="D16" s="47">
        <v>6.1000000000000005</v>
      </c>
      <c r="E16" s="46">
        <v>9</v>
      </c>
      <c r="F16" s="47">
        <v>-55</v>
      </c>
      <c r="G16" s="46">
        <v>77</v>
      </c>
      <c r="H16" s="46">
        <v>486</v>
      </c>
      <c r="I16" s="47">
        <v>-30.400000000000002</v>
      </c>
      <c r="J16" s="46">
        <v>389</v>
      </c>
      <c r="K16" s="47">
        <v>-36.1</v>
      </c>
      <c r="L16" s="46">
        <v>97</v>
      </c>
      <c r="M16" s="2"/>
      <c r="N16" s="420">
        <f>C16+E16</f>
        <v>96</v>
      </c>
      <c r="O16" s="59">
        <f>N16/$N$7</f>
        <v>6.8694096601073342E-3</v>
      </c>
      <c r="P16" s="421">
        <f>+C16-E16</f>
        <v>78</v>
      </c>
      <c r="Q16" s="421">
        <f>+H16-J16</f>
        <v>97</v>
      </c>
      <c r="R16" s="422">
        <f t="shared" si="4"/>
        <v>1.1011264396911782</v>
      </c>
      <c r="S16" s="422">
        <f t="shared" si="5"/>
        <v>0.14817253868949623</v>
      </c>
      <c r="T16" s="422">
        <f t="shared" si="6"/>
        <v>0.64675822420951778</v>
      </c>
      <c r="U16" s="422">
        <f t="shared" si="7"/>
        <v>0.54991659362718759</v>
      </c>
    </row>
    <row r="17" spans="1:21" x14ac:dyDescent="0.25">
      <c r="A17" s="424"/>
      <c r="B17" s="67" t="s">
        <v>410</v>
      </c>
      <c r="C17" s="46">
        <v>498</v>
      </c>
      <c r="D17" s="47">
        <v>-7.3</v>
      </c>
      <c r="E17" s="46">
        <v>332</v>
      </c>
      <c r="F17" s="47">
        <v>12.200000000000001</v>
      </c>
      <c r="G17" s="46">
        <v>167</v>
      </c>
      <c r="H17" s="46">
        <v>6555</v>
      </c>
      <c r="I17" s="47">
        <v>3.9</v>
      </c>
      <c r="J17" s="46">
        <v>3582</v>
      </c>
      <c r="K17" s="47">
        <v>13.200000000000001</v>
      </c>
      <c r="L17" s="46">
        <v>2972</v>
      </c>
      <c r="M17" s="2"/>
      <c r="N17" s="420">
        <f t="shared" si="2"/>
        <v>830</v>
      </c>
      <c r="O17" s="59">
        <f t="shared" si="3"/>
        <v>5.9391771019677998E-2</v>
      </c>
      <c r="P17" s="421">
        <f t="shared" si="0"/>
        <v>166</v>
      </c>
      <c r="Q17" s="421">
        <f t="shared" si="1"/>
        <v>2973</v>
      </c>
      <c r="R17" s="422">
        <f t="shared" si="4"/>
        <v>6.302999620301228</v>
      </c>
      <c r="S17" s="422">
        <f t="shared" si="5"/>
        <v>5.4659203161014158</v>
      </c>
      <c r="T17" s="422">
        <f t="shared" si="6"/>
        <v>8.7232513573938029</v>
      </c>
      <c r="U17" s="422">
        <f t="shared" si="7"/>
        <v>5.0637563968446946</v>
      </c>
    </row>
    <row r="18" spans="1:21" x14ac:dyDescent="0.25">
      <c r="A18" s="424"/>
      <c r="B18" s="67" t="s">
        <v>45</v>
      </c>
      <c r="C18" s="46">
        <v>1636</v>
      </c>
      <c r="D18" s="47">
        <v>220.20000000000002</v>
      </c>
      <c r="E18" s="46">
        <v>1501</v>
      </c>
      <c r="F18" s="47">
        <v>13.5</v>
      </c>
      <c r="G18" s="46">
        <v>135</v>
      </c>
      <c r="H18" s="46">
        <v>6838</v>
      </c>
      <c r="I18" s="47">
        <v>21.7</v>
      </c>
      <c r="J18" s="46">
        <v>14858</v>
      </c>
      <c r="K18" s="47">
        <v>37</v>
      </c>
      <c r="L18" s="46">
        <v>-8020</v>
      </c>
      <c r="M18" s="2"/>
      <c r="N18" s="420">
        <f t="shared" si="2"/>
        <v>3137</v>
      </c>
      <c r="O18" s="59">
        <f t="shared" si="3"/>
        <v>0.22447227191413238</v>
      </c>
      <c r="P18" s="421">
        <f t="shared" si="0"/>
        <v>135</v>
      </c>
      <c r="Q18" s="421">
        <f t="shared" si="1"/>
        <v>-8020</v>
      </c>
      <c r="R18" s="422">
        <f t="shared" si="4"/>
        <v>20.706239716491584</v>
      </c>
      <c r="S18" s="422">
        <f t="shared" si="5"/>
        <v>24.711886730325979</v>
      </c>
      <c r="T18" s="422">
        <f t="shared" si="6"/>
        <v>9.0998615990631322</v>
      </c>
      <c r="U18" s="422">
        <f t="shared" si="7"/>
        <v>21.004269275354122</v>
      </c>
    </row>
    <row r="19" spans="1:21" x14ac:dyDescent="0.25">
      <c r="A19" s="424"/>
      <c r="B19" s="67" t="s">
        <v>411</v>
      </c>
      <c r="C19" s="46">
        <v>143</v>
      </c>
      <c r="D19" s="47">
        <v>-45</v>
      </c>
      <c r="E19" s="46">
        <v>43</v>
      </c>
      <c r="F19" s="47">
        <v>-4.4000000000000004</v>
      </c>
      <c r="G19" s="46">
        <v>100</v>
      </c>
      <c r="H19" s="46">
        <v>1730</v>
      </c>
      <c r="I19" s="47">
        <v>17.3</v>
      </c>
      <c r="J19" s="46">
        <v>609</v>
      </c>
      <c r="K19" s="47">
        <v>19.600000000000001</v>
      </c>
      <c r="L19" s="46">
        <v>1121</v>
      </c>
      <c r="M19" s="2"/>
      <c r="N19" s="420">
        <f t="shared" si="2"/>
        <v>186</v>
      </c>
      <c r="O19" s="59">
        <f t="shared" si="3"/>
        <v>1.3309481216457961E-2</v>
      </c>
      <c r="P19" s="421">
        <f t="shared" si="0"/>
        <v>100</v>
      </c>
      <c r="Q19" s="421">
        <f t="shared" si="1"/>
        <v>1121</v>
      </c>
      <c r="R19" s="422">
        <f t="shared" si="4"/>
        <v>1.809897481331477</v>
      </c>
      <c r="S19" s="422">
        <f t="shared" si="5"/>
        <v>0.70793546262759299</v>
      </c>
      <c r="T19" s="422">
        <f t="shared" si="6"/>
        <v>2.3022463536676248</v>
      </c>
      <c r="U19" s="422">
        <f t="shared" si="7"/>
        <v>0.8609234075037463</v>
      </c>
    </row>
    <row r="20" spans="1:21" x14ac:dyDescent="0.25">
      <c r="A20" s="424"/>
      <c r="B20" s="67" t="s">
        <v>412</v>
      </c>
      <c r="C20" s="46">
        <v>51</v>
      </c>
      <c r="D20" s="47">
        <v>-29.2</v>
      </c>
      <c r="E20" s="46">
        <v>86</v>
      </c>
      <c r="F20" s="47">
        <v>-7.5</v>
      </c>
      <c r="G20" s="46">
        <v>-36</v>
      </c>
      <c r="H20" s="46">
        <v>710</v>
      </c>
      <c r="I20" s="47">
        <v>11.3</v>
      </c>
      <c r="J20" s="46">
        <v>974</v>
      </c>
      <c r="K20" s="47">
        <v>2.3000000000000003</v>
      </c>
      <c r="L20" s="46">
        <v>-264</v>
      </c>
      <c r="M20" s="2"/>
      <c r="N20" s="420">
        <f t="shared" si="2"/>
        <v>137</v>
      </c>
      <c r="O20" s="59">
        <f t="shared" si="3"/>
        <v>9.8032200357781752E-3</v>
      </c>
      <c r="P20" s="421">
        <f t="shared" si="0"/>
        <v>-35</v>
      </c>
      <c r="Q20" s="421">
        <f t="shared" si="1"/>
        <v>-264</v>
      </c>
      <c r="R20" s="422">
        <f t="shared" si="4"/>
        <v>0.64548791292241492</v>
      </c>
      <c r="S20" s="422">
        <f t="shared" si="5"/>
        <v>1.415870925255186</v>
      </c>
      <c r="T20" s="422">
        <f t="shared" si="6"/>
        <v>0.94485254977110611</v>
      </c>
      <c r="U20" s="422">
        <f t="shared" si="7"/>
        <v>1.3769119850716729</v>
      </c>
    </row>
    <row r="21" spans="1:21" x14ac:dyDescent="0.25">
      <c r="A21" s="424"/>
      <c r="B21" s="67" t="s">
        <v>48</v>
      </c>
      <c r="C21" s="46">
        <v>165</v>
      </c>
      <c r="D21" s="47">
        <v>-62.2</v>
      </c>
      <c r="E21" s="46">
        <v>210</v>
      </c>
      <c r="F21" s="47">
        <v>61.5</v>
      </c>
      <c r="G21" s="46">
        <v>-45</v>
      </c>
      <c r="H21" s="46">
        <v>3800</v>
      </c>
      <c r="I21" s="47">
        <v>13.5</v>
      </c>
      <c r="J21" s="46">
        <v>1655</v>
      </c>
      <c r="K21" s="47">
        <v>42.1</v>
      </c>
      <c r="L21" s="46">
        <v>2145</v>
      </c>
      <c r="M21" s="2"/>
      <c r="N21" s="420">
        <f t="shared" si="2"/>
        <v>375</v>
      </c>
      <c r="O21" s="59">
        <f t="shared" si="3"/>
        <v>2.6833631484794274E-2</v>
      </c>
      <c r="P21" s="421">
        <f t="shared" si="0"/>
        <v>-45</v>
      </c>
      <c r="Q21" s="421">
        <f t="shared" si="1"/>
        <v>2145</v>
      </c>
      <c r="R21" s="422">
        <f t="shared" si="4"/>
        <v>2.0883432476901658</v>
      </c>
      <c r="S21" s="422">
        <f t="shared" si="5"/>
        <v>3.4573592360882448</v>
      </c>
      <c r="T21" s="422">
        <f t="shared" si="6"/>
        <v>5.0569573086340895</v>
      </c>
      <c r="U21" s="422">
        <f t="shared" si="7"/>
        <v>2.3396194407532023</v>
      </c>
    </row>
    <row r="22" spans="1:21" x14ac:dyDescent="0.25">
      <c r="A22" s="424"/>
      <c r="B22" s="67" t="s">
        <v>413</v>
      </c>
      <c r="C22" s="46">
        <v>229</v>
      </c>
      <c r="D22" s="47">
        <v>0.4</v>
      </c>
      <c r="E22" s="46">
        <v>39</v>
      </c>
      <c r="F22" s="65">
        <v>-41.800000000000004</v>
      </c>
      <c r="G22" s="46">
        <v>190</v>
      </c>
      <c r="H22" s="46">
        <v>4141</v>
      </c>
      <c r="I22" s="47">
        <v>3.1</v>
      </c>
      <c r="J22" s="46">
        <v>2385</v>
      </c>
      <c r="K22" s="47">
        <v>101.9</v>
      </c>
      <c r="L22" s="46">
        <v>1756</v>
      </c>
      <c r="M22" s="2"/>
      <c r="N22" s="420">
        <f t="shared" si="2"/>
        <v>268</v>
      </c>
      <c r="O22" s="59">
        <f t="shared" si="3"/>
        <v>1.9177101967799641E-2</v>
      </c>
      <c r="P22" s="421">
        <f t="shared" si="0"/>
        <v>190</v>
      </c>
      <c r="Q22" s="421">
        <f t="shared" si="1"/>
        <v>1756</v>
      </c>
      <c r="R22" s="422">
        <f t="shared" si="4"/>
        <v>2.8983672952790784</v>
      </c>
      <c r="S22" s="422">
        <f t="shared" si="5"/>
        <v>0.64208100098781695</v>
      </c>
      <c r="T22" s="422">
        <f t="shared" si="6"/>
        <v>5.510752688172043</v>
      </c>
      <c r="U22" s="422">
        <f t="shared" si="7"/>
        <v>3.3715965958890552</v>
      </c>
    </row>
    <row r="23" spans="1:21" x14ac:dyDescent="0.25">
      <c r="A23" s="424"/>
      <c r="B23" s="67" t="s">
        <v>414</v>
      </c>
      <c r="C23" s="46">
        <v>210</v>
      </c>
      <c r="D23" s="47">
        <v>33.799999999999997</v>
      </c>
      <c r="E23" s="46">
        <v>124</v>
      </c>
      <c r="F23" s="47">
        <v>-10.1</v>
      </c>
      <c r="G23" s="46">
        <v>86</v>
      </c>
      <c r="H23" s="46">
        <v>3539</v>
      </c>
      <c r="I23" s="47">
        <v>0.9</v>
      </c>
      <c r="J23" s="46">
        <v>1108</v>
      </c>
      <c r="K23" s="47">
        <v>39</v>
      </c>
      <c r="L23" s="46">
        <v>2431</v>
      </c>
      <c r="M23" s="2"/>
      <c r="N23" s="420">
        <f t="shared" si="2"/>
        <v>334</v>
      </c>
      <c r="O23" s="59">
        <f t="shared" si="3"/>
        <v>2.3899821109123434E-2</v>
      </c>
      <c r="P23" s="421">
        <f t="shared" si="0"/>
        <v>86</v>
      </c>
      <c r="Q23" s="421">
        <f t="shared" si="1"/>
        <v>2431</v>
      </c>
      <c r="R23" s="422">
        <f t="shared" si="4"/>
        <v>2.6578914061511201</v>
      </c>
      <c r="S23" s="422">
        <f t="shared" si="5"/>
        <v>2.041488310833059</v>
      </c>
      <c r="T23" s="422">
        <f t="shared" si="6"/>
        <v>4.7096241882252743</v>
      </c>
      <c r="U23" s="422">
        <f t="shared" si="7"/>
        <v>1.5663434080692131</v>
      </c>
    </row>
    <row r="24" spans="1:21" x14ac:dyDescent="0.25">
      <c r="A24" s="424"/>
      <c r="B24" s="1" t="s">
        <v>415</v>
      </c>
      <c r="C24" s="46">
        <v>32</v>
      </c>
      <c r="D24" s="47">
        <v>-23.8</v>
      </c>
      <c r="E24" s="46">
        <v>20</v>
      </c>
      <c r="F24" s="47">
        <v>-16.7</v>
      </c>
      <c r="G24" s="46">
        <v>11</v>
      </c>
      <c r="H24" s="46">
        <v>409</v>
      </c>
      <c r="I24" s="47">
        <v>7.6000000000000005</v>
      </c>
      <c r="J24" s="46">
        <v>177</v>
      </c>
      <c r="K24" s="47">
        <v>-1.7</v>
      </c>
      <c r="L24" s="46">
        <v>232</v>
      </c>
      <c r="M24" s="2"/>
      <c r="N24" s="420">
        <f>C24+E24</f>
        <v>52</v>
      </c>
      <c r="O24" s="59">
        <f t="shared" si="3"/>
        <v>3.7209302325581397E-3</v>
      </c>
      <c r="P24" s="421">
        <f t="shared" si="0"/>
        <v>12</v>
      </c>
      <c r="Q24" s="421">
        <f t="shared" si="1"/>
        <v>232</v>
      </c>
      <c r="R24" s="422">
        <f t="shared" si="4"/>
        <v>0.40501202379445644</v>
      </c>
      <c r="S24" s="422">
        <f t="shared" si="5"/>
        <v>0.32927230819888048</v>
      </c>
      <c r="T24" s="422">
        <f t="shared" si="6"/>
        <v>0.54428829979772164</v>
      </c>
      <c r="U24" s="422">
        <f t="shared" si="7"/>
        <v>0.25021911843704941</v>
      </c>
    </row>
    <row r="25" spans="1:21" x14ac:dyDescent="0.25">
      <c r="A25" s="424"/>
      <c r="B25" s="1" t="s">
        <v>416</v>
      </c>
      <c r="C25" s="46">
        <v>87</v>
      </c>
      <c r="D25" s="47">
        <v>8.8000000000000007</v>
      </c>
      <c r="E25" s="46">
        <v>6</v>
      </c>
      <c r="F25" s="47">
        <v>-91.2</v>
      </c>
      <c r="G25" s="46">
        <v>81</v>
      </c>
      <c r="H25" s="46">
        <v>746</v>
      </c>
      <c r="I25" s="47">
        <v>12.5</v>
      </c>
      <c r="J25" s="46">
        <v>406</v>
      </c>
      <c r="K25" s="47">
        <v>48.7</v>
      </c>
      <c r="L25" s="46">
        <v>340</v>
      </c>
      <c r="M25" s="2"/>
      <c r="N25" s="420">
        <f>C25+E25</f>
        <v>93</v>
      </c>
      <c r="O25" s="59">
        <f>N25/$N$7</f>
        <v>6.6547406082289803E-3</v>
      </c>
      <c r="P25" s="421">
        <f>+C25-E25</f>
        <v>81</v>
      </c>
      <c r="Q25" s="421">
        <f>+H25-J25</f>
        <v>340</v>
      </c>
      <c r="R25" s="422">
        <f t="shared" si="4"/>
        <v>1.1011264396911782</v>
      </c>
      <c r="S25" s="422">
        <f t="shared" si="5"/>
        <v>9.8781692459664158E-2</v>
      </c>
      <c r="T25" s="422">
        <f t="shared" si="6"/>
        <v>0.9927605663792185</v>
      </c>
      <c r="U25" s="422">
        <f t="shared" si="7"/>
        <v>0.57394893833583083</v>
      </c>
    </row>
    <row r="26" spans="1:21" x14ac:dyDescent="0.25">
      <c r="A26" s="425"/>
      <c r="B26" s="69" t="s">
        <v>417</v>
      </c>
      <c r="C26" s="66">
        <v>246</v>
      </c>
      <c r="D26" s="58">
        <v>-49.9</v>
      </c>
      <c r="E26" s="66">
        <v>163</v>
      </c>
      <c r="F26" s="58">
        <v>-7.9</v>
      </c>
      <c r="G26" s="66">
        <v>83</v>
      </c>
      <c r="H26" s="66">
        <v>5157</v>
      </c>
      <c r="I26" s="58">
        <v>40.5</v>
      </c>
      <c r="J26" s="66">
        <v>2433</v>
      </c>
      <c r="K26" s="58">
        <v>56.300000000000004</v>
      </c>
      <c r="L26" s="66">
        <v>2724</v>
      </c>
      <c r="M26" s="2"/>
      <c r="N26" s="426">
        <f>C26+E26</f>
        <v>409</v>
      </c>
      <c r="O26" s="60">
        <f t="shared" si="3"/>
        <v>2.926654740608229E-2</v>
      </c>
      <c r="P26" s="427">
        <f t="shared" si="0"/>
        <v>83</v>
      </c>
      <c r="Q26" s="427">
        <f t="shared" si="1"/>
        <v>2724</v>
      </c>
      <c r="R26" s="428">
        <f t="shared" si="4"/>
        <v>3.1135299329198838</v>
      </c>
      <c r="S26" s="428">
        <f t="shared" si="5"/>
        <v>2.6835693118208761</v>
      </c>
      <c r="T26" s="428">
        <f t="shared" si="6"/>
        <v>6.8628233791121058</v>
      </c>
      <c r="U26" s="428">
        <f t="shared" si="7"/>
        <v>3.4394526280075768</v>
      </c>
    </row>
    <row r="27" spans="1:21" x14ac:dyDescent="0.25">
      <c r="A27" s="424"/>
      <c r="B27" s="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429"/>
      <c r="O27" s="430"/>
      <c r="P27" s="5"/>
    </row>
    <row r="28" spans="1:21" ht="12.5" x14ac:dyDescent="0.25">
      <c r="A28" s="163" t="s">
        <v>418</v>
      </c>
      <c r="B28" s="163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429"/>
      <c r="O28" s="430"/>
      <c r="P28" s="5"/>
    </row>
    <row r="29" spans="1:21" ht="12.5" x14ac:dyDescent="0.25">
      <c r="A29" s="163" t="s">
        <v>419</v>
      </c>
      <c r="B29" s="16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429"/>
      <c r="O29" s="430"/>
      <c r="P29" s="5"/>
    </row>
    <row r="30" spans="1:21" x14ac:dyDescent="0.25">
      <c r="A30" s="163"/>
      <c r="B30" s="16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429"/>
      <c r="O30" s="430"/>
      <c r="P30" s="5"/>
    </row>
    <row r="31" spans="1:21" x14ac:dyDescent="0.25">
      <c r="A31" s="163"/>
      <c r="B31" s="16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429"/>
      <c r="O31" s="430"/>
      <c r="P31" s="5"/>
    </row>
    <row r="32" spans="1:21" x14ac:dyDescent="0.25">
      <c r="A32" s="163" t="s">
        <v>420</v>
      </c>
      <c r="B32" s="16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429"/>
      <c r="O32" s="430"/>
      <c r="P32" s="5"/>
    </row>
    <row r="33" spans="1:19" x14ac:dyDescent="0.25">
      <c r="A33" s="424"/>
      <c r="B33" s="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429"/>
      <c r="O33" s="430"/>
      <c r="P33" s="5"/>
    </row>
    <row r="34" spans="1:19" ht="12.5" x14ac:dyDescent="0.25">
      <c r="A34" s="163" t="s">
        <v>67</v>
      </c>
      <c r="B34" s="43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429"/>
      <c r="O34" s="430"/>
      <c r="P34" s="5"/>
    </row>
    <row r="35" spans="1:19" ht="12.5" x14ac:dyDescent="0.25">
      <c r="A35" s="163"/>
      <c r="B35" s="43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429"/>
      <c r="O35" s="430"/>
      <c r="P35" s="5"/>
    </row>
    <row r="36" spans="1:19" ht="12.5" x14ac:dyDescent="0.25">
      <c r="A36" s="163"/>
      <c r="B36" s="43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429"/>
      <c r="O36" s="430"/>
      <c r="P36" s="5"/>
    </row>
    <row r="37" spans="1:19" ht="12.5" x14ac:dyDescent="0.25">
      <c r="A37" s="163"/>
      <c r="B37" s="43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429"/>
      <c r="O37" s="430"/>
      <c r="P37" s="5"/>
    </row>
    <row r="38" spans="1:19" ht="12.5" x14ac:dyDescent="0.25">
      <c r="A38" s="163"/>
      <c r="B38" s="43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429"/>
      <c r="O38" s="430"/>
      <c r="P38" s="5"/>
    </row>
    <row r="39" spans="1:19" ht="12" thickBot="1" x14ac:dyDescent="0.3">
      <c r="A39" s="424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429"/>
      <c r="O39" s="430"/>
      <c r="P39" s="5"/>
    </row>
    <row r="40" spans="1:19" ht="12.75" customHeight="1" thickBot="1" x14ac:dyDescent="0.3">
      <c r="A40" s="424"/>
      <c r="B40" s="754" t="s">
        <v>421</v>
      </c>
      <c r="C40" s="755"/>
      <c r="D40" s="755"/>
      <c r="E40" s="755"/>
      <c r="F40" s="755"/>
      <c r="G40" s="756"/>
      <c r="H40" s="2"/>
      <c r="N40" s="429"/>
      <c r="O40" s="19"/>
      <c r="P40" s="5"/>
    </row>
    <row r="41" spans="1:19" ht="11.25" customHeight="1" x14ac:dyDescent="0.25">
      <c r="A41" s="424"/>
      <c r="B41" s="432"/>
      <c r="C41" s="433" t="s">
        <v>40</v>
      </c>
      <c r="D41" s="434" t="s">
        <v>40</v>
      </c>
      <c r="E41" s="435"/>
      <c r="F41" s="436" t="s">
        <v>42</v>
      </c>
      <c r="G41" s="437" t="s">
        <v>42</v>
      </c>
      <c r="N41" s="19"/>
      <c r="O41" s="5"/>
    </row>
    <row r="42" spans="1:19" x14ac:dyDescent="0.25">
      <c r="A42" s="424"/>
      <c r="B42" s="438" t="s">
        <v>93</v>
      </c>
      <c r="C42" s="439">
        <f t="shared" ref="C42:C60" si="8">H8/$H$7*100</f>
        <v>17.42254870648355</v>
      </c>
      <c r="D42" s="440">
        <f>+C42/100</f>
        <v>0.17422548706483551</v>
      </c>
      <c r="E42" s="441"/>
      <c r="F42" s="439">
        <f t="shared" ref="F42:F60" si="9">J8/$J$7*100</f>
        <v>23.690237213378946</v>
      </c>
      <c r="G42" s="440">
        <f>F42/100</f>
        <v>0.23690237213378945</v>
      </c>
      <c r="O42" s="5"/>
    </row>
    <row r="43" spans="1:19" x14ac:dyDescent="0.25">
      <c r="A43" s="424"/>
      <c r="B43" s="438" t="s">
        <v>49</v>
      </c>
      <c r="C43" s="439">
        <f t="shared" si="8"/>
        <v>5.5307143617587569</v>
      </c>
      <c r="D43" s="440">
        <f t="shared" ref="D43:D60" si="10">+C43/100</f>
        <v>5.5307143617587567E-2</v>
      </c>
      <c r="E43" s="441"/>
      <c r="F43" s="439">
        <f t="shared" si="9"/>
        <v>0.94150244564449093</v>
      </c>
      <c r="G43" s="440">
        <f t="shared" ref="G43:G60" si="11">F43/100</f>
        <v>9.4150244564449089E-3</v>
      </c>
      <c r="N43" s="46"/>
      <c r="O43" s="5"/>
    </row>
    <row r="44" spans="1:19" x14ac:dyDescent="0.25">
      <c r="B44" s="438" t="s">
        <v>403</v>
      </c>
      <c r="C44" s="439">
        <f t="shared" si="8"/>
        <v>5.7809006707122323</v>
      </c>
      <c r="D44" s="440">
        <f t="shared" si="10"/>
        <v>5.7809006707122322E-2</v>
      </c>
      <c r="E44" s="38"/>
      <c r="F44" s="439">
        <f t="shared" si="9"/>
        <v>4.2508976787582347</v>
      </c>
      <c r="G44" s="440">
        <f t="shared" si="11"/>
        <v>4.2508976787582343E-2</v>
      </c>
      <c r="N44" s="46"/>
      <c r="R44" s="46"/>
      <c r="S44" s="47"/>
    </row>
    <row r="45" spans="1:19" x14ac:dyDescent="0.25">
      <c r="B45" s="438" t="s">
        <v>404</v>
      </c>
      <c r="C45" s="439">
        <f t="shared" si="8"/>
        <v>1.7047269243053338</v>
      </c>
      <c r="D45" s="440">
        <f t="shared" si="10"/>
        <v>1.7047269243053338E-2</v>
      </c>
      <c r="E45" s="38"/>
      <c r="F45" s="439">
        <f t="shared" si="9"/>
        <v>3.8169018066668552E-2</v>
      </c>
      <c r="G45" s="440">
        <f t="shared" si="11"/>
        <v>3.8169018066668551E-4</v>
      </c>
      <c r="N45" s="46"/>
      <c r="R45" s="46"/>
      <c r="S45" s="47"/>
    </row>
    <row r="46" spans="1:19" x14ac:dyDescent="0.25">
      <c r="B46" s="438" t="s">
        <v>422</v>
      </c>
      <c r="C46" s="439">
        <f t="shared" si="8"/>
        <v>9.9196209943574996</v>
      </c>
      <c r="D46" s="440">
        <f t="shared" si="10"/>
        <v>9.9196209943574989E-2</v>
      </c>
      <c r="E46" s="442"/>
      <c r="F46" s="439">
        <f t="shared" si="9"/>
        <v>15.688880092736577</v>
      </c>
      <c r="G46" s="440">
        <f t="shared" si="11"/>
        <v>0.15688880092736576</v>
      </c>
      <c r="R46" s="46"/>
      <c r="S46" s="47"/>
    </row>
    <row r="47" spans="1:19" x14ac:dyDescent="0.25">
      <c r="B47" s="438" t="s">
        <v>46</v>
      </c>
      <c r="C47" s="439">
        <f t="shared" si="8"/>
        <v>12.253806025763867</v>
      </c>
      <c r="D47" s="440">
        <f>+C47/100</f>
        <v>0.12253806025763866</v>
      </c>
      <c r="E47" s="442"/>
      <c r="F47" s="439">
        <f t="shared" si="9"/>
        <v>13.484972716220419</v>
      </c>
      <c r="G47" s="440">
        <f t="shared" si="11"/>
        <v>0.1348497271622042</v>
      </c>
      <c r="R47" s="46"/>
      <c r="S47" s="47"/>
    </row>
    <row r="48" spans="1:19" x14ac:dyDescent="0.25">
      <c r="B48" s="443" t="s">
        <v>423</v>
      </c>
      <c r="C48" s="439">
        <f t="shared" si="8"/>
        <v>0.78382838283828382</v>
      </c>
      <c r="D48" s="440">
        <f>+C48/100</f>
        <v>7.8382838283828377E-3</v>
      </c>
      <c r="E48" s="442"/>
      <c r="F48" s="439">
        <f t="shared" si="9"/>
        <v>0.78175803669880395</v>
      </c>
      <c r="G48" s="440">
        <f>F48/100</f>
        <v>7.81758036698804E-3</v>
      </c>
      <c r="R48" s="46"/>
      <c r="S48" s="47"/>
    </row>
    <row r="49" spans="1:20" x14ac:dyDescent="0.25">
      <c r="B49" s="438" t="s">
        <v>408</v>
      </c>
      <c r="C49" s="439">
        <f t="shared" si="8"/>
        <v>1.2110081975939528</v>
      </c>
      <c r="D49" s="440">
        <f t="shared" si="10"/>
        <v>1.2110081975939529E-2</v>
      </c>
      <c r="E49" s="442"/>
      <c r="F49" s="439">
        <f t="shared" si="9"/>
        <v>0.72521134326670245</v>
      </c>
      <c r="G49" s="440">
        <f t="shared" si="11"/>
        <v>7.2521134326670247E-3</v>
      </c>
      <c r="R49" s="46"/>
      <c r="S49" s="47"/>
    </row>
    <row r="50" spans="1:20" x14ac:dyDescent="0.25">
      <c r="B50" s="438" t="s">
        <v>409</v>
      </c>
      <c r="C50" s="439">
        <f t="shared" si="8"/>
        <v>0.64675822420951778</v>
      </c>
      <c r="D50" s="440">
        <f t="shared" si="10"/>
        <v>6.4675822420951776E-3</v>
      </c>
      <c r="E50" s="442"/>
      <c r="F50" s="439">
        <f t="shared" si="9"/>
        <v>0.54991659362718759</v>
      </c>
      <c r="G50" s="440">
        <f t="shared" si="11"/>
        <v>5.4991659362718763E-3</v>
      </c>
      <c r="R50" s="46"/>
      <c r="S50" s="47"/>
    </row>
    <row r="51" spans="1:20" x14ac:dyDescent="0.25">
      <c r="B51" s="438" t="s">
        <v>410</v>
      </c>
      <c r="C51" s="439">
        <f t="shared" si="8"/>
        <v>8.7232513573938029</v>
      </c>
      <c r="D51" s="440">
        <f t="shared" si="10"/>
        <v>8.7232513573938034E-2</v>
      </c>
      <c r="E51" s="442"/>
      <c r="F51" s="439">
        <f t="shared" si="9"/>
        <v>5.0637563968446946</v>
      </c>
      <c r="G51" s="440">
        <f t="shared" si="11"/>
        <v>5.0637563968446944E-2</v>
      </c>
      <c r="R51" s="46"/>
      <c r="S51" s="47"/>
    </row>
    <row r="52" spans="1:20" x14ac:dyDescent="0.25">
      <c r="B52" s="438" t="s">
        <v>45</v>
      </c>
      <c r="C52" s="439">
        <f t="shared" si="8"/>
        <v>9.0998615990631322</v>
      </c>
      <c r="D52" s="440">
        <f t="shared" si="10"/>
        <v>9.0998615990631318E-2</v>
      </c>
      <c r="E52" s="442"/>
      <c r="F52" s="439">
        <f t="shared" si="9"/>
        <v>21.004269275354122</v>
      </c>
      <c r="G52" s="440">
        <f t="shared" si="11"/>
        <v>0.21004269275354123</v>
      </c>
      <c r="R52" s="46"/>
      <c r="S52" s="47"/>
    </row>
    <row r="53" spans="1:20" x14ac:dyDescent="0.25">
      <c r="B53" s="438" t="s">
        <v>411</v>
      </c>
      <c r="C53" s="439">
        <f t="shared" si="8"/>
        <v>2.3022463536676248</v>
      </c>
      <c r="D53" s="440">
        <f t="shared" si="10"/>
        <v>2.3022463536676249E-2</v>
      </c>
      <c r="E53" s="442"/>
      <c r="F53" s="439">
        <f t="shared" si="9"/>
        <v>0.8609234075037463</v>
      </c>
      <c r="G53" s="440">
        <f t="shared" si="11"/>
        <v>8.6092340750374627E-3</v>
      </c>
      <c r="R53" s="46"/>
      <c r="S53" s="65"/>
    </row>
    <row r="54" spans="1:20" x14ac:dyDescent="0.25">
      <c r="B54" s="438" t="s">
        <v>412</v>
      </c>
      <c r="C54" s="439">
        <f t="shared" si="8"/>
        <v>0.94485254977110611</v>
      </c>
      <c r="D54" s="440">
        <f t="shared" si="10"/>
        <v>9.4485254977110609E-3</v>
      </c>
      <c r="E54" s="442"/>
      <c r="F54" s="439">
        <f t="shared" si="9"/>
        <v>1.3769119850716729</v>
      </c>
      <c r="G54" s="440">
        <f t="shared" si="11"/>
        <v>1.376911985071673E-2</v>
      </c>
      <c r="R54" s="46"/>
      <c r="S54" s="47"/>
    </row>
    <row r="55" spans="1:20" x14ac:dyDescent="0.25">
      <c r="B55" s="438" t="s">
        <v>48</v>
      </c>
      <c r="C55" s="439">
        <f t="shared" si="8"/>
        <v>5.0569573086340895</v>
      </c>
      <c r="D55" s="440">
        <f t="shared" si="10"/>
        <v>5.0569573086340892E-2</v>
      </c>
      <c r="E55" s="442"/>
      <c r="F55" s="439">
        <f t="shared" si="9"/>
        <v>2.3396194407532023</v>
      </c>
      <c r="G55" s="440">
        <f t="shared" si="11"/>
        <v>2.3396194407532024E-2</v>
      </c>
      <c r="R55" s="46"/>
      <c r="S55" s="47"/>
    </row>
    <row r="56" spans="1:20" x14ac:dyDescent="0.25">
      <c r="B56" s="438" t="s">
        <v>413</v>
      </c>
      <c r="C56" s="439">
        <f t="shared" si="8"/>
        <v>5.510752688172043</v>
      </c>
      <c r="D56" s="440">
        <f t="shared" si="10"/>
        <v>5.510752688172043E-2</v>
      </c>
      <c r="E56" s="442"/>
      <c r="F56" s="439">
        <f t="shared" si="9"/>
        <v>3.3715965958890552</v>
      </c>
      <c r="G56" s="440">
        <f t="shared" si="11"/>
        <v>3.3715965958890551E-2</v>
      </c>
      <c r="R56" s="46"/>
      <c r="S56" s="47"/>
    </row>
    <row r="57" spans="1:20" x14ac:dyDescent="0.25">
      <c r="B57" s="438" t="s">
        <v>414</v>
      </c>
      <c r="C57" s="439">
        <f t="shared" si="8"/>
        <v>4.7096241882252743</v>
      </c>
      <c r="D57" s="440">
        <f>+C57/100</f>
        <v>4.709624188225274E-2</v>
      </c>
      <c r="E57" s="442"/>
      <c r="F57" s="439">
        <f t="shared" si="9"/>
        <v>1.5663434080692131</v>
      </c>
      <c r="G57" s="440">
        <f t="shared" si="11"/>
        <v>1.566343408069213E-2</v>
      </c>
      <c r="R57" s="46"/>
      <c r="S57" s="47"/>
    </row>
    <row r="58" spans="1:20" x14ac:dyDescent="0.25">
      <c r="B58" s="438" t="s">
        <v>415</v>
      </c>
      <c r="C58" s="439">
        <f t="shared" si="8"/>
        <v>0.54428829979772164</v>
      </c>
      <c r="D58" s="440">
        <f t="shared" si="10"/>
        <v>5.4428829979772161E-3</v>
      </c>
      <c r="E58" s="442"/>
      <c r="F58" s="439">
        <f t="shared" si="9"/>
        <v>0.25021911843704941</v>
      </c>
      <c r="G58" s="440">
        <f t="shared" si="11"/>
        <v>2.5021911843704941E-3</v>
      </c>
      <c r="R58" s="46"/>
      <c r="S58" s="47"/>
    </row>
    <row r="59" spans="1:20" x14ac:dyDescent="0.25">
      <c r="B59" s="438" t="s">
        <v>424</v>
      </c>
      <c r="C59" s="439">
        <f t="shared" si="8"/>
        <v>0.9927605663792185</v>
      </c>
      <c r="D59" s="440">
        <f t="shared" si="10"/>
        <v>9.9276056637921852E-3</v>
      </c>
      <c r="E59" s="442"/>
      <c r="F59" s="439">
        <f t="shared" si="9"/>
        <v>0.57394893833583083</v>
      </c>
      <c r="G59" s="440">
        <f t="shared" si="11"/>
        <v>5.7394893833583082E-3</v>
      </c>
      <c r="R59" s="46"/>
      <c r="S59" s="47"/>
      <c r="T59" s="68"/>
    </row>
    <row r="60" spans="1:20" ht="12" thickBot="1" x14ac:dyDescent="0.3">
      <c r="B60" s="444" t="s">
        <v>417</v>
      </c>
      <c r="C60" s="445">
        <f t="shared" si="8"/>
        <v>6.8628233791121058</v>
      </c>
      <c r="D60" s="446">
        <f t="shared" si="10"/>
        <v>6.8628233791121054E-2</v>
      </c>
      <c r="E60" s="447"/>
      <c r="F60" s="445">
        <f t="shared" si="9"/>
        <v>3.4394526280075768</v>
      </c>
      <c r="G60" s="446">
        <f t="shared" si="11"/>
        <v>3.439452628007577E-2</v>
      </c>
      <c r="L60" s="1"/>
      <c r="R60" s="46"/>
      <c r="S60" s="47"/>
      <c r="T60" s="68"/>
    </row>
    <row r="61" spans="1:20" x14ac:dyDescent="0.25">
      <c r="B61" s="19"/>
      <c r="C61" s="430"/>
      <c r="D61" s="19"/>
      <c r="E61" s="19"/>
      <c r="F61" s="19"/>
      <c r="G61" s="19"/>
      <c r="H61" s="19"/>
      <c r="I61" s="19"/>
      <c r="J61" s="19"/>
      <c r="K61" s="19"/>
      <c r="L61" s="1"/>
      <c r="M61" s="19"/>
      <c r="R61" s="46"/>
      <c r="S61" s="47"/>
      <c r="T61" s="68"/>
    </row>
    <row r="62" spans="1:20" x14ac:dyDescent="0.25">
      <c r="B62" s="19"/>
      <c r="C62" s="430"/>
      <c r="D62" s="19"/>
      <c r="E62" s="19"/>
      <c r="F62" s="19"/>
      <c r="G62" s="19"/>
      <c r="H62" s="19"/>
      <c r="I62" s="19"/>
      <c r="J62" s="19"/>
      <c r="K62" s="19"/>
      <c r="L62" s="19"/>
      <c r="M62" s="19"/>
      <c r="R62" s="46"/>
      <c r="S62" s="47"/>
      <c r="T62" s="68"/>
    </row>
    <row r="63" spans="1:20" x14ac:dyDescent="0.25">
      <c r="A63" s="448"/>
      <c r="B63" s="751" t="s">
        <v>425</v>
      </c>
      <c r="C63" s="751"/>
      <c r="D63" s="751"/>
      <c r="E63" s="751"/>
      <c r="F63" s="751"/>
    </row>
    <row r="64" spans="1:20" x14ac:dyDescent="0.25">
      <c r="A64" s="449"/>
      <c r="B64" s="450"/>
      <c r="C64" s="451" t="s">
        <v>40</v>
      </c>
      <c r="D64" s="451" t="s">
        <v>42</v>
      </c>
      <c r="E64" s="452" t="s">
        <v>40</v>
      </c>
      <c r="F64" s="452" t="s">
        <v>42</v>
      </c>
      <c r="J64" s="67"/>
      <c r="K64" s="46"/>
    </row>
    <row r="65" spans="1:11" x14ac:dyDescent="0.25">
      <c r="A65" s="449"/>
      <c r="B65" s="453" t="s">
        <v>93</v>
      </c>
      <c r="C65" s="422">
        <f t="shared" ref="C65:C83" si="12">+C42</f>
        <v>17.42254870648355</v>
      </c>
      <c r="D65" s="454">
        <f t="shared" ref="D65:D83" si="13">+F42</f>
        <v>23.690237213378946</v>
      </c>
      <c r="E65" s="455">
        <f>+C65/100</f>
        <v>0.17422548706483551</v>
      </c>
      <c r="F65" s="455">
        <f>+D65/100</f>
        <v>0.23690237213378945</v>
      </c>
      <c r="J65" s="67"/>
      <c r="K65" s="46"/>
    </row>
    <row r="66" spans="1:11" x14ac:dyDescent="0.25">
      <c r="A66" s="449"/>
      <c r="B66" s="453" t="s">
        <v>49</v>
      </c>
      <c r="C66" s="422">
        <f t="shared" si="12"/>
        <v>5.5307143617587569</v>
      </c>
      <c r="D66" s="454">
        <f t="shared" si="13"/>
        <v>0.94150244564449093</v>
      </c>
      <c r="E66" s="455">
        <f t="shared" ref="E66:F83" si="14">+C66/100</f>
        <v>5.5307143617587567E-2</v>
      </c>
      <c r="F66" s="455">
        <f>+D66/100</f>
        <v>9.4150244564449089E-3</v>
      </c>
      <c r="J66" s="1"/>
      <c r="K66" s="46"/>
    </row>
    <row r="67" spans="1:11" x14ac:dyDescent="0.25">
      <c r="A67" s="449"/>
      <c r="B67" s="453" t="s">
        <v>403</v>
      </c>
      <c r="C67" s="422">
        <f t="shared" si="12"/>
        <v>5.7809006707122323</v>
      </c>
      <c r="D67" s="454">
        <f t="shared" si="13"/>
        <v>4.2508976787582347</v>
      </c>
      <c r="E67" s="455">
        <f t="shared" si="14"/>
        <v>5.7809006707122322E-2</v>
      </c>
      <c r="F67" s="455">
        <f>+D67/100</f>
        <v>4.2508976787582343E-2</v>
      </c>
      <c r="J67" s="67"/>
      <c r="K67" s="46"/>
    </row>
    <row r="68" spans="1:11" x14ac:dyDescent="0.25">
      <c r="A68" s="449"/>
      <c r="B68" s="453" t="s">
        <v>404</v>
      </c>
      <c r="C68" s="422">
        <f t="shared" si="12"/>
        <v>1.7047269243053338</v>
      </c>
      <c r="D68" s="454">
        <f t="shared" si="13"/>
        <v>3.8169018066668552E-2</v>
      </c>
      <c r="E68" s="455">
        <f t="shared" si="14"/>
        <v>1.7047269243053338E-2</v>
      </c>
      <c r="F68" s="455">
        <f t="shared" si="14"/>
        <v>3.8169018066668551E-4</v>
      </c>
      <c r="J68" s="67"/>
      <c r="K68" s="46"/>
    </row>
    <row r="69" spans="1:11" x14ac:dyDescent="0.25">
      <c r="A69" s="449"/>
      <c r="B69" s="453" t="s">
        <v>422</v>
      </c>
      <c r="C69" s="422">
        <f t="shared" si="12"/>
        <v>9.9196209943574996</v>
      </c>
      <c r="D69" s="454">
        <f t="shared" si="13"/>
        <v>15.688880092736577</v>
      </c>
      <c r="E69" s="455">
        <f t="shared" si="14"/>
        <v>9.9196209943574989E-2</v>
      </c>
      <c r="F69" s="455">
        <f t="shared" si="14"/>
        <v>0.15688880092736576</v>
      </c>
      <c r="J69" s="67"/>
      <c r="K69" s="46"/>
    </row>
    <row r="70" spans="1:11" x14ac:dyDescent="0.25">
      <c r="A70" s="449"/>
      <c r="B70" s="453" t="s">
        <v>46</v>
      </c>
      <c r="C70" s="422">
        <f t="shared" si="12"/>
        <v>12.253806025763867</v>
      </c>
      <c r="D70" s="454">
        <f t="shared" si="13"/>
        <v>13.484972716220419</v>
      </c>
      <c r="E70" s="455">
        <f t="shared" si="14"/>
        <v>0.12253806025763866</v>
      </c>
      <c r="F70" s="455">
        <f t="shared" si="14"/>
        <v>0.1348497271622042</v>
      </c>
      <c r="J70" s="67"/>
      <c r="K70" s="46"/>
    </row>
    <row r="71" spans="1:11" ht="20.5" x14ac:dyDescent="0.25">
      <c r="A71" s="449"/>
      <c r="B71" s="456" t="s">
        <v>423</v>
      </c>
      <c r="C71" s="422">
        <f t="shared" si="12"/>
        <v>0.78382838283828382</v>
      </c>
      <c r="D71" s="454">
        <f t="shared" si="13"/>
        <v>0.78175803669880395</v>
      </c>
      <c r="E71" s="455">
        <f t="shared" si="14"/>
        <v>7.8382838283828377E-3</v>
      </c>
      <c r="F71" s="455">
        <f t="shared" si="14"/>
        <v>7.81758036698804E-3</v>
      </c>
      <c r="J71" s="67"/>
      <c r="K71" s="46"/>
    </row>
    <row r="72" spans="1:11" x14ac:dyDescent="0.25">
      <c r="A72" s="449"/>
      <c r="B72" s="453" t="s">
        <v>408</v>
      </c>
      <c r="C72" s="422">
        <f t="shared" si="12"/>
        <v>1.2110081975939528</v>
      </c>
      <c r="D72" s="454">
        <f t="shared" si="13"/>
        <v>0.72521134326670245</v>
      </c>
      <c r="E72" s="455">
        <f t="shared" si="14"/>
        <v>1.2110081975939529E-2</v>
      </c>
      <c r="F72" s="455">
        <f t="shared" si="14"/>
        <v>7.2521134326670247E-3</v>
      </c>
      <c r="J72" s="67"/>
      <c r="K72" s="46"/>
    </row>
    <row r="73" spans="1:11" x14ac:dyDescent="0.25">
      <c r="A73" s="449"/>
      <c r="B73" s="453" t="s">
        <v>409</v>
      </c>
      <c r="C73" s="422">
        <f t="shared" si="12"/>
        <v>0.64675822420951778</v>
      </c>
      <c r="D73" s="454">
        <f t="shared" si="13"/>
        <v>0.54991659362718759</v>
      </c>
      <c r="E73" s="455">
        <f t="shared" si="14"/>
        <v>6.4675822420951776E-3</v>
      </c>
      <c r="F73" s="455">
        <f t="shared" si="14"/>
        <v>5.4991659362718763E-3</v>
      </c>
      <c r="J73" s="67"/>
      <c r="K73" s="46"/>
    </row>
    <row r="74" spans="1:11" x14ac:dyDescent="0.25">
      <c r="A74" s="449"/>
      <c r="B74" s="453" t="s">
        <v>410</v>
      </c>
      <c r="C74" s="422">
        <f t="shared" si="12"/>
        <v>8.7232513573938029</v>
      </c>
      <c r="D74" s="454">
        <f t="shared" si="13"/>
        <v>5.0637563968446946</v>
      </c>
      <c r="E74" s="455">
        <f t="shared" si="14"/>
        <v>8.7232513573938034E-2</v>
      </c>
      <c r="F74" s="455">
        <f t="shared" si="14"/>
        <v>5.0637563968446944E-2</v>
      </c>
      <c r="J74" s="67"/>
      <c r="K74" s="46"/>
    </row>
    <row r="75" spans="1:11" x14ac:dyDescent="0.25">
      <c r="A75" s="449"/>
      <c r="B75" s="453" t="s">
        <v>45</v>
      </c>
      <c r="C75" s="422">
        <f t="shared" si="12"/>
        <v>9.0998615990631322</v>
      </c>
      <c r="D75" s="454">
        <f t="shared" si="13"/>
        <v>21.004269275354122</v>
      </c>
      <c r="E75" s="455">
        <f t="shared" si="14"/>
        <v>9.0998615990631318E-2</v>
      </c>
      <c r="F75" s="455">
        <f t="shared" si="14"/>
        <v>0.21004269275354123</v>
      </c>
      <c r="J75" s="1"/>
      <c r="K75" s="46"/>
    </row>
    <row r="76" spans="1:11" x14ac:dyDescent="0.25">
      <c r="A76" s="449"/>
      <c r="B76" s="453" t="s">
        <v>411</v>
      </c>
      <c r="C76" s="422">
        <f t="shared" si="12"/>
        <v>2.3022463536676248</v>
      </c>
      <c r="D76" s="454">
        <f t="shared" si="13"/>
        <v>0.8609234075037463</v>
      </c>
      <c r="E76" s="455">
        <f t="shared" si="14"/>
        <v>2.3022463536676249E-2</v>
      </c>
      <c r="F76" s="455">
        <f>+D76/100</f>
        <v>8.6092340750374627E-3</v>
      </c>
      <c r="J76" s="67"/>
      <c r="K76" s="46"/>
    </row>
    <row r="77" spans="1:11" x14ac:dyDescent="0.25">
      <c r="A77" s="449"/>
      <c r="B77" s="453" t="s">
        <v>412</v>
      </c>
      <c r="C77" s="422">
        <f t="shared" si="12"/>
        <v>0.94485254977110611</v>
      </c>
      <c r="D77" s="454">
        <f t="shared" si="13"/>
        <v>1.3769119850716729</v>
      </c>
      <c r="E77" s="455">
        <f t="shared" si="14"/>
        <v>9.4485254977110609E-3</v>
      </c>
      <c r="F77" s="455">
        <f t="shared" si="14"/>
        <v>1.376911985071673E-2</v>
      </c>
      <c r="J77" s="1"/>
      <c r="K77" s="46"/>
    </row>
    <row r="78" spans="1:11" x14ac:dyDescent="0.25">
      <c r="A78" s="449"/>
      <c r="B78" s="457" t="s">
        <v>48</v>
      </c>
      <c r="C78" s="422">
        <f t="shared" si="12"/>
        <v>5.0569573086340895</v>
      </c>
      <c r="D78" s="454">
        <f t="shared" si="13"/>
        <v>2.3396194407532023</v>
      </c>
      <c r="E78" s="455">
        <f t="shared" si="14"/>
        <v>5.0569573086340892E-2</v>
      </c>
      <c r="F78" s="455">
        <f t="shared" si="14"/>
        <v>2.3396194407532024E-2</v>
      </c>
      <c r="J78" s="67"/>
      <c r="K78" s="46"/>
    </row>
    <row r="79" spans="1:11" x14ac:dyDescent="0.25">
      <c r="A79" s="449"/>
      <c r="B79" s="453" t="s">
        <v>413</v>
      </c>
      <c r="C79" s="422">
        <f t="shared" si="12"/>
        <v>5.510752688172043</v>
      </c>
      <c r="D79" s="454">
        <f t="shared" si="13"/>
        <v>3.3715965958890552</v>
      </c>
      <c r="E79" s="455">
        <f t="shared" si="14"/>
        <v>5.510752688172043E-2</v>
      </c>
      <c r="F79" s="455">
        <f t="shared" si="14"/>
        <v>3.3715965958890551E-2</v>
      </c>
      <c r="J79" s="67"/>
      <c r="K79" s="46"/>
    </row>
    <row r="80" spans="1:11" x14ac:dyDescent="0.25">
      <c r="A80" s="449"/>
      <c r="B80" s="453" t="s">
        <v>414</v>
      </c>
      <c r="C80" s="422">
        <f t="shared" si="12"/>
        <v>4.7096241882252743</v>
      </c>
      <c r="D80" s="454">
        <f t="shared" si="13"/>
        <v>1.5663434080692131</v>
      </c>
      <c r="E80" s="455">
        <f t="shared" si="14"/>
        <v>4.709624188225274E-2</v>
      </c>
      <c r="F80" s="455">
        <f>+D80/100</f>
        <v>1.566343408069213E-2</v>
      </c>
      <c r="J80" s="67"/>
      <c r="K80" s="46"/>
    </row>
    <row r="81" spans="1:16" x14ac:dyDescent="0.25">
      <c r="A81" s="449"/>
      <c r="B81" s="453" t="s">
        <v>415</v>
      </c>
      <c r="C81" s="422">
        <f t="shared" si="12"/>
        <v>0.54428829979772164</v>
      </c>
      <c r="D81" s="454">
        <f t="shared" si="13"/>
        <v>0.25021911843704941</v>
      </c>
      <c r="E81" s="455">
        <f t="shared" si="14"/>
        <v>5.4428829979772161E-3</v>
      </c>
      <c r="F81" s="455">
        <f t="shared" si="14"/>
        <v>2.5021911843704941E-3</v>
      </c>
      <c r="J81" s="67"/>
      <c r="K81" s="46"/>
    </row>
    <row r="82" spans="1:16" x14ac:dyDescent="0.25">
      <c r="A82" s="449"/>
      <c r="B82" s="453" t="s">
        <v>424</v>
      </c>
      <c r="C82" s="422">
        <f t="shared" si="12"/>
        <v>0.9927605663792185</v>
      </c>
      <c r="D82" s="454">
        <f t="shared" si="13"/>
        <v>0.57394893833583083</v>
      </c>
      <c r="E82" s="455">
        <f t="shared" si="14"/>
        <v>9.9276056637921852E-3</v>
      </c>
      <c r="F82" s="455">
        <f t="shared" si="14"/>
        <v>5.7394893833583082E-3</v>
      </c>
      <c r="J82" s="67"/>
      <c r="K82" s="46"/>
    </row>
    <row r="83" spans="1:16" x14ac:dyDescent="0.25">
      <c r="A83" s="458"/>
      <c r="B83" s="459" t="s">
        <v>417</v>
      </c>
      <c r="C83" s="428">
        <f t="shared" si="12"/>
        <v>6.8628233791121058</v>
      </c>
      <c r="D83" s="460">
        <f t="shared" si="13"/>
        <v>3.4394526280075768</v>
      </c>
      <c r="E83" s="461">
        <f t="shared" si="14"/>
        <v>6.8628233791121054E-2</v>
      </c>
      <c r="F83" s="461">
        <f t="shared" si="14"/>
        <v>3.439452628007577E-2</v>
      </c>
    </row>
    <row r="85" spans="1:16" x14ac:dyDescent="0.25">
      <c r="C85" s="46"/>
    </row>
    <row r="86" spans="1:16" x14ac:dyDescent="0.25">
      <c r="B86" s="749" t="s">
        <v>426</v>
      </c>
      <c r="C86" s="750"/>
      <c r="G86" s="67"/>
      <c r="H86" s="67"/>
      <c r="P86" s="46"/>
    </row>
    <row r="87" spans="1:16" x14ac:dyDescent="0.25">
      <c r="B87" s="462"/>
      <c r="C87" s="463" t="s">
        <v>27</v>
      </c>
      <c r="G87" s="67"/>
      <c r="L87" s="46"/>
    </row>
    <row r="88" spans="1:16" ht="12.5" x14ac:dyDescent="0.25">
      <c r="B88" s="464" t="s">
        <v>410</v>
      </c>
      <c r="C88" s="465">
        <v>380</v>
      </c>
      <c r="E88" s="46"/>
      <c r="G88" s="67"/>
      <c r="H88"/>
      <c r="I88"/>
    </row>
    <row r="89" spans="1:16" x14ac:dyDescent="0.25">
      <c r="B89" s="464" t="s">
        <v>414</v>
      </c>
      <c r="C89" s="465">
        <v>268</v>
      </c>
      <c r="E89" s="46"/>
      <c r="G89" s="67"/>
    </row>
    <row r="90" spans="1:16" x14ac:dyDescent="0.25">
      <c r="B90" s="466" t="s">
        <v>413</v>
      </c>
      <c r="C90" s="465">
        <v>232</v>
      </c>
      <c r="E90" s="46"/>
      <c r="G90" s="67"/>
    </row>
    <row r="91" spans="1:16" x14ac:dyDescent="0.25">
      <c r="B91" s="464" t="s">
        <v>49</v>
      </c>
      <c r="C91" s="465">
        <v>220</v>
      </c>
      <c r="E91" s="46"/>
      <c r="G91" s="67"/>
    </row>
    <row r="92" spans="1:16" x14ac:dyDescent="0.25">
      <c r="B92" s="464" t="s">
        <v>403</v>
      </c>
      <c r="C92" s="465">
        <v>220</v>
      </c>
      <c r="E92" s="46"/>
      <c r="G92" s="67"/>
    </row>
    <row r="93" spans="1:16" x14ac:dyDescent="0.25">
      <c r="B93" s="464" t="s">
        <v>417</v>
      </c>
      <c r="C93" s="465">
        <v>125</v>
      </c>
      <c r="E93" s="46"/>
      <c r="G93" s="67"/>
    </row>
    <row r="94" spans="1:16" x14ac:dyDescent="0.25">
      <c r="B94" s="464" t="s">
        <v>408</v>
      </c>
      <c r="C94" s="465">
        <v>114</v>
      </c>
      <c r="E94" s="46"/>
      <c r="G94" s="1"/>
    </row>
    <row r="95" spans="1:16" x14ac:dyDescent="0.25">
      <c r="B95" s="466" t="s">
        <v>409</v>
      </c>
      <c r="C95" s="465">
        <v>54</v>
      </c>
      <c r="E95" s="46"/>
      <c r="G95" s="67"/>
    </row>
    <row r="96" spans="1:16" x14ac:dyDescent="0.25">
      <c r="B96" s="464" t="s">
        <v>48</v>
      </c>
      <c r="C96" s="465">
        <v>53</v>
      </c>
      <c r="E96" s="46"/>
      <c r="G96" s="67"/>
    </row>
    <row r="97" spans="2:9" x14ac:dyDescent="0.25">
      <c r="B97" s="464" t="s">
        <v>404</v>
      </c>
      <c r="C97" s="465">
        <v>44</v>
      </c>
      <c r="E97" s="46"/>
      <c r="G97" s="67"/>
    </row>
    <row r="98" spans="2:9" x14ac:dyDescent="0.25">
      <c r="B98" s="464" t="s">
        <v>46</v>
      </c>
      <c r="C98" s="465">
        <v>30</v>
      </c>
      <c r="E98" s="46"/>
      <c r="G98" s="67"/>
    </row>
    <row r="99" spans="2:9" x14ac:dyDescent="0.25">
      <c r="B99" s="464" t="s">
        <v>416</v>
      </c>
      <c r="C99" s="465">
        <v>27</v>
      </c>
      <c r="E99" s="46"/>
      <c r="G99" s="67"/>
    </row>
    <row r="100" spans="2:9" x14ac:dyDescent="0.25">
      <c r="B100" s="464" t="s">
        <v>415</v>
      </c>
      <c r="C100" s="465">
        <v>25</v>
      </c>
      <c r="E100" s="46"/>
      <c r="G100" s="1"/>
    </row>
    <row r="101" spans="2:9" x14ac:dyDescent="0.25">
      <c r="B101" s="464" t="s">
        <v>411</v>
      </c>
      <c r="C101" s="465">
        <v>-2</v>
      </c>
      <c r="E101" s="46"/>
      <c r="G101" s="67"/>
    </row>
    <row r="102" spans="2:9" x14ac:dyDescent="0.25">
      <c r="B102" s="464" t="s">
        <v>423</v>
      </c>
      <c r="C102" s="465">
        <v>-3</v>
      </c>
      <c r="E102" s="46"/>
      <c r="G102" s="1"/>
    </row>
    <row r="103" spans="2:9" x14ac:dyDescent="0.25">
      <c r="B103" s="464" t="s">
        <v>412</v>
      </c>
      <c r="C103" s="465">
        <v>-24</v>
      </c>
      <c r="E103" s="46"/>
      <c r="G103" s="67"/>
    </row>
    <row r="104" spans="2:9" x14ac:dyDescent="0.25">
      <c r="B104" s="464" t="s">
        <v>422</v>
      </c>
      <c r="C104" s="465">
        <v>-105</v>
      </c>
      <c r="E104" s="46"/>
    </row>
    <row r="105" spans="2:9" x14ac:dyDescent="0.25">
      <c r="B105" s="464" t="s">
        <v>45</v>
      </c>
      <c r="C105" s="465">
        <v>-253</v>
      </c>
      <c r="E105" s="46"/>
    </row>
    <row r="106" spans="2:9" x14ac:dyDescent="0.25">
      <c r="B106" s="467" t="s">
        <v>93</v>
      </c>
      <c r="C106" s="468">
        <v>-258</v>
      </c>
    </row>
    <row r="107" spans="2:9" customFormat="1" ht="12.5" x14ac:dyDescent="0.25">
      <c r="H107" s="4"/>
      <c r="I107" s="4"/>
    </row>
    <row r="108" spans="2:9" x14ac:dyDescent="0.25">
      <c r="B108" s="4" t="s">
        <v>427</v>
      </c>
    </row>
  </sheetData>
  <sortState xmlns:xlrd2="http://schemas.microsoft.com/office/spreadsheetml/2017/richdata2" ref="H87:I105">
    <sortCondition descending="1" ref="I87:I105"/>
  </sortState>
  <mergeCells count="10">
    <mergeCell ref="C4:G4"/>
    <mergeCell ref="C5:D5"/>
    <mergeCell ref="E5:F5"/>
    <mergeCell ref="J5:K5"/>
    <mergeCell ref="H4:L4"/>
    <mergeCell ref="B86:C86"/>
    <mergeCell ref="B63:F63"/>
    <mergeCell ref="N6:O6"/>
    <mergeCell ref="B40:G40"/>
    <mergeCell ref="H5:I5"/>
  </mergeCells>
  <phoneticPr fontId="0" type="noConversion"/>
  <printOptions horizontalCentered="1"/>
  <pageMargins left="0.15748031496062992" right="0.15748031496062992" top="0.19685039370078741" bottom="0.19685039370078741" header="0" footer="0"/>
  <pageSetup paperSize="9" orientation="landscape" horizontalDpi="4294967294" verticalDpi="300" r:id="rId1"/>
  <headerFooter alignWithMargins="0"/>
  <ignoredErrors>
    <ignoredError sqref="S8:S9 S11:S26" 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33"/>
  <sheetViews>
    <sheetView zoomScaleNormal="100" workbookViewId="0">
      <selection activeCell="A25" sqref="A25:G28"/>
    </sheetView>
  </sheetViews>
  <sheetFormatPr baseColWidth="10" defaultColWidth="11.453125" defaultRowHeight="12.5" x14ac:dyDescent="0.25"/>
  <cols>
    <col min="1" max="1" width="7.54296875" customWidth="1"/>
    <col min="2" max="2" width="36" bestFit="1" customWidth="1"/>
    <col min="3" max="3" width="10.26953125" customWidth="1"/>
    <col min="4" max="4" width="13" customWidth="1"/>
    <col min="5" max="5" width="14.26953125" customWidth="1"/>
    <col min="7" max="7" width="14.54296875" customWidth="1"/>
  </cols>
  <sheetData>
    <row r="1" spans="1:9" ht="13" x14ac:dyDescent="0.3">
      <c r="A1" s="127" t="s">
        <v>428</v>
      </c>
      <c r="B1" s="127"/>
      <c r="C1" s="127"/>
      <c r="D1" s="127"/>
      <c r="E1" s="127"/>
      <c r="F1" s="537"/>
      <c r="G1" s="537"/>
      <c r="H1" s="537"/>
      <c r="I1" s="537"/>
    </row>
    <row r="2" spans="1:9" ht="13" x14ac:dyDescent="0.3">
      <c r="A2" s="7" t="s">
        <v>615</v>
      </c>
      <c r="B2" s="7"/>
      <c r="C2" s="7"/>
      <c r="D2" s="7"/>
      <c r="E2" s="7"/>
      <c r="F2" s="537"/>
      <c r="G2" s="537"/>
      <c r="H2" s="537"/>
      <c r="I2" s="537"/>
    </row>
    <row r="3" spans="1:9" x14ac:dyDescent="0.25">
      <c r="A3" s="4"/>
      <c r="B3" s="729"/>
      <c r="C3" s="724"/>
      <c r="D3" s="724"/>
      <c r="E3" s="724"/>
    </row>
    <row r="4" spans="1:9" x14ac:dyDescent="0.25">
      <c r="A4" s="762" t="s">
        <v>114</v>
      </c>
      <c r="B4" s="762"/>
      <c r="C4" s="730" t="s">
        <v>589</v>
      </c>
      <c r="D4" s="730"/>
      <c r="E4" s="730"/>
      <c r="F4" s="730"/>
      <c r="G4" s="730"/>
    </row>
    <row r="5" spans="1:9" ht="15.75" customHeight="1" x14ac:dyDescent="0.25">
      <c r="A5" s="763"/>
      <c r="B5" s="763"/>
      <c r="C5" s="765" t="s">
        <v>115</v>
      </c>
      <c r="D5" s="765" t="s">
        <v>116</v>
      </c>
      <c r="E5" s="765" t="s">
        <v>117</v>
      </c>
      <c r="F5" s="767" t="s">
        <v>131</v>
      </c>
      <c r="G5" s="767" t="s">
        <v>616</v>
      </c>
    </row>
    <row r="6" spans="1:9" ht="42" customHeight="1" x14ac:dyDescent="0.25">
      <c r="A6" s="764"/>
      <c r="B6" s="764"/>
      <c r="C6" s="766"/>
      <c r="D6" s="766"/>
      <c r="E6" s="766"/>
      <c r="F6" s="768"/>
      <c r="G6" s="768"/>
    </row>
    <row r="7" spans="1:9" x14ac:dyDescent="0.25">
      <c r="A7" s="4"/>
      <c r="B7" s="4"/>
      <c r="C7" s="769" t="s">
        <v>73</v>
      </c>
      <c r="D7" s="769"/>
      <c r="E7" s="769"/>
      <c r="F7" s="770" t="s">
        <v>5</v>
      </c>
      <c r="G7" s="770"/>
    </row>
    <row r="8" spans="1:9" x14ac:dyDescent="0.25">
      <c r="A8" s="14" t="s">
        <v>53</v>
      </c>
      <c r="B8" s="1"/>
      <c r="C8" s="57">
        <v>15.3</v>
      </c>
      <c r="D8" s="57">
        <v>17.600000000000001</v>
      </c>
      <c r="E8" s="243">
        <v>-1.9000000000000001</v>
      </c>
      <c r="F8" s="21">
        <v>75144</v>
      </c>
      <c r="G8" s="21">
        <v>63907</v>
      </c>
    </row>
    <row r="9" spans="1:9" x14ac:dyDescent="0.25">
      <c r="A9" s="1"/>
      <c r="B9" s="67" t="s">
        <v>118</v>
      </c>
      <c r="C9" s="47">
        <v>12.700000000000001</v>
      </c>
      <c r="D9" s="47">
        <v>13.6</v>
      </c>
      <c r="E9" s="47">
        <v>-0.8</v>
      </c>
    </row>
    <row r="10" spans="1:9" x14ac:dyDescent="0.25">
      <c r="A10" s="1"/>
      <c r="B10" s="67" t="s">
        <v>119</v>
      </c>
      <c r="C10" s="47">
        <v>6.6000000000000005</v>
      </c>
      <c r="D10" s="47">
        <v>18.8</v>
      </c>
      <c r="E10" s="47">
        <v>-10.3</v>
      </c>
    </row>
    <row r="11" spans="1:9" x14ac:dyDescent="0.25">
      <c r="A11" s="1"/>
      <c r="B11" s="67" t="s">
        <v>120</v>
      </c>
      <c r="C11" s="47">
        <v>19.3</v>
      </c>
      <c r="D11" s="47">
        <v>13.1</v>
      </c>
      <c r="E11" s="47">
        <v>5.4</v>
      </c>
    </row>
    <row r="12" spans="1:9" x14ac:dyDescent="0.25">
      <c r="A12" s="1"/>
      <c r="B12" s="67" t="s">
        <v>121</v>
      </c>
      <c r="C12" s="47">
        <v>67.5</v>
      </c>
      <c r="D12" s="47">
        <v>52.6</v>
      </c>
      <c r="E12" s="47">
        <v>9.7000000000000011</v>
      </c>
    </row>
    <row r="13" spans="1:9" x14ac:dyDescent="0.25">
      <c r="A13" s="1"/>
      <c r="B13" s="67"/>
      <c r="C13" s="47"/>
      <c r="D13" s="47"/>
      <c r="E13" s="47"/>
    </row>
    <row r="14" spans="1:9" x14ac:dyDescent="0.25">
      <c r="A14" s="14" t="s">
        <v>54</v>
      </c>
      <c r="B14" s="1"/>
      <c r="C14" s="523">
        <v>38.200000000000003</v>
      </c>
      <c r="D14" s="523">
        <v>18.600000000000001</v>
      </c>
      <c r="E14" s="523">
        <v>16.5</v>
      </c>
      <c r="F14" s="21">
        <v>70738</v>
      </c>
      <c r="G14" s="21">
        <v>59648</v>
      </c>
    </row>
    <row r="15" spans="1:9" x14ac:dyDescent="0.25">
      <c r="A15" s="1"/>
      <c r="B15" s="67" t="s">
        <v>122</v>
      </c>
      <c r="C15" s="525">
        <v>30.400000000000002</v>
      </c>
      <c r="D15" s="525">
        <v>4.0999999999999996</v>
      </c>
      <c r="E15" s="525">
        <v>25.400000000000002</v>
      </c>
    </row>
    <row r="16" spans="1:9" x14ac:dyDescent="0.25">
      <c r="A16" s="1"/>
      <c r="B16" s="67" t="s">
        <v>123</v>
      </c>
      <c r="C16" s="525">
        <v>23.5</v>
      </c>
      <c r="D16" s="525">
        <v>21.1</v>
      </c>
      <c r="E16" s="525">
        <v>1.9000000000000001</v>
      </c>
    </row>
    <row r="17" spans="1:7" x14ac:dyDescent="0.25">
      <c r="A17" s="1"/>
      <c r="B17" s="67" t="s">
        <v>124</v>
      </c>
      <c r="C17" s="525">
        <v>158.1</v>
      </c>
      <c r="D17" s="525">
        <v>82.7</v>
      </c>
      <c r="E17" s="279">
        <v>41.300000000000004</v>
      </c>
    </row>
    <row r="18" spans="1:7" x14ac:dyDescent="0.25">
      <c r="A18" s="1"/>
      <c r="B18" s="67" t="s">
        <v>125</v>
      </c>
      <c r="C18" s="525">
        <v>31.7</v>
      </c>
      <c r="D18" s="279">
        <v>5.9</v>
      </c>
      <c r="E18" s="525">
        <v>24.3</v>
      </c>
    </row>
    <row r="19" spans="1:7" x14ac:dyDescent="0.25">
      <c r="A19" s="1"/>
      <c r="B19" s="67" t="s">
        <v>126</v>
      </c>
      <c r="C19" s="525">
        <v>24</v>
      </c>
      <c r="D19" s="525">
        <v>7.9</v>
      </c>
      <c r="E19" s="525">
        <v>14.8</v>
      </c>
    </row>
    <row r="20" spans="1:7" x14ac:dyDescent="0.25">
      <c r="A20" s="1"/>
      <c r="B20" s="67" t="s">
        <v>127</v>
      </c>
      <c r="C20" s="525">
        <v>20.100000000000001</v>
      </c>
      <c r="D20" s="525">
        <v>9.3000000000000007</v>
      </c>
      <c r="E20" s="525">
        <v>9.9</v>
      </c>
    </row>
    <row r="21" spans="1:7" x14ac:dyDescent="0.25">
      <c r="A21" s="1"/>
      <c r="B21" s="67" t="s">
        <v>39</v>
      </c>
      <c r="C21" s="525">
        <v>11</v>
      </c>
      <c r="D21" s="280" t="s">
        <v>128</v>
      </c>
      <c r="E21" s="280" t="s">
        <v>128</v>
      </c>
    </row>
    <row r="22" spans="1:7" x14ac:dyDescent="0.25">
      <c r="A22" s="1"/>
      <c r="B22" s="67"/>
      <c r="C22" s="525"/>
      <c r="D22" s="280"/>
      <c r="E22" s="280"/>
    </row>
    <row r="23" spans="1:7" x14ac:dyDescent="0.25">
      <c r="A23" s="50" t="s">
        <v>27</v>
      </c>
      <c r="B23" s="281"/>
      <c r="C23" s="527" t="s">
        <v>429</v>
      </c>
      <c r="D23" s="528" t="s">
        <v>429</v>
      </c>
      <c r="E23" s="528" t="s">
        <v>429</v>
      </c>
      <c r="F23" s="282">
        <v>4406</v>
      </c>
      <c r="G23" s="282">
        <v>4259</v>
      </c>
    </row>
    <row r="24" spans="1:7" x14ac:dyDescent="0.25">
      <c r="A24" s="4"/>
      <c r="B24" s="4"/>
      <c r="C24" s="529"/>
      <c r="D24" s="529"/>
      <c r="E24" s="529"/>
    </row>
    <row r="25" spans="1:7" x14ac:dyDescent="0.25">
      <c r="A25" s="760" t="s">
        <v>430</v>
      </c>
      <c r="B25" s="760"/>
      <c r="C25" s="760"/>
      <c r="D25" s="760"/>
      <c r="E25" s="760"/>
      <c r="F25" s="760"/>
      <c r="G25" s="760"/>
    </row>
    <row r="26" spans="1:7" x14ac:dyDescent="0.25">
      <c r="A26" s="760"/>
      <c r="B26" s="760"/>
      <c r="C26" s="760"/>
      <c r="D26" s="760"/>
      <c r="E26" s="760"/>
      <c r="F26" s="760"/>
      <c r="G26" s="760"/>
    </row>
    <row r="27" spans="1:7" x14ac:dyDescent="0.25">
      <c r="A27" s="760"/>
      <c r="B27" s="760"/>
      <c r="C27" s="760"/>
      <c r="D27" s="760"/>
      <c r="E27" s="760"/>
      <c r="F27" s="760"/>
      <c r="G27" s="760"/>
    </row>
    <row r="28" spans="1:7" ht="0.65" customHeight="1" x14ac:dyDescent="0.25">
      <c r="A28" s="760"/>
      <c r="B28" s="760"/>
      <c r="C28" s="760"/>
      <c r="D28" s="760"/>
      <c r="E28" s="760"/>
      <c r="F28" s="760"/>
      <c r="G28" s="760"/>
    </row>
    <row r="29" spans="1:7" ht="12.65" customHeight="1" x14ac:dyDescent="0.25">
      <c r="A29" s="4"/>
      <c r="B29" s="538"/>
      <c r="C29" s="539"/>
      <c r="D29" s="525"/>
      <c r="E29" s="525"/>
    </row>
    <row r="30" spans="1:7" x14ac:dyDescent="0.25">
      <c r="A30" s="760" t="s">
        <v>129</v>
      </c>
      <c r="B30" s="761"/>
      <c r="C30" s="761"/>
      <c r="D30" s="761"/>
      <c r="E30" s="761"/>
      <c r="F30" s="744"/>
      <c r="G30" s="744"/>
    </row>
    <row r="31" spans="1:7" x14ac:dyDescent="0.25">
      <c r="A31" s="761"/>
      <c r="B31" s="761"/>
      <c r="C31" s="761"/>
      <c r="D31" s="761"/>
      <c r="E31" s="761"/>
      <c r="F31" s="744"/>
      <c r="G31" s="744"/>
    </row>
    <row r="32" spans="1:7" x14ac:dyDescent="0.25">
      <c r="A32" s="530"/>
      <c r="B32" s="530"/>
      <c r="C32" s="530"/>
      <c r="D32" s="530"/>
      <c r="E32" s="530"/>
    </row>
    <row r="33" spans="1:5" x14ac:dyDescent="0.25">
      <c r="A33" s="163" t="s">
        <v>67</v>
      </c>
      <c r="C33" s="4"/>
      <c r="D33" s="4"/>
      <c r="E33" s="4"/>
    </row>
  </sheetData>
  <mergeCells count="12">
    <mergeCell ref="A30:G31"/>
    <mergeCell ref="A25:G28"/>
    <mergeCell ref="B3:E3"/>
    <mergeCell ref="A4:B6"/>
    <mergeCell ref="E5:E6"/>
    <mergeCell ref="D5:D6"/>
    <mergeCell ref="C5:C6"/>
    <mergeCell ref="F5:F6"/>
    <mergeCell ref="G5:G6"/>
    <mergeCell ref="C4:G4"/>
    <mergeCell ref="C7:E7"/>
    <mergeCell ref="F7:G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33"/>
  <sheetViews>
    <sheetView workbookViewId="0">
      <selection activeCell="H14" sqref="H14"/>
    </sheetView>
  </sheetViews>
  <sheetFormatPr baseColWidth="10" defaultColWidth="11.453125" defaultRowHeight="12.5" x14ac:dyDescent="0.25"/>
  <cols>
    <col min="1" max="1" width="9.54296875" customWidth="1"/>
    <col min="2" max="2" width="48" customWidth="1"/>
    <col min="3" max="3" width="7.7265625" style="11" customWidth="1"/>
    <col min="4" max="4" width="9.26953125" style="11" customWidth="1"/>
    <col min="5" max="5" width="11.453125" style="11"/>
    <col min="6" max="6" width="9.7265625" style="71" customWidth="1"/>
    <col min="7" max="7" width="9.7265625" style="11" customWidth="1"/>
    <col min="8" max="8" width="11.453125" style="11"/>
    <col min="9" max="9" width="10.54296875" style="11" customWidth="1"/>
    <col min="10" max="10" width="9.453125" style="71" customWidth="1"/>
    <col min="11" max="11" width="10.7265625" style="11"/>
  </cols>
  <sheetData>
    <row r="1" spans="1:11" ht="14.5" x14ac:dyDescent="0.35">
      <c r="A1" s="129" t="s">
        <v>617</v>
      </c>
      <c r="C1" s="248"/>
      <c r="D1" s="248"/>
      <c r="E1" s="248"/>
      <c r="F1" s="298"/>
      <c r="G1" s="248"/>
      <c r="H1" s="248"/>
      <c r="I1" s="248"/>
      <c r="J1" s="298"/>
    </row>
    <row r="2" spans="1:11" ht="14.5" x14ac:dyDescent="0.35">
      <c r="A2" s="129"/>
      <c r="C2" s="248"/>
      <c r="D2" s="248"/>
      <c r="E2" s="248"/>
      <c r="F2" s="298"/>
      <c r="G2" s="248"/>
      <c r="H2" s="248"/>
      <c r="I2" s="248"/>
      <c r="J2" s="298"/>
    </row>
    <row r="3" spans="1:11" ht="14.5" x14ac:dyDescent="0.35">
      <c r="C3" s="248"/>
      <c r="D3" s="248"/>
      <c r="E3" s="248"/>
      <c r="F3" s="298"/>
      <c r="G3" s="248"/>
      <c r="H3" s="248"/>
      <c r="I3" s="248"/>
      <c r="J3" s="298"/>
    </row>
    <row r="4" spans="1:11" ht="12.65" customHeight="1" x14ac:dyDescent="0.25">
      <c r="A4" s="762" t="s">
        <v>431</v>
      </c>
      <c r="B4" s="762"/>
      <c r="C4" s="772" t="s">
        <v>15</v>
      </c>
      <c r="D4" s="772"/>
      <c r="E4" s="773"/>
      <c r="F4" s="772"/>
      <c r="G4" s="774" t="s">
        <v>609</v>
      </c>
      <c r="H4" s="775"/>
      <c r="I4" s="775"/>
      <c r="J4" s="776"/>
    </row>
    <row r="5" spans="1:11" ht="32.25" customHeight="1" x14ac:dyDescent="0.25">
      <c r="A5" s="764"/>
      <c r="B5" s="764"/>
      <c r="C5" s="659" t="s">
        <v>106</v>
      </c>
      <c r="D5" s="659" t="s">
        <v>104</v>
      </c>
      <c r="E5" s="663" t="s">
        <v>137</v>
      </c>
      <c r="F5" s="299" t="s">
        <v>56</v>
      </c>
      <c r="G5" s="659" t="s">
        <v>106</v>
      </c>
      <c r="H5" s="659" t="s">
        <v>104</v>
      </c>
      <c r="I5" s="663" t="s">
        <v>137</v>
      </c>
      <c r="J5" s="299" t="s">
        <v>56</v>
      </c>
    </row>
    <row r="6" spans="1:11" x14ac:dyDescent="0.25">
      <c r="B6" s="14"/>
      <c r="C6" s="777" t="s">
        <v>5</v>
      </c>
      <c r="D6" s="777"/>
      <c r="E6" s="778"/>
      <c r="F6" s="300" t="s">
        <v>73</v>
      </c>
      <c r="G6" s="778" t="s">
        <v>5</v>
      </c>
      <c r="H6" s="778"/>
      <c r="I6" s="778"/>
      <c r="J6" s="300" t="s">
        <v>73</v>
      </c>
    </row>
    <row r="7" spans="1:11" x14ac:dyDescent="0.25">
      <c r="A7" s="771" t="s">
        <v>432</v>
      </c>
      <c r="B7" s="771"/>
      <c r="C7" s="18">
        <v>2682.1546850399995</v>
      </c>
      <c r="D7" s="18">
        <v>1715.3912306</v>
      </c>
      <c r="E7" s="18">
        <v>966.76345443999958</v>
      </c>
      <c r="F7" s="57">
        <v>56.358190318009882</v>
      </c>
      <c r="G7" s="18">
        <v>17485.414076579997</v>
      </c>
      <c r="H7" s="18">
        <v>17986.059297420001</v>
      </c>
      <c r="I7" s="18">
        <v>-500.64522084000396</v>
      </c>
      <c r="J7" s="57">
        <v>-2.783518126796225</v>
      </c>
    </row>
    <row r="8" spans="1:11" x14ac:dyDescent="0.25">
      <c r="A8" s="212" t="s">
        <v>70</v>
      </c>
      <c r="C8" s="18">
        <v>2771.2565380199994</v>
      </c>
      <c r="D8" s="18">
        <v>1857.6531043299999</v>
      </c>
      <c r="E8" s="18">
        <v>913.60343368999963</v>
      </c>
      <c r="F8" s="57">
        <v>49.180518771803165</v>
      </c>
      <c r="G8" s="18">
        <v>19756.210538939999</v>
      </c>
      <c r="H8" s="18">
        <v>20336.001150249998</v>
      </c>
      <c r="I8" s="18">
        <v>-579.7906113100014</v>
      </c>
      <c r="J8" s="57">
        <v>-2.8510551657933703</v>
      </c>
    </row>
    <row r="9" spans="1:11" x14ac:dyDescent="0.25">
      <c r="A9" s="1">
        <v>12019000</v>
      </c>
      <c r="B9" s="1" t="s">
        <v>259</v>
      </c>
      <c r="C9" s="46">
        <v>1255.24063351</v>
      </c>
      <c r="D9" s="46">
        <v>189.17886403999998</v>
      </c>
      <c r="E9" s="46">
        <v>1066.0617694699999</v>
      </c>
      <c r="F9" s="47">
        <v>563.52054701237228</v>
      </c>
      <c r="G9" s="46">
        <v>2749.1539813900004</v>
      </c>
      <c r="H9" s="46">
        <v>2771.4660147400004</v>
      </c>
      <c r="I9" s="46">
        <v>-22.312033349999904</v>
      </c>
      <c r="J9" s="47">
        <v>-0.80506249152375586</v>
      </c>
    </row>
    <row r="10" spans="1:11" x14ac:dyDescent="0.25">
      <c r="A10" s="1">
        <v>15071000</v>
      </c>
      <c r="B10" s="1" t="s">
        <v>251</v>
      </c>
      <c r="C10" s="46">
        <v>277.46103783999996</v>
      </c>
      <c r="D10" s="46">
        <v>559.83508854000002</v>
      </c>
      <c r="E10" s="46">
        <v>-282.3740507</v>
      </c>
      <c r="F10" s="47">
        <v>-50.438791079781431</v>
      </c>
      <c r="G10" s="46">
        <v>5508.3048463199993</v>
      </c>
      <c r="H10" s="46">
        <v>5816.7892174399994</v>
      </c>
      <c r="I10" s="46">
        <v>-308.48437111999988</v>
      </c>
      <c r="J10" s="47">
        <v>-5.3033445013805363</v>
      </c>
    </row>
    <row r="11" spans="1:11" x14ac:dyDescent="0.25">
      <c r="A11" s="1">
        <v>23040010</v>
      </c>
      <c r="B11" s="1" t="s">
        <v>433</v>
      </c>
      <c r="C11" s="46">
        <v>1063.1342574299999</v>
      </c>
      <c r="D11" s="46">
        <v>877.05134813999996</v>
      </c>
      <c r="E11" s="46">
        <v>186.08290928999998</v>
      </c>
      <c r="F11" s="47">
        <v>21.216877402290525</v>
      </c>
      <c r="G11" s="46">
        <v>9960.4756985999993</v>
      </c>
      <c r="H11" s="46">
        <v>10257.5569727</v>
      </c>
      <c r="I11" s="46">
        <v>-297.0812741000023</v>
      </c>
      <c r="J11" s="47">
        <v>-2.896218611221657</v>
      </c>
    </row>
    <row r="12" spans="1:11" x14ac:dyDescent="0.25">
      <c r="A12" s="280" t="s">
        <v>582</v>
      </c>
      <c r="B12" s="1" t="s">
        <v>583</v>
      </c>
      <c r="C12" s="46">
        <v>175.42060924</v>
      </c>
      <c r="D12" s="46">
        <v>231.58780361000001</v>
      </c>
      <c r="E12" s="46">
        <v>-56.167194370000004</v>
      </c>
      <c r="F12" s="47">
        <v>-24.25308824319049</v>
      </c>
      <c r="G12" s="46">
        <v>1538.27601263</v>
      </c>
      <c r="H12" s="46">
        <v>1490.1889453699998</v>
      </c>
      <c r="I12" s="46">
        <v>48.087067259999991</v>
      </c>
      <c r="J12" s="47">
        <v>3.2269107490970228</v>
      </c>
    </row>
    <row r="13" spans="1:11" x14ac:dyDescent="0.25">
      <c r="A13" s="1"/>
      <c r="B13" s="1"/>
      <c r="C13" s="46"/>
      <c r="D13" s="46"/>
      <c r="E13" s="46"/>
      <c r="F13" s="47"/>
      <c r="G13" s="46"/>
      <c r="H13" s="46"/>
      <c r="I13" s="46"/>
      <c r="J13" s="47"/>
    </row>
    <row r="14" spans="1:11" x14ac:dyDescent="0.25">
      <c r="A14" s="212" t="s">
        <v>434</v>
      </c>
      <c r="B14" s="246"/>
      <c r="C14" s="18">
        <v>89.10185297999999</v>
      </c>
      <c r="D14" s="18">
        <v>142.26187372999999</v>
      </c>
      <c r="E14" s="18">
        <v>-53.160020750000001</v>
      </c>
      <c r="F14" s="57">
        <v>-37.367721481647884</v>
      </c>
      <c r="G14" s="18">
        <v>2270.7964623600005</v>
      </c>
      <c r="H14" s="18">
        <v>2349.9418528299993</v>
      </c>
      <c r="I14" s="18">
        <v>-79.14539046999883</v>
      </c>
      <c r="J14" s="57">
        <v>-3.3679722915137322</v>
      </c>
    </row>
    <row r="15" spans="1:11" s="244" customFormat="1" ht="14.5" x14ac:dyDescent="0.35">
      <c r="A15" s="1">
        <v>12019000</v>
      </c>
      <c r="B15" s="1" t="s">
        <v>259</v>
      </c>
      <c r="C15" s="46">
        <v>73.118824129999993</v>
      </c>
      <c r="D15" s="46">
        <v>142.26187372999999</v>
      </c>
      <c r="E15" s="46">
        <v>-69.143049599999998</v>
      </c>
      <c r="F15" s="47">
        <v>-48.602656345738261</v>
      </c>
      <c r="G15" s="46">
        <v>2051.1508472500004</v>
      </c>
      <c r="H15" s="46">
        <v>2349.6090471499997</v>
      </c>
      <c r="I15" s="46">
        <v>-298.45819989999939</v>
      </c>
      <c r="J15" s="47">
        <v>-12.702462150544559</v>
      </c>
      <c r="K15" s="11"/>
    </row>
    <row r="16" spans="1:11" s="244" customFormat="1" ht="14.5" x14ac:dyDescent="0.35">
      <c r="A16" s="1">
        <v>15071000</v>
      </c>
      <c r="B16" s="1" t="s">
        <v>251</v>
      </c>
      <c r="C16" s="46" t="s">
        <v>429</v>
      </c>
      <c r="D16" s="46" t="s">
        <v>429</v>
      </c>
      <c r="E16" s="46" t="s">
        <v>429</v>
      </c>
      <c r="F16" s="47" t="s">
        <v>429</v>
      </c>
      <c r="G16" s="46">
        <v>139</v>
      </c>
      <c r="H16" s="46" t="s">
        <v>429</v>
      </c>
      <c r="I16" s="46">
        <v>139</v>
      </c>
      <c r="J16" s="47">
        <v>100</v>
      </c>
      <c r="K16" s="11"/>
    </row>
    <row r="17" spans="1:11" s="244" customFormat="1" ht="14.5" x14ac:dyDescent="0.35">
      <c r="A17" s="69">
        <v>23040010</v>
      </c>
      <c r="B17" s="69" t="s">
        <v>249</v>
      </c>
      <c r="C17" s="66">
        <v>15.98302885</v>
      </c>
      <c r="D17" s="66" t="s">
        <v>429</v>
      </c>
      <c r="E17" s="66">
        <v>15.98302885</v>
      </c>
      <c r="F17" s="58">
        <v>100</v>
      </c>
      <c r="G17" s="66">
        <v>81.019406340000003</v>
      </c>
      <c r="H17" s="66" t="s">
        <v>429</v>
      </c>
      <c r="I17" s="66">
        <v>80.686600659999996</v>
      </c>
      <c r="J17" s="58">
        <v>100</v>
      </c>
      <c r="K17" s="248"/>
    </row>
    <row r="18" spans="1:11" s="244" customFormat="1" ht="14.5" x14ac:dyDescent="0.35">
      <c r="A18" s="247"/>
      <c r="C18" s="267"/>
      <c r="D18" s="660"/>
      <c r="E18" s="268"/>
      <c r="F18" s="271"/>
      <c r="G18" s="268"/>
      <c r="H18" s="268"/>
      <c r="I18" s="268"/>
      <c r="J18" s="269"/>
      <c r="K18" s="248"/>
    </row>
    <row r="19" spans="1:11" s="244" customFormat="1" ht="14.5" x14ac:dyDescent="0.35">
      <c r="A19" s="247"/>
      <c r="C19" s="267"/>
      <c r="D19" s="660"/>
      <c r="E19" s="268"/>
      <c r="F19" s="271"/>
      <c r="G19" s="268"/>
      <c r="H19" s="268"/>
      <c r="I19" s="268"/>
      <c r="J19" s="269"/>
      <c r="K19" s="248"/>
    </row>
    <row r="20" spans="1:11" x14ac:dyDescent="0.25">
      <c r="B20" s="254"/>
      <c r="C20" s="661"/>
      <c r="D20" s="661"/>
      <c r="E20" s="661"/>
      <c r="F20" s="265"/>
      <c r="G20" s="661"/>
      <c r="H20" s="661"/>
      <c r="I20" s="661"/>
      <c r="J20" s="265"/>
    </row>
    <row r="21" spans="1:11" x14ac:dyDescent="0.25">
      <c r="A21" s="163" t="s">
        <v>435</v>
      </c>
      <c r="B21" s="254"/>
      <c r="C21" s="661"/>
      <c r="D21" s="661"/>
      <c r="E21" s="661"/>
      <c r="F21" s="265"/>
      <c r="G21" s="661"/>
      <c r="H21" s="661"/>
      <c r="I21" s="661"/>
      <c r="J21" s="265"/>
    </row>
    <row r="22" spans="1:11" x14ac:dyDescent="0.25">
      <c r="A22" s="163" t="s">
        <v>436</v>
      </c>
      <c r="B22" s="254"/>
      <c r="C22" s="661"/>
      <c r="D22" s="661"/>
      <c r="E22" s="661"/>
      <c r="F22" s="265"/>
      <c r="G22" s="661"/>
      <c r="H22" s="661"/>
      <c r="I22" s="661"/>
      <c r="J22" s="265"/>
    </row>
    <row r="23" spans="1:11" x14ac:dyDescent="0.25">
      <c r="A23" s="245"/>
      <c r="B23" s="254"/>
      <c r="C23" s="661"/>
      <c r="D23" s="661"/>
      <c r="E23" s="661"/>
      <c r="F23" s="265"/>
      <c r="G23" s="661"/>
      <c r="H23" s="661"/>
      <c r="I23" s="661"/>
      <c r="J23" s="265"/>
    </row>
    <row r="24" spans="1:11" x14ac:dyDescent="0.25">
      <c r="A24" s="163" t="s">
        <v>67</v>
      </c>
      <c r="B24" s="254"/>
    </row>
    <row r="25" spans="1:11" x14ac:dyDescent="0.25">
      <c r="A25" s="245"/>
      <c r="B25" s="254"/>
      <c r="C25" s="662"/>
    </row>
    <row r="26" spans="1:11" x14ac:dyDescent="0.25">
      <c r="A26" s="245"/>
      <c r="B26" s="254"/>
      <c r="C26" s="662"/>
    </row>
    <row r="27" spans="1:11" x14ac:dyDescent="0.25">
      <c r="A27" s="245"/>
      <c r="B27" s="254"/>
      <c r="C27" s="662"/>
    </row>
    <row r="28" spans="1:11" x14ac:dyDescent="0.25">
      <c r="A28" s="245"/>
      <c r="B28" s="254"/>
      <c r="C28" s="662"/>
    </row>
    <row r="29" spans="1:11" x14ac:dyDescent="0.25">
      <c r="A29" s="245"/>
      <c r="B29" s="254"/>
      <c r="C29" s="662"/>
    </row>
    <row r="30" spans="1:11" x14ac:dyDescent="0.25">
      <c r="A30" s="245"/>
      <c r="B30" s="254"/>
      <c r="C30" s="662"/>
    </row>
    <row r="31" spans="1:11" x14ac:dyDescent="0.25">
      <c r="A31" s="245"/>
      <c r="B31" s="254"/>
    </row>
    <row r="32" spans="1:11" x14ac:dyDescent="0.25">
      <c r="A32" s="245"/>
      <c r="B32" s="246"/>
      <c r="C32" s="267"/>
      <c r="D32" s="268"/>
      <c r="E32" s="268"/>
      <c r="F32" s="269"/>
      <c r="G32" s="268"/>
      <c r="H32" s="268"/>
      <c r="I32" s="268"/>
      <c r="J32" s="269"/>
    </row>
    <row r="33" spans="1:10" x14ac:dyDescent="0.25">
      <c r="A33" s="245"/>
      <c r="B33" s="246"/>
      <c r="C33" s="660"/>
      <c r="D33" s="267"/>
      <c r="E33" s="267"/>
      <c r="F33" s="271"/>
      <c r="G33" s="268"/>
      <c r="H33" s="268"/>
      <c r="I33" s="268"/>
      <c r="J33" s="269"/>
    </row>
  </sheetData>
  <mergeCells count="6">
    <mergeCell ref="A7:B7"/>
    <mergeCell ref="C4:F4"/>
    <mergeCell ref="G4:J4"/>
    <mergeCell ref="C6:E6"/>
    <mergeCell ref="G6:I6"/>
    <mergeCell ref="A4:B5"/>
  </mergeCells>
  <pageMargins left="0.7" right="0.7" top="0.75" bottom="0.75" header="0.3" footer="0.3"/>
  <pageSetup paperSize="9" orientation="landscape" r:id="rId1"/>
  <ignoredErrors>
    <ignoredError sqref="A12" numberStoredAsText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2:BQ18"/>
  <sheetViews>
    <sheetView zoomScale="115" zoomScaleNormal="115" workbookViewId="0">
      <pane xSplit="1" ySplit="2" topLeftCell="BO3" activePane="bottomRight" state="frozen"/>
      <selection pane="topRight" activeCell="B1" sqref="B1"/>
      <selection pane="bottomLeft" activeCell="A3" sqref="A3"/>
      <selection pane="bottomRight" activeCell="BS16" sqref="BS16"/>
    </sheetView>
  </sheetViews>
  <sheetFormatPr baseColWidth="10" defaultColWidth="11.453125" defaultRowHeight="12" x14ac:dyDescent="0.3"/>
  <cols>
    <col min="1" max="1" width="33" style="220" customWidth="1"/>
    <col min="2" max="6" width="11.453125" style="220"/>
    <col min="7" max="7" width="11.7265625" style="220" bestFit="1" customWidth="1"/>
    <col min="8" max="8" width="11.453125" style="220"/>
    <col min="9" max="13" width="11.7265625" style="220" bestFit="1" customWidth="1"/>
    <col min="14" max="14" width="12.54296875" style="220" bestFit="1" customWidth="1"/>
    <col min="15" max="15" width="13.453125" style="220" bestFit="1" customWidth="1"/>
    <col min="16" max="16" width="14.26953125" style="220" customWidth="1"/>
    <col min="17" max="17" width="15" style="220" customWidth="1"/>
    <col min="18" max="18" width="12.7265625" style="220" bestFit="1" customWidth="1"/>
    <col min="19" max="19" width="14.453125" style="220" bestFit="1" customWidth="1"/>
    <col min="20" max="16384" width="11.453125" style="220"/>
  </cols>
  <sheetData>
    <row r="2" spans="1:69" x14ac:dyDescent="0.3">
      <c r="A2" s="217"/>
      <c r="B2" s="218">
        <v>42795</v>
      </c>
      <c r="C2" s="218">
        <v>42826</v>
      </c>
      <c r="D2" s="218">
        <v>42856</v>
      </c>
      <c r="E2" s="218">
        <v>42887</v>
      </c>
      <c r="F2" s="218">
        <v>42917</v>
      </c>
      <c r="G2" s="218">
        <v>42948</v>
      </c>
      <c r="H2" s="218">
        <v>42979</v>
      </c>
      <c r="I2" s="218">
        <v>43009</v>
      </c>
      <c r="J2" s="218">
        <v>43040</v>
      </c>
      <c r="K2" s="218">
        <v>43070</v>
      </c>
      <c r="L2" s="218">
        <v>43101</v>
      </c>
      <c r="M2" s="218">
        <v>43132</v>
      </c>
      <c r="N2" s="218">
        <v>43160</v>
      </c>
      <c r="O2" s="218">
        <v>43191</v>
      </c>
      <c r="P2" s="218">
        <v>43221</v>
      </c>
      <c r="Q2" s="218">
        <v>43252</v>
      </c>
      <c r="R2" s="218">
        <v>43282</v>
      </c>
      <c r="S2" s="218">
        <v>43313</v>
      </c>
      <c r="T2" s="218">
        <v>43344</v>
      </c>
      <c r="U2" s="218">
        <v>43374</v>
      </c>
      <c r="V2" s="218">
        <v>43405</v>
      </c>
      <c r="W2" s="218">
        <v>43435</v>
      </c>
      <c r="X2" s="218">
        <v>43466</v>
      </c>
      <c r="Y2" s="218">
        <v>43497</v>
      </c>
      <c r="Z2" s="218">
        <v>43525</v>
      </c>
      <c r="AA2" s="218">
        <v>43556</v>
      </c>
      <c r="AB2" s="218">
        <v>43586</v>
      </c>
      <c r="AC2" s="218">
        <v>43617</v>
      </c>
      <c r="AD2" s="218">
        <v>43647</v>
      </c>
      <c r="AE2" s="218">
        <v>43678</v>
      </c>
      <c r="AF2" s="218">
        <v>43709</v>
      </c>
      <c r="AG2" s="218">
        <v>43739</v>
      </c>
      <c r="AH2" s="218">
        <v>43770</v>
      </c>
      <c r="AI2" s="219">
        <v>43800</v>
      </c>
      <c r="AJ2" s="219">
        <v>43831</v>
      </c>
      <c r="AK2" s="219">
        <v>43862</v>
      </c>
      <c r="AL2" s="219">
        <v>43891</v>
      </c>
      <c r="AM2" s="219">
        <v>43922</v>
      </c>
      <c r="AN2" s="219">
        <v>43952</v>
      </c>
      <c r="AO2" s="219">
        <v>43983</v>
      </c>
      <c r="AP2" s="219">
        <v>44013</v>
      </c>
      <c r="AQ2" s="219">
        <v>44044</v>
      </c>
      <c r="AR2" s="219">
        <v>44075</v>
      </c>
      <c r="AS2" s="219">
        <v>44105</v>
      </c>
      <c r="AT2" s="219">
        <v>44136</v>
      </c>
      <c r="AU2" s="219">
        <v>44166</v>
      </c>
      <c r="AV2" s="219">
        <v>44197</v>
      </c>
      <c r="AW2" s="219">
        <v>44228</v>
      </c>
      <c r="AX2" s="219">
        <v>44256</v>
      </c>
      <c r="AY2" s="219">
        <v>44287</v>
      </c>
      <c r="AZ2" s="219">
        <v>44317</v>
      </c>
      <c r="BA2" s="219">
        <v>44348</v>
      </c>
      <c r="BB2" s="219">
        <v>44378</v>
      </c>
      <c r="BC2" s="219">
        <v>44409</v>
      </c>
      <c r="BD2" s="219">
        <v>44440</v>
      </c>
      <c r="BE2" s="219">
        <v>44470</v>
      </c>
      <c r="BF2" s="219">
        <v>44501</v>
      </c>
      <c r="BG2" s="219">
        <v>44531</v>
      </c>
      <c r="BH2" s="219">
        <v>44562</v>
      </c>
      <c r="BI2" s="219">
        <v>44593</v>
      </c>
      <c r="BJ2" s="219">
        <v>44621</v>
      </c>
      <c r="BK2" s="219">
        <v>44652</v>
      </c>
      <c r="BL2" s="219">
        <v>44682</v>
      </c>
      <c r="BM2" s="219">
        <v>44713</v>
      </c>
      <c r="BN2" s="219">
        <v>44743</v>
      </c>
      <c r="BO2" s="219">
        <v>44774</v>
      </c>
      <c r="BP2" s="219">
        <v>44805</v>
      </c>
      <c r="BQ2" s="219">
        <v>44835</v>
      </c>
    </row>
    <row r="3" spans="1:69" x14ac:dyDescent="0.3">
      <c r="A3" s="221" t="s">
        <v>437</v>
      </c>
      <c r="B3" s="222">
        <v>61.336411794304304</v>
      </c>
      <c r="C3" s="222">
        <v>190.67040885480066</v>
      </c>
      <c r="D3" s="222">
        <v>-205.02229102848602</v>
      </c>
      <c r="E3" s="222">
        <v>-393.88736878603481</v>
      </c>
      <c r="F3" s="222">
        <v>-96.445270492369914</v>
      </c>
      <c r="G3" s="222">
        <v>-135.60181825080716</v>
      </c>
      <c r="H3" s="222">
        <v>55.481992921773092</v>
      </c>
      <c r="I3" s="222">
        <v>-37.853608432639327</v>
      </c>
      <c r="J3" s="222">
        <v>-188.49232293152346</v>
      </c>
      <c r="K3" s="222">
        <v>-210.85055421738608</v>
      </c>
      <c r="L3" s="222">
        <v>-158.59553709484229</v>
      </c>
      <c r="M3" s="222">
        <v>-174.81373387563107</v>
      </c>
      <c r="N3" s="222">
        <v>-405.75002700867549</v>
      </c>
      <c r="O3" s="222">
        <v>-648.49499000461026</v>
      </c>
      <c r="P3" s="222">
        <v>-926.53667248998374</v>
      </c>
      <c r="Q3" s="222">
        <v>-672.80720605663441</v>
      </c>
      <c r="R3" s="222">
        <v>-548.59889646806482</v>
      </c>
      <c r="S3" s="222">
        <v>-756.78615438105692</v>
      </c>
      <c r="T3" s="222">
        <v>-429.42844881060756</v>
      </c>
      <c r="U3" s="222">
        <v>-293.89677167834157</v>
      </c>
      <c r="V3" s="222">
        <v>-82.674595948824077</v>
      </c>
      <c r="W3" s="222">
        <v>12.782566888998362</v>
      </c>
      <c r="X3" s="222">
        <v>-265.36883485926558</v>
      </c>
      <c r="Y3" s="222">
        <v>-80.356894805160266</v>
      </c>
      <c r="Z3" s="222">
        <v>88.584752560267702</v>
      </c>
      <c r="AA3" s="222">
        <v>193.44926488409496</v>
      </c>
      <c r="AB3" s="222">
        <v>956.78908774660908</v>
      </c>
      <c r="AC3" s="222">
        <v>350.20859727726878</v>
      </c>
      <c r="AD3" s="222">
        <v>736.63310942295834</v>
      </c>
      <c r="AE3" s="222">
        <v>597.49640724280641</v>
      </c>
      <c r="AF3" s="222">
        <v>828.39906606048658</v>
      </c>
      <c r="AG3" s="222">
        <v>804.31398592015034</v>
      </c>
      <c r="AH3" s="222">
        <v>516.73930385435233</v>
      </c>
      <c r="AI3" s="222">
        <v>251.9292253609147</v>
      </c>
      <c r="AJ3" s="222">
        <v>185.9051787116679</v>
      </c>
      <c r="AK3" s="222">
        <v>-33.381952540103896</v>
      </c>
      <c r="AL3" s="222">
        <v>-164.29990855809262</v>
      </c>
      <c r="AM3" s="222">
        <v>112.20947287144259</v>
      </c>
      <c r="AN3" s="222">
        <v>-136.81156426062111</v>
      </c>
      <c r="AO3" s="222">
        <v>168.33172980310258</v>
      </c>
      <c r="AP3" s="222">
        <v>-288.51570554450205</v>
      </c>
      <c r="AQ3" s="222">
        <v>-221.85905234984949</v>
      </c>
      <c r="AR3" s="222">
        <v>-745.57000668594776</v>
      </c>
      <c r="AS3" s="222">
        <v>-759.23065406976798</v>
      </c>
      <c r="AT3" s="222">
        <v>-508.25200132772949</v>
      </c>
      <c r="AU3" s="222">
        <v>-879.58990231688585</v>
      </c>
      <c r="AV3" s="222">
        <v>407.1893162711188</v>
      </c>
      <c r="AW3" s="222">
        <v>541.41304481222414</v>
      </c>
      <c r="AX3" s="222">
        <v>325.80476534412776</v>
      </c>
      <c r="AY3" s="222">
        <v>115.15163820356207</v>
      </c>
      <c r="AZ3" s="222">
        <v>-479.44677263923194</v>
      </c>
      <c r="BA3" s="222">
        <v>-260.1306205736704</v>
      </c>
      <c r="BB3" s="222">
        <v>19.128869079334741</v>
      </c>
      <c r="BC3" s="222">
        <v>581.72976875060863</v>
      </c>
      <c r="BD3" s="222">
        <v>578.41091540779234</v>
      </c>
      <c r="BE3" s="222">
        <v>324.54353161211645</v>
      </c>
      <c r="BF3" s="222">
        <v>-145.9644877465166</v>
      </c>
      <c r="BG3" s="222">
        <v>789.34574776990769</v>
      </c>
      <c r="BH3" s="222">
        <v>-675.23236260822807</v>
      </c>
      <c r="BI3" s="222">
        <v>-190.07958006734782</v>
      </c>
      <c r="BJ3" s="222">
        <v>112.66936664041478</v>
      </c>
      <c r="BK3" s="222">
        <v>-173.525183053039</v>
      </c>
      <c r="BL3" s="222">
        <v>-279.45758278029405</v>
      </c>
      <c r="BM3" s="222">
        <v>-220.41568357705583</v>
      </c>
      <c r="BN3" s="222">
        <v>-550.65909160353817</v>
      </c>
      <c r="BO3" s="296">
        <v>-1105.5999999999999</v>
      </c>
      <c r="BP3" s="512">
        <v>-590.52474856010861</v>
      </c>
      <c r="BQ3" s="512">
        <v>711.09500090442145</v>
      </c>
    </row>
    <row r="4" spans="1:69" x14ac:dyDescent="0.3">
      <c r="A4" s="221" t="s">
        <v>438</v>
      </c>
      <c r="B4" s="222">
        <v>103.37448718569571</v>
      </c>
      <c r="C4" s="222">
        <v>61.387560085199325</v>
      </c>
      <c r="D4" s="222">
        <v>3.5389195684858752</v>
      </c>
      <c r="E4" s="222">
        <v>-164.55892253396473</v>
      </c>
      <c r="F4" s="222">
        <v>-206.99765170762993</v>
      </c>
      <c r="G4" s="222">
        <v>-204.583672929193</v>
      </c>
      <c r="H4" s="222">
        <v>-192.49471568177333</v>
      </c>
      <c r="I4" s="222">
        <v>-127.42174399736024</v>
      </c>
      <c r="J4" s="222">
        <v>-122.73299877847654</v>
      </c>
      <c r="K4" s="222">
        <v>-74.258666442614071</v>
      </c>
      <c r="L4" s="222">
        <v>-9.7817569351576115</v>
      </c>
      <c r="M4" s="222">
        <v>47.826915095631051</v>
      </c>
      <c r="N4" s="222">
        <v>97.064013428675693</v>
      </c>
      <c r="O4" s="222">
        <v>180.00834826461056</v>
      </c>
      <c r="P4" s="222">
        <v>255.89132793998377</v>
      </c>
      <c r="Q4" s="222">
        <v>207.60440942663453</v>
      </c>
      <c r="R4" s="222">
        <v>124.91253460806475</v>
      </c>
      <c r="S4" s="222">
        <v>61.801516791057061</v>
      </c>
      <c r="T4" s="222">
        <v>21.800778360607612</v>
      </c>
      <c r="U4" s="222">
        <v>34.812237028341322</v>
      </c>
      <c r="V4" s="222">
        <v>83.657951628823994</v>
      </c>
      <c r="W4" s="222">
        <v>2.1781182310018607</v>
      </c>
      <c r="X4" s="222">
        <v>-15.991849830734576</v>
      </c>
      <c r="Y4" s="222">
        <v>-86.873502854839842</v>
      </c>
      <c r="Z4" s="222">
        <v>-150.89666293026775</v>
      </c>
      <c r="AA4" s="222">
        <v>-211.84795262409511</v>
      </c>
      <c r="AB4" s="222">
        <v>-442.29105114660882</v>
      </c>
      <c r="AC4" s="222">
        <v>-296.7757244972691</v>
      </c>
      <c r="AD4" s="222">
        <v>-226.2884131229583</v>
      </c>
      <c r="AE4" s="222">
        <v>-152.70387109280679</v>
      </c>
      <c r="AF4" s="222">
        <v>-127.07934227048645</v>
      </c>
      <c r="AG4" s="222">
        <v>-134.95945403015074</v>
      </c>
      <c r="AH4" s="222">
        <v>-134.6363493143522</v>
      </c>
      <c r="AI4" s="222">
        <v>-52.663875990914605</v>
      </c>
      <c r="AJ4" s="222">
        <v>-2.8993092216676022</v>
      </c>
      <c r="AK4" s="222">
        <v>4.977985380104113</v>
      </c>
      <c r="AL4" s="222">
        <v>34.160857818092509</v>
      </c>
      <c r="AM4" s="222">
        <v>9.7834981585572844</v>
      </c>
      <c r="AN4" s="222">
        <v>53.954614520620744</v>
      </c>
      <c r="AO4" s="222">
        <v>67.643828196897616</v>
      </c>
      <c r="AP4" s="222">
        <v>37.739438494502309</v>
      </c>
      <c r="AQ4" s="222">
        <v>31.629896349849563</v>
      </c>
      <c r="AR4" s="222">
        <v>58.802563795947833</v>
      </c>
      <c r="AS4" s="222">
        <v>199.33933899976802</v>
      </c>
      <c r="AT4" s="222">
        <v>233.59539956772912</v>
      </c>
      <c r="AU4" s="222">
        <v>75.407644246885539</v>
      </c>
      <c r="AV4" s="222">
        <v>353.65442546888096</v>
      </c>
      <c r="AW4" s="222">
        <v>362.32937597777595</v>
      </c>
      <c r="AX4" s="222">
        <v>270.27322813587256</v>
      </c>
      <c r="AY4" s="222">
        <v>515.16024340643867</v>
      </c>
      <c r="AZ4" s="222">
        <v>749.00577319923161</v>
      </c>
      <c r="BA4" s="222">
        <v>707.61356286367015</v>
      </c>
      <c r="BB4" s="222">
        <v>645.28713039066565</v>
      </c>
      <c r="BC4" s="222">
        <v>600.88673613939079</v>
      </c>
      <c r="BD4" s="222">
        <v>519.86444085220796</v>
      </c>
      <c r="BE4" s="222">
        <v>322.64325289788371</v>
      </c>
      <c r="BF4" s="222">
        <v>224.42277801651653</v>
      </c>
      <c r="BG4" s="222">
        <v>132.58124107009246</v>
      </c>
      <c r="BH4" s="222">
        <v>201.89412031822826</v>
      </c>
      <c r="BI4" s="222">
        <v>113.17405624734732</v>
      </c>
      <c r="BJ4" s="222">
        <v>164.96338074958533</v>
      </c>
      <c r="BK4" s="222">
        <v>436.33466422303951</v>
      </c>
      <c r="BL4" s="222">
        <v>419.88416985029494</v>
      </c>
      <c r="BM4" s="222">
        <v>364.81264835705582</v>
      </c>
      <c r="BN4" s="222">
        <v>232.23483960353852</v>
      </c>
      <c r="BO4" s="297">
        <v>283.10000000000002</v>
      </c>
      <c r="BP4" s="512">
        <v>230.21727852010844</v>
      </c>
      <c r="BQ4" s="512">
        <v>255.66833233557801</v>
      </c>
    </row>
    <row r="5" spans="1:69" x14ac:dyDescent="0.3">
      <c r="A5" s="221" t="s">
        <v>439</v>
      </c>
      <c r="B5" s="222">
        <v>164.71089898000002</v>
      </c>
      <c r="C5" s="222">
        <v>252.05796893999997</v>
      </c>
      <c r="D5" s="222">
        <v>-201.48337146000011</v>
      </c>
      <c r="E5" s="222">
        <v>-558.44629131999955</v>
      </c>
      <c r="F5" s="222">
        <v>-303.44292219999983</v>
      </c>
      <c r="G5" s="222">
        <v>-340.18549118000021</v>
      </c>
      <c r="H5" s="222">
        <v>-137.01272276000023</v>
      </c>
      <c r="I5" s="222">
        <v>-165.27535242999957</v>
      </c>
      <c r="J5" s="222">
        <v>-311.22532171000006</v>
      </c>
      <c r="K5" s="222">
        <v>-285.10922066000012</v>
      </c>
      <c r="L5" s="222">
        <v>-168.37729402999992</v>
      </c>
      <c r="M5" s="222">
        <v>-126.98681878000002</v>
      </c>
      <c r="N5" s="222">
        <v>-308.68601357999978</v>
      </c>
      <c r="O5" s="222">
        <v>-468.48664173999975</v>
      </c>
      <c r="P5" s="222">
        <v>-670.64534455000012</v>
      </c>
      <c r="Q5" s="222">
        <v>-465.20279662999985</v>
      </c>
      <c r="R5" s="222">
        <v>-423.68636186000003</v>
      </c>
      <c r="S5" s="222">
        <v>-694.98463758999981</v>
      </c>
      <c r="T5" s="222">
        <v>-407.62767044999993</v>
      </c>
      <c r="U5" s="222">
        <v>-259.08453465000025</v>
      </c>
      <c r="V5" s="222">
        <v>0.9833556799999178</v>
      </c>
      <c r="W5" s="222">
        <v>14.960685120000223</v>
      </c>
      <c r="X5" s="222">
        <v>-281.36068469000014</v>
      </c>
      <c r="Y5" s="222">
        <v>-167.23039766000011</v>
      </c>
      <c r="Z5" s="222">
        <v>-62.311910370000049</v>
      </c>
      <c r="AA5" s="222">
        <v>-18.39868774000016</v>
      </c>
      <c r="AB5" s="222">
        <v>514.49803660000032</v>
      </c>
      <c r="AC5" s="222">
        <v>53.43287277999967</v>
      </c>
      <c r="AD5" s="222">
        <v>510.34469630000007</v>
      </c>
      <c r="AE5" s="222">
        <v>444.79253614999959</v>
      </c>
      <c r="AF5" s="222">
        <v>701.31972379000013</v>
      </c>
      <c r="AG5" s="222">
        <v>669.35453188999963</v>
      </c>
      <c r="AH5" s="222">
        <v>382.1029545400001</v>
      </c>
      <c r="AI5" s="222">
        <v>199.26534937000008</v>
      </c>
      <c r="AJ5" s="222">
        <v>183.00586949000029</v>
      </c>
      <c r="AK5" s="222">
        <v>-28.40396715999978</v>
      </c>
      <c r="AL5" s="222">
        <v>-130.1390507400001</v>
      </c>
      <c r="AM5" s="222">
        <v>121.99297102999986</v>
      </c>
      <c r="AN5" s="222">
        <v>-82.856949740000374</v>
      </c>
      <c r="AO5" s="222">
        <v>235.97555800000018</v>
      </c>
      <c r="AP5" s="222">
        <v>-250.77626704999977</v>
      </c>
      <c r="AQ5" s="222">
        <v>-190.22915599999993</v>
      </c>
      <c r="AR5" s="222">
        <v>-686.76744288999998</v>
      </c>
      <c r="AS5" s="222">
        <v>-559.89131506999991</v>
      </c>
      <c r="AT5" s="222">
        <v>-274.65660176000034</v>
      </c>
      <c r="AU5" s="222">
        <v>-804.18225807000033</v>
      </c>
      <c r="AV5" s="222">
        <v>760.84374173999981</v>
      </c>
      <c r="AW5" s="222">
        <v>903.7424207900001</v>
      </c>
      <c r="AX5" s="222">
        <v>596.07799348000026</v>
      </c>
      <c r="AY5" s="222">
        <v>630.31188161000068</v>
      </c>
      <c r="AZ5" s="222">
        <v>269.55900055999973</v>
      </c>
      <c r="BA5" s="222">
        <v>447.4829422899997</v>
      </c>
      <c r="BB5" s="222">
        <v>664.41599947000043</v>
      </c>
      <c r="BC5" s="222">
        <v>1182.6165048899993</v>
      </c>
      <c r="BD5" s="222">
        <v>1098.2753562600003</v>
      </c>
      <c r="BE5" s="222">
        <v>647.18678451000028</v>
      </c>
      <c r="BF5" s="222">
        <v>78.458290269999949</v>
      </c>
      <c r="BG5" s="222">
        <v>921.92698884000015</v>
      </c>
      <c r="BH5" s="222">
        <v>-473.33824228999987</v>
      </c>
      <c r="BI5" s="222">
        <v>-76.905523820000496</v>
      </c>
      <c r="BJ5" s="222">
        <v>277.63274739000008</v>
      </c>
      <c r="BK5" s="222">
        <v>262.80948117000048</v>
      </c>
      <c r="BL5" s="222">
        <v>140.42658707000089</v>
      </c>
      <c r="BM5" s="222">
        <v>144.39696477999999</v>
      </c>
      <c r="BN5" s="222">
        <v>-318.42425199999963</v>
      </c>
      <c r="BO5" s="297">
        <v>-822.4</v>
      </c>
      <c r="BP5" s="512">
        <v>-360.30747004000023</v>
      </c>
      <c r="BQ5" s="512">
        <v>966.7633332399995</v>
      </c>
    </row>
    <row r="6" spans="1:69" x14ac:dyDescent="0.3">
      <c r="A6" s="220" t="s">
        <v>440</v>
      </c>
      <c r="B6" s="223"/>
      <c r="C6" s="223"/>
      <c r="D6" s="223"/>
      <c r="E6" s="223"/>
      <c r="F6" s="223"/>
      <c r="G6" s="223"/>
      <c r="H6" s="223"/>
      <c r="I6" s="223"/>
      <c r="J6" s="223"/>
      <c r="K6" s="224"/>
      <c r="L6" s="224">
        <v>-168377294.03000009</v>
      </c>
      <c r="M6" s="224">
        <v>-126986818.78000009</v>
      </c>
      <c r="N6" s="224">
        <v>-308686013.57999992</v>
      </c>
      <c r="O6" s="224">
        <v>-468486641.73999977</v>
      </c>
      <c r="P6" s="224">
        <v>-670645344.55000019</v>
      </c>
      <c r="Q6" s="224">
        <v>-465202796.63000011</v>
      </c>
      <c r="R6" s="224">
        <v>-423686361.86000001</v>
      </c>
      <c r="S6" s="224">
        <v>-694984637.59000015</v>
      </c>
      <c r="T6" s="224">
        <v>-407627670.44999993</v>
      </c>
      <c r="U6" s="224">
        <v>-259084534.64999998</v>
      </c>
      <c r="V6" s="224">
        <v>983355.67999994755</v>
      </c>
      <c r="W6" s="224">
        <v>-913969888.26999998</v>
      </c>
      <c r="X6" s="224">
        <v>-1009293949.7900001</v>
      </c>
      <c r="Y6" s="224">
        <v>-732079490.8499999</v>
      </c>
      <c r="Z6" s="224">
        <v>-809638796.92000008</v>
      </c>
      <c r="AA6" s="224">
        <v>-1061545166.2600002</v>
      </c>
      <c r="AB6" s="224">
        <v>-1273975721.5</v>
      </c>
      <c r="AC6" s="224">
        <v>-1200308848.3799999</v>
      </c>
      <c r="AD6" s="224">
        <v>-1060265822.11</v>
      </c>
      <c r="AE6" s="224">
        <v>-867489261.75</v>
      </c>
      <c r="AF6" s="224">
        <v>-1017899490.9999999</v>
      </c>
      <c r="AG6" s="224">
        <v>669354531.88999975</v>
      </c>
      <c r="AH6" s="224">
        <v>382102954.54000008</v>
      </c>
      <c r="AI6" s="224">
        <v>382102954.54000008</v>
      </c>
    </row>
    <row r="7" spans="1:69" x14ac:dyDescent="0.3">
      <c r="G7" s="224">
        <v>-168375964.03000009</v>
      </c>
      <c r="H7" s="225"/>
    </row>
    <row r="10" spans="1:69" x14ac:dyDescent="0.3">
      <c r="P10" s="225"/>
    </row>
    <row r="18" spans="9:14" x14ac:dyDescent="0.3">
      <c r="I18" s="225"/>
      <c r="J18" s="225"/>
      <c r="K18" s="225"/>
      <c r="L18" s="225"/>
      <c r="M18" s="225"/>
      <c r="N18" s="22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K27"/>
  <sheetViews>
    <sheetView zoomScaleNormal="100" workbookViewId="0">
      <selection activeCell="B25" sqref="B25"/>
    </sheetView>
  </sheetViews>
  <sheetFormatPr baseColWidth="10" defaultColWidth="11.453125" defaultRowHeight="12.5" x14ac:dyDescent="0.25"/>
  <cols>
    <col min="1" max="1" width="9.54296875" customWidth="1"/>
    <col min="2" max="2" width="22" customWidth="1"/>
    <col min="3" max="3" width="9.453125" customWidth="1"/>
    <col min="4" max="4" width="9" customWidth="1"/>
    <col min="5" max="5" width="9.453125" customWidth="1"/>
    <col min="6" max="6" width="10.26953125" customWidth="1"/>
    <col min="7" max="7" width="9.26953125" customWidth="1"/>
    <col min="8" max="8" width="9.453125" customWidth="1"/>
    <col min="9" max="9" width="10" customWidth="1"/>
    <col min="10" max="10" width="9.26953125" customWidth="1"/>
    <col min="11" max="11" width="11.453125" style="11"/>
  </cols>
  <sheetData>
    <row r="1" spans="1:11" ht="14.5" x14ac:dyDescent="0.35">
      <c r="A1" s="129" t="s">
        <v>618</v>
      </c>
      <c r="C1" s="244"/>
      <c r="D1" s="244"/>
      <c r="E1" s="244"/>
      <c r="F1" s="244"/>
      <c r="G1" s="244"/>
      <c r="H1" s="244"/>
      <c r="I1" s="244"/>
      <c r="J1" s="244"/>
    </row>
    <row r="2" spans="1:11" ht="14.5" x14ac:dyDescent="0.35">
      <c r="A2" s="129"/>
      <c r="C2" s="244"/>
      <c r="D2" s="244"/>
      <c r="E2" s="244"/>
      <c r="F2" s="244"/>
      <c r="G2" s="244"/>
      <c r="H2" s="244"/>
      <c r="I2" s="244"/>
      <c r="J2" s="244"/>
    </row>
    <row r="3" spans="1:11" ht="14.5" x14ac:dyDescent="0.35">
      <c r="C3" s="244"/>
      <c r="D3" s="244"/>
      <c r="E3" s="244"/>
      <c r="F3" s="244"/>
      <c r="G3" s="244"/>
      <c r="H3" s="244"/>
      <c r="I3" s="244"/>
      <c r="J3" s="244"/>
    </row>
    <row r="4" spans="1:11" ht="12.65" customHeight="1" x14ac:dyDescent="0.25">
      <c r="A4" s="762" t="s">
        <v>441</v>
      </c>
      <c r="B4" s="762"/>
      <c r="C4" s="772" t="s">
        <v>15</v>
      </c>
      <c r="D4" s="772"/>
      <c r="E4" s="772"/>
      <c r="F4" s="772"/>
      <c r="G4" s="779" t="s">
        <v>609</v>
      </c>
      <c r="H4" s="776"/>
      <c r="I4" s="776"/>
      <c r="J4" s="776"/>
    </row>
    <row r="5" spans="1:11" ht="33" customHeight="1" x14ac:dyDescent="0.25">
      <c r="A5" s="764"/>
      <c r="B5" s="764"/>
      <c r="C5" s="294" t="s">
        <v>106</v>
      </c>
      <c r="D5" s="294" t="s">
        <v>104</v>
      </c>
      <c r="E5" s="295" t="s">
        <v>137</v>
      </c>
      <c r="F5" s="295" t="s">
        <v>56</v>
      </c>
      <c r="G5" s="294" t="s">
        <v>106</v>
      </c>
      <c r="H5" s="294" t="s">
        <v>104</v>
      </c>
      <c r="I5" s="295" t="s">
        <v>137</v>
      </c>
      <c r="J5" s="295" t="s">
        <v>56</v>
      </c>
    </row>
    <row r="6" spans="1:11" x14ac:dyDescent="0.25">
      <c r="B6" s="14"/>
      <c r="C6" s="777" t="s">
        <v>5</v>
      </c>
      <c r="D6" s="777"/>
      <c r="E6" s="777"/>
      <c r="F6" s="262" t="s">
        <v>73</v>
      </c>
      <c r="G6" s="777" t="s">
        <v>5</v>
      </c>
      <c r="H6" s="777"/>
      <c r="I6" s="777"/>
      <c r="J6" s="262" t="s">
        <v>73</v>
      </c>
    </row>
    <row r="7" spans="1:11" x14ac:dyDescent="0.25">
      <c r="A7" s="771" t="s">
        <v>432</v>
      </c>
      <c r="B7" s="771"/>
      <c r="C7" s="263">
        <v>63</v>
      </c>
      <c r="D7" s="264">
        <v>-11</v>
      </c>
      <c r="E7" s="264">
        <v>74</v>
      </c>
      <c r="F7" s="270">
        <v>672.7</v>
      </c>
      <c r="G7" s="264">
        <v>-1600</v>
      </c>
      <c r="H7" s="264">
        <v>-1245</v>
      </c>
      <c r="I7" s="264">
        <v>-355</v>
      </c>
      <c r="J7" s="265">
        <v>-28.5</v>
      </c>
    </row>
    <row r="8" spans="1:11" x14ac:dyDescent="0.25">
      <c r="A8" s="212" t="s">
        <v>70</v>
      </c>
      <c r="C8" s="266">
        <v>966</v>
      </c>
      <c r="D8" s="263">
        <v>644</v>
      </c>
      <c r="E8" s="263">
        <v>322</v>
      </c>
      <c r="F8" s="265">
        <v>50</v>
      </c>
      <c r="G8" s="263">
        <v>7129</v>
      </c>
      <c r="H8" s="263">
        <v>5650</v>
      </c>
      <c r="I8" s="263">
        <v>1479</v>
      </c>
      <c r="J8" s="265">
        <v>26.2</v>
      </c>
    </row>
    <row r="9" spans="1:11" x14ac:dyDescent="0.25">
      <c r="A9" s="245" t="s">
        <v>442</v>
      </c>
      <c r="C9" s="267">
        <v>287</v>
      </c>
      <c r="D9" s="268">
        <v>190</v>
      </c>
      <c r="E9" s="268">
        <v>97</v>
      </c>
      <c r="F9" s="269">
        <v>51.1</v>
      </c>
      <c r="G9" s="268">
        <v>2180</v>
      </c>
      <c r="H9" s="268">
        <v>1362</v>
      </c>
      <c r="I9" s="268">
        <v>818</v>
      </c>
      <c r="J9" s="269">
        <v>60.1</v>
      </c>
    </row>
    <row r="10" spans="1:11" x14ac:dyDescent="0.25">
      <c r="A10" s="245" t="s">
        <v>443</v>
      </c>
      <c r="C10" s="267">
        <v>547</v>
      </c>
      <c r="D10" s="268">
        <v>352</v>
      </c>
      <c r="E10" s="268">
        <v>195</v>
      </c>
      <c r="F10" s="269">
        <v>55.4</v>
      </c>
      <c r="G10" s="268">
        <v>3814</v>
      </c>
      <c r="H10" s="268">
        <v>3273</v>
      </c>
      <c r="I10" s="268">
        <v>541</v>
      </c>
      <c r="J10" s="269">
        <v>16.5</v>
      </c>
    </row>
    <row r="11" spans="1:11" x14ac:dyDescent="0.25">
      <c r="A11" s="245" t="s">
        <v>444</v>
      </c>
      <c r="C11" s="267">
        <v>132</v>
      </c>
      <c r="D11" s="268">
        <v>102</v>
      </c>
      <c r="E11" s="268">
        <v>30</v>
      </c>
      <c r="F11" s="269">
        <v>29.4</v>
      </c>
      <c r="G11" s="268">
        <v>1136</v>
      </c>
      <c r="H11" s="268">
        <v>1015</v>
      </c>
      <c r="I11" s="268">
        <v>121</v>
      </c>
      <c r="J11" s="269">
        <v>11.9</v>
      </c>
    </row>
    <row r="12" spans="1:11" x14ac:dyDescent="0.25">
      <c r="A12" s="212" t="s">
        <v>434</v>
      </c>
      <c r="B12" s="246"/>
      <c r="C12" s="266">
        <v>903</v>
      </c>
      <c r="D12" s="263">
        <v>654</v>
      </c>
      <c r="E12" s="266">
        <v>249</v>
      </c>
      <c r="F12" s="270">
        <v>38.1</v>
      </c>
      <c r="G12" s="263">
        <v>8729</v>
      </c>
      <c r="H12" s="263">
        <v>6896</v>
      </c>
      <c r="I12" s="263">
        <v>1833</v>
      </c>
      <c r="J12" s="265">
        <v>26.6</v>
      </c>
    </row>
    <row r="13" spans="1:11" s="244" customFormat="1" ht="14.5" x14ac:dyDescent="0.35">
      <c r="A13" s="245" t="s">
        <v>442</v>
      </c>
      <c r="B13" s="247"/>
      <c r="C13" s="267">
        <v>209</v>
      </c>
      <c r="D13" s="267">
        <v>106</v>
      </c>
      <c r="E13" s="267">
        <v>103</v>
      </c>
      <c r="F13" s="271">
        <v>97.2</v>
      </c>
      <c r="G13" s="267">
        <v>1752</v>
      </c>
      <c r="H13" s="267">
        <v>1436</v>
      </c>
      <c r="I13" s="267">
        <v>316</v>
      </c>
      <c r="J13" s="269">
        <v>22</v>
      </c>
      <c r="K13" s="11"/>
    </row>
    <row r="14" spans="1:11" s="244" customFormat="1" ht="14.5" x14ac:dyDescent="0.35">
      <c r="A14" s="245" t="s">
        <v>443</v>
      </c>
      <c r="B14" s="246"/>
      <c r="C14" s="267">
        <v>42</v>
      </c>
      <c r="D14" s="272">
        <v>40</v>
      </c>
      <c r="E14" s="272">
        <v>2</v>
      </c>
      <c r="F14" s="271">
        <v>5</v>
      </c>
      <c r="G14" s="272">
        <v>559</v>
      </c>
      <c r="H14" s="272">
        <v>500</v>
      </c>
      <c r="I14" s="272">
        <v>59</v>
      </c>
      <c r="J14" s="269">
        <v>11.8</v>
      </c>
      <c r="K14" s="248"/>
    </row>
    <row r="15" spans="1:11" s="244" customFormat="1" ht="14.5" x14ac:dyDescent="0.35">
      <c r="A15" s="273" t="s">
        <v>444</v>
      </c>
      <c r="B15" s="274"/>
      <c r="C15" s="275">
        <v>652</v>
      </c>
      <c r="D15" s="276">
        <v>508</v>
      </c>
      <c r="E15" s="277">
        <v>144</v>
      </c>
      <c r="F15" s="278">
        <v>28.3</v>
      </c>
      <c r="G15" s="277">
        <v>6418</v>
      </c>
      <c r="H15" s="276">
        <v>4960</v>
      </c>
      <c r="I15" s="277">
        <v>1458</v>
      </c>
      <c r="J15" s="278">
        <v>29.4</v>
      </c>
      <c r="K15" s="248"/>
    </row>
    <row r="16" spans="1:11" s="244" customFormat="1" ht="14.5" x14ac:dyDescent="0.35">
      <c r="A16" s="247"/>
      <c r="B16" s="247"/>
      <c r="C16" s="249"/>
      <c r="D16" s="250"/>
      <c r="E16" s="251"/>
      <c r="F16" s="252"/>
      <c r="G16" s="251"/>
      <c r="H16" s="251"/>
      <c r="I16" s="251"/>
      <c r="J16" s="253"/>
      <c r="K16" s="248"/>
    </row>
    <row r="17" spans="1:10" x14ac:dyDescent="0.25">
      <c r="A17" s="247"/>
      <c r="B17" s="254"/>
      <c r="C17" s="255"/>
      <c r="D17" s="255"/>
      <c r="E17" s="255"/>
      <c r="F17" s="255"/>
      <c r="G17" s="255"/>
      <c r="H17" s="255"/>
      <c r="I17" s="255"/>
      <c r="J17" s="255"/>
    </row>
    <row r="18" spans="1:10" x14ac:dyDescent="0.25">
      <c r="A18" s="163" t="s">
        <v>67</v>
      </c>
      <c r="B18" s="254"/>
    </row>
    <row r="19" spans="1:10" x14ac:dyDescent="0.25">
      <c r="A19" s="245"/>
      <c r="B19" s="254"/>
      <c r="C19" s="256"/>
    </row>
    <row r="20" spans="1:10" x14ac:dyDescent="0.25">
      <c r="A20" s="245"/>
      <c r="B20" s="254"/>
      <c r="C20" s="256"/>
    </row>
    <row r="21" spans="1:10" x14ac:dyDescent="0.25">
      <c r="A21" s="245"/>
      <c r="B21" s="254"/>
      <c r="C21" s="256"/>
    </row>
    <row r="22" spans="1:10" x14ac:dyDescent="0.25">
      <c r="A22" s="245"/>
      <c r="B22" s="254"/>
      <c r="C22" s="256"/>
    </row>
    <row r="23" spans="1:10" x14ac:dyDescent="0.25">
      <c r="A23" s="245"/>
      <c r="B23" s="254"/>
      <c r="C23" s="256"/>
    </row>
    <row r="24" spans="1:10" x14ac:dyDescent="0.25">
      <c r="A24" s="245"/>
      <c r="B24" s="254"/>
      <c r="C24" s="256"/>
    </row>
    <row r="25" spans="1:10" x14ac:dyDescent="0.25">
      <c r="A25" s="245"/>
      <c r="B25" s="254"/>
    </row>
    <row r="26" spans="1:10" x14ac:dyDescent="0.25">
      <c r="A26" s="245"/>
      <c r="B26" s="246"/>
      <c r="C26" s="249"/>
      <c r="D26" s="251"/>
      <c r="E26" s="251"/>
      <c r="F26" s="253"/>
      <c r="G26" s="251"/>
      <c r="H26" s="251"/>
      <c r="I26" s="251"/>
      <c r="J26" s="253"/>
    </row>
    <row r="27" spans="1:10" x14ac:dyDescent="0.25">
      <c r="A27" s="245"/>
      <c r="B27" s="246"/>
      <c r="C27" s="250"/>
      <c r="D27" s="249"/>
      <c r="E27" s="249"/>
      <c r="F27" s="252"/>
      <c r="G27" s="251"/>
      <c r="H27" s="251"/>
      <c r="I27" s="251"/>
      <c r="J27" s="253"/>
    </row>
  </sheetData>
  <mergeCells count="6">
    <mergeCell ref="A7:B7"/>
    <mergeCell ref="A4:B5"/>
    <mergeCell ref="C4:F4"/>
    <mergeCell ref="G4:J4"/>
    <mergeCell ref="C6:E6"/>
    <mergeCell ref="G6:I6"/>
  </mergeCells>
  <pageMargins left="0.7" right="0.7" top="0.75" bottom="0.75" header="0.3" footer="0.3"/>
  <ignoredErrors>
    <ignoredError sqref="A12" numberStoredAsText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43"/>
  <sheetViews>
    <sheetView zoomScaleNormal="100" workbookViewId="0">
      <selection activeCell="G22" sqref="G22"/>
    </sheetView>
  </sheetViews>
  <sheetFormatPr baseColWidth="10" defaultColWidth="11.453125" defaultRowHeight="12.5" x14ac:dyDescent="0.25"/>
  <cols>
    <col min="1" max="1" width="5.453125" customWidth="1"/>
    <col min="2" max="2" width="20.7265625" customWidth="1"/>
    <col min="3" max="3" width="14.26953125" customWidth="1"/>
    <col min="4" max="4" width="13.453125" bestFit="1" customWidth="1"/>
    <col min="5" max="5" width="12.26953125" bestFit="1" customWidth="1"/>
    <col min="6" max="6" width="13.7265625" customWidth="1"/>
    <col min="7" max="8" width="14.26953125" bestFit="1" customWidth="1"/>
    <col min="9" max="9" width="3.26953125" customWidth="1"/>
    <col min="10" max="11" width="14.26953125" bestFit="1" customWidth="1"/>
  </cols>
  <sheetData>
    <row r="1" spans="1:6" x14ac:dyDescent="0.25">
      <c r="A1" s="168" t="s">
        <v>445</v>
      </c>
      <c r="B1" s="127"/>
      <c r="C1" s="127"/>
      <c r="D1" s="127"/>
      <c r="E1" s="127"/>
      <c r="F1" s="127"/>
    </row>
    <row r="2" spans="1:6" x14ac:dyDescent="0.25">
      <c r="A2" s="168" t="s">
        <v>619</v>
      </c>
      <c r="B2" s="127"/>
      <c r="C2" s="127"/>
      <c r="D2" s="127"/>
      <c r="E2" s="127"/>
      <c r="F2" s="127"/>
    </row>
    <row r="3" spans="1:6" x14ac:dyDescent="0.25">
      <c r="B3" s="7"/>
      <c r="C3" s="4"/>
      <c r="D3" s="4"/>
      <c r="E3" s="4"/>
      <c r="F3" s="4"/>
    </row>
    <row r="4" spans="1:6" x14ac:dyDescent="0.25">
      <c r="B4" s="4"/>
      <c r="C4" s="4"/>
      <c r="D4" s="4"/>
      <c r="E4" s="4"/>
      <c r="F4" s="4"/>
    </row>
    <row r="5" spans="1:6" x14ac:dyDescent="0.25">
      <c r="A5" s="784" t="s">
        <v>446</v>
      </c>
      <c r="B5" s="784"/>
      <c r="C5" s="781" t="s">
        <v>447</v>
      </c>
      <c r="D5" s="194" t="s">
        <v>448</v>
      </c>
      <c r="E5" s="781" t="s">
        <v>449</v>
      </c>
      <c r="F5" s="781"/>
    </row>
    <row r="6" spans="1:6" x14ac:dyDescent="0.25">
      <c r="A6" s="785"/>
      <c r="B6" s="785"/>
      <c r="C6" s="782"/>
      <c r="D6" s="195" t="s">
        <v>450</v>
      </c>
      <c r="E6" s="783"/>
      <c r="F6" s="783"/>
    </row>
    <row r="7" spans="1:6" x14ac:dyDescent="0.25">
      <c r="A7" s="786"/>
      <c r="B7" s="786"/>
      <c r="C7" s="783"/>
      <c r="D7" s="196" t="s">
        <v>451</v>
      </c>
      <c r="E7" s="197" t="s">
        <v>0</v>
      </c>
      <c r="F7" s="106" t="s">
        <v>1</v>
      </c>
    </row>
    <row r="8" spans="1:6" x14ac:dyDescent="0.25">
      <c r="B8" s="4"/>
      <c r="C8" s="198" t="s">
        <v>5</v>
      </c>
      <c r="D8" s="198" t="s">
        <v>73</v>
      </c>
      <c r="E8" s="780" t="s">
        <v>5</v>
      </c>
      <c r="F8" s="780"/>
    </row>
    <row r="9" spans="1:6" x14ac:dyDescent="0.25">
      <c r="B9" s="4"/>
      <c r="C9" s="4"/>
      <c r="D9" s="4"/>
      <c r="E9" s="4"/>
      <c r="F9" s="4"/>
    </row>
    <row r="10" spans="1:6" x14ac:dyDescent="0.25">
      <c r="A10" s="1">
        <v>2020</v>
      </c>
      <c r="B10" s="1" t="s">
        <v>111</v>
      </c>
      <c r="C10" s="17">
        <v>54884</v>
      </c>
      <c r="D10" s="85">
        <v>0.2</v>
      </c>
      <c r="E10" s="17">
        <v>54884</v>
      </c>
      <c r="F10" s="17">
        <v>42356</v>
      </c>
    </row>
    <row r="11" spans="1:6" x14ac:dyDescent="0.25">
      <c r="A11" s="1">
        <v>2021</v>
      </c>
      <c r="B11" s="1" t="s">
        <v>111</v>
      </c>
      <c r="C11" s="17">
        <v>77934</v>
      </c>
      <c r="D11" s="85">
        <v>0.5</v>
      </c>
      <c r="E11" s="17">
        <v>77934</v>
      </c>
      <c r="F11" s="17">
        <v>63184</v>
      </c>
    </row>
    <row r="12" spans="1:6" x14ac:dyDescent="0.25">
      <c r="A12" s="1">
        <v>2022</v>
      </c>
      <c r="B12" s="1" t="s">
        <v>6</v>
      </c>
      <c r="C12" s="17">
        <v>5548</v>
      </c>
      <c r="D12" s="85">
        <v>0.3</v>
      </c>
      <c r="E12" s="17">
        <v>5548</v>
      </c>
      <c r="F12" s="17">
        <v>5251</v>
      </c>
    </row>
    <row r="13" spans="1:6" x14ac:dyDescent="0.25">
      <c r="A13" s="1"/>
      <c r="B13" s="1" t="s">
        <v>7</v>
      </c>
      <c r="C13" s="17">
        <v>6452</v>
      </c>
      <c r="D13" s="85">
        <v>0.5</v>
      </c>
      <c r="E13" s="17">
        <v>6452</v>
      </c>
      <c r="F13" s="17">
        <v>5634</v>
      </c>
    </row>
    <row r="14" spans="1:6" x14ac:dyDescent="0.25">
      <c r="A14" s="1"/>
      <c r="B14" s="1" t="s">
        <v>8</v>
      </c>
      <c r="C14" s="17">
        <v>7354</v>
      </c>
      <c r="D14" s="85">
        <v>0.2</v>
      </c>
      <c r="E14" s="17">
        <v>7354</v>
      </c>
      <c r="F14" s="17">
        <v>7083</v>
      </c>
    </row>
    <row r="15" spans="1:6" x14ac:dyDescent="0.25">
      <c r="A15" s="1"/>
      <c r="B15" s="1" t="s">
        <v>9</v>
      </c>
      <c r="C15" s="17">
        <v>8337</v>
      </c>
      <c r="D15" s="85">
        <v>0.2</v>
      </c>
      <c r="E15" s="17">
        <v>8337</v>
      </c>
      <c r="F15" s="17">
        <v>6883</v>
      </c>
    </row>
    <row r="16" spans="1:6" x14ac:dyDescent="0.25">
      <c r="A16" s="1"/>
      <c r="B16" s="1" t="s">
        <v>10</v>
      </c>
      <c r="C16" s="17">
        <v>8254</v>
      </c>
      <c r="D16" s="85">
        <v>0.3</v>
      </c>
      <c r="E16" s="17">
        <v>8254</v>
      </c>
      <c r="F16" s="17">
        <v>7886</v>
      </c>
    </row>
    <row r="17" spans="1:6" x14ac:dyDescent="0.25">
      <c r="A17" s="1"/>
      <c r="B17" s="1" t="s">
        <v>11</v>
      </c>
      <c r="C17" s="17">
        <v>8433</v>
      </c>
      <c r="D17" s="85">
        <v>0.3</v>
      </c>
      <c r="E17" s="17">
        <v>8433</v>
      </c>
      <c r="F17" s="17">
        <v>8664</v>
      </c>
    </row>
    <row r="18" spans="1:6" x14ac:dyDescent="0.25">
      <c r="A18" s="1"/>
      <c r="B18" s="1" t="s">
        <v>12</v>
      </c>
      <c r="C18" s="17">
        <v>7805</v>
      </c>
      <c r="D18" s="85">
        <v>0.5</v>
      </c>
      <c r="E18" s="17">
        <v>7805</v>
      </c>
      <c r="F18" s="17">
        <v>8290</v>
      </c>
    </row>
    <row r="19" spans="1:6" x14ac:dyDescent="0.25">
      <c r="A19" s="1"/>
      <c r="B19" s="1" t="s">
        <v>13</v>
      </c>
      <c r="C19" s="17">
        <v>7541</v>
      </c>
      <c r="D19" s="85">
        <v>0.6</v>
      </c>
      <c r="E19" s="17">
        <v>7541</v>
      </c>
      <c r="F19" s="17">
        <v>7837</v>
      </c>
    </row>
    <row r="20" spans="1:6" x14ac:dyDescent="0.25">
      <c r="A20" s="1"/>
      <c r="B20" s="1" t="s">
        <v>14</v>
      </c>
      <c r="C20" s="17">
        <v>7518</v>
      </c>
      <c r="D20" s="85">
        <v>1.6</v>
      </c>
      <c r="E20" s="17">
        <v>7518</v>
      </c>
      <c r="F20" s="17">
        <v>7137</v>
      </c>
    </row>
    <row r="21" spans="1:6" x14ac:dyDescent="0.25">
      <c r="A21" s="69"/>
      <c r="B21" s="69" t="s">
        <v>15</v>
      </c>
      <c r="C21" s="162">
        <v>7901</v>
      </c>
      <c r="D21" s="404">
        <v>10.199999999999999</v>
      </c>
      <c r="E21" s="162">
        <v>7758</v>
      </c>
      <c r="F21" s="162">
        <v>6074</v>
      </c>
    </row>
    <row r="22" spans="1:6" x14ac:dyDescent="0.25">
      <c r="D22" s="85"/>
    </row>
    <row r="23" spans="1:6" x14ac:dyDescent="0.25">
      <c r="A23" s="163" t="s">
        <v>452</v>
      </c>
      <c r="B23" s="163"/>
    </row>
    <row r="24" spans="1:6" x14ac:dyDescent="0.25">
      <c r="A24" s="199" t="s">
        <v>453</v>
      </c>
      <c r="B24" s="163"/>
    </row>
    <row r="25" spans="1:6" x14ac:dyDescent="0.25">
      <c r="A25" s="163"/>
      <c r="B25" s="163"/>
    </row>
    <row r="26" spans="1:6" x14ac:dyDescent="0.25">
      <c r="A26" s="163" t="s">
        <v>454</v>
      </c>
      <c r="B26" s="163"/>
    </row>
    <row r="27" spans="1:6" x14ac:dyDescent="0.25">
      <c r="A27" s="163" t="s">
        <v>455</v>
      </c>
      <c r="B27" s="163"/>
    </row>
    <row r="28" spans="1:6" x14ac:dyDescent="0.25">
      <c r="A28" s="163" t="s">
        <v>456</v>
      </c>
      <c r="B28" s="163"/>
    </row>
    <row r="29" spans="1:6" x14ac:dyDescent="0.25">
      <c r="A29" s="163" t="s">
        <v>457</v>
      </c>
      <c r="B29" s="163"/>
    </row>
    <row r="30" spans="1:6" x14ac:dyDescent="0.25">
      <c r="A30" s="163" t="s">
        <v>458</v>
      </c>
      <c r="B30" s="163"/>
    </row>
    <row r="31" spans="1:6" x14ac:dyDescent="0.25">
      <c r="A31" s="163" t="s">
        <v>459</v>
      </c>
      <c r="B31" s="163"/>
    </row>
    <row r="32" spans="1:6" x14ac:dyDescent="0.25">
      <c r="A32" s="163" t="s">
        <v>460</v>
      </c>
      <c r="B32" s="163"/>
    </row>
    <row r="33" spans="1:4" x14ac:dyDescent="0.25">
      <c r="A33" s="163" t="s">
        <v>461</v>
      </c>
      <c r="B33" s="163"/>
    </row>
    <row r="34" spans="1:4" x14ac:dyDescent="0.25">
      <c r="A34" s="163" t="s">
        <v>462</v>
      </c>
      <c r="B34" s="163"/>
    </row>
    <row r="35" spans="1:4" x14ac:dyDescent="0.25">
      <c r="A35" s="163" t="s">
        <v>463</v>
      </c>
      <c r="B35" s="163"/>
    </row>
    <row r="36" spans="1:4" x14ac:dyDescent="0.25">
      <c r="A36" s="163" t="s">
        <v>464</v>
      </c>
      <c r="B36" s="163"/>
    </row>
    <row r="37" spans="1:4" x14ac:dyDescent="0.25">
      <c r="A37" s="163" t="s">
        <v>465</v>
      </c>
      <c r="B37" s="163"/>
    </row>
    <row r="38" spans="1:4" x14ac:dyDescent="0.25">
      <c r="A38" s="163" t="s">
        <v>466</v>
      </c>
      <c r="B38" s="163"/>
    </row>
    <row r="39" spans="1:4" x14ac:dyDescent="0.25">
      <c r="A39" s="163" t="s">
        <v>467</v>
      </c>
      <c r="B39" s="163"/>
    </row>
    <row r="40" spans="1:4" x14ac:dyDescent="0.25">
      <c r="A40" s="163" t="s">
        <v>468</v>
      </c>
      <c r="B40" s="163"/>
    </row>
    <row r="41" spans="1:4" x14ac:dyDescent="0.25">
      <c r="A41" s="163" t="s">
        <v>469</v>
      </c>
      <c r="B41" s="163"/>
    </row>
    <row r="43" spans="1:4" x14ac:dyDescent="0.25">
      <c r="A43" s="163" t="s">
        <v>67</v>
      </c>
      <c r="D43" s="200"/>
    </row>
  </sheetData>
  <mergeCells count="4">
    <mergeCell ref="E8:F8"/>
    <mergeCell ref="C5:C7"/>
    <mergeCell ref="E5:F6"/>
    <mergeCell ref="A5:B7"/>
  </mergeCells>
  <phoneticPr fontId="22" type="noConversion"/>
  <hyperlinks>
    <hyperlink ref="A24" r:id="rId1" xr:uid="{00000000-0004-0000-2100-000000000000}"/>
  </hyperlinks>
  <pageMargins left="0.75" right="0.75" top="1" bottom="1" header="0" footer="0"/>
  <pageSetup paperSize="9" orientation="portrait" r:id="rId2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0000"/>
  </sheetPr>
  <dimension ref="A1:BH91"/>
  <sheetViews>
    <sheetView zoomScaleNormal="100" workbookViewId="0">
      <selection activeCell="C23" sqref="C23"/>
    </sheetView>
  </sheetViews>
  <sheetFormatPr baseColWidth="10" defaultColWidth="14.26953125" defaultRowHeight="12.5" x14ac:dyDescent="0.25"/>
  <cols>
    <col min="1" max="2" width="3.453125" customWidth="1"/>
    <col min="3" max="3" width="58.1796875" customWidth="1"/>
    <col min="4" max="5" width="8.7265625" style="11" customWidth="1"/>
    <col min="6" max="6" width="9.453125" style="71" customWidth="1"/>
    <col min="7" max="8" width="8.7265625" style="11" customWidth="1"/>
    <col min="9" max="9" width="9.26953125" style="71" customWidth="1"/>
    <col min="10" max="10" width="8" style="71" customWidth="1"/>
    <col min="11" max="11" width="8.7265625" customWidth="1"/>
    <col min="12" max="60" width="12.453125" customWidth="1"/>
  </cols>
  <sheetData>
    <row r="1" spans="1:60" x14ac:dyDescent="0.25">
      <c r="A1" s="789" t="s">
        <v>470</v>
      </c>
      <c r="B1" s="790"/>
      <c r="C1" s="790"/>
      <c r="D1" s="790"/>
      <c r="E1" s="790"/>
      <c r="F1" s="790"/>
      <c r="G1" s="790"/>
      <c r="H1" s="790"/>
      <c r="I1" s="121"/>
      <c r="J1" s="12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</row>
    <row r="2" spans="1:60" x14ac:dyDescent="0.25">
      <c r="A2" s="789" t="s">
        <v>612</v>
      </c>
      <c r="B2" s="790"/>
      <c r="C2" s="790"/>
      <c r="D2" s="790"/>
      <c r="E2" s="790"/>
      <c r="F2" s="790"/>
      <c r="G2" s="790"/>
      <c r="H2" s="790"/>
      <c r="I2" s="121"/>
      <c r="J2" s="12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</row>
    <row r="3" spans="1:60" x14ac:dyDescent="0.25">
      <c r="A3" s="1"/>
      <c r="B3" s="1"/>
      <c r="C3" s="1"/>
      <c r="D3" s="17"/>
      <c r="E3" s="17"/>
      <c r="F3" s="121"/>
      <c r="G3" s="17"/>
      <c r="H3" s="17"/>
      <c r="I3" s="121"/>
      <c r="J3" s="12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</row>
    <row r="4" spans="1:60" ht="13" thickBot="1" x14ac:dyDescent="0.3">
      <c r="A4" s="762" t="s">
        <v>471</v>
      </c>
      <c r="B4" s="733"/>
      <c r="C4" s="733"/>
      <c r="D4" s="792" t="s">
        <v>15</v>
      </c>
      <c r="E4" s="793"/>
      <c r="F4" s="793"/>
      <c r="G4" s="792" t="s">
        <v>609</v>
      </c>
      <c r="H4" s="793"/>
      <c r="I4" s="793"/>
      <c r="J4" s="12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</row>
    <row r="5" spans="1:60" ht="21.5" thickBot="1" x14ac:dyDescent="0.3">
      <c r="A5" s="791"/>
      <c r="B5" s="791"/>
      <c r="C5" s="791"/>
      <c r="D5" s="469" t="s">
        <v>106</v>
      </c>
      <c r="E5" s="469" t="s">
        <v>104</v>
      </c>
      <c r="F5" s="470" t="s">
        <v>56</v>
      </c>
      <c r="G5" s="469" t="s">
        <v>106</v>
      </c>
      <c r="H5" s="469" t="s">
        <v>104</v>
      </c>
      <c r="I5" s="470" t="s">
        <v>56</v>
      </c>
      <c r="J5" s="121"/>
      <c r="K5" s="787" t="s">
        <v>472</v>
      </c>
      <c r="L5" s="788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</row>
    <row r="6" spans="1:60" ht="13" thickBot="1" x14ac:dyDescent="0.3">
      <c r="A6" s="1"/>
      <c r="B6" s="1"/>
      <c r="C6" s="1"/>
      <c r="D6" s="733" t="s">
        <v>5</v>
      </c>
      <c r="E6" s="733"/>
      <c r="F6" s="85" t="s">
        <v>473</v>
      </c>
      <c r="G6" s="733" t="s">
        <v>5</v>
      </c>
      <c r="H6" s="733"/>
      <c r="I6" s="85" t="s">
        <v>473</v>
      </c>
      <c r="J6" s="121"/>
      <c r="K6" s="471" t="s">
        <v>192</v>
      </c>
      <c r="L6" s="472" t="s">
        <v>315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</row>
    <row r="7" spans="1:60" x14ac:dyDescent="0.25">
      <c r="A7" s="129" t="s">
        <v>145</v>
      </c>
      <c r="B7" s="14"/>
      <c r="C7" s="14"/>
      <c r="D7" s="18">
        <v>6074</v>
      </c>
      <c r="E7" s="18">
        <v>5247</v>
      </c>
      <c r="F7" s="57">
        <v>15.8</v>
      </c>
      <c r="G7" s="18">
        <v>70738</v>
      </c>
      <c r="H7" s="18">
        <v>51201</v>
      </c>
      <c r="I7" s="57">
        <v>38.200000000000003</v>
      </c>
      <c r="J7" s="380"/>
      <c r="K7" s="473">
        <f>(D7/E7-1)*100</f>
        <v>15.761387459500664</v>
      </c>
      <c r="L7" s="474">
        <f>(G7/H7-1)*100</f>
        <v>38.157457862151119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</row>
    <row r="8" spans="1:60" x14ac:dyDescent="0.25">
      <c r="A8" s="14"/>
      <c r="B8" s="129" t="s">
        <v>122</v>
      </c>
      <c r="C8" s="14"/>
      <c r="D8" s="18">
        <v>996</v>
      </c>
      <c r="E8" s="18">
        <v>869</v>
      </c>
      <c r="F8" s="57">
        <v>14.6</v>
      </c>
      <c r="G8" s="18">
        <v>10510</v>
      </c>
      <c r="H8" s="18">
        <v>8057</v>
      </c>
      <c r="I8" s="57">
        <v>30.400000000000002</v>
      </c>
      <c r="J8" s="380"/>
      <c r="K8" s="473">
        <f t="shared" ref="K8:K43" si="0">(D8/E8-1)*100</f>
        <v>14.614499424626004</v>
      </c>
      <c r="L8" s="474">
        <f t="shared" ref="L8:L43" si="1">(G8/H8-1)*100</f>
        <v>30.445575276157388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</row>
    <row r="9" spans="1:60" x14ac:dyDescent="0.25">
      <c r="A9" s="1"/>
      <c r="B9" s="1"/>
      <c r="C9" s="3" t="s">
        <v>79</v>
      </c>
      <c r="D9" s="46">
        <v>778</v>
      </c>
      <c r="E9" s="46">
        <v>657</v>
      </c>
      <c r="F9" s="47">
        <v>18.400000000000002</v>
      </c>
      <c r="G9" s="46">
        <v>7898</v>
      </c>
      <c r="H9" s="46">
        <v>5933</v>
      </c>
      <c r="I9" s="47">
        <v>33.1</v>
      </c>
      <c r="J9" s="121"/>
      <c r="K9" s="473">
        <f t="shared" si="0"/>
        <v>18.417047184170478</v>
      </c>
      <c r="L9" s="474">
        <f t="shared" si="1"/>
        <v>33.119838193156916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</row>
    <row r="10" spans="1:60" x14ac:dyDescent="0.25">
      <c r="A10" s="1"/>
      <c r="B10" s="1"/>
      <c r="C10" s="3" t="s">
        <v>84</v>
      </c>
      <c r="D10" s="46">
        <v>93</v>
      </c>
      <c r="E10" s="46">
        <v>92</v>
      </c>
      <c r="F10" s="47">
        <v>1.1000000000000001</v>
      </c>
      <c r="G10" s="46">
        <v>1129</v>
      </c>
      <c r="H10" s="46">
        <v>982</v>
      </c>
      <c r="I10" s="47">
        <v>15</v>
      </c>
      <c r="J10" s="121"/>
      <c r="K10" s="473">
        <f t="shared" si="0"/>
        <v>1.0869565217391353</v>
      </c>
      <c r="L10" s="474">
        <f t="shared" si="1"/>
        <v>14.969450101832994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</row>
    <row r="11" spans="1:60" x14ac:dyDescent="0.25">
      <c r="A11" s="1"/>
      <c r="B11" s="1"/>
      <c r="C11" s="669" t="s">
        <v>729</v>
      </c>
      <c r="D11" s="46">
        <v>96</v>
      </c>
      <c r="E11" s="46">
        <v>94</v>
      </c>
      <c r="F11" s="47">
        <v>2.1</v>
      </c>
      <c r="G11" s="46">
        <v>1106</v>
      </c>
      <c r="H11" s="46">
        <v>917</v>
      </c>
      <c r="I11" s="47">
        <v>20.6</v>
      </c>
      <c r="J11" s="121"/>
      <c r="K11" s="473">
        <f t="shared" si="0"/>
        <v>2.1276595744680771</v>
      </c>
      <c r="L11" s="474">
        <f t="shared" si="1"/>
        <v>20.610687022900763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</row>
    <row r="12" spans="1:60" x14ac:dyDescent="0.25">
      <c r="A12" s="1"/>
      <c r="B12" s="1"/>
      <c r="C12" s="3" t="s">
        <v>474</v>
      </c>
      <c r="D12" s="46">
        <v>30</v>
      </c>
      <c r="E12" s="46">
        <v>26</v>
      </c>
      <c r="F12" s="47">
        <v>15.4</v>
      </c>
      <c r="G12" s="46">
        <v>378</v>
      </c>
      <c r="H12" s="46">
        <v>225</v>
      </c>
      <c r="I12" s="47">
        <v>68</v>
      </c>
      <c r="J12" s="121"/>
      <c r="K12" s="473">
        <f t="shared" si="0"/>
        <v>15.384615384615374</v>
      </c>
      <c r="L12" s="474">
        <f t="shared" si="1"/>
        <v>68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</row>
    <row r="13" spans="1:60" x14ac:dyDescent="0.25">
      <c r="A13" s="14"/>
      <c r="B13" s="129" t="s">
        <v>123</v>
      </c>
      <c r="C13" s="14"/>
      <c r="D13" s="18">
        <v>2334</v>
      </c>
      <c r="E13" s="18">
        <v>2227</v>
      </c>
      <c r="F13" s="57">
        <v>4.8</v>
      </c>
      <c r="G13" s="18">
        <v>26077</v>
      </c>
      <c r="H13" s="18">
        <v>21117</v>
      </c>
      <c r="I13" s="57">
        <v>23.5</v>
      </c>
      <c r="J13" s="380"/>
      <c r="K13" s="473">
        <f t="shared" si="0"/>
        <v>4.8046699595868825</v>
      </c>
      <c r="L13" s="474">
        <f t="shared" si="1"/>
        <v>23.488184874745464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</row>
    <row r="14" spans="1:60" x14ac:dyDescent="0.25">
      <c r="A14" s="1"/>
      <c r="B14" s="1"/>
      <c r="C14" s="3" t="s">
        <v>78</v>
      </c>
      <c r="D14" s="46">
        <v>108</v>
      </c>
      <c r="E14" s="46">
        <v>176</v>
      </c>
      <c r="F14" s="47">
        <v>-38.6</v>
      </c>
      <c r="G14" s="46">
        <v>2378</v>
      </c>
      <c r="H14" s="46">
        <v>2595</v>
      </c>
      <c r="I14" s="47">
        <v>-8.4</v>
      </c>
      <c r="J14" s="121"/>
      <c r="K14" s="473">
        <f t="shared" si="0"/>
        <v>-38.636363636363633</v>
      </c>
      <c r="L14" s="474">
        <f t="shared" si="1"/>
        <v>-8.3622350674373855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</row>
    <row r="15" spans="1:60" x14ac:dyDescent="0.25">
      <c r="A15" s="1"/>
      <c r="B15" s="1"/>
      <c r="C15" s="3" t="s">
        <v>83</v>
      </c>
      <c r="D15" s="46">
        <v>138</v>
      </c>
      <c r="E15" s="46">
        <v>92</v>
      </c>
      <c r="F15" s="47">
        <v>50</v>
      </c>
      <c r="G15" s="46">
        <v>1254</v>
      </c>
      <c r="H15" s="46">
        <v>1122</v>
      </c>
      <c r="I15" s="47">
        <v>11.8</v>
      </c>
      <c r="J15" s="121"/>
      <c r="K15" s="473">
        <f t="shared" si="0"/>
        <v>50</v>
      </c>
      <c r="L15" s="474">
        <f t="shared" si="1"/>
        <v>11.764705882352944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</row>
    <row r="16" spans="1:60" x14ac:dyDescent="0.25">
      <c r="A16" s="1"/>
      <c r="B16" s="1"/>
      <c r="C16" s="3" t="s">
        <v>81</v>
      </c>
      <c r="D16" s="46">
        <v>1071</v>
      </c>
      <c r="E16" s="46">
        <v>1056</v>
      </c>
      <c r="F16" s="47">
        <v>1.4000000000000001</v>
      </c>
      <c r="G16" s="46">
        <v>10801</v>
      </c>
      <c r="H16" s="46">
        <v>8444</v>
      </c>
      <c r="I16" s="47">
        <v>27.900000000000002</v>
      </c>
      <c r="J16" s="121"/>
      <c r="K16" s="473">
        <f t="shared" si="0"/>
        <v>1.4204545454545414</v>
      </c>
      <c r="L16" s="474">
        <f t="shared" si="1"/>
        <v>27.913311226906679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</row>
    <row r="17" spans="1:60" x14ac:dyDescent="0.25">
      <c r="A17" s="1"/>
      <c r="B17" s="1"/>
      <c r="C17" s="3" t="s">
        <v>87</v>
      </c>
      <c r="D17" s="46">
        <v>302</v>
      </c>
      <c r="E17" s="46">
        <v>250</v>
      </c>
      <c r="F17" s="47">
        <v>20.8</v>
      </c>
      <c r="G17" s="46">
        <v>3245</v>
      </c>
      <c r="H17" s="46">
        <v>2559</v>
      </c>
      <c r="I17" s="47">
        <v>26.8</v>
      </c>
      <c r="J17" s="121"/>
      <c r="K17" s="473">
        <f t="shared" si="0"/>
        <v>20.799999999999997</v>
      </c>
      <c r="L17" s="474">
        <f t="shared" si="1"/>
        <v>26.807346619773355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</row>
    <row r="18" spans="1:60" x14ac:dyDescent="0.25">
      <c r="A18" s="1"/>
      <c r="B18" s="1"/>
      <c r="C18" s="3" t="s">
        <v>174</v>
      </c>
      <c r="D18" s="46">
        <v>79</v>
      </c>
      <c r="E18" s="46">
        <v>78</v>
      </c>
      <c r="F18" s="47">
        <v>1.3</v>
      </c>
      <c r="G18" s="46">
        <v>1014</v>
      </c>
      <c r="H18" s="46">
        <v>725</v>
      </c>
      <c r="I18" s="47">
        <v>39.9</v>
      </c>
      <c r="J18" s="121"/>
      <c r="K18" s="473">
        <f t="shared" si="0"/>
        <v>1.2820512820512775</v>
      </c>
      <c r="L18" s="474">
        <f t="shared" si="1"/>
        <v>39.862068965517253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</row>
    <row r="19" spans="1:60" x14ac:dyDescent="0.25">
      <c r="A19" s="1"/>
      <c r="B19" s="1"/>
      <c r="C19" s="3" t="s">
        <v>175</v>
      </c>
      <c r="D19" s="46">
        <v>105</v>
      </c>
      <c r="E19" s="46">
        <v>87</v>
      </c>
      <c r="F19" s="47">
        <v>20.7</v>
      </c>
      <c r="G19" s="46">
        <v>1188</v>
      </c>
      <c r="H19" s="46">
        <v>820</v>
      </c>
      <c r="I19" s="47">
        <v>44.9</v>
      </c>
      <c r="J19" s="121"/>
      <c r="K19" s="473">
        <f t="shared" si="0"/>
        <v>20.68965517241379</v>
      </c>
      <c r="L19" s="474">
        <f t="shared" si="1"/>
        <v>44.878048780487802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</row>
    <row r="20" spans="1:60" x14ac:dyDescent="0.25">
      <c r="A20" s="1"/>
      <c r="B20" s="1"/>
      <c r="C20" s="3" t="s">
        <v>177</v>
      </c>
      <c r="D20" s="46">
        <v>43</v>
      </c>
      <c r="E20" s="46">
        <v>49</v>
      </c>
      <c r="F20" s="47">
        <v>-12.200000000000001</v>
      </c>
      <c r="G20" s="46">
        <v>594</v>
      </c>
      <c r="H20" s="46">
        <v>446</v>
      </c>
      <c r="I20" s="47">
        <v>33.200000000000003</v>
      </c>
      <c r="J20" s="121"/>
      <c r="K20" s="473">
        <f t="shared" si="0"/>
        <v>-12.244897959183676</v>
      </c>
      <c r="L20" s="474">
        <f t="shared" si="1"/>
        <v>33.183856502242158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</row>
    <row r="21" spans="1:60" x14ac:dyDescent="0.25">
      <c r="A21" s="1"/>
      <c r="B21" s="1"/>
      <c r="C21" s="3" t="s">
        <v>86</v>
      </c>
      <c r="D21" s="46">
        <v>315</v>
      </c>
      <c r="E21" s="46">
        <v>314</v>
      </c>
      <c r="F21" s="47">
        <v>0.3</v>
      </c>
      <c r="G21" s="46">
        <v>3679</v>
      </c>
      <c r="H21" s="46">
        <v>3118</v>
      </c>
      <c r="I21" s="47">
        <v>18</v>
      </c>
      <c r="J21" s="121"/>
      <c r="K21" s="473">
        <f t="shared" si="0"/>
        <v>0.31847133757962887</v>
      </c>
      <c r="L21" s="474">
        <f t="shared" si="1"/>
        <v>17.992302758178312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</row>
    <row r="22" spans="1:60" x14ac:dyDescent="0.25">
      <c r="A22" s="1"/>
      <c r="B22" s="1"/>
      <c r="C22" s="3" t="s">
        <v>475</v>
      </c>
      <c r="D22" s="46">
        <v>173</v>
      </c>
      <c r="E22" s="46">
        <v>125</v>
      </c>
      <c r="F22" s="47">
        <v>38.4</v>
      </c>
      <c r="G22" s="46">
        <v>1924</v>
      </c>
      <c r="H22" s="46">
        <v>1287</v>
      </c>
      <c r="I22" s="47">
        <v>49.5</v>
      </c>
      <c r="J22" s="121"/>
      <c r="K22" s="473">
        <f t="shared" si="0"/>
        <v>38.399999999999991</v>
      </c>
      <c r="L22" s="474">
        <f t="shared" si="1"/>
        <v>49.494949494949502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</row>
    <row r="23" spans="1:60" x14ac:dyDescent="0.25">
      <c r="A23" s="14"/>
      <c r="B23" s="129" t="s">
        <v>124</v>
      </c>
      <c r="C23" s="14"/>
      <c r="D23" s="18">
        <v>601</v>
      </c>
      <c r="E23" s="18">
        <v>393</v>
      </c>
      <c r="F23" s="57">
        <v>52.9</v>
      </c>
      <c r="G23" s="18">
        <v>11959</v>
      </c>
      <c r="H23" s="18">
        <v>4634</v>
      </c>
      <c r="I23" s="57">
        <v>158.1</v>
      </c>
      <c r="J23" s="380"/>
      <c r="K23" s="473">
        <f t="shared" si="0"/>
        <v>52.926208651399499</v>
      </c>
      <c r="L23" s="474">
        <f t="shared" si="1"/>
        <v>158.07078118256368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</row>
    <row r="24" spans="1:60" x14ac:dyDescent="0.25">
      <c r="A24" s="14"/>
      <c r="B24" s="129"/>
      <c r="C24" s="1" t="s">
        <v>83</v>
      </c>
      <c r="D24" s="46">
        <v>566</v>
      </c>
      <c r="E24" s="46">
        <v>383</v>
      </c>
      <c r="F24" s="47">
        <v>47.800000000000004</v>
      </c>
      <c r="G24" s="46">
        <v>11657</v>
      </c>
      <c r="H24" s="46">
        <v>4521</v>
      </c>
      <c r="I24" s="47">
        <v>157.80000000000001</v>
      </c>
      <c r="J24" s="380"/>
      <c r="K24" s="473">
        <f t="shared" si="0"/>
        <v>47.78067885117494</v>
      </c>
      <c r="L24" s="474">
        <f t="shared" si="1"/>
        <v>157.84118557841188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</row>
    <row r="25" spans="1:60" x14ac:dyDescent="0.25">
      <c r="A25" s="14"/>
      <c r="B25" s="129"/>
      <c r="C25" s="1" t="s">
        <v>476</v>
      </c>
      <c r="D25" s="46">
        <v>35</v>
      </c>
      <c r="E25" s="46">
        <v>10</v>
      </c>
      <c r="F25" s="47">
        <v>250</v>
      </c>
      <c r="G25" s="46">
        <v>302</v>
      </c>
      <c r="H25" s="46">
        <v>113</v>
      </c>
      <c r="I25" s="47">
        <v>167.3</v>
      </c>
      <c r="J25" s="380"/>
      <c r="K25" s="473">
        <f t="shared" si="0"/>
        <v>250</v>
      </c>
      <c r="L25" s="474">
        <f t="shared" si="1"/>
        <v>167.25663716814159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</row>
    <row r="26" spans="1:60" x14ac:dyDescent="0.25">
      <c r="A26" s="14"/>
      <c r="B26" s="129" t="s">
        <v>125</v>
      </c>
      <c r="C26" s="14"/>
      <c r="D26" s="18">
        <v>1231</v>
      </c>
      <c r="E26" s="18">
        <v>991</v>
      </c>
      <c r="F26" s="57">
        <v>24.2</v>
      </c>
      <c r="G26" s="18">
        <v>12721</v>
      </c>
      <c r="H26" s="18">
        <v>9661</v>
      </c>
      <c r="I26" s="57">
        <v>31.7</v>
      </c>
      <c r="J26" s="380"/>
      <c r="K26" s="473">
        <f t="shared" si="0"/>
        <v>24.217961654894047</v>
      </c>
      <c r="L26" s="474">
        <f t="shared" si="1"/>
        <v>31.673739778490841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</row>
    <row r="27" spans="1:60" x14ac:dyDescent="0.25">
      <c r="A27" s="14"/>
      <c r="B27" s="129"/>
      <c r="C27" s="1" t="s">
        <v>79</v>
      </c>
      <c r="D27" s="46">
        <v>783</v>
      </c>
      <c r="E27" s="46">
        <v>646</v>
      </c>
      <c r="F27" s="47">
        <v>21.2</v>
      </c>
      <c r="G27" s="46">
        <v>8252</v>
      </c>
      <c r="H27" s="46">
        <v>6268</v>
      </c>
      <c r="I27" s="47">
        <v>31.7</v>
      </c>
      <c r="J27" s="380"/>
      <c r="K27" s="473">
        <f t="shared" si="0"/>
        <v>21.207430340557277</v>
      </c>
      <c r="L27" s="474">
        <f t="shared" si="1"/>
        <v>31.652839821314615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</row>
    <row r="28" spans="1:60" x14ac:dyDescent="0.25">
      <c r="A28" s="14"/>
      <c r="B28" s="129"/>
      <c r="C28" s="1" t="s">
        <v>84</v>
      </c>
      <c r="D28" s="46">
        <v>363</v>
      </c>
      <c r="E28" s="46">
        <v>275</v>
      </c>
      <c r="F28" s="47">
        <v>32</v>
      </c>
      <c r="G28" s="46">
        <v>3553</v>
      </c>
      <c r="H28" s="46">
        <v>2745</v>
      </c>
      <c r="I28" s="47">
        <v>29.400000000000002</v>
      </c>
      <c r="J28" s="380"/>
      <c r="K28" s="473">
        <f t="shared" si="0"/>
        <v>32.000000000000007</v>
      </c>
      <c r="L28" s="474">
        <f t="shared" si="1"/>
        <v>29.435336976320592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</row>
    <row r="29" spans="1:60" x14ac:dyDescent="0.25">
      <c r="A29" s="14"/>
      <c r="B29" s="129"/>
      <c r="C29" s="1" t="s">
        <v>477</v>
      </c>
      <c r="D29" s="46">
        <v>86</v>
      </c>
      <c r="E29" s="46">
        <v>70</v>
      </c>
      <c r="F29" s="47">
        <v>22.900000000000002</v>
      </c>
      <c r="G29" s="46">
        <v>915</v>
      </c>
      <c r="H29" s="46">
        <v>648</v>
      </c>
      <c r="I29" s="47">
        <v>41.2</v>
      </c>
      <c r="J29" s="380"/>
      <c r="K29" s="473">
        <f t="shared" si="0"/>
        <v>22.857142857142865</v>
      </c>
      <c r="L29" s="474">
        <f t="shared" si="1"/>
        <v>41.203703703703695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</row>
    <row r="30" spans="1:60" x14ac:dyDescent="0.25">
      <c r="A30" s="14"/>
      <c r="B30" s="129" t="s">
        <v>126</v>
      </c>
      <c r="C30" s="14"/>
      <c r="D30" s="18">
        <v>676</v>
      </c>
      <c r="E30" s="18">
        <v>606</v>
      </c>
      <c r="F30" s="57">
        <v>11.6</v>
      </c>
      <c r="G30" s="18">
        <v>7229</v>
      </c>
      <c r="H30" s="18">
        <v>5828</v>
      </c>
      <c r="I30" s="57">
        <v>24</v>
      </c>
      <c r="J30" s="380"/>
      <c r="K30" s="473">
        <f t="shared" si="0"/>
        <v>11.551155115511547</v>
      </c>
      <c r="L30" s="474">
        <f t="shared" si="1"/>
        <v>24.039121482498295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</row>
    <row r="31" spans="1:60" x14ac:dyDescent="0.25">
      <c r="A31" s="14"/>
      <c r="B31" s="129"/>
      <c r="C31" s="3" t="s">
        <v>85</v>
      </c>
      <c r="D31" s="46">
        <v>19</v>
      </c>
      <c r="E31" s="46">
        <v>24</v>
      </c>
      <c r="F31" s="47">
        <v>-20.8</v>
      </c>
      <c r="G31" s="46">
        <v>251</v>
      </c>
      <c r="H31" s="46">
        <v>192</v>
      </c>
      <c r="I31" s="47">
        <v>30.7</v>
      </c>
      <c r="J31" s="380"/>
      <c r="K31" s="473">
        <f t="shared" si="0"/>
        <v>-20.833333333333336</v>
      </c>
      <c r="L31" s="474">
        <f t="shared" si="1"/>
        <v>30.729166666666675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</row>
    <row r="32" spans="1:60" x14ac:dyDescent="0.25">
      <c r="A32" s="1"/>
      <c r="B32" s="1"/>
      <c r="C32" s="3" t="s">
        <v>78</v>
      </c>
      <c r="D32" s="46">
        <v>47</v>
      </c>
      <c r="E32" s="46">
        <v>54</v>
      </c>
      <c r="F32" s="47">
        <v>-13</v>
      </c>
      <c r="G32" s="46">
        <v>520</v>
      </c>
      <c r="H32" s="46">
        <v>452</v>
      </c>
      <c r="I32" s="47">
        <v>15</v>
      </c>
      <c r="J32" s="121"/>
      <c r="K32" s="473">
        <f t="shared" si="0"/>
        <v>-12.962962962962965</v>
      </c>
      <c r="L32" s="474">
        <f t="shared" si="1"/>
        <v>15.044247787610621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</row>
    <row r="33" spans="1:60" x14ac:dyDescent="0.25">
      <c r="A33" s="1"/>
      <c r="B33" s="1"/>
      <c r="C33" s="3" t="s">
        <v>80</v>
      </c>
      <c r="D33" s="46">
        <v>60</v>
      </c>
      <c r="E33" s="46">
        <v>56</v>
      </c>
      <c r="F33" s="47">
        <v>7.1000000000000005</v>
      </c>
      <c r="G33" s="46">
        <v>672</v>
      </c>
      <c r="H33" s="46">
        <v>582</v>
      </c>
      <c r="I33" s="47">
        <v>15.5</v>
      </c>
      <c r="J33" s="121"/>
      <c r="K33" s="473">
        <f t="shared" si="0"/>
        <v>7.1428571428571397</v>
      </c>
      <c r="L33" s="474">
        <f t="shared" si="1"/>
        <v>15.463917525773185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</row>
    <row r="34" spans="1:60" x14ac:dyDescent="0.25">
      <c r="A34" s="1"/>
      <c r="B34" s="1"/>
      <c r="C34" s="3" t="s">
        <v>81</v>
      </c>
      <c r="D34" s="46">
        <v>192</v>
      </c>
      <c r="E34" s="46">
        <v>162</v>
      </c>
      <c r="F34" s="47">
        <v>18.5</v>
      </c>
      <c r="G34" s="46">
        <v>2124</v>
      </c>
      <c r="H34" s="46">
        <v>1870</v>
      </c>
      <c r="I34" s="47">
        <v>13.6</v>
      </c>
      <c r="J34" s="121"/>
      <c r="K34" s="473">
        <f t="shared" si="0"/>
        <v>18.518518518518512</v>
      </c>
      <c r="L34" s="474">
        <f t="shared" si="1"/>
        <v>13.582887700534751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</row>
    <row r="35" spans="1:60" x14ac:dyDescent="0.25">
      <c r="A35" s="1"/>
      <c r="B35" s="1"/>
      <c r="C35" s="3" t="s">
        <v>87</v>
      </c>
      <c r="D35" s="46">
        <v>38</v>
      </c>
      <c r="E35" s="46">
        <v>49</v>
      </c>
      <c r="F35" s="47">
        <v>-22.400000000000002</v>
      </c>
      <c r="G35" s="46">
        <v>443</v>
      </c>
      <c r="H35" s="46">
        <v>426</v>
      </c>
      <c r="I35" s="47">
        <v>4</v>
      </c>
      <c r="J35" s="121"/>
      <c r="K35" s="473">
        <f t="shared" si="0"/>
        <v>-22.448979591836739</v>
      </c>
      <c r="L35" s="474">
        <f t="shared" si="1"/>
        <v>3.9906103286384997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</row>
    <row r="36" spans="1:60" x14ac:dyDescent="0.25">
      <c r="A36" s="1"/>
      <c r="B36" s="1"/>
      <c r="C36" s="3" t="s">
        <v>175</v>
      </c>
      <c r="D36" s="46">
        <v>37</v>
      </c>
      <c r="E36" s="46">
        <v>25</v>
      </c>
      <c r="F36" s="47">
        <v>48</v>
      </c>
      <c r="G36" s="46">
        <v>358</v>
      </c>
      <c r="H36" s="46">
        <v>276</v>
      </c>
      <c r="I36" s="47">
        <v>29.7</v>
      </c>
      <c r="J36" s="121"/>
      <c r="K36" s="473">
        <f t="shared" si="0"/>
        <v>48</v>
      </c>
      <c r="L36" s="474">
        <f t="shared" si="1"/>
        <v>29.710144927536231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</row>
    <row r="37" spans="1:60" x14ac:dyDescent="0.25">
      <c r="A37" s="1"/>
      <c r="B37" s="1"/>
      <c r="C37" s="3" t="s">
        <v>176</v>
      </c>
      <c r="D37" s="46">
        <v>63</v>
      </c>
      <c r="E37" s="46">
        <v>49</v>
      </c>
      <c r="F37" s="47">
        <v>28.6</v>
      </c>
      <c r="G37" s="46">
        <v>579</v>
      </c>
      <c r="H37" s="46">
        <v>367</v>
      </c>
      <c r="I37" s="47">
        <v>57.800000000000004</v>
      </c>
      <c r="J37" s="121"/>
      <c r="K37" s="473">
        <f t="shared" si="0"/>
        <v>28.57142857142858</v>
      </c>
      <c r="L37" s="474">
        <f t="shared" si="1"/>
        <v>57.765667574931889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</row>
    <row r="38" spans="1:60" x14ac:dyDescent="0.25">
      <c r="A38" s="1"/>
      <c r="B38" s="1"/>
      <c r="C38" s="3" t="s">
        <v>79</v>
      </c>
      <c r="D38" s="46">
        <v>42</v>
      </c>
      <c r="E38" s="46">
        <v>45</v>
      </c>
      <c r="F38" s="47">
        <v>-6.7</v>
      </c>
      <c r="G38" s="46">
        <v>545</v>
      </c>
      <c r="H38" s="46">
        <v>430</v>
      </c>
      <c r="I38" s="47">
        <v>26.7</v>
      </c>
      <c r="J38" s="121"/>
      <c r="K38" s="473">
        <f t="shared" si="0"/>
        <v>-6.6666666666666652</v>
      </c>
      <c r="L38" s="474">
        <f t="shared" si="1"/>
        <v>26.744186046511629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</row>
    <row r="39" spans="1:60" x14ac:dyDescent="0.25">
      <c r="A39" s="1"/>
      <c r="B39" s="1"/>
      <c r="C39" s="3" t="s">
        <v>84</v>
      </c>
      <c r="D39" s="46">
        <v>56</v>
      </c>
      <c r="E39" s="46">
        <v>41</v>
      </c>
      <c r="F39" s="47">
        <v>36.6</v>
      </c>
      <c r="G39" s="46">
        <v>490</v>
      </c>
      <c r="H39" s="46">
        <v>346</v>
      </c>
      <c r="I39" s="47">
        <v>41.6</v>
      </c>
      <c r="J39" s="121"/>
      <c r="K39" s="473">
        <f t="shared" si="0"/>
        <v>36.585365853658544</v>
      </c>
      <c r="L39" s="474">
        <f t="shared" si="1"/>
        <v>41.618497109826592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</row>
    <row r="40" spans="1:60" x14ac:dyDescent="0.25">
      <c r="A40" s="1"/>
      <c r="B40" s="1"/>
      <c r="C40" s="669" t="s">
        <v>729</v>
      </c>
      <c r="D40" s="46">
        <v>29</v>
      </c>
      <c r="E40" s="46">
        <v>22</v>
      </c>
      <c r="F40" s="47">
        <v>31.8</v>
      </c>
      <c r="G40" s="46">
        <v>268</v>
      </c>
      <c r="H40" s="46">
        <v>196</v>
      </c>
      <c r="I40" s="47">
        <v>36.700000000000003</v>
      </c>
      <c r="J40" s="121"/>
      <c r="K40" s="473">
        <f t="shared" si="0"/>
        <v>31.818181818181813</v>
      </c>
      <c r="L40" s="474">
        <f t="shared" si="1"/>
        <v>36.734693877551017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</row>
    <row r="41" spans="1:60" x14ac:dyDescent="0.25">
      <c r="A41" s="1"/>
      <c r="B41" s="1"/>
      <c r="C41" s="3" t="s">
        <v>478</v>
      </c>
      <c r="D41" s="46">
        <v>48</v>
      </c>
      <c r="E41" s="46">
        <v>46</v>
      </c>
      <c r="F41" s="47">
        <v>4.3</v>
      </c>
      <c r="G41" s="46">
        <v>478</v>
      </c>
      <c r="H41" s="46">
        <v>354</v>
      </c>
      <c r="I41" s="47">
        <v>35</v>
      </c>
      <c r="J41" s="121"/>
      <c r="K41" s="473">
        <f t="shared" si="0"/>
        <v>4.3478260869565188</v>
      </c>
      <c r="L41" s="474">
        <f t="shared" si="1"/>
        <v>35.02824858757063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</row>
    <row r="42" spans="1:60" x14ac:dyDescent="0.25">
      <c r="A42" s="1"/>
      <c r="B42" s="1"/>
      <c r="C42" s="3" t="s">
        <v>479</v>
      </c>
      <c r="D42" s="46">
        <v>46</v>
      </c>
      <c r="E42" s="46">
        <v>34</v>
      </c>
      <c r="F42" s="47">
        <v>35.300000000000004</v>
      </c>
      <c r="G42" s="46">
        <v>502</v>
      </c>
      <c r="H42" s="46">
        <v>337</v>
      </c>
      <c r="I42" s="47">
        <v>49</v>
      </c>
      <c r="J42" s="121"/>
      <c r="K42" s="473">
        <f t="shared" si="0"/>
        <v>35.294117647058833</v>
      </c>
      <c r="L42" s="474">
        <f t="shared" si="1"/>
        <v>48.961424332344208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</row>
    <row r="43" spans="1:60" x14ac:dyDescent="0.25">
      <c r="A43" s="14"/>
      <c r="B43" s="129" t="s">
        <v>127</v>
      </c>
      <c r="C43" s="14"/>
      <c r="D43" s="18">
        <v>202</v>
      </c>
      <c r="E43" s="18">
        <v>104</v>
      </c>
      <c r="F43" s="57">
        <v>94.2</v>
      </c>
      <c r="G43" s="18">
        <v>1706</v>
      </c>
      <c r="H43" s="18">
        <v>1421</v>
      </c>
      <c r="I43" s="57">
        <v>20.100000000000001</v>
      </c>
      <c r="J43" s="380"/>
      <c r="K43" s="473">
        <f t="shared" si="0"/>
        <v>94.230769230769226</v>
      </c>
      <c r="L43" s="474">
        <f t="shared" si="1"/>
        <v>20.056298381421534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</row>
    <row r="44" spans="1:60" x14ac:dyDescent="0.25">
      <c r="A44" s="14"/>
      <c r="B44" s="129"/>
      <c r="C44" s="1" t="s">
        <v>84</v>
      </c>
      <c r="D44" s="17">
        <v>202</v>
      </c>
      <c r="E44" s="17">
        <v>104</v>
      </c>
      <c r="F44" s="121">
        <v>94.2</v>
      </c>
      <c r="G44" s="17">
        <v>1706</v>
      </c>
      <c r="H44" s="17">
        <v>1421</v>
      </c>
      <c r="I44" s="121">
        <v>20.100000000000001</v>
      </c>
      <c r="J44" s="380"/>
      <c r="K44" s="473">
        <f>(D44/E44-1)*100</f>
        <v>94.230769230769226</v>
      </c>
      <c r="L44" s="474">
        <f>(G44/H44-1)*100</f>
        <v>20.056298381421534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</row>
    <row r="45" spans="1:60" ht="13" thickBot="1" x14ac:dyDescent="0.3">
      <c r="A45" s="50"/>
      <c r="B45" s="475" t="s">
        <v>39</v>
      </c>
      <c r="C45" s="50"/>
      <c r="D45" s="476">
        <v>33</v>
      </c>
      <c r="E45" s="476">
        <v>57</v>
      </c>
      <c r="F45" s="477">
        <v>-42.1</v>
      </c>
      <c r="G45" s="476">
        <v>535</v>
      </c>
      <c r="H45" s="476">
        <v>482</v>
      </c>
      <c r="I45" s="478">
        <v>11</v>
      </c>
      <c r="J45" s="380"/>
      <c r="K45" s="479">
        <f>(D45/E45-1)*100</f>
        <v>-42.105263157894733</v>
      </c>
      <c r="L45" s="480">
        <f>(G45/H45-1)*100</f>
        <v>10.995850622406644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</row>
    <row r="46" spans="1:60" x14ac:dyDescent="0.25">
      <c r="A46" s="1"/>
      <c r="B46" s="1"/>
      <c r="C46" s="1"/>
      <c r="J46" s="12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</row>
    <row r="47" spans="1:60" x14ac:dyDescent="0.25">
      <c r="A47" s="1"/>
      <c r="B47" s="1"/>
      <c r="C47" s="1"/>
      <c r="D47" s="17"/>
      <c r="E47" s="17"/>
      <c r="F47" s="121"/>
      <c r="G47" s="17"/>
      <c r="H47" s="17"/>
      <c r="I47" s="121"/>
      <c r="J47" s="12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</row>
    <row r="48" spans="1:60" x14ac:dyDescent="0.25">
      <c r="A48" s="1"/>
      <c r="B48" s="1"/>
      <c r="C48" s="1"/>
      <c r="D48" s="17"/>
      <c r="E48" s="17"/>
      <c r="F48" s="121"/>
      <c r="G48" s="17"/>
      <c r="H48" s="17"/>
      <c r="I48" s="121"/>
      <c r="J48" s="12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</row>
    <row r="49" spans="1:60" x14ac:dyDescent="0.25">
      <c r="A49" s="163" t="s">
        <v>67</v>
      </c>
      <c r="B49" s="1"/>
      <c r="C49" s="1"/>
      <c r="D49" s="17"/>
      <c r="E49" s="17"/>
      <c r="F49" s="121"/>
      <c r="G49" s="17"/>
      <c r="H49" s="17"/>
      <c r="I49" s="121"/>
      <c r="J49" s="12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</row>
    <row r="50" spans="1:60" x14ac:dyDescent="0.25">
      <c r="A50" s="1"/>
      <c r="B50" s="1"/>
      <c r="C50" s="1"/>
      <c r="D50" s="17"/>
      <c r="E50" s="17"/>
      <c r="F50" s="121"/>
      <c r="G50" s="17"/>
      <c r="H50" s="17"/>
      <c r="I50" s="121"/>
      <c r="J50" s="12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</row>
    <row r="51" spans="1:60" x14ac:dyDescent="0.25">
      <c r="A51" s="1"/>
      <c r="B51" s="1"/>
      <c r="C51" s="1"/>
      <c r="D51" s="17"/>
      <c r="E51" s="17"/>
      <c r="F51" s="121"/>
      <c r="G51" s="17"/>
      <c r="H51" s="17"/>
      <c r="I51" s="121"/>
      <c r="J51" s="12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</row>
    <row r="52" spans="1:60" x14ac:dyDescent="0.25">
      <c r="A52" s="1"/>
      <c r="B52" s="1"/>
      <c r="C52" s="1"/>
      <c r="D52" s="17"/>
      <c r="E52" s="17"/>
      <c r="F52" s="121"/>
      <c r="G52" s="17"/>
      <c r="H52" s="17"/>
      <c r="I52" s="121"/>
      <c r="J52" s="12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</row>
    <row r="53" spans="1:60" x14ac:dyDescent="0.25">
      <c r="A53" s="1"/>
      <c r="B53" s="1"/>
      <c r="C53" s="1"/>
      <c r="D53" s="17"/>
      <c r="E53" s="17"/>
      <c r="F53" s="121"/>
      <c r="G53" s="17"/>
      <c r="H53" s="17"/>
      <c r="I53" s="121"/>
      <c r="J53" s="12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</row>
    <row r="54" spans="1:60" x14ac:dyDescent="0.25">
      <c r="A54" s="1"/>
      <c r="B54" s="1"/>
      <c r="C54" s="1"/>
      <c r="D54" s="17"/>
      <c r="E54" s="17"/>
      <c r="F54" s="121"/>
      <c r="G54" s="17"/>
      <c r="H54" s="17"/>
      <c r="I54" s="121"/>
      <c r="J54" s="12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</row>
    <row r="55" spans="1:60" x14ac:dyDescent="0.25">
      <c r="A55" s="1"/>
      <c r="B55" s="1"/>
      <c r="C55" s="1"/>
      <c r="D55" s="17"/>
      <c r="E55" s="17"/>
      <c r="F55" s="121"/>
      <c r="G55" s="17"/>
      <c r="H55" s="17"/>
      <c r="I55" s="121"/>
      <c r="J55" s="12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</row>
    <row r="56" spans="1:60" x14ac:dyDescent="0.25">
      <c r="A56" s="1"/>
      <c r="B56" s="1"/>
      <c r="C56" s="1"/>
      <c r="D56" s="17"/>
      <c r="E56" s="17"/>
      <c r="F56" s="121"/>
      <c r="G56" s="17"/>
      <c r="H56" s="17"/>
      <c r="I56" s="121"/>
      <c r="J56" s="12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</row>
    <row r="57" spans="1:60" x14ac:dyDescent="0.25">
      <c r="A57" s="1"/>
      <c r="B57" s="1"/>
      <c r="C57" s="1"/>
      <c r="D57" s="17"/>
      <c r="E57" s="17"/>
      <c r="F57" s="121"/>
      <c r="G57" s="17"/>
      <c r="H57" s="17"/>
      <c r="I57" s="121"/>
      <c r="J57" s="12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</row>
    <row r="58" spans="1:60" x14ac:dyDescent="0.25">
      <c r="A58" s="1"/>
      <c r="B58" s="1"/>
      <c r="C58" s="1"/>
      <c r="D58" s="17"/>
      <c r="E58" s="17"/>
      <c r="F58" s="121"/>
      <c r="G58" s="17"/>
      <c r="H58" s="17"/>
      <c r="I58" s="121"/>
      <c r="J58" s="12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</row>
    <row r="59" spans="1:60" x14ac:dyDescent="0.25">
      <c r="A59" s="1"/>
      <c r="B59" s="1"/>
      <c r="C59" s="1"/>
      <c r="D59" s="17"/>
      <c r="E59" s="17"/>
      <c r="F59" s="121"/>
      <c r="G59" s="17"/>
      <c r="H59" s="17"/>
      <c r="I59" s="121"/>
      <c r="J59" s="12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</row>
    <row r="60" spans="1:60" x14ac:dyDescent="0.25">
      <c r="A60" s="1"/>
      <c r="B60" s="1"/>
      <c r="C60" s="1"/>
      <c r="D60" s="17"/>
      <c r="E60" s="17"/>
      <c r="F60" s="121"/>
      <c r="G60" s="17"/>
      <c r="H60" s="17"/>
      <c r="I60" s="121"/>
      <c r="J60" s="12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</row>
    <row r="61" spans="1:60" x14ac:dyDescent="0.25">
      <c r="A61" s="1"/>
      <c r="B61" s="1"/>
      <c r="C61" s="1"/>
      <c r="D61" s="17"/>
      <c r="E61" s="17"/>
      <c r="F61" s="121"/>
      <c r="G61" s="17"/>
      <c r="H61" s="17"/>
      <c r="I61" s="121"/>
      <c r="J61" s="12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</row>
    <row r="62" spans="1:60" x14ac:dyDescent="0.25">
      <c r="A62" s="1"/>
      <c r="B62" s="1"/>
      <c r="C62" s="1"/>
      <c r="D62" s="17"/>
      <c r="E62" s="17"/>
      <c r="F62" s="121"/>
      <c r="G62" s="17"/>
      <c r="H62" s="17"/>
      <c r="I62" s="121"/>
      <c r="J62" s="12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</row>
    <row r="63" spans="1:60" x14ac:dyDescent="0.25">
      <c r="A63" s="1"/>
      <c r="B63" s="1"/>
      <c r="C63" s="1"/>
      <c r="D63" s="17"/>
      <c r="E63" s="17"/>
      <c r="F63" s="121"/>
      <c r="G63" s="17"/>
      <c r="H63" s="17"/>
      <c r="I63" s="121"/>
      <c r="J63" s="12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</row>
    <row r="64" spans="1:60" x14ac:dyDescent="0.25">
      <c r="A64" s="1"/>
      <c r="B64" s="1"/>
      <c r="C64" s="1"/>
      <c r="D64" s="17"/>
      <c r="E64" s="17"/>
      <c r="F64" s="121"/>
      <c r="G64" s="17"/>
      <c r="H64" s="17"/>
      <c r="I64" s="121"/>
      <c r="J64" s="12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</row>
    <row r="65" spans="1:60" x14ac:dyDescent="0.25">
      <c r="A65" s="1"/>
      <c r="B65" s="1"/>
      <c r="C65" s="1"/>
      <c r="D65" s="17"/>
      <c r="E65" s="17"/>
      <c r="F65" s="121"/>
      <c r="G65" s="17"/>
      <c r="H65" s="17"/>
      <c r="I65" s="121"/>
      <c r="J65" s="12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</row>
    <row r="66" spans="1:60" x14ac:dyDescent="0.25">
      <c r="A66" s="1"/>
      <c r="B66" s="1"/>
      <c r="C66" s="1"/>
      <c r="D66" s="17"/>
      <c r="E66" s="17"/>
      <c r="F66" s="121"/>
      <c r="G66" s="17"/>
      <c r="H66" s="17"/>
      <c r="I66" s="121"/>
      <c r="J66" s="12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</row>
    <row r="67" spans="1:60" x14ac:dyDescent="0.25">
      <c r="A67" s="1"/>
      <c r="B67" s="1"/>
      <c r="C67" s="1"/>
      <c r="D67" s="17"/>
      <c r="E67" s="17"/>
      <c r="F67" s="121"/>
      <c r="G67" s="17"/>
      <c r="H67" s="17"/>
      <c r="I67" s="121"/>
      <c r="J67" s="12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</row>
    <row r="68" spans="1:60" x14ac:dyDescent="0.25">
      <c r="A68" s="1"/>
      <c r="B68" s="1"/>
      <c r="C68" s="1"/>
      <c r="D68" s="17"/>
      <c r="E68" s="17"/>
      <c r="F68" s="121"/>
      <c r="G68" s="17"/>
      <c r="H68" s="17"/>
      <c r="I68" s="121"/>
      <c r="J68" s="12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</row>
    <row r="69" spans="1:60" x14ac:dyDescent="0.25">
      <c r="A69" s="1"/>
      <c r="B69" s="1"/>
      <c r="C69" s="1"/>
      <c r="D69" s="17"/>
      <c r="E69" s="17"/>
      <c r="F69" s="121"/>
      <c r="G69" s="17"/>
      <c r="H69" s="17"/>
      <c r="I69" s="121"/>
      <c r="J69" s="12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</row>
    <row r="70" spans="1:60" x14ac:dyDescent="0.25">
      <c r="A70" s="1"/>
      <c r="B70" s="1"/>
      <c r="C70" s="1"/>
      <c r="D70" s="17"/>
      <c r="E70" s="17"/>
      <c r="F70" s="121"/>
      <c r="G70" s="17"/>
      <c r="H70" s="17"/>
      <c r="I70" s="121"/>
      <c r="J70" s="12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</row>
    <row r="71" spans="1:60" x14ac:dyDescent="0.25">
      <c r="A71" s="1"/>
      <c r="B71" s="1"/>
      <c r="C71" s="1"/>
      <c r="D71" s="17"/>
      <c r="E71" s="17"/>
      <c r="F71" s="121"/>
      <c r="G71" s="17"/>
      <c r="H71" s="17"/>
      <c r="I71" s="121"/>
      <c r="J71" s="12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</row>
    <row r="72" spans="1:60" x14ac:dyDescent="0.25">
      <c r="A72" s="1"/>
      <c r="B72" s="1"/>
      <c r="C72" s="1"/>
      <c r="D72" s="17"/>
      <c r="E72" s="17"/>
      <c r="F72" s="121"/>
      <c r="G72" s="17"/>
      <c r="H72" s="17"/>
      <c r="I72" s="121"/>
      <c r="J72" s="12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</row>
    <row r="73" spans="1:60" x14ac:dyDescent="0.25">
      <c r="A73" s="1"/>
      <c r="B73" s="1"/>
      <c r="C73" s="1"/>
      <c r="D73" s="17"/>
      <c r="E73" s="17"/>
      <c r="F73" s="121"/>
      <c r="G73" s="17"/>
      <c r="H73" s="17"/>
      <c r="I73" s="121"/>
      <c r="J73" s="12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</row>
    <row r="74" spans="1:60" x14ac:dyDescent="0.25">
      <c r="A74" s="1"/>
      <c r="B74" s="1"/>
      <c r="C74" s="1"/>
      <c r="D74" s="17"/>
      <c r="E74" s="17"/>
      <c r="F74" s="121"/>
      <c r="G74" s="17"/>
      <c r="H74" s="17"/>
      <c r="I74" s="121"/>
      <c r="J74" s="12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</row>
    <row r="75" spans="1:60" x14ac:dyDescent="0.25">
      <c r="A75" s="1"/>
      <c r="B75" s="1"/>
      <c r="C75" s="1"/>
      <c r="D75" s="17"/>
      <c r="E75" s="17"/>
      <c r="F75" s="121"/>
      <c r="G75" s="17"/>
      <c r="H75" s="17"/>
      <c r="I75" s="121"/>
      <c r="J75" s="12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</row>
    <row r="76" spans="1:60" x14ac:dyDescent="0.25">
      <c r="A76" s="1"/>
      <c r="B76" s="1"/>
      <c r="C76" s="1"/>
      <c r="D76" s="17"/>
      <c r="E76" s="17"/>
      <c r="F76" s="121"/>
      <c r="G76" s="17"/>
      <c r="H76" s="17"/>
      <c r="I76" s="121"/>
      <c r="J76" s="12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</row>
    <row r="77" spans="1:60" x14ac:dyDescent="0.25">
      <c r="A77" s="1"/>
      <c r="B77" s="1"/>
      <c r="C77" s="1"/>
      <c r="D77" s="17"/>
      <c r="E77" s="17"/>
      <c r="F77" s="121"/>
      <c r="G77" s="17"/>
      <c r="H77" s="17"/>
      <c r="I77" s="121"/>
      <c r="J77" s="12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</row>
    <row r="78" spans="1:60" x14ac:dyDescent="0.25">
      <c r="A78" s="1"/>
      <c r="B78" s="1"/>
      <c r="C78" s="1"/>
      <c r="D78" s="17"/>
      <c r="E78" s="17"/>
      <c r="F78" s="121"/>
      <c r="G78" s="17"/>
      <c r="H78" s="17"/>
      <c r="I78" s="121"/>
      <c r="J78" s="12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</row>
    <row r="79" spans="1:60" x14ac:dyDescent="0.25">
      <c r="A79" s="1"/>
      <c r="B79" s="1"/>
      <c r="C79" s="1"/>
      <c r="D79" s="17"/>
      <c r="E79" s="17"/>
      <c r="F79" s="121"/>
      <c r="G79" s="17"/>
      <c r="H79" s="17"/>
      <c r="I79" s="121"/>
      <c r="J79" s="12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</row>
    <row r="80" spans="1:60" x14ac:dyDescent="0.25">
      <c r="A80" s="1"/>
      <c r="B80" s="1"/>
      <c r="C80" s="1"/>
      <c r="D80" s="17"/>
      <c r="E80" s="17"/>
      <c r="F80" s="121"/>
      <c r="G80" s="17"/>
      <c r="H80" s="17"/>
      <c r="I80" s="121"/>
      <c r="J80" s="12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</row>
    <row r="81" spans="1:60" x14ac:dyDescent="0.25">
      <c r="A81" s="1"/>
      <c r="B81" s="1"/>
      <c r="C81" s="1"/>
      <c r="D81" s="17"/>
      <c r="E81" s="17"/>
      <c r="F81" s="121"/>
      <c r="G81" s="17"/>
      <c r="H81" s="17"/>
      <c r="I81" s="121"/>
      <c r="J81" s="12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</row>
    <row r="82" spans="1:60" x14ac:dyDescent="0.25">
      <c r="A82" s="1"/>
      <c r="B82" s="1"/>
      <c r="C82" s="1"/>
      <c r="D82" s="17"/>
      <c r="E82" s="17"/>
      <c r="F82" s="121"/>
      <c r="G82" s="17"/>
      <c r="H82" s="17"/>
      <c r="I82" s="121"/>
      <c r="J82" s="12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</row>
    <row r="83" spans="1:60" x14ac:dyDescent="0.25">
      <c r="A83" s="1"/>
      <c r="B83" s="1"/>
      <c r="C83" s="1"/>
      <c r="D83" s="17"/>
      <c r="E83" s="17"/>
      <c r="F83" s="121"/>
      <c r="G83" s="17"/>
      <c r="H83" s="17"/>
      <c r="I83" s="121"/>
      <c r="J83" s="12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</row>
    <row r="84" spans="1:60" x14ac:dyDescent="0.25">
      <c r="A84" s="1"/>
      <c r="B84" s="1"/>
      <c r="C84" s="1"/>
      <c r="D84" s="17"/>
      <c r="E84" s="17"/>
      <c r="F84" s="121"/>
      <c r="G84" s="17"/>
      <c r="H84" s="17"/>
      <c r="I84" s="121"/>
      <c r="J84" s="12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</row>
    <row r="85" spans="1:60" x14ac:dyDescent="0.25">
      <c r="A85" s="1"/>
      <c r="B85" s="1"/>
      <c r="C85" s="1"/>
      <c r="D85" s="17"/>
      <c r="E85" s="17"/>
      <c r="F85" s="121"/>
      <c r="G85" s="17"/>
      <c r="H85" s="17"/>
      <c r="I85" s="121"/>
      <c r="J85" s="12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</row>
    <row r="86" spans="1:60" x14ac:dyDescent="0.25">
      <c r="A86" s="1"/>
      <c r="B86" s="1"/>
      <c r="C86" s="1"/>
      <c r="D86" s="17"/>
      <c r="E86" s="17"/>
      <c r="F86" s="121"/>
      <c r="G86" s="17"/>
      <c r="H86" s="17"/>
      <c r="I86" s="121"/>
      <c r="J86" s="12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</row>
    <row r="87" spans="1:60" x14ac:dyDescent="0.25">
      <c r="A87" s="1"/>
      <c r="B87" s="1"/>
      <c r="C87" s="1"/>
      <c r="D87" s="17"/>
      <c r="E87" s="17"/>
      <c r="F87" s="121"/>
      <c r="G87" s="17"/>
      <c r="H87" s="17"/>
      <c r="I87" s="121"/>
      <c r="J87" s="12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</row>
    <row r="88" spans="1:60" x14ac:dyDescent="0.25">
      <c r="A88" s="1"/>
      <c r="B88" s="1"/>
      <c r="C88" s="1"/>
      <c r="D88" s="17"/>
      <c r="E88" s="17"/>
      <c r="F88" s="121"/>
      <c r="G88" s="17"/>
      <c r="H88" s="17"/>
      <c r="I88" s="121"/>
      <c r="J88" s="12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</row>
    <row r="89" spans="1:60" x14ac:dyDescent="0.25">
      <c r="A89" s="1"/>
      <c r="B89" s="1"/>
      <c r="C89" s="1"/>
      <c r="D89" s="17"/>
      <c r="E89" s="17"/>
      <c r="F89" s="121"/>
      <c r="G89" s="17"/>
      <c r="H89" s="17"/>
      <c r="I89" s="121"/>
      <c r="J89" s="12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</row>
    <row r="90" spans="1:60" x14ac:dyDescent="0.25">
      <c r="A90" s="1"/>
      <c r="B90" s="1"/>
      <c r="C90" s="1"/>
      <c r="J90" s="12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</row>
    <row r="91" spans="1:60" x14ac:dyDescent="0.25">
      <c r="A91" s="1"/>
      <c r="B91" s="1"/>
      <c r="C91" s="1"/>
      <c r="J91" s="12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</row>
  </sheetData>
  <mergeCells count="8">
    <mergeCell ref="D6:E6"/>
    <mergeCell ref="G6:H6"/>
    <mergeCell ref="K5:L5"/>
    <mergeCell ref="A1:H1"/>
    <mergeCell ref="A2:H2"/>
    <mergeCell ref="A4:C5"/>
    <mergeCell ref="D4:F4"/>
    <mergeCell ref="G4:I4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FF0000"/>
  </sheetPr>
  <dimension ref="A1:O67"/>
  <sheetViews>
    <sheetView zoomScaleNormal="100" workbookViewId="0">
      <selection activeCell="C25" sqref="C25"/>
    </sheetView>
  </sheetViews>
  <sheetFormatPr baseColWidth="10" defaultColWidth="11.453125" defaultRowHeight="12.5" x14ac:dyDescent="0.25"/>
  <cols>
    <col min="1" max="2" width="1.7265625" customWidth="1"/>
    <col min="3" max="3" width="65" customWidth="1"/>
    <col min="4" max="4" width="13.7265625" customWidth="1"/>
    <col min="5" max="5" width="10.26953125" customWidth="1"/>
    <col min="6" max="6" width="14.453125" customWidth="1"/>
    <col min="7" max="7" width="11" customWidth="1"/>
    <col min="8" max="8" width="13.26953125" bestFit="1" customWidth="1"/>
    <col min="10" max="11" width="6.453125" bestFit="1" customWidth="1"/>
    <col min="12" max="12" width="10.54296875" bestFit="1" customWidth="1"/>
    <col min="13" max="13" width="9.7265625" bestFit="1" customWidth="1"/>
    <col min="14" max="14" width="9.7265625" customWidth="1"/>
    <col min="15" max="15" width="9" customWidth="1"/>
  </cols>
  <sheetData>
    <row r="1" spans="1:15" x14ac:dyDescent="0.25">
      <c r="A1" s="350" t="s">
        <v>480</v>
      </c>
      <c r="B1" s="350"/>
      <c r="C1" s="350"/>
      <c r="D1" s="350"/>
      <c r="E1" s="350"/>
      <c r="F1" s="350"/>
      <c r="G1" s="350"/>
      <c r="H1" s="350"/>
      <c r="I1" s="72"/>
      <c r="J1" s="72"/>
    </row>
    <row r="2" spans="1:15" x14ac:dyDescent="0.25">
      <c r="A2" s="350" t="s">
        <v>620</v>
      </c>
      <c r="C2" s="334"/>
      <c r="D2" s="73"/>
      <c r="E2" s="74"/>
      <c r="F2" s="73"/>
      <c r="G2" s="73"/>
      <c r="H2" s="73"/>
    </row>
    <row r="3" spans="1:15" ht="13" thickBot="1" x14ac:dyDescent="0.3">
      <c r="C3" s="334"/>
      <c r="D3" s="73"/>
      <c r="E3" s="74"/>
      <c r="F3" s="73"/>
      <c r="G3" s="73"/>
      <c r="H3" s="73"/>
    </row>
    <row r="4" spans="1:15" ht="12.75" customHeight="1" thickBot="1" x14ac:dyDescent="0.35">
      <c r="A4" s="794" t="s">
        <v>135</v>
      </c>
      <c r="B4" s="794"/>
      <c r="C4" s="794"/>
      <c r="D4" s="796" t="s">
        <v>589</v>
      </c>
      <c r="E4" s="796"/>
      <c r="F4" s="796"/>
      <c r="G4" s="796"/>
      <c r="H4" s="796"/>
      <c r="J4" s="797" t="s">
        <v>136</v>
      </c>
      <c r="K4" s="798"/>
      <c r="L4" s="799" t="s">
        <v>110</v>
      </c>
      <c r="M4" s="800"/>
      <c r="N4" s="335" t="s">
        <v>137</v>
      </c>
      <c r="O4" s="336"/>
    </row>
    <row r="5" spans="1:15" ht="27.65" customHeight="1" thickBot="1" x14ac:dyDescent="0.35">
      <c r="A5" s="795"/>
      <c r="B5" s="795"/>
      <c r="C5" s="795"/>
      <c r="D5" s="337" t="s">
        <v>138</v>
      </c>
      <c r="E5" s="338" t="s">
        <v>56</v>
      </c>
      <c r="F5" s="337" t="s">
        <v>139</v>
      </c>
      <c r="G5" s="338" t="s">
        <v>56</v>
      </c>
      <c r="H5" s="337" t="s">
        <v>140</v>
      </c>
      <c r="J5" s="339" t="s">
        <v>141</v>
      </c>
      <c r="K5" s="340" t="s">
        <v>142</v>
      </c>
      <c r="L5" s="341" t="s">
        <v>143</v>
      </c>
      <c r="M5" s="342" t="s">
        <v>144</v>
      </c>
      <c r="N5" s="343" t="s">
        <v>141</v>
      </c>
      <c r="O5" s="344" t="s">
        <v>142</v>
      </c>
    </row>
    <row r="6" spans="1:15" ht="24" customHeight="1" x14ac:dyDescent="0.3">
      <c r="A6" s="345"/>
      <c r="B6" s="345"/>
      <c r="C6" s="345"/>
      <c r="D6" s="346" t="s">
        <v>5</v>
      </c>
      <c r="E6" s="347" t="s">
        <v>73</v>
      </c>
      <c r="F6" s="346" t="s">
        <v>5</v>
      </c>
      <c r="G6" s="347" t="s">
        <v>73</v>
      </c>
      <c r="H6" s="346" t="s">
        <v>5</v>
      </c>
      <c r="J6" s="494"/>
      <c r="K6" s="481"/>
      <c r="L6" s="348"/>
      <c r="M6" s="349"/>
      <c r="N6" s="495"/>
      <c r="O6" s="496"/>
    </row>
    <row r="7" spans="1:15" ht="17.25" customHeight="1" x14ac:dyDescent="0.3">
      <c r="A7" s="350" t="s">
        <v>145</v>
      </c>
      <c r="B7" s="350"/>
      <c r="C7" s="351"/>
      <c r="D7" s="352">
        <v>75144</v>
      </c>
      <c r="E7" s="353">
        <v>15.3</v>
      </c>
      <c r="F7" s="352">
        <v>70738</v>
      </c>
      <c r="G7" s="353">
        <v>38.200000000000003</v>
      </c>
      <c r="H7" s="352">
        <v>4406</v>
      </c>
      <c r="J7" s="354">
        <v>65156</v>
      </c>
      <c r="K7" s="482">
        <v>51201</v>
      </c>
      <c r="L7" s="355">
        <f t="shared" ref="L7:L64" si="0">((D7/J7)-1)*100</f>
        <v>15.329363374056104</v>
      </c>
      <c r="M7" s="356">
        <f t="shared" ref="M7:M64" si="1">((F7/K7)-1)*100</f>
        <v>38.157457862151119</v>
      </c>
      <c r="N7" s="357">
        <f t="shared" ref="N7:N64" si="2">+D7-J7</f>
        <v>9988</v>
      </c>
      <c r="O7" s="358">
        <f t="shared" ref="O7:O64" si="3">+F7-K7</f>
        <v>19537</v>
      </c>
    </row>
    <row r="8" spans="1:15" ht="13" x14ac:dyDescent="0.3">
      <c r="A8" s="1"/>
      <c r="B8" s="350" t="s">
        <v>85</v>
      </c>
      <c r="C8" s="351"/>
      <c r="D8" s="352">
        <v>6631</v>
      </c>
      <c r="E8" s="353">
        <v>16.3</v>
      </c>
      <c r="F8" s="352">
        <v>315</v>
      </c>
      <c r="G8" s="353">
        <v>26</v>
      </c>
      <c r="H8" s="352">
        <v>6316</v>
      </c>
      <c r="J8" s="354">
        <v>5703</v>
      </c>
      <c r="K8" s="482">
        <v>250</v>
      </c>
      <c r="L8" s="355">
        <f t="shared" si="0"/>
        <v>16.27213747150622</v>
      </c>
      <c r="M8" s="356">
        <f t="shared" si="1"/>
        <v>26</v>
      </c>
      <c r="N8" s="357">
        <f t="shared" si="2"/>
        <v>928</v>
      </c>
      <c r="O8" s="358">
        <f t="shared" si="3"/>
        <v>65</v>
      </c>
    </row>
    <row r="9" spans="1:15" ht="13" x14ac:dyDescent="0.3">
      <c r="A9" s="1"/>
      <c r="B9" s="1"/>
      <c r="C9" s="257" t="s">
        <v>146</v>
      </c>
      <c r="D9" s="362">
        <v>3552</v>
      </c>
      <c r="E9" s="363">
        <v>27.7</v>
      </c>
      <c r="F9" s="362">
        <v>140</v>
      </c>
      <c r="G9" s="363">
        <v>29.6</v>
      </c>
      <c r="H9" s="362">
        <v>3412</v>
      </c>
      <c r="J9" s="359">
        <v>2781</v>
      </c>
      <c r="K9" s="483">
        <v>108</v>
      </c>
      <c r="L9" s="360">
        <f t="shared" si="0"/>
        <v>27.723840345199569</v>
      </c>
      <c r="M9" s="361">
        <f t="shared" si="1"/>
        <v>29.629629629629626</v>
      </c>
      <c r="N9" s="357">
        <f t="shared" si="2"/>
        <v>771</v>
      </c>
      <c r="O9" s="358">
        <f t="shared" si="3"/>
        <v>32</v>
      </c>
    </row>
    <row r="10" spans="1:15" ht="13" x14ac:dyDescent="0.3">
      <c r="A10" s="1"/>
      <c r="B10" s="1"/>
      <c r="C10" s="257" t="s">
        <v>147</v>
      </c>
      <c r="D10" s="362">
        <v>1561</v>
      </c>
      <c r="E10" s="363">
        <v>-9.5</v>
      </c>
      <c r="F10" s="362">
        <v>86</v>
      </c>
      <c r="G10" s="363">
        <v>19.400000000000002</v>
      </c>
      <c r="H10" s="362">
        <v>1475</v>
      </c>
      <c r="J10" s="359">
        <v>1725</v>
      </c>
      <c r="K10" s="483">
        <v>72</v>
      </c>
      <c r="L10" s="360">
        <f t="shared" si="0"/>
        <v>-9.5072463768115956</v>
      </c>
      <c r="M10" s="361">
        <f t="shared" si="1"/>
        <v>19.444444444444443</v>
      </c>
      <c r="N10" s="357">
        <f t="shared" si="2"/>
        <v>-164</v>
      </c>
      <c r="O10" s="358">
        <f t="shared" si="3"/>
        <v>14</v>
      </c>
    </row>
    <row r="11" spans="1:15" ht="13" x14ac:dyDescent="0.3">
      <c r="A11" s="1"/>
      <c r="B11" s="1"/>
      <c r="C11" s="257" t="s">
        <v>148</v>
      </c>
      <c r="D11" s="362">
        <v>1432</v>
      </c>
      <c r="E11" s="363">
        <v>28.7</v>
      </c>
      <c r="F11" s="362">
        <v>32</v>
      </c>
      <c r="G11" s="363">
        <v>88.2</v>
      </c>
      <c r="H11" s="362">
        <v>1400</v>
      </c>
      <c r="J11" s="359">
        <v>1113</v>
      </c>
      <c r="K11" s="483">
        <v>17</v>
      </c>
      <c r="L11" s="360">
        <f t="shared" si="0"/>
        <v>28.661275831087153</v>
      </c>
      <c r="M11" s="361">
        <f t="shared" si="1"/>
        <v>88.235294117647058</v>
      </c>
      <c r="N11" s="357">
        <f t="shared" si="2"/>
        <v>319</v>
      </c>
      <c r="O11" s="358">
        <f t="shared" si="3"/>
        <v>15</v>
      </c>
    </row>
    <row r="12" spans="1:15" ht="13" x14ac:dyDescent="0.3">
      <c r="A12" s="1"/>
      <c r="B12" s="1"/>
      <c r="C12" s="257" t="s">
        <v>149</v>
      </c>
      <c r="D12" s="362">
        <v>85</v>
      </c>
      <c r="E12" s="363">
        <v>2.4</v>
      </c>
      <c r="F12" s="362">
        <v>57</v>
      </c>
      <c r="G12" s="363">
        <v>9.6</v>
      </c>
      <c r="H12" s="362">
        <v>28</v>
      </c>
      <c r="J12" s="359">
        <v>83</v>
      </c>
      <c r="K12" s="483">
        <v>52</v>
      </c>
      <c r="L12" s="360">
        <f t="shared" si="0"/>
        <v>2.4096385542168752</v>
      </c>
      <c r="M12" s="361">
        <f t="shared" si="1"/>
        <v>9.6153846153846256</v>
      </c>
      <c r="N12" s="357">
        <f t="shared" si="2"/>
        <v>2</v>
      </c>
      <c r="O12" s="358">
        <f t="shared" si="3"/>
        <v>5</v>
      </c>
    </row>
    <row r="13" spans="1:15" ht="13" x14ac:dyDescent="0.3">
      <c r="A13" s="1"/>
      <c r="B13" s="350" t="s">
        <v>78</v>
      </c>
      <c r="C13" s="1"/>
      <c r="D13" s="352">
        <v>19605</v>
      </c>
      <c r="E13" s="353">
        <v>15.4</v>
      </c>
      <c r="F13" s="352">
        <v>2898</v>
      </c>
      <c r="G13" s="353">
        <v>-4.9000000000000004</v>
      </c>
      <c r="H13" s="352">
        <v>16707</v>
      </c>
      <c r="J13" s="354">
        <v>16989</v>
      </c>
      <c r="K13" s="482">
        <v>3047</v>
      </c>
      <c r="L13" s="355">
        <f t="shared" si="0"/>
        <v>15.39819883453999</v>
      </c>
      <c r="M13" s="356">
        <f t="shared" si="1"/>
        <v>-4.8900557925828707</v>
      </c>
      <c r="N13" s="357">
        <f t="shared" si="2"/>
        <v>2616</v>
      </c>
      <c r="O13" s="358">
        <f t="shared" si="3"/>
        <v>-149</v>
      </c>
    </row>
    <row r="14" spans="1:15" ht="13" x14ac:dyDescent="0.3">
      <c r="A14" s="1"/>
      <c r="B14" s="350"/>
      <c r="C14" s="1" t="s">
        <v>150</v>
      </c>
      <c r="D14" s="352">
        <v>532</v>
      </c>
      <c r="E14" s="353">
        <v>-0.9</v>
      </c>
      <c r="F14" s="352">
        <v>36</v>
      </c>
      <c r="G14" s="353">
        <v>-5.3</v>
      </c>
      <c r="H14" s="352">
        <v>496</v>
      </c>
      <c r="J14" s="354">
        <v>537</v>
      </c>
      <c r="K14" s="482">
        <v>38</v>
      </c>
      <c r="L14" s="355"/>
      <c r="M14" s="356"/>
      <c r="N14" s="357"/>
      <c r="O14" s="358"/>
    </row>
    <row r="15" spans="1:15" ht="13" x14ac:dyDescent="0.3">
      <c r="A15" s="1"/>
      <c r="B15" s="1"/>
      <c r="C15" s="257" t="s">
        <v>151</v>
      </c>
      <c r="D15" s="362">
        <v>579</v>
      </c>
      <c r="E15" s="363">
        <v>-14.6</v>
      </c>
      <c r="F15" s="362">
        <v>397</v>
      </c>
      <c r="G15" s="363">
        <v>18.5</v>
      </c>
      <c r="H15" s="362">
        <v>182</v>
      </c>
      <c r="J15" s="359">
        <v>678</v>
      </c>
      <c r="K15" s="483">
        <v>335</v>
      </c>
      <c r="L15" s="360">
        <f t="shared" si="0"/>
        <v>-14.601769911504425</v>
      </c>
      <c r="M15" s="361">
        <f t="shared" si="1"/>
        <v>18.507462686567155</v>
      </c>
      <c r="N15" s="357">
        <f t="shared" si="2"/>
        <v>-99</v>
      </c>
      <c r="O15" s="358">
        <f t="shared" si="3"/>
        <v>62</v>
      </c>
    </row>
    <row r="16" spans="1:15" ht="13" x14ac:dyDescent="0.3">
      <c r="A16" s="1"/>
      <c r="B16" s="1"/>
      <c r="C16" s="257" t="s">
        <v>152</v>
      </c>
      <c r="D16" s="362">
        <v>14047</v>
      </c>
      <c r="E16" s="363">
        <v>22.8</v>
      </c>
      <c r="F16" s="362">
        <v>24</v>
      </c>
      <c r="G16" s="363">
        <v>4.3</v>
      </c>
      <c r="H16" s="362">
        <v>14023</v>
      </c>
      <c r="J16" s="359">
        <v>11436</v>
      </c>
      <c r="K16" s="483">
        <v>23</v>
      </c>
      <c r="L16" s="360">
        <f t="shared" si="0"/>
        <v>22.831409583770544</v>
      </c>
      <c r="M16" s="361">
        <f t="shared" si="1"/>
        <v>4.3478260869565188</v>
      </c>
      <c r="N16" s="357">
        <f t="shared" si="2"/>
        <v>2611</v>
      </c>
      <c r="O16" s="358">
        <f t="shared" si="3"/>
        <v>1</v>
      </c>
    </row>
    <row r="17" spans="1:15" ht="13" x14ac:dyDescent="0.3">
      <c r="A17" s="1"/>
      <c r="B17" s="1"/>
      <c r="C17" s="257" t="s">
        <v>154</v>
      </c>
      <c r="D17" s="362">
        <v>611</v>
      </c>
      <c r="E17" s="363">
        <v>20.3</v>
      </c>
      <c r="F17" s="362">
        <v>29</v>
      </c>
      <c r="G17" s="363" t="s">
        <v>153</v>
      </c>
      <c r="H17" s="362">
        <v>583</v>
      </c>
      <c r="J17" s="359">
        <v>508</v>
      </c>
      <c r="K17" s="483">
        <v>29</v>
      </c>
      <c r="L17" s="360"/>
      <c r="M17" s="361"/>
      <c r="N17" s="357"/>
      <c r="O17" s="358"/>
    </row>
    <row r="18" spans="1:15" ht="13" x14ac:dyDescent="0.3">
      <c r="A18" s="1"/>
      <c r="B18" s="1"/>
      <c r="C18" s="665" t="s">
        <v>726</v>
      </c>
      <c r="D18" s="362">
        <v>3662</v>
      </c>
      <c r="E18" s="363">
        <v>-0.4</v>
      </c>
      <c r="F18" s="362">
        <v>2144</v>
      </c>
      <c r="G18" s="363">
        <v>-12</v>
      </c>
      <c r="H18" s="362">
        <v>1519</v>
      </c>
      <c r="J18" s="359">
        <v>3677</v>
      </c>
      <c r="K18" s="483">
        <v>2435</v>
      </c>
      <c r="L18" s="360">
        <f t="shared" si="0"/>
        <v>-0.40794125645906565</v>
      </c>
      <c r="M18" s="361">
        <f t="shared" si="1"/>
        <v>-11.950718685831617</v>
      </c>
      <c r="N18" s="357">
        <f t="shared" si="2"/>
        <v>-15</v>
      </c>
      <c r="O18" s="358">
        <f t="shared" si="3"/>
        <v>-291</v>
      </c>
    </row>
    <row r="19" spans="1:15" ht="13" x14ac:dyDescent="0.3">
      <c r="A19" s="1"/>
      <c r="B19" s="1"/>
      <c r="C19" s="257" t="s">
        <v>156</v>
      </c>
      <c r="D19" s="362">
        <v>173</v>
      </c>
      <c r="E19" s="363">
        <v>13.8</v>
      </c>
      <c r="F19" s="362">
        <v>269</v>
      </c>
      <c r="G19" s="363">
        <v>43.9</v>
      </c>
      <c r="H19" s="362">
        <v>-96</v>
      </c>
      <c r="J19" s="359">
        <v>152</v>
      </c>
      <c r="K19" s="483">
        <v>187</v>
      </c>
      <c r="L19" s="360">
        <f t="shared" si="0"/>
        <v>13.815789473684204</v>
      </c>
      <c r="M19" s="361">
        <f t="shared" si="1"/>
        <v>43.850267379679138</v>
      </c>
      <c r="N19" s="357">
        <f t="shared" si="2"/>
        <v>21</v>
      </c>
      <c r="O19" s="358">
        <f t="shared" si="3"/>
        <v>82</v>
      </c>
    </row>
    <row r="20" spans="1:15" ht="13" x14ac:dyDescent="0.3">
      <c r="A20" s="1"/>
      <c r="B20" s="350" t="s">
        <v>82</v>
      </c>
      <c r="C20" s="1"/>
      <c r="D20" s="352">
        <v>7832</v>
      </c>
      <c r="E20" s="353">
        <v>5.4</v>
      </c>
      <c r="F20" s="352">
        <v>283</v>
      </c>
      <c r="G20" s="353">
        <v>214.4</v>
      </c>
      <c r="H20" s="352">
        <v>7549</v>
      </c>
      <c r="J20" s="354">
        <v>7432</v>
      </c>
      <c r="K20" s="482">
        <v>90</v>
      </c>
      <c r="L20" s="355">
        <f t="shared" si="0"/>
        <v>5.3821313240043134</v>
      </c>
      <c r="M20" s="356">
        <f t="shared" si="1"/>
        <v>214.44444444444443</v>
      </c>
      <c r="N20" s="357">
        <f t="shared" si="2"/>
        <v>400</v>
      </c>
      <c r="O20" s="358">
        <f t="shared" si="3"/>
        <v>193</v>
      </c>
    </row>
    <row r="21" spans="1:15" ht="13" x14ac:dyDescent="0.3">
      <c r="A21" s="1"/>
      <c r="B21" s="350" t="s">
        <v>80</v>
      </c>
      <c r="C21" s="1"/>
      <c r="D21" s="352">
        <v>13396</v>
      </c>
      <c r="E21" s="353">
        <v>0.8</v>
      </c>
      <c r="F21" s="352">
        <v>1034</v>
      </c>
      <c r="G21" s="353">
        <v>27.8</v>
      </c>
      <c r="H21" s="352">
        <v>12362</v>
      </c>
      <c r="J21" s="354">
        <v>13285</v>
      </c>
      <c r="K21" s="482">
        <v>809</v>
      </c>
      <c r="L21" s="355">
        <f t="shared" si="0"/>
        <v>0.8355287918705212</v>
      </c>
      <c r="M21" s="356">
        <f t="shared" si="1"/>
        <v>27.812113720642763</v>
      </c>
      <c r="N21" s="357">
        <f t="shared" si="2"/>
        <v>111</v>
      </c>
      <c r="O21" s="358">
        <f t="shared" si="3"/>
        <v>225</v>
      </c>
    </row>
    <row r="22" spans="1:15" ht="13" x14ac:dyDescent="0.3">
      <c r="A22" s="1"/>
      <c r="B22" s="350"/>
      <c r="C22" s="666" t="s">
        <v>714</v>
      </c>
      <c r="D22" s="352">
        <v>214</v>
      </c>
      <c r="E22" s="353">
        <v>21.6</v>
      </c>
      <c r="F22" s="352">
        <v>70</v>
      </c>
      <c r="G22" s="353">
        <v>34.6</v>
      </c>
      <c r="H22" s="352">
        <v>144</v>
      </c>
      <c r="J22" s="354">
        <v>176</v>
      </c>
      <c r="K22" s="482">
        <v>52</v>
      </c>
      <c r="L22" s="355"/>
      <c r="M22" s="356"/>
      <c r="N22" s="357"/>
      <c r="O22" s="358"/>
    </row>
    <row r="23" spans="1:15" ht="13" x14ac:dyDescent="0.3">
      <c r="A23" s="1"/>
      <c r="B23" s="1"/>
      <c r="C23" s="665" t="s">
        <v>715</v>
      </c>
      <c r="D23" s="362">
        <v>693</v>
      </c>
      <c r="E23" s="363">
        <v>9.8000000000000007</v>
      </c>
      <c r="F23" s="362">
        <v>86</v>
      </c>
      <c r="G23" s="363">
        <v>-4.4000000000000004</v>
      </c>
      <c r="H23" s="362">
        <v>607</v>
      </c>
      <c r="J23" s="359">
        <v>631</v>
      </c>
      <c r="K23" s="483">
        <v>90</v>
      </c>
      <c r="L23" s="360">
        <f t="shared" si="0"/>
        <v>9.8256735340729087</v>
      </c>
      <c r="M23" s="361">
        <f t="shared" si="1"/>
        <v>-4.4444444444444393</v>
      </c>
      <c r="N23" s="357">
        <f t="shared" si="2"/>
        <v>62</v>
      </c>
      <c r="O23" s="358">
        <f t="shared" si="3"/>
        <v>-4</v>
      </c>
    </row>
    <row r="24" spans="1:15" ht="13" x14ac:dyDescent="0.3">
      <c r="A24" s="1"/>
      <c r="B24" s="1"/>
      <c r="C24" s="257" t="s">
        <v>157</v>
      </c>
      <c r="D24" s="362">
        <v>814</v>
      </c>
      <c r="E24" s="363">
        <v>1.5</v>
      </c>
      <c r="F24" s="362">
        <v>95</v>
      </c>
      <c r="G24" s="363">
        <v>28.400000000000002</v>
      </c>
      <c r="H24" s="362">
        <v>719</v>
      </c>
      <c r="J24" s="359">
        <v>802</v>
      </c>
      <c r="K24" s="483">
        <v>74</v>
      </c>
      <c r="L24" s="360">
        <f t="shared" si="0"/>
        <v>1.4962593516209433</v>
      </c>
      <c r="M24" s="361">
        <f t="shared" si="1"/>
        <v>28.378378378378379</v>
      </c>
      <c r="N24" s="357">
        <f t="shared" si="2"/>
        <v>12</v>
      </c>
      <c r="O24" s="358">
        <f t="shared" si="3"/>
        <v>21</v>
      </c>
    </row>
    <row r="25" spans="1:15" ht="13" x14ac:dyDescent="0.3">
      <c r="A25" s="1"/>
      <c r="B25" s="1"/>
      <c r="C25" s="364" t="s">
        <v>158</v>
      </c>
      <c r="D25" s="362">
        <v>10976</v>
      </c>
      <c r="E25" s="365">
        <v>-0.70000000000000007</v>
      </c>
      <c r="F25" s="362">
        <v>172</v>
      </c>
      <c r="G25" s="363">
        <v>173</v>
      </c>
      <c r="H25" s="362">
        <v>10804</v>
      </c>
      <c r="J25" s="359">
        <v>11055</v>
      </c>
      <c r="K25" s="483">
        <v>63</v>
      </c>
      <c r="L25" s="360">
        <f t="shared" si="0"/>
        <v>-0.71460877431026582</v>
      </c>
      <c r="M25" s="361">
        <f t="shared" si="1"/>
        <v>173.01587301587301</v>
      </c>
      <c r="N25" s="357">
        <f t="shared" si="2"/>
        <v>-79</v>
      </c>
      <c r="O25" s="358">
        <f t="shared" si="3"/>
        <v>109</v>
      </c>
    </row>
    <row r="26" spans="1:15" ht="13" x14ac:dyDescent="0.3">
      <c r="A26" s="1"/>
      <c r="B26" s="1"/>
      <c r="C26" s="257" t="s">
        <v>159</v>
      </c>
      <c r="D26" s="362">
        <v>700</v>
      </c>
      <c r="E26" s="363">
        <v>12.700000000000001</v>
      </c>
      <c r="F26" s="362">
        <v>611</v>
      </c>
      <c r="G26" s="363">
        <v>15.3</v>
      </c>
      <c r="H26" s="362">
        <v>89</v>
      </c>
      <c r="J26" s="359">
        <v>621</v>
      </c>
      <c r="K26" s="483">
        <v>530</v>
      </c>
      <c r="L26" s="360">
        <f t="shared" si="0"/>
        <v>12.721417069243145</v>
      </c>
      <c r="M26" s="361">
        <f t="shared" si="1"/>
        <v>15.283018867924536</v>
      </c>
      <c r="N26" s="357">
        <f t="shared" si="2"/>
        <v>79</v>
      </c>
      <c r="O26" s="358">
        <f t="shared" si="3"/>
        <v>81</v>
      </c>
    </row>
    <row r="27" spans="1:15" ht="13" x14ac:dyDescent="0.3">
      <c r="A27" s="1"/>
      <c r="B27" s="350" t="s">
        <v>83</v>
      </c>
      <c r="C27" s="1"/>
      <c r="D27" s="352">
        <v>5919</v>
      </c>
      <c r="E27" s="353">
        <v>55.800000000000004</v>
      </c>
      <c r="F27" s="352">
        <v>12911</v>
      </c>
      <c r="G27" s="353">
        <v>128.80000000000001</v>
      </c>
      <c r="H27" s="352">
        <v>-6992</v>
      </c>
      <c r="J27" s="354">
        <v>3800</v>
      </c>
      <c r="K27" s="482">
        <v>5643</v>
      </c>
      <c r="L27" s="355">
        <f t="shared" si="0"/>
        <v>55.76315789473685</v>
      </c>
      <c r="M27" s="356">
        <f t="shared" si="1"/>
        <v>128.79673932305514</v>
      </c>
      <c r="N27" s="357">
        <f t="shared" si="2"/>
        <v>2119</v>
      </c>
      <c r="O27" s="358">
        <f t="shared" si="3"/>
        <v>7268</v>
      </c>
    </row>
    <row r="28" spans="1:15" ht="13" x14ac:dyDescent="0.3">
      <c r="A28" s="1"/>
      <c r="B28" s="1"/>
      <c r="C28" s="257" t="s">
        <v>160</v>
      </c>
      <c r="D28" s="362">
        <v>260</v>
      </c>
      <c r="E28" s="363">
        <v>-16.7</v>
      </c>
      <c r="F28" s="362">
        <v>806</v>
      </c>
      <c r="G28" s="363">
        <v>-13.8</v>
      </c>
      <c r="H28" s="362">
        <v>-546</v>
      </c>
      <c r="J28" s="359">
        <v>312</v>
      </c>
      <c r="K28" s="483">
        <v>935</v>
      </c>
      <c r="L28" s="360">
        <f t="shared" si="0"/>
        <v>-16.666666666666664</v>
      </c>
      <c r="M28" s="361">
        <f t="shared" si="1"/>
        <v>-13.796791443850264</v>
      </c>
      <c r="N28" s="357">
        <f t="shared" si="2"/>
        <v>-52</v>
      </c>
      <c r="O28" s="358">
        <f t="shared" si="3"/>
        <v>-129</v>
      </c>
    </row>
    <row r="29" spans="1:15" ht="13" x14ac:dyDescent="0.3">
      <c r="A29" s="1"/>
      <c r="B29" s="1"/>
      <c r="C29" s="665" t="s">
        <v>716</v>
      </c>
      <c r="D29" s="362">
        <v>5578</v>
      </c>
      <c r="E29" s="363">
        <v>63.6</v>
      </c>
      <c r="F29" s="362">
        <v>11903</v>
      </c>
      <c r="G29" s="363">
        <v>159</v>
      </c>
      <c r="H29" s="362">
        <v>-6325</v>
      </c>
      <c r="J29" s="359">
        <v>3410</v>
      </c>
      <c r="K29" s="483">
        <v>4596</v>
      </c>
      <c r="L29" s="360">
        <f t="shared" si="0"/>
        <v>63.577712609970675</v>
      </c>
      <c r="M29" s="361">
        <f t="shared" si="1"/>
        <v>158.98607484769363</v>
      </c>
      <c r="N29" s="357">
        <f t="shared" si="2"/>
        <v>2168</v>
      </c>
      <c r="O29" s="358">
        <f t="shared" si="3"/>
        <v>7307</v>
      </c>
    </row>
    <row r="30" spans="1:15" ht="13" x14ac:dyDescent="0.3">
      <c r="A30" s="1"/>
      <c r="B30" s="1"/>
      <c r="C30" s="257" t="s">
        <v>161</v>
      </c>
      <c r="D30" s="362">
        <v>82</v>
      </c>
      <c r="E30" s="363">
        <v>5.1000000000000005</v>
      </c>
      <c r="F30" s="362">
        <v>202</v>
      </c>
      <c r="G30" s="363">
        <v>80.400000000000006</v>
      </c>
      <c r="H30" s="362">
        <v>-120</v>
      </c>
      <c r="J30" s="359">
        <v>78</v>
      </c>
      <c r="K30" s="483">
        <v>112</v>
      </c>
      <c r="L30" s="360">
        <f t="shared" si="0"/>
        <v>5.1282051282051322</v>
      </c>
      <c r="M30" s="361">
        <f t="shared" si="1"/>
        <v>80.357142857142861</v>
      </c>
      <c r="N30" s="357">
        <f t="shared" si="2"/>
        <v>4</v>
      </c>
      <c r="O30" s="358">
        <f t="shared" si="3"/>
        <v>90</v>
      </c>
    </row>
    <row r="31" spans="1:15" ht="13" x14ac:dyDescent="0.3">
      <c r="A31" s="1"/>
      <c r="B31" s="350" t="s">
        <v>81</v>
      </c>
      <c r="C31" s="1"/>
      <c r="D31" s="352">
        <v>5402</v>
      </c>
      <c r="E31" s="353">
        <v>19.400000000000002</v>
      </c>
      <c r="F31" s="352">
        <v>12973</v>
      </c>
      <c r="G31" s="353">
        <v>25.3</v>
      </c>
      <c r="H31" s="352">
        <v>-7571</v>
      </c>
      <c r="J31" s="354">
        <v>4526</v>
      </c>
      <c r="K31" s="482">
        <v>10355</v>
      </c>
      <c r="L31" s="355">
        <f t="shared" si="0"/>
        <v>19.354838709677423</v>
      </c>
      <c r="M31" s="356">
        <f t="shared" si="1"/>
        <v>25.282472235634955</v>
      </c>
      <c r="N31" s="357">
        <f t="shared" si="2"/>
        <v>876</v>
      </c>
      <c r="O31" s="358">
        <f t="shared" si="3"/>
        <v>2618</v>
      </c>
    </row>
    <row r="32" spans="1:15" ht="13" x14ac:dyDescent="0.3">
      <c r="A32" s="1"/>
      <c r="B32" s="1"/>
      <c r="C32" s="364" t="s">
        <v>162</v>
      </c>
      <c r="D32" s="362">
        <v>762</v>
      </c>
      <c r="E32" s="363">
        <v>156.6</v>
      </c>
      <c r="F32" s="362">
        <v>891</v>
      </c>
      <c r="G32" s="363">
        <v>52</v>
      </c>
      <c r="H32" s="362">
        <v>-129</v>
      </c>
      <c r="J32" s="359">
        <v>297</v>
      </c>
      <c r="K32" s="483">
        <v>586</v>
      </c>
      <c r="L32" s="360">
        <f t="shared" si="0"/>
        <v>156.56565656565658</v>
      </c>
      <c r="M32" s="361">
        <f t="shared" si="1"/>
        <v>52.047781569965878</v>
      </c>
      <c r="N32" s="357">
        <f t="shared" si="2"/>
        <v>465</v>
      </c>
      <c r="O32" s="358">
        <f t="shared" si="3"/>
        <v>305</v>
      </c>
    </row>
    <row r="33" spans="1:15" ht="13" x14ac:dyDescent="0.3">
      <c r="A33" s="1"/>
      <c r="B33" s="1"/>
      <c r="C33" s="257" t="s">
        <v>163</v>
      </c>
      <c r="D33" s="362">
        <v>532</v>
      </c>
      <c r="E33" s="363">
        <v>26.1</v>
      </c>
      <c r="F33" s="362">
        <v>3862</v>
      </c>
      <c r="G33" s="363">
        <v>40.4</v>
      </c>
      <c r="H33" s="362">
        <v>-3330</v>
      </c>
      <c r="J33" s="359">
        <v>422</v>
      </c>
      <c r="K33" s="483">
        <v>2751</v>
      </c>
      <c r="L33" s="360">
        <f t="shared" si="0"/>
        <v>26.066350710900466</v>
      </c>
      <c r="M33" s="361">
        <f t="shared" si="1"/>
        <v>40.385314431115951</v>
      </c>
      <c r="N33" s="357">
        <f t="shared" si="2"/>
        <v>110</v>
      </c>
      <c r="O33" s="358">
        <f t="shared" si="3"/>
        <v>1111</v>
      </c>
    </row>
    <row r="34" spans="1:15" ht="13" x14ac:dyDescent="0.3">
      <c r="A34" s="1"/>
      <c r="B34" s="1"/>
      <c r="C34" s="257" t="s">
        <v>164</v>
      </c>
      <c r="D34" s="362">
        <v>746</v>
      </c>
      <c r="E34" s="363">
        <v>4.3</v>
      </c>
      <c r="F34" s="362">
        <v>2719</v>
      </c>
      <c r="G34" s="363">
        <v>0.8</v>
      </c>
      <c r="H34" s="362">
        <v>-1973</v>
      </c>
      <c r="J34" s="359">
        <v>715</v>
      </c>
      <c r="K34" s="483">
        <v>2697</v>
      </c>
      <c r="L34" s="360">
        <f t="shared" si="0"/>
        <v>4.3356643356643465</v>
      </c>
      <c r="M34" s="361">
        <f t="shared" si="1"/>
        <v>0.81572117167223457</v>
      </c>
      <c r="N34" s="357">
        <f t="shared" si="2"/>
        <v>31</v>
      </c>
      <c r="O34" s="358">
        <f t="shared" si="3"/>
        <v>22</v>
      </c>
    </row>
    <row r="35" spans="1:15" ht="13" x14ac:dyDescent="0.3">
      <c r="A35" s="1"/>
      <c r="B35" s="1"/>
      <c r="C35" s="257" t="s">
        <v>165</v>
      </c>
      <c r="D35" s="362">
        <v>60</v>
      </c>
      <c r="E35" s="363">
        <v>130.80000000000001</v>
      </c>
      <c r="F35" s="362">
        <v>2531</v>
      </c>
      <c r="G35" s="363">
        <v>37.700000000000003</v>
      </c>
      <c r="H35" s="362">
        <v>-2471</v>
      </c>
      <c r="J35" s="359">
        <v>26</v>
      </c>
      <c r="K35" s="483">
        <v>1838</v>
      </c>
      <c r="L35" s="360">
        <f t="shared" si="0"/>
        <v>130.76923076923075</v>
      </c>
      <c r="M35" s="361">
        <f t="shared" si="1"/>
        <v>37.704026115342756</v>
      </c>
      <c r="N35" s="357">
        <f t="shared" si="2"/>
        <v>34</v>
      </c>
      <c r="O35" s="358">
        <f t="shared" si="3"/>
        <v>693</v>
      </c>
    </row>
    <row r="36" spans="1:15" ht="13" x14ac:dyDescent="0.3">
      <c r="A36" s="1"/>
      <c r="B36" s="1"/>
      <c r="C36" s="257" t="s">
        <v>166</v>
      </c>
      <c r="D36" s="362">
        <v>104</v>
      </c>
      <c r="E36" s="363" t="s">
        <v>153</v>
      </c>
      <c r="F36" s="362">
        <v>511</v>
      </c>
      <c r="G36" s="363">
        <v>16.7</v>
      </c>
      <c r="H36" s="362">
        <v>-406</v>
      </c>
      <c r="J36" s="359">
        <v>104</v>
      </c>
      <c r="K36" s="483">
        <v>438</v>
      </c>
      <c r="L36" s="360"/>
      <c r="M36" s="361"/>
      <c r="N36" s="357"/>
      <c r="O36" s="358"/>
    </row>
    <row r="37" spans="1:15" ht="13" x14ac:dyDescent="0.3">
      <c r="A37" s="1"/>
      <c r="B37" s="1"/>
      <c r="C37" s="667" t="s">
        <v>727</v>
      </c>
      <c r="D37" s="362">
        <v>409</v>
      </c>
      <c r="E37" s="363">
        <v>4.3</v>
      </c>
      <c r="F37" s="362">
        <v>391</v>
      </c>
      <c r="G37" s="363">
        <v>12</v>
      </c>
      <c r="H37" s="362">
        <v>18</v>
      </c>
      <c r="J37" s="359">
        <v>392</v>
      </c>
      <c r="K37" s="483">
        <v>349</v>
      </c>
      <c r="L37" s="360">
        <f t="shared" si="0"/>
        <v>4.336734693877542</v>
      </c>
      <c r="M37" s="361">
        <f t="shared" si="1"/>
        <v>12.034383954154727</v>
      </c>
      <c r="N37" s="357">
        <f t="shared" si="2"/>
        <v>17</v>
      </c>
      <c r="O37" s="358">
        <f t="shared" si="3"/>
        <v>42</v>
      </c>
    </row>
    <row r="38" spans="1:15" ht="13" x14ac:dyDescent="0.3">
      <c r="A38" s="1"/>
      <c r="B38" s="1"/>
      <c r="C38" s="667" t="s">
        <v>717</v>
      </c>
      <c r="D38" s="362">
        <v>171</v>
      </c>
      <c r="E38" s="363">
        <v>5.6000000000000005</v>
      </c>
      <c r="F38" s="362">
        <v>407</v>
      </c>
      <c r="G38" s="363">
        <v>28.8</v>
      </c>
      <c r="H38" s="362">
        <v>-235</v>
      </c>
      <c r="J38" s="359">
        <v>162</v>
      </c>
      <c r="K38" s="483">
        <v>316</v>
      </c>
      <c r="L38" s="360"/>
      <c r="M38" s="361"/>
      <c r="N38" s="357"/>
      <c r="O38" s="358"/>
    </row>
    <row r="39" spans="1:15" ht="13" x14ac:dyDescent="0.3">
      <c r="A39" s="1"/>
      <c r="B39" s="1"/>
      <c r="C39" s="257" t="s">
        <v>168</v>
      </c>
      <c r="D39" s="362">
        <v>2393</v>
      </c>
      <c r="E39" s="363">
        <v>6.7</v>
      </c>
      <c r="F39" s="362">
        <v>1383</v>
      </c>
      <c r="G39" s="363">
        <v>18.3</v>
      </c>
      <c r="H39" s="362">
        <v>1010</v>
      </c>
      <c r="J39" s="359">
        <v>2242</v>
      </c>
      <c r="K39" s="483">
        <v>1169</v>
      </c>
      <c r="L39" s="360">
        <f t="shared" si="0"/>
        <v>6.7350579839429159</v>
      </c>
      <c r="M39" s="361">
        <f t="shared" si="1"/>
        <v>18.306244653550042</v>
      </c>
      <c r="N39" s="357">
        <f t="shared" si="2"/>
        <v>151</v>
      </c>
      <c r="O39" s="358">
        <f t="shared" si="3"/>
        <v>214</v>
      </c>
    </row>
    <row r="40" spans="1:15" ht="13" x14ac:dyDescent="0.3">
      <c r="A40" s="1"/>
      <c r="B40" s="1"/>
      <c r="C40" s="257" t="s">
        <v>169</v>
      </c>
      <c r="D40" s="362">
        <v>223</v>
      </c>
      <c r="E40" s="363">
        <v>33.5</v>
      </c>
      <c r="F40" s="362">
        <v>277</v>
      </c>
      <c r="G40" s="363">
        <v>31.3</v>
      </c>
      <c r="H40" s="362">
        <v>-54</v>
      </c>
      <c r="J40" s="359">
        <v>167</v>
      </c>
      <c r="K40" s="483">
        <v>211</v>
      </c>
      <c r="L40" s="360">
        <f t="shared" si="0"/>
        <v>33.532934131736525</v>
      </c>
      <c r="M40" s="361">
        <f t="shared" si="1"/>
        <v>31.279620853080559</v>
      </c>
      <c r="N40" s="357">
        <f t="shared" si="2"/>
        <v>56</v>
      </c>
      <c r="O40" s="358">
        <f t="shared" si="3"/>
        <v>66</v>
      </c>
    </row>
    <row r="41" spans="1:15" ht="13" x14ac:dyDescent="0.3">
      <c r="A41" s="1"/>
      <c r="B41" s="350" t="s">
        <v>87</v>
      </c>
      <c r="C41" s="1"/>
      <c r="D41" s="352">
        <v>1124</v>
      </c>
      <c r="E41" s="353">
        <v>11.5</v>
      </c>
      <c r="F41" s="352">
        <v>4278</v>
      </c>
      <c r="G41" s="353">
        <v>27.7</v>
      </c>
      <c r="H41" s="352">
        <v>-3154</v>
      </c>
      <c r="J41" s="354">
        <v>1008</v>
      </c>
      <c r="K41" s="482">
        <v>3351</v>
      </c>
      <c r="L41" s="355">
        <f t="shared" si="0"/>
        <v>11.507936507936511</v>
      </c>
      <c r="M41" s="356">
        <f t="shared" si="1"/>
        <v>27.663384064458363</v>
      </c>
      <c r="N41" s="357">
        <f t="shared" si="2"/>
        <v>116</v>
      </c>
      <c r="O41" s="358">
        <f t="shared" si="3"/>
        <v>927</v>
      </c>
    </row>
    <row r="42" spans="1:15" ht="13.4" customHeight="1" x14ac:dyDescent="0.3">
      <c r="A42" s="1"/>
      <c r="B42" s="1"/>
      <c r="C42" s="257" t="s">
        <v>170</v>
      </c>
      <c r="D42" s="362">
        <v>926</v>
      </c>
      <c r="E42" s="363">
        <v>13.5</v>
      </c>
      <c r="F42" s="362">
        <v>3093</v>
      </c>
      <c r="G42" s="363">
        <v>26.900000000000002</v>
      </c>
      <c r="H42" s="362">
        <v>-2166</v>
      </c>
      <c r="J42" s="359">
        <v>816</v>
      </c>
      <c r="K42" s="483">
        <v>2437</v>
      </c>
      <c r="L42" s="360">
        <f t="shared" si="0"/>
        <v>13.480392156862742</v>
      </c>
      <c r="M42" s="361">
        <f t="shared" si="1"/>
        <v>26.918342224045965</v>
      </c>
      <c r="N42" s="357">
        <f t="shared" si="2"/>
        <v>110</v>
      </c>
      <c r="O42" s="358">
        <f t="shared" si="3"/>
        <v>656</v>
      </c>
    </row>
    <row r="43" spans="1:15" ht="13.4" customHeight="1" x14ac:dyDescent="0.3">
      <c r="A43" s="1"/>
      <c r="B43" s="1"/>
      <c r="C43" s="257" t="s">
        <v>171</v>
      </c>
      <c r="D43" s="362">
        <v>198</v>
      </c>
      <c r="E43" s="363">
        <v>3.1</v>
      </c>
      <c r="F43" s="362">
        <v>1185</v>
      </c>
      <c r="G43" s="363">
        <v>29.6</v>
      </c>
      <c r="H43" s="362">
        <v>-987</v>
      </c>
      <c r="J43" s="359">
        <v>192</v>
      </c>
      <c r="K43" s="483">
        <v>914</v>
      </c>
      <c r="L43" s="360">
        <f t="shared" si="0"/>
        <v>3.125</v>
      </c>
      <c r="M43" s="361">
        <f t="shared" si="1"/>
        <v>29.649890590809626</v>
      </c>
      <c r="N43" s="357">
        <f t="shared" si="2"/>
        <v>6</v>
      </c>
      <c r="O43" s="358">
        <f t="shared" si="3"/>
        <v>271</v>
      </c>
    </row>
    <row r="44" spans="1:15" ht="13" x14ac:dyDescent="0.3">
      <c r="A44" s="1"/>
      <c r="B44" s="350" t="s">
        <v>172</v>
      </c>
      <c r="C44" s="1"/>
      <c r="D44" s="352">
        <v>420</v>
      </c>
      <c r="E44" s="353">
        <v>5.8</v>
      </c>
      <c r="F44" s="352">
        <v>128</v>
      </c>
      <c r="G44" s="353">
        <v>73</v>
      </c>
      <c r="H44" s="352">
        <v>292</v>
      </c>
      <c r="J44" s="354">
        <v>397</v>
      </c>
      <c r="K44" s="482">
        <v>74</v>
      </c>
      <c r="L44" s="355">
        <f t="shared" si="0"/>
        <v>5.7934508816120944</v>
      </c>
      <c r="M44" s="356">
        <f t="shared" si="1"/>
        <v>72.972972972972983</v>
      </c>
      <c r="N44" s="357">
        <f t="shared" si="2"/>
        <v>23</v>
      </c>
      <c r="O44" s="358">
        <f t="shared" si="3"/>
        <v>54</v>
      </c>
    </row>
    <row r="45" spans="1:15" ht="13" x14ac:dyDescent="0.3">
      <c r="A45" s="1"/>
      <c r="B45" s="350" t="s">
        <v>173</v>
      </c>
      <c r="C45" s="1"/>
      <c r="D45" s="352">
        <v>245</v>
      </c>
      <c r="E45" s="353">
        <v>-7.2</v>
      </c>
      <c r="F45" s="352">
        <v>166</v>
      </c>
      <c r="G45" s="353">
        <v>25.8</v>
      </c>
      <c r="H45" s="352">
        <v>79</v>
      </c>
      <c r="J45" s="354">
        <v>264</v>
      </c>
      <c r="K45" s="482">
        <v>132</v>
      </c>
      <c r="L45" s="355">
        <f t="shared" si="0"/>
        <v>-7.1969696969697017</v>
      </c>
      <c r="M45" s="356">
        <f t="shared" si="1"/>
        <v>25.757575757575758</v>
      </c>
      <c r="N45" s="357">
        <f t="shared" si="2"/>
        <v>-19</v>
      </c>
      <c r="O45" s="358">
        <f t="shared" si="3"/>
        <v>34</v>
      </c>
    </row>
    <row r="46" spans="1:15" ht="13" x14ac:dyDescent="0.3">
      <c r="A46" s="1"/>
      <c r="B46" s="350" t="s">
        <v>174</v>
      </c>
      <c r="C46" s="1"/>
      <c r="D46" s="352">
        <v>342</v>
      </c>
      <c r="E46" s="353">
        <v>2.7</v>
      </c>
      <c r="F46" s="352">
        <v>1090</v>
      </c>
      <c r="G46" s="353">
        <v>40.800000000000004</v>
      </c>
      <c r="H46" s="352">
        <v>-747</v>
      </c>
      <c r="J46" s="354">
        <v>333</v>
      </c>
      <c r="K46" s="482">
        <v>774</v>
      </c>
      <c r="L46" s="355">
        <f t="shared" si="0"/>
        <v>2.7027027027026973</v>
      </c>
      <c r="M46" s="356">
        <f t="shared" si="1"/>
        <v>40.826873385012917</v>
      </c>
      <c r="N46" s="357">
        <f t="shared" si="2"/>
        <v>9</v>
      </c>
      <c r="O46" s="358">
        <f t="shared" si="3"/>
        <v>316</v>
      </c>
    </row>
    <row r="47" spans="1:15" ht="13" x14ac:dyDescent="0.3">
      <c r="A47" s="1"/>
      <c r="B47" s="350" t="s">
        <v>175</v>
      </c>
      <c r="C47" s="1"/>
      <c r="D47" s="352">
        <v>414</v>
      </c>
      <c r="E47" s="353">
        <v>15.3</v>
      </c>
      <c r="F47" s="352">
        <v>1566</v>
      </c>
      <c r="G47" s="353">
        <v>40.4</v>
      </c>
      <c r="H47" s="352">
        <v>-1152</v>
      </c>
      <c r="J47" s="354">
        <v>359</v>
      </c>
      <c r="K47" s="482">
        <v>1115</v>
      </c>
      <c r="L47" s="355">
        <f t="shared" si="0"/>
        <v>15.320334261838431</v>
      </c>
      <c r="M47" s="356">
        <f t="shared" si="1"/>
        <v>40.448430493273534</v>
      </c>
      <c r="N47" s="357">
        <f t="shared" si="2"/>
        <v>55</v>
      </c>
      <c r="O47" s="358">
        <f t="shared" si="3"/>
        <v>451</v>
      </c>
    </row>
    <row r="48" spans="1:15" ht="13" x14ac:dyDescent="0.3">
      <c r="A48" s="1"/>
      <c r="B48" s="350" t="s">
        <v>176</v>
      </c>
      <c r="C48" s="1"/>
      <c r="D48" s="352">
        <v>9</v>
      </c>
      <c r="E48" s="353" t="s">
        <v>153</v>
      </c>
      <c r="F48" s="352">
        <v>586</v>
      </c>
      <c r="G48" s="353">
        <v>57.1</v>
      </c>
      <c r="H48" s="352">
        <v>-578</v>
      </c>
      <c r="J48" s="354">
        <v>9</v>
      </c>
      <c r="K48" s="482">
        <v>373</v>
      </c>
      <c r="L48" s="355">
        <f t="shared" si="0"/>
        <v>0</v>
      </c>
      <c r="M48" s="356">
        <f t="shared" si="1"/>
        <v>57.104557640750663</v>
      </c>
      <c r="N48" s="357">
        <f t="shared" si="2"/>
        <v>0</v>
      </c>
      <c r="O48" s="358">
        <f t="shared" si="3"/>
        <v>213</v>
      </c>
    </row>
    <row r="49" spans="1:15" ht="13" x14ac:dyDescent="0.3">
      <c r="A49" s="1"/>
      <c r="B49" s="350" t="s">
        <v>177</v>
      </c>
      <c r="C49" s="1"/>
      <c r="D49" s="352">
        <v>146</v>
      </c>
      <c r="E49" s="353">
        <v>14.1</v>
      </c>
      <c r="F49" s="352">
        <v>648</v>
      </c>
      <c r="G49" s="353">
        <v>35.6</v>
      </c>
      <c r="H49" s="352">
        <v>-502</v>
      </c>
      <c r="J49" s="354">
        <v>128</v>
      </c>
      <c r="K49" s="482">
        <v>478</v>
      </c>
      <c r="L49" s="355">
        <f t="shared" si="0"/>
        <v>14.0625</v>
      </c>
      <c r="M49" s="356">
        <f t="shared" si="1"/>
        <v>35.564853556485353</v>
      </c>
      <c r="N49" s="357">
        <f t="shared" si="2"/>
        <v>18</v>
      </c>
      <c r="O49" s="358">
        <f t="shared" si="3"/>
        <v>170</v>
      </c>
    </row>
    <row r="50" spans="1:15" ht="13" x14ac:dyDescent="0.3">
      <c r="A50" s="1"/>
      <c r="B50" s="668" t="s">
        <v>719</v>
      </c>
      <c r="C50" s="666"/>
      <c r="D50" s="352">
        <v>2249</v>
      </c>
      <c r="E50" s="353">
        <v>16.600000000000001</v>
      </c>
      <c r="F50" s="352">
        <v>172</v>
      </c>
      <c r="G50" s="353">
        <v>28.400000000000002</v>
      </c>
      <c r="H50" s="352">
        <v>2077</v>
      </c>
      <c r="J50" s="354">
        <v>1929</v>
      </c>
      <c r="K50" s="482">
        <v>134</v>
      </c>
      <c r="L50" s="355">
        <f t="shared" si="0"/>
        <v>16.588906168999486</v>
      </c>
      <c r="M50" s="356">
        <f t="shared" si="1"/>
        <v>28.358208955223873</v>
      </c>
      <c r="N50" s="357">
        <f t="shared" si="2"/>
        <v>320</v>
      </c>
      <c r="O50" s="358">
        <f t="shared" si="3"/>
        <v>38</v>
      </c>
    </row>
    <row r="51" spans="1:15" ht="13" x14ac:dyDescent="0.3">
      <c r="A51" s="1"/>
      <c r="B51" s="350" t="s">
        <v>86</v>
      </c>
      <c r="C51" s="1"/>
      <c r="D51" s="352">
        <v>1775</v>
      </c>
      <c r="E51" s="353">
        <v>19.2</v>
      </c>
      <c r="F51" s="352">
        <v>4285</v>
      </c>
      <c r="G51" s="353">
        <v>20</v>
      </c>
      <c r="H51" s="352">
        <v>-2510</v>
      </c>
      <c r="J51" s="354">
        <v>1489</v>
      </c>
      <c r="K51" s="482">
        <v>3570</v>
      </c>
      <c r="L51" s="355">
        <f t="shared" si="0"/>
        <v>19.207521826729355</v>
      </c>
      <c r="M51" s="356">
        <f t="shared" si="1"/>
        <v>20.028011204481789</v>
      </c>
      <c r="N51" s="357">
        <f t="shared" si="2"/>
        <v>286</v>
      </c>
      <c r="O51" s="358">
        <f t="shared" si="3"/>
        <v>715</v>
      </c>
    </row>
    <row r="52" spans="1:15" ht="13" x14ac:dyDescent="0.3">
      <c r="A52" s="1"/>
      <c r="B52" s="1"/>
      <c r="C52" s="257" t="s">
        <v>178</v>
      </c>
      <c r="D52" s="362">
        <v>436</v>
      </c>
      <c r="E52" s="363">
        <v>-3.1</v>
      </c>
      <c r="F52" s="362">
        <v>1652</v>
      </c>
      <c r="G52" s="363">
        <v>10.5</v>
      </c>
      <c r="H52" s="362">
        <v>-1216</v>
      </c>
      <c r="J52" s="359">
        <v>450</v>
      </c>
      <c r="K52" s="483">
        <v>1495</v>
      </c>
      <c r="L52" s="360">
        <f t="shared" si="0"/>
        <v>-3.1111111111111089</v>
      </c>
      <c r="M52" s="361">
        <f t="shared" si="1"/>
        <v>10.501672240802673</v>
      </c>
      <c r="N52" s="357">
        <f t="shared" si="2"/>
        <v>-14</v>
      </c>
      <c r="O52" s="358">
        <f t="shared" si="3"/>
        <v>157</v>
      </c>
    </row>
    <row r="53" spans="1:15" ht="13" x14ac:dyDescent="0.3">
      <c r="A53" s="1"/>
      <c r="B53" s="1"/>
      <c r="C53" s="665" t="s">
        <v>728</v>
      </c>
      <c r="D53" s="362">
        <v>540</v>
      </c>
      <c r="E53" s="363">
        <v>17.900000000000002</v>
      </c>
      <c r="F53" s="362">
        <v>945</v>
      </c>
      <c r="G53" s="363">
        <v>34.200000000000003</v>
      </c>
      <c r="H53" s="362">
        <v>-405</v>
      </c>
      <c r="J53" s="359">
        <v>458</v>
      </c>
      <c r="K53" s="483">
        <v>704</v>
      </c>
      <c r="L53" s="360">
        <f t="shared" si="0"/>
        <v>17.903930131004376</v>
      </c>
      <c r="M53" s="361">
        <f t="shared" si="1"/>
        <v>34.23295454545454</v>
      </c>
      <c r="N53" s="357">
        <f t="shared" si="2"/>
        <v>82</v>
      </c>
      <c r="O53" s="358">
        <f t="shared" si="3"/>
        <v>241</v>
      </c>
    </row>
    <row r="54" spans="1:15" ht="13" x14ac:dyDescent="0.3">
      <c r="A54" s="1"/>
      <c r="B54" s="1"/>
      <c r="C54" s="257" t="s">
        <v>180</v>
      </c>
      <c r="D54" s="362">
        <v>4</v>
      </c>
      <c r="E54" s="363">
        <v>100</v>
      </c>
      <c r="F54" s="362">
        <v>394</v>
      </c>
      <c r="G54" s="363">
        <v>13.200000000000001</v>
      </c>
      <c r="H54" s="362">
        <v>-390</v>
      </c>
      <c r="J54" s="359">
        <v>2</v>
      </c>
      <c r="K54" s="483">
        <v>348</v>
      </c>
      <c r="L54" s="360"/>
      <c r="M54" s="361"/>
      <c r="N54" s="357"/>
      <c r="O54" s="358"/>
    </row>
    <row r="55" spans="1:15" ht="13" x14ac:dyDescent="0.3">
      <c r="A55" s="1"/>
      <c r="B55" s="1"/>
      <c r="C55" s="257" t="s">
        <v>181</v>
      </c>
      <c r="D55" s="362">
        <v>748</v>
      </c>
      <c r="E55" s="363">
        <v>40.6</v>
      </c>
      <c r="F55" s="362">
        <v>460</v>
      </c>
      <c r="G55" s="363">
        <v>36.1</v>
      </c>
      <c r="H55" s="362">
        <v>288</v>
      </c>
      <c r="J55" s="359">
        <v>532</v>
      </c>
      <c r="K55" s="483">
        <v>338</v>
      </c>
      <c r="L55" s="360">
        <f t="shared" si="0"/>
        <v>40.601503759398504</v>
      </c>
      <c r="M55" s="361">
        <f t="shared" si="1"/>
        <v>36.094674556213022</v>
      </c>
      <c r="N55" s="357">
        <f t="shared" si="2"/>
        <v>216</v>
      </c>
      <c r="O55" s="358">
        <f t="shared" si="3"/>
        <v>122</v>
      </c>
    </row>
    <row r="56" spans="1:15" ht="13" x14ac:dyDescent="0.3">
      <c r="A56" s="1"/>
      <c r="B56" s="1"/>
      <c r="C56" s="665" t="s">
        <v>720</v>
      </c>
      <c r="D56" s="362">
        <v>15</v>
      </c>
      <c r="E56" s="363">
        <v>-28.6</v>
      </c>
      <c r="F56" s="362">
        <v>308</v>
      </c>
      <c r="G56" s="363">
        <v>29.400000000000002</v>
      </c>
      <c r="H56" s="362">
        <v>-293</v>
      </c>
      <c r="J56" s="359">
        <v>21</v>
      </c>
      <c r="K56" s="483">
        <v>238</v>
      </c>
      <c r="L56" s="360"/>
      <c r="M56" s="361"/>
      <c r="N56" s="357"/>
      <c r="O56" s="358"/>
    </row>
    <row r="57" spans="1:15" ht="13" x14ac:dyDescent="0.3">
      <c r="A57" s="1"/>
      <c r="B57" s="1"/>
      <c r="C57" s="257" t="s">
        <v>182</v>
      </c>
      <c r="D57" s="362">
        <v>32</v>
      </c>
      <c r="E57" s="363">
        <v>18.5</v>
      </c>
      <c r="F57" s="362">
        <v>526</v>
      </c>
      <c r="G57" s="363">
        <v>17.900000000000002</v>
      </c>
      <c r="H57" s="362">
        <v>-494</v>
      </c>
      <c r="J57" s="359">
        <v>27</v>
      </c>
      <c r="K57" s="483">
        <v>446</v>
      </c>
      <c r="L57" s="360">
        <f t="shared" si="0"/>
        <v>18.518518518518512</v>
      </c>
      <c r="M57" s="361">
        <f t="shared" si="1"/>
        <v>17.937219730941713</v>
      </c>
      <c r="N57" s="357">
        <f t="shared" si="2"/>
        <v>5</v>
      </c>
      <c r="O57" s="358">
        <f t="shared" si="3"/>
        <v>80</v>
      </c>
    </row>
    <row r="58" spans="1:15" ht="13" x14ac:dyDescent="0.3">
      <c r="A58" s="1"/>
      <c r="B58" s="350" t="s">
        <v>79</v>
      </c>
      <c r="C58" s="1"/>
      <c r="D58" s="352">
        <v>1316</v>
      </c>
      <c r="E58" s="353">
        <v>16.7</v>
      </c>
      <c r="F58" s="352">
        <v>17144</v>
      </c>
      <c r="G58" s="353">
        <v>32.4</v>
      </c>
      <c r="H58" s="352">
        <v>-15828</v>
      </c>
      <c r="J58" s="354">
        <v>1128</v>
      </c>
      <c r="K58" s="482">
        <v>12949</v>
      </c>
      <c r="L58" s="355">
        <f t="shared" si="0"/>
        <v>16.666666666666675</v>
      </c>
      <c r="M58" s="356">
        <f t="shared" si="1"/>
        <v>32.396324040466439</v>
      </c>
      <c r="N58" s="357">
        <f t="shared" si="2"/>
        <v>188</v>
      </c>
      <c r="O58" s="358">
        <f t="shared" si="3"/>
        <v>4195</v>
      </c>
    </row>
    <row r="59" spans="1:15" ht="13" x14ac:dyDescent="0.3">
      <c r="A59" s="1"/>
      <c r="B59" s="1"/>
      <c r="C59" s="665" t="s">
        <v>721</v>
      </c>
      <c r="D59" s="362">
        <v>1153</v>
      </c>
      <c r="E59" s="363">
        <v>17.3</v>
      </c>
      <c r="F59" s="362">
        <v>9879</v>
      </c>
      <c r="G59" s="363">
        <v>30.3</v>
      </c>
      <c r="H59" s="362">
        <v>-8726</v>
      </c>
      <c r="J59" s="359">
        <v>983</v>
      </c>
      <c r="K59" s="483">
        <v>7579</v>
      </c>
      <c r="L59" s="360">
        <f t="shared" si="0"/>
        <v>17.293997965412</v>
      </c>
      <c r="M59" s="361">
        <f t="shared" si="1"/>
        <v>30.347011479086959</v>
      </c>
      <c r="N59" s="357">
        <f t="shared" si="2"/>
        <v>170</v>
      </c>
      <c r="O59" s="358">
        <f t="shared" si="3"/>
        <v>2300</v>
      </c>
    </row>
    <row r="60" spans="1:15" ht="13" x14ac:dyDescent="0.3">
      <c r="A60" s="1"/>
      <c r="B60" s="1"/>
      <c r="C60" s="257" t="s">
        <v>183</v>
      </c>
      <c r="D60" s="362">
        <v>163</v>
      </c>
      <c r="E60" s="363">
        <v>12.4</v>
      </c>
      <c r="F60" s="362">
        <v>7265</v>
      </c>
      <c r="G60" s="363">
        <v>35.300000000000004</v>
      </c>
      <c r="H60" s="362">
        <v>-7102</v>
      </c>
      <c r="J60" s="359">
        <v>145</v>
      </c>
      <c r="K60" s="483">
        <v>5371</v>
      </c>
      <c r="L60" s="360">
        <f t="shared" si="0"/>
        <v>12.413793103448278</v>
      </c>
      <c r="M60" s="361">
        <f t="shared" si="1"/>
        <v>35.263451871159937</v>
      </c>
      <c r="N60" s="357">
        <f t="shared" si="2"/>
        <v>18</v>
      </c>
      <c r="O60" s="358">
        <f t="shared" si="3"/>
        <v>1894</v>
      </c>
    </row>
    <row r="61" spans="1:15" ht="13" x14ac:dyDescent="0.3">
      <c r="A61" s="1"/>
      <c r="B61" s="350" t="s">
        <v>84</v>
      </c>
      <c r="C61" s="1"/>
      <c r="D61" s="352">
        <v>6736</v>
      </c>
      <c r="E61" s="353">
        <v>27.7</v>
      </c>
      <c r="F61" s="352">
        <v>6879</v>
      </c>
      <c r="G61" s="353">
        <v>25.2</v>
      </c>
      <c r="H61" s="352">
        <v>-144</v>
      </c>
      <c r="J61" s="354">
        <v>5275</v>
      </c>
      <c r="K61" s="482">
        <v>5495</v>
      </c>
      <c r="L61" s="355">
        <f t="shared" si="0"/>
        <v>27.69668246445498</v>
      </c>
      <c r="M61" s="356">
        <f t="shared" si="1"/>
        <v>25.186533212010922</v>
      </c>
      <c r="N61" s="357">
        <f t="shared" si="2"/>
        <v>1461</v>
      </c>
      <c r="O61" s="358">
        <f t="shared" si="3"/>
        <v>1384</v>
      </c>
    </row>
    <row r="62" spans="1:15" ht="13" x14ac:dyDescent="0.3">
      <c r="A62" s="1"/>
      <c r="B62" s="1"/>
      <c r="C62" s="665" t="s">
        <v>722</v>
      </c>
      <c r="D62" s="362">
        <v>6489</v>
      </c>
      <c r="E62" s="363">
        <v>26.900000000000002</v>
      </c>
      <c r="F62" s="362">
        <v>6641</v>
      </c>
      <c r="G62" s="363">
        <v>26</v>
      </c>
      <c r="H62" s="362">
        <v>-151</v>
      </c>
      <c r="J62" s="359">
        <v>5113</v>
      </c>
      <c r="K62" s="483">
        <v>5272</v>
      </c>
      <c r="L62" s="360">
        <f t="shared" si="0"/>
        <v>26.911793467631529</v>
      </c>
      <c r="M62" s="361">
        <f t="shared" si="1"/>
        <v>25.967374810318656</v>
      </c>
      <c r="N62" s="357">
        <f t="shared" si="2"/>
        <v>1376</v>
      </c>
      <c r="O62" s="358">
        <f t="shared" si="3"/>
        <v>1369</v>
      </c>
    </row>
    <row r="63" spans="1:15" ht="13" x14ac:dyDescent="0.3">
      <c r="A63" s="1"/>
      <c r="B63" s="1"/>
      <c r="C63" s="257" t="s">
        <v>184</v>
      </c>
      <c r="D63" s="362">
        <v>246</v>
      </c>
      <c r="E63" s="363">
        <v>51.9</v>
      </c>
      <c r="F63" s="362">
        <v>239</v>
      </c>
      <c r="G63" s="363">
        <v>7.2</v>
      </c>
      <c r="H63" s="362">
        <v>8</v>
      </c>
      <c r="J63" s="359">
        <v>162</v>
      </c>
      <c r="K63" s="483">
        <v>223</v>
      </c>
      <c r="L63" s="360">
        <f t="shared" si="0"/>
        <v>51.851851851851862</v>
      </c>
      <c r="M63" s="361">
        <f t="shared" si="1"/>
        <v>7.1748878923766801</v>
      </c>
      <c r="N63" s="357">
        <f t="shared" si="2"/>
        <v>84</v>
      </c>
      <c r="O63" s="358">
        <f t="shared" si="3"/>
        <v>16</v>
      </c>
    </row>
    <row r="64" spans="1:15" ht="13.5" thickBot="1" x14ac:dyDescent="0.35">
      <c r="A64" s="1"/>
      <c r="B64" s="366" t="s">
        <v>186</v>
      </c>
      <c r="C64" s="69"/>
      <c r="D64" s="367">
        <v>1583</v>
      </c>
      <c r="E64" s="368">
        <v>43.6</v>
      </c>
      <c r="F64" s="367">
        <v>3383</v>
      </c>
      <c r="G64" s="368">
        <v>32</v>
      </c>
      <c r="H64" s="367">
        <v>-1800</v>
      </c>
      <c r="J64" s="369">
        <v>1102</v>
      </c>
      <c r="K64" s="497">
        <v>2562</v>
      </c>
      <c r="L64" s="498">
        <f t="shared" si="0"/>
        <v>43.647912885662436</v>
      </c>
      <c r="M64" s="499">
        <f t="shared" si="1"/>
        <v>32.04527712724434</v>
      </c>
      <c r="N64" s="370">
        <f t="shared" si="2"/>
        <v>481</v>
      </c>
      <c r="O64" s="371">
        <f t="shared" si="3"/>
        <v>821</v>
      </c>
    </row>
    <row r="65" spans="1:8" x14ac:dyDescent="0.25">
      <c r="D65" s="1"/>
      <c r="E65" s="1"/>
      <c r="F65" s="1"/>
      <c r="G65" s="1"/>
      <c r="H65" s="1"/>
    </row>
    <row r="67" spans="1:8" x14ac:dyDescent="0.25">
      <c r="A67" s="163" t="s">
        <v>67</v>
      </c>
    </row>
  </sheetData>
  <mergeCells count="4">
    <mergeCell ref="A4:C5"/>
    <mergeCell ref="D4:H4"/>
    <mergeCell ref="J4:K4"/>
    <mergeCell ref="L4:M4"/>
  </mergeCells>
  <pageMargins left="0.7" right="0.7" top="0.75" bottom="0.75" header="0.3" footer="0.3"/>
  <pageSetup paperSize="9" orientation="portrait" horizont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Hoja4"/>
  <dimension ref="A1:R34"/>
  <sheetViews>
    <sheetView zoomScaleNormal="100" workbookViewId="0">
      <selection activeCell="C26" sqref="C26"/>
    </sheetView>
  </sheetViews>
  <sheetFormatPr baseColWidth="10" defaultColWidth="11.453125" defaultRowHeight="11.5" x14ac:dyDescent="0.25"/>
  <cols>
    <col min="1" max="1" width="1.7265625" style="4" customWidth="1"/>
    <col min="2" max="2" width="8.26953125" style="4" customWidth="1"/>
    <col min="3" max="3" width="52.7265625" style="4" customWidth="1"/>
    <col min="4" max="4" width="8.54296875" style="4" customWidth="1"/>
    <col min="5" max="5" width="10.453125" style="4" customWidth="1"/>
    <col min="6" max="6" width="12.26953125" style="4" customWidth="1"/>
    <col min="7" max="7" width="9.453125" style="4" customWidth="1"/>
    <col min="8" max="8" width="11.453125" style="4" customWidth="1"/>
    <col min="9" max="9" width="9.7265625" style="4" customWidth="1"/>
    <col min="10" max="16384" width="11.453125" style="4"/>
  </cols>
  <sheetData>
    <row r="1" spans="1:12" ht="15" customHeight="1" x14ac:dyDescent="0.25">
      <c r="A1" s="168" t="s">
        <v>621</v>
      </c>
      <c r="B1" s="168"/>
      <c r="C1" s="168"/>
      <c r="D1" s="168"/>
      <c r="E1" s="168"/>
      <c r="F1" s="168"/>
      <c r="H1" s="107"/>
      <c r="J1" s="107"/>
    </row>
    <row r="2" spans="1:12" ht="14.25" customHeight="1" x14ac:dyDescent="0.25">
      <c r="A2" s="732"/>
      <c r="B2" s="732"/>
      <c r="C2" s="732"/>
      <c r="D2" s="732"/>
      <c r="E2" s="732"/>
      <c r="F2" s="732"/>
      <c r="G2" s="45"/>
      <c r="H2" s="107"/>
    </row>
    <row r="3" spans="1:12" ht="6.75" customHeight="1" x14ac:dyDescent="0.25"/>
    <row r="4" spans="1:12" ht="15.75" customHeight="1" thickBot="1" x14ac:dyDescent="0.3">
      <c r="A4" s="484"/>
      <c r="B4" s="804" t="s">
        <v>481</v>
      </c>
      <c r="C4" s="804"/>
      <c r="D4" s="803" t="s">
        <v>609</v>
      </c>
      <c r="E4" s="803"/>
      <c r="F4" s="485" t="s">
        <v>482</v>
      </c>
      <c r="G4" s="128"/>
      <c r="H4" s="283"/>
      <c r="L4" s="284"/>
    </row>
    <row r="5" spans="1:12" ht="15" customHeight="1" x14ac:dyDescent="0.25">
      <c r="A5" s="486"/>
      <c r="B5" s="805"/>
      <c r="C5" s="805"/>
      <c r="D5" s="487" t="s">
        <v>483</v>
      </c>
      <c r="E5" s="487" t="s">
        <v>104</v>
      </c>
      <c r="F5" s="487" t="s">
        <v>484</v>
      </c>
      <c r="G5" s="128"/>
      <c r="H5" s="801" t="s">
        <v>485</v>
      </c>
    </row>
    <row r="6" spans="1:12" ht="12.75" customHeight="1" x14ac:dyDescent="0.25">
      <c r="A6" s="192"/>
      <c r="B6" s="192"/>
      <c r="C6" s="192"/>
      <c r="D6" s="733" t="s">
        <v>5</v>
      </c>
      <c r="E6" s="733"/>
      <c r="F6" s="733"/>
      <c r="G6" s="193"/>
      <c r="H6" s="802"/>
      <c r="I6" s="211"/>
    </row>
    <row r="7" spans="1:12" ht="12.75" customHeight="1" x14ac:dyDescent="0.25">
      <c r="A7" s="129" t="s">
        <v>244</v>
      </c>
      <c r="B7" s="1"/>
      <c r="C7" s="212"/>
      <c r="D7" s="379">
        <v>75144</v>
      </c>
      <c r="E7" s="379">
        <v>65156</v>
      </c>
      <c r="F7" s="379">
        <v>9988</v>
      </c>
      <c r="G7" s="8"/>
      <c r="H7" s="213">
        <f>+D7-E7</f>
        <v>9988</v>
      </c>
      <c r="I7" s="214">
        <f>F7-H7</f>
        <v>0</v>
      </c>
      <c r="J7" s="2"/>
      <c r="K7" s="2"/>
    </row>
    <row r="8" spans="1:12" ht="12.75" customHeight="1" x14ac:dyDescent="0.25">
      <c r="A8" s="1"/>
      <c r="B8" s="21" t="s">
        <v>245</v>
      </c>
      <c r="C8" s="212"/>
      <c r="D8" s="379">
        <v>45532</v>
      </c>
      <c r="E8" s="379">
        <v>38295</v>
      </c>
      <c r="F8" s="379">
        <v>7237</v>
      </c>
      <c r="G8" s="8"/>
      <c r="H8" s="213">
        <f t="shared" ref="H8:H28" si="0">+D8-E8</f>
        <v>7237</v>
      </c>
      <c r="I8" s="214">
        <f>F8-H8</f>
        <v>0</v>
      </c>
      <c r="J8" s="215"/>
    </row>
    <row r="9" spans="1:12" ht="12.5" x14ac:dyDescent="0.25">
      <c r="A9" s="1"/>
      <c r="B9" s="1" t="s">
        <v>254</v>
      </c>
      <c r="C9" s="1" t="s">
        <v>255</v>
      </c>
      <c r="D9" s="17">
        <v>3226</v>
      </c>
      <c r="E9" s="17">
        <v>1404</v>
      </c>
      <c r="F9" s="17">
        <v>1822</v>
      </c>
      <c r="G9" s="2"/>
      <c r="H9" s="213">
        <f>+D9-E9</f>
        <v>1822</v>
      </c>
      <c r="I9" s="214">
        <f>F9-H9</f>
        <v>0</v>
      </c>
      <c r="J9" s="216"/>
    </row>
    <row r="10" spans="1:12" ht="12.5" x14ac:dyDescent="0.25">
      <c r="A10" s="1"/>
      <c r="B10" s="1" t="s">
        <v>262</v>
      </c>
      <c r="C10" s="1" t="s">
        <v>263</v>
      </c>
      <c r="D10" s="17">
        <v>3956</v>
      </c>
      <c r="E10" s="17">
        <v>2259</v>
      </c>
      <c r="F10" s="17">
        <v>1697</v>
      </c>
      <c r="G10" s="2"/>
      <c r="H10" s="213">
        <f t="shared" si="0"/>
        <v>1697</v>
      </c>
      <c r="I10" s="214">
        <f t="shared" ref="I10:I24" si="1">F10-H10</f>
        <v>0</v>
      </c>
      <c r="J10" s="216"/>
    </row>
    <row r="11" spans="1:12" ht="12.5" x14ac:dyDescent="0.25">
      <c r="A11" s="1"/>
      <c r="B11" s="1" t="s">
        <v>366</v>
      </c>
      <c r="C11" s="1" t="s">
        <v>367</v>
      </c>
      <c r="D11" s="651" t="s">
        <v>284</v>
      </c>
      <c r="E11" s="651" t="s">
        <v>284</v>
      </c>
      <c r="F11" s="651" t="s">
        <v>284</v>
      </c>
      <c r="G11" s="2"/>
      <c r="H11" s="213" t="e">
        <f t="shared" si="0"/>
        <v>#VALUE!</v>
      </c>
      <c r="I11" s="214" t="e">
        <f t="shared" si="1"/>
        <v>#VALUE!</v>
      </c>
      <c r="J11" s="216"/>
    </row>
    <row r="12" spans="1:12" ht="12.5" x14ac:dyDescent="0.25">
      <c r="A12" s="1"/>
      <c r="B12" s="1" t="s">
        <v>256</v>
      </c>
      <c r="C12" s="1" t="s">
        <v>257</v>
      </c>
      <c r="D12" s="17">
        <v>2125</v>
      </c>
      <c r="E12" s="17">
        <v>1435</v>
      </c>
      <c r="F12" s="17">
        <v>690</v>
      </c>
      <c r="G12" s="2"/>
      <c r="H12" s="213">
        <f t="shared" si="0"/>
        <v>690</v>
      </c>
      <c r="I12" s="214">
        <f t="shared" si="1"/>
        <v>0</v>
      </c>
      <c r="J12" s="216"/>
    </row>
    <row r="13" spans="1:12" ht="12.5" x14ac:dyDescent="0.25">
      <c r="A13" s="1"/>
      <c r="B13" s="1" t="s">
        <v>268</v>
      </c>
      <c r="C13" s="1" t="s">
        <v>269</v>
      </c>
      <c r="D13" s="17">
        <v>1288</v>
      </c>
      <c r="E13" s="17">
        <v>689</v>
      </c>
      <c r="F13" s="17">
        <v>599</v>
      </c>
      <c r="G13" s="2"/>
      <c r="H13" s="213">
        <f t="shared" si="0"/>
        <v>599</v>
      </c>
      <c r="I13" s="214">
        <f t="shared" si="1"/>
        <v>0</v>
      </c>
      <c r="J13" s="216"/>
    </row>
    <row r="14" spans="1:12" ht="12.5" x14ac:dyDescent="0.25">
      <c r="A14" s="1"/>
      <c r="B14" s="1" t="s">
        <v>252</v>
      </c>
      <c r="C14" s="1" t="s">
        <v>253</v>
      </c>
      <c r="D14" s="46">
        <v>3560</v>
      </c>
      <c r="E14" s="46">
        <v>3032</v>
      </c>
      <c r="F14" s="46">
        <v>528</v>
      </c>
      <c r="G14" s="2"/>
      <c r="H14" s="213">
        <f t="shared" si="0"/>
        <v>528</v>
      </c>
      <c r="I14" s="214">
        <f t="shared" ref="I14" si="2">F14-H14</f>
        <v>0</v>
      </c>
      <c r="J14" s="216"/>
    </row>
    <row r="15" spans="1:12" ht="12.5" x14ac:dyDescent="0.25">
      <c r="A15" s="1"/>
      <c r="B15" s="1" t="s">
        <v>246</v>
      </c>
      <c r="C15" s="1" t="s">
        <v>247</v>
      </c>
      <c r="D15" s="17">
        <v>8350</v>
      </c>
      <c r="E15" s="17">
        <v>7878</v>
      </c>
      <c r="F15" s="17">
        <v>472</v>
      </c>
      <c r="G15" s="2"/>
      <c r="H15" s="213">
        <f t="shared" si="0"/>
        <v>472</v>
      </c>
      <c r="I15" s="214">
        <f t="shared" si="1"/>
        <v>0</v>
      </c>
    </row>
    <row r="16" spans="1:12" ht="12.5" x14ac:dyDescent="0.25">
      <c r="A16" s="1"/>
      <c r="B16" s="1" t="s">
        <v>342</v>
      </c>
      <c r="C16" s="1" t="s">
        <v>343</v>
      </c>
      <c r="D16" s="17">
        <v>490</v>
      </c>
      <c r="E16" s="17">
        <v>79</v>
      </c>
      <c r="F16" s="17">
        <v>411</v>
      </c>
      <c r="G16" s="2"/>
      <c r="H16" s="213">
        <f t="shared" si="0"/>
        <v>411</v>
      </c>
      <c r="I16" s="214">
        <f t="shared" si="1"/>
        <v>0</v>
      </c>
      <c r="J16" s="216"/>
    </row>
    <row r="17" spans="1:18" ht="12.5" x14ac:dyDescent="0.25">
      <c r="A17" s="1"/>
      <c r="B17" s="1" t="s">
        <v>486</v>
      </c>
      <c r="C17" s="1" t="s">
        <v>487</v>
      </c>
      <c r="D17" s="17">
        <v>698</v>
      </c>
      <c r="E17" s="17">
        <v>312</v>
      </c>
      <c r="F17" s="17">
        <v>386</v>
      </c>
      <c r="G17" s="2"/>
      <c r="H17" s="213">
        <f t="shared" si="0"/>
        <v>386</v>
      </c>
      <c r="I17" s="214">
        <f t="shared" si="1"/>
        <v>0</v>
      </c>
      <c r="J17" s="216"/>
    </row>
    <row r="18" spans="1:18" ht="12.5" x14ac:dyDescent="0.25">
      <c r="A18" s="1"/>
      <c r="B18" s="1" t="s">
        <v>282</v>
      </c>
      <c r="C18" s="1" t="s">
        <v>283</v>
      </c>
      <c r="D18" s="651" t="s">
        <v>284</v>
      </c>
      <c r="E18" s="651" t="s">
        <v>284</v>
      </c>
      <c r="F18" s="651" t="s">
        <v>284</v>
      </c>
      <c r="G18" s="2"/>
      <c r="H18" s="213" t="e">
        <f t="shared" si="0"/>
        <v>#VALUE!</v>
      </c>
      <c r="I18" s="214" t="e">
        <f t="shared" ref="I18" si="3">F18-H18</f>
        <v>#VALUE!</v>
      </c>
      <c r="J18" s="513" t="s">
        <v>581</v>
      </c>
      <c r="K18" s="293"/>
      <c r="L18" s="293"/>
      <c r="M18" s="293"/>
      <c r="N18" s="293"/>
      <c r="O18" s="293"/>
      <c r="P18" s="293"/>
    </row>
    <row r="19" spans="1:18" ht="12.5" x14ac:dyDescent="0.25">
      <c r="A19" s="1"/>
      <c r="B19" s="1" t="s">
        <v>264</v>
      </c>
      <c r="C19" s="1" t="s">
        <v>265</v>
      </c>
      <c r="D19" s="17">
        <v>1186</v>
      </c>
      <c r="E19" s="17">
        <v>815</v>
      </c>
      <c r="F19" s="17">
        <v>371</v>
      </c>
      <c r="G19" s="2"/>
      <c r="H19" s="213">
        <f t="shared" si="0"/>
        <v>371</v>
      </c>
      <c r="I19" s="214">
        <f t="shared" si="1"/>
        <v>0</v>
      </c>
      <c r="J19" s="216"/>
    </row>
    <row r="20" spans="1:18" ht="12.5" x14ac:dyDescent="0.25">
      <c r="A20" s="1"/>
      <c r="B20" s="1" t="s">
        <v>270</v>
      </c>
      <c r="C20" s="1" t="s">
        <v>577</v>
      </c>
      <c r="D20" s="46">
        <v>920</v>
      </c>
      <c r="E20" s="46">
        <v>583</v>
      </c>
      <c r="F20" s="46">
        <v>337</v>
      </c>
      <c r="G20" s="2"/>
      <c r="H20" s="213">
        <f t="shared" si="0"/>
        <v>337</v>
      </c>
      <c r="I20" s="214">
        <f t="shared" si="1"/>
        <v>0</v>
      </c>
      <c r="Q20"/>
      <c r="R20"/>
    </row>
    <row r="21" spans="1:18" ht="12.5" x14ac:dyDescent="0.25">
      <c r="A21" s="1"/>
      <c r="B21" s="1" t="s">
        <v>250</v>
      </c>
      <c r="C21" s="1" t="s">
        <v>251</v>
      </c>
      <c r="D21" s="46">
        <v>5508</v>
      </c>
      <c r="E21" s="46">
        <v>5817</v>
      </c>
      <c r="F21" s="46">
        <v>-309</v>
      </c>
      <c r="G21" s="2"/>
      <c r="H21" s="213">
        <f t="shared" si="0"/>
        <v>-309</v>
      </c>
      <c r="I21" s="214">
        <f t="shared" si="1"/>
        <v>0</v>
      </c>
    </row>
    <row r="22" spans="1:18" ht="12.5" x14ac:dyDescent="0.25">
      <c r="A22" s="1"/>
      <c r="B22" s="1" t="s">
        <v>277</v>
      </c>
      <c r="C22" s="1" t="s">
        <v>712</v>
      </c>
      <c r="D22" s="17">
        <v>307</v>
      </c>
      <c r="E22" s="17">
        <v>0</v>
      </c>
      <c r="F22" s="17">
        <v>307</v>
      </c>
      <c r="G22" s="2"/>
      <c r="H22" s="213">
        <f t="shared" si="0"/>
        <v>307</v>
      </c>
      <c r="I22" s="214">
        <f t="shared" si="1"/>
        <v>0</v>
      </c>
    </row>
    <row r="23" spans="1:18" ht="12.5" x14ac:dyDescent="0.25">
      <c r="A23" s="1"/>
      <c r="B23" s="1" t="s">
        <v>248</v>
      </c>
      <c r="C23" s="1" t="s">
        <v>249</v>
      </c>
      <c r="D23" s="46">
        <v>9960</v>
      </c>
      <c r="E23" s="46">
        <v>10258</v>
      </c>
      <c r="F23" s="46">
        <v>-298</v>
      </c>
      <c r="G23" s="2"/>
      <c r="H23" s="213">
        <f t="shared" si="0"/>
        <v>-298</v>
      </c>
      <c r="I23" s="214">
        <f t="shared" si="1"/>
        <v>0</v>
      </c>
    </row>
    <row r="24" spans="1:18" ht="12.5" x14ac:dyDescent="0.25">
      <c r="A24" s="1"/>
      <c r="B24" s="1" t="s">
        <v>260</v>
      </c>
      <c r="C24" s="1" t="s">
        <v>261</v>
      </c>
      <c r="D24" s="17">
        <v>1805</v>
      </c>
      <c r="E24" s="17">
        <v>1540</v>
      </c>
      <c r="F24" s="17">
        <v>265</v>
      </c>
      <c r="G24" s="2"/>
      <c r="H24" s="213">
        <f t="shared" si="0"/>
        <v>265</v>
      </c>
      <c r="I24" s="214">
        <f t="shared" si="1"/>
        <v>0</v>
      </c>
    </row>
    <row r="25" spans="1:18" ht="12.5" x14ac:dyDescent="0.25">
      <c r="A25" s="1"/>
      <c r="B25" s="1" t="s">
        <v>266</v>
      </c>
      <c r="C25" s="1" t="s">
        <v>267</v>
      </c>
      <c r="D25" s="17">
        <v>458</v>
      </c>
      <c r="E25" s="17">
        <v>635</v>
      </c>
      <c r="F25" s="17">
        <v>-177</v>
      </c>
      <c r="G25" s="2"/>
      <c r="H25" s="213">
        <f t="shared" si="0"/>
        <v>-177</v>
      </c>
      <c r="I25" s="214">
        <f t="shared" ref="I25:I28" si="4">F25-H25</f>
        <v>0</v>
      </c>
    </row>
    <row r="26" spans="1:18" ht="12.5" x14ac:dyDescent="0.25">
      <c r="A26" s="1"/>
      <c r="B26" s="1" t="s">
        <v>300</v>
      </c>
      <c r="C26" s="1" t="s">
        <v>301</v>
      </c>
      <c r="D26" s="46">
        <v>523</v>
      </c>
      <c r="E26" s="46">
        <v>354</v>
      </c>
      <c r="F26" s="46">
        <v>169</v>
      </c>
      <c r="G26" s="2"/>
      <c r="H26" s="213">
        <f t="shared" si="0"/>
        <v>169</v>
      </c>
      <c r="I26" s="214">
        <f t="shared" si="4"/>
        <v>0</v>
      </c>
    </row>
    <row r="27" spans="1:18" ht="12.5" x14ac:dyDescent="0.25">
      <c r="A27" s="1"/>
      <c r="B27" s="1" t="s">
        <v>280</v>
      </c>
      <c r="C27" s="1" t="s">
        <v>281</v>
      </c>
      <c r="D27" s="46">
        <v>264</v>
      </c>
      <c r="E27" s="46">
        <v>99</v>
      </c>
      <c r="F27" s="46">
        <v>165</v>
      </c>
      <c r="G27" s="2"/>
      <c r="H27" s="213">
        <f t="shared" si="0"/>
        <v>165</v>
      </c>
      <c r="I27" s="214">
        <f t="shared" si="4"/>
        <v>0</v>
      </c>
    </row>
    <row r="28" spans="1:18" ht="12.5" x14ac:dyDescent="0.25">
      <c r="A28" s="1"/>
      <c r="B28" s="1" t="s">
        <v>288</v>
      </c>
      <c r="C28" s="1" t="s">
        <v>289</v>
      </c>
      <c r="D28" s="46">
        <v>388</v>
      </c>
      <c r="E28" s="46">
        <v>231</v>
      </c>
      <c r="F28" s="46">
        <v>157</v>
      </c>
      <c r="G28" s="2"/>
      <c r="H28" s="213">
        <f t="shared" si="0"/>
        <v>157</v>
      </c>
      <c r="I28" s="214">
        <f t="shared" si="4"/>
        <v>0</v>
      </c>
    </row>
    <row r="29" spans="1:18" ht="12.5" x14ac:dyDescent="0.25">
      <c r="A29" s="69"/>
      <c r="B29" s="9"/>
      <c r="C29" s="488" t="s">
        <v>39</v>
      </c>
      <c r="D29" s="367">
        <v>29612</v>
      </c>
      <c r="E29" s="367">
        <v>26861</v>
      </c>
      <c r="F29" s="489">
        <v>2751</v>
      </c>
      <c r="G29" s="2"/>
      <c r="H29" s="213">
        <f>+D29-E29</f>
        <v>2751</v>
      </c>
      <c r="I29" s="214">
        <f>F29-H29</f>
        <v>0</v>
      </c>
    </row>
    <row r="30" spans="1:18" ht="12.5" x14ac:dyDescent="0.25">
      <c r="A30" s="1"/>
      <c r="B30" s="490"/>
      <c r="C30" s="491"/>
      <c r="D30" s="352"/>
      <c r="E30" s="352"/>
      <c r="F30" s="352"/>
      <c r="G30" s="2"/>
      <c r="H30" s="285"/>
      <c r="I30" s="214"/>
    </row>
    <row r="31" spans="1:18" ht="12.5" x14ac:dyDescent="0.25">
      <c r="A31" s="1"/>
      <c r="B31" s="1"/>
      <c r="C31" s="491"/>
      <c r="D31" s="362"/>
      <c r="E31" s="362"/>
      <c r="F31" s="362"/>
      <c r="G31" s="2"/>
      <c r="H31" s="285"/>
      <c r="I31" s="214"/>
    </row>
    <row r="32" spans="1:18" ht="12.5" x14ac:dyDescent="0.25">
      <c r="A32" s="760"/>
      <c r="B32" s="744"/>
      <c r="C32" s="744"/>
      <c r="D32" s="744"/>
      <c r="E32" s="744"/>
      <c r="F32" s="744"/>
      <c r="G32" s="2"/>
      <c r="H32" s="285"/>
      <c r="I32" s="214"/>
    </row>
    <row r="33" spans="1:9" ht="12.5" x14ac:dyDescent="0.25">
      <c r="A33" s="1"/>
      <c r="B33" s="1"/>
      <c r="C33" s="491"/>
      <c r="D33" s="362"/>
      <c r="E33" s="362"/>
      <c r="F33" s="362"/>
      <c r="G33" s="2"/>
      <c r="H33" s="285"/>
      <c r="I33" s="214"/>
    </row>
    <row r="34" spans="1:9" x14ac:dyDescent="0.25">
      <c r="A34" s="163" t="s">
        <v>67</v>
      </c>
    </row>
  </sheetData>
  <sortState xmlns:xlrd2="http://schemas.microsoft.com/office/spreadsheetml/2017/richdata2" ref="C9:F34">
    <sortCondition descending="1" ref="F9:F34"/>
  </sortState>
  <mergeCells count="6">
    <mergeCell ref="A32:F32"/>
    <mergeCell ref="H5:H6"/>
    <mergeCell ref="D6:F6"/>
    <mergeCell ref="A2:F2"/>
    <mergeCell ref="D4:E4"/>
    <mergeCell ref="B4:C5"/>
  </mergeCells>
  <phoneticPr fontId="0" type="noConversion"/>
  <pageMargins left="0.24" right="0.75" top="0.62992125984251968" bottom="1" header="0" footer="0"/>
  <pageSetup paperSize="9" orientation="portrait" r:id="rId1"/>
  <headerFooter alignWithMargins="0"/>
  <ignoredErrors>
    <ignoredError sqref="B9:C21 B23:C28 B2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"/>
  <sheetViews>
    <sheetView zoomScaleNormal="100" workbookViewId="0">
      <selection activeCell="A18" sqref="A18"/>
    </sheetView>
  </sheetViews>
  <sheetFormatPr baseColWidth="10" defaultColWidth="11.453125" defaultRowHeight="12.5" x14ac:dyDescent="0.25"/>
  <cols>
    <col min="1" max="1" width="79.7265625" customWidth="1"/>
    <col min="2" max="2" width="19.7265625" customWidth="1"/>
    <col min="3" max="3" width="10.54296875" customWidth="1"/>
    <col min="4" max="4" width="11" customWidth="1"/>
    <col min="5" max="5" width="6.7265625" customWidth="1"/>
    <col min="6" max="6" width="10.54296875" customWidth="1"/>
    <col min="7" max="7" width="6.453125" style="71" customWidth="1"/>
    <col min="8" max="8" width="10.7265625" style="4"/>
  </cols>
  <sheetData>
    <row r="1" spans="1:8" x14ac:dyDescent="0.25">
      <c r="A1" s="72" t="s">
        <v>590</v>
      </c>
    </row>
    <row r="4" spans="1:8" ht="15" customHeight="1" x14ac:dyDescent="0.25">
      <c r="A4" s="514" t="s">
        <v>68</v>
      </c>
      <c r="B4" s="514" t="s">
        <v>69</v>
      </c>
      <c r="C4" s="514" t="s">
        <v>70</v>
      </c>
      <c r="D4" s="514" t="s">
        <v>54</v>
      </c>
      <c r="E4" s="514" t="s">
        <v>27</v>
      </c>
      <c r="F4" s="515" t="s">
        <v>71</v>
      </c>
    </row>
    <row r="5" spans="1:8" ht="15" customHeight="1" x14ac:dyDescent="0.25">
      <c r="A5" s="516" t="s">
        <v>72</v>
      </c>
      <c r="B5" s="203"/>
      <c r="C5" s="203"/>
      <c r="D5" s="203"/>
      <c r="E5" s="203"/>
      <c r="F5" s="203"/>
    </row>
    <row r="6" spans="1:8" x14ac:dyDescent="0.25">
      <c r="A6" s="517" t="s">
        <v>591</v>
      </c>
      <c r="B6" s="518" t="s">
        <v>5</v>
      </c>
      <c r="C6" s="73">
        <v>7901</v>
      </c>
      <c r="D6" s="519">
        <v>6074</v>
      </c>
      <c r="E6" s="519">
        <v>1827</v>
      </c>
      <c r="F6" s="73">
        <v>13975</v>
      </c>
    </row>
    <row r="7" spans="1:8" x14ac:dyDescent="0.25">
      <c r="A7" s="517" t="s">
        <v>592</v>
      </c>
      <c r="B7" s="518" t="s">
        <v>73</v>
      </c>
      <c r="C7" s="74">
        <v>15.1</v>
      </c>
      <c r="D7" s="74">
        <v>15.8</v>
      </c>
      <c r="E7" s="74"/>
      <c r="F7" s="74">
        <v>15.4</v>
      </c>
      <c r="H7" s="62"/>
    </row>
    <row r="8" spans="1:8" x14ac:dyDescent="0.25">
      <c r="A8" s="517" t="s">
        <v>593</v>
      </c>
      <c r="B8" s="518" t="s">
        <v>73</v>
      </c>
      <c r="C8" s="74">
        <v>7</v>
      </c>
      <c r="D8" s="74">
        <v>-8.4</v>
      </c>
      <c r="E8" s="235"/>
      <c r="F8" s="235"/>
    </row>
    <row r="9" spans="1:8" x14ac:dyDescent="0.25">
      <c r="A9" s="517" t="s">
        <v>594</v>
      </c>
      <c r="B9" s="518" t="s">
        <v>73</v>
      </c>
      <c r="C9" s="74">
        <v>0.3</v>
      </c>
      <c r="D9" s="74">
        <v>-2.2999999999999998</v>
      </c>
      <c r="E9" s="235"/>
      <c r="F9" s="235"/>
    </row>
    <row r="10" spans="1:8" x14ac:dyDescent="0.25">
      <c r="A10" s="72" t="s">
        <v>595</v>
      </c>
      <c r="B10" s="520"/>
      <c r="C10" s="520"/>
      <c r="D10" s="520"/>
      <c r="E10" s="520"/>
      <c r="F10" s="520"/>
    </row>
    <row r="11" spans="1:8" x14ac:dyDescent="0.25">
      <c r="A11" s="517" t="s">
        <v>74</v>
      </c>
      <c r="B11" s="518" t="s">
        <v>73</v>
      </c>
      <c r="C11" s="236">
        <v>6.4</v>
      </c>
      <c r="D11" s="236">
        <v>7</v>
      </c>
      <c r="E11" s="235"/>
      <c r="F11" s="235"/>
    </row>
    <row r="12" spans="1:8" x14ac:dyDescent="0.25">
      <c r="A12" s="517" t="s">
        <v>75</v>
      </c>
      <c r="B12" s="518" t="s">
        <v>73</v>
      </c>
      <c r="C12" s="236">
        <v>8.1999999999999993</v>
      </c>
      <c r="D12" s="236">
        <v>8.3000000000000007</v>
      </c>
      <c r="E12" s="235"/>
      <c r="F12" s="235"/>
    </row>
    <row r="13" spans="1:8" x14ac:dyDescent="0.25">
      <c r="A13" s="521" t="s">
        <v>76</v>
      </c>
      <c r="B13" s="522" t="s">
        <v>5</v>
      </c>
      <c r="C13" s="237"/>
      <c r="D13" s="237"/>
      <c r="E13" s="237"/>
      <c r="F13" s="238">
        <v>-39</v>
      </c>
    </row>
  </sheetData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L28"/>
  <sheetViews>
    <sheetView workbookViewId="0">
      <selection activeCell="E30" sqref="E30"/>
    </sheetView>
  </sheetViews>
  <sheetFormatPr baseColWidth="10" defaultColWidth="11.453125" defaultRowHeight="11.5" x14ac:dyDescent="0.25"/>
  <cols>
    <col min="1" max="1" width="1.7265625" style="4" customWidth="1"/>
    <col min="2" max="2" width="8.26953125" style="4" customWidth="1"/>
    <col min="3" max="3" width="53.453125" style="4" customWidth="1"/>
    <col min="4" max="4" width="8.54296875" style="4" customWidth="1"/>
    <col min="5" max="5" width="10.453125" style="4" customWidth="1"/>
    <col min="6" max="6" width="12.26953125" style="4" customWidth="1"/>
    <col min="7" max="7" width="9.453125" style="4" customWidth="1"/>
    <col min="8" max="8" width="11.453125" style="4"/>
    <col min="9" max="9" width="9.7265625" style="4" customWidth="1"/>
    <col min="10" max="16384" width="11.453125" style="4"/>
  </cols>
  <sheetData>
    <row r="1" spans="1:12" ht="15" customHeight="1" x14ac:dyDescent="0.25">
      <c r="A1" s="168" t="s">
        <v>622</v>
      </c>
      <c r="B1" s="168"/>
      <c r="C1" s="168"/>
      <c r="D1" s="168"/>
      <c r="E1" s="168"/>
      <c r="F1" s="168"/>
      <c r="H1" s="107"/>
      <c r="J1" s="107"/>
    </row>
    <row r="2" spans="1:12" ht="14.25" customHeight="1" x14ac:dyDescent="0.25">
      <c r="A2" s="732"/>
      <c r="B2" s="732"/>
      <c r="C2" s="732"/>
      <c r="D2" s="732"/>
      <c r="E2" s="732"/>
      <c r="F2" s="732"/>
      <c r="G2" s="45"/>
      <c r="H2" s="107"/>
    </row>
    <row r="3" spans="1:12" ht="6.75" customHeight="1" x14ac:dyDescent="0.25"/>
    <row r="4" spans="1:12" ht="15.75" customHeight="1" thickBot="1" x14ac:dyDescent="0.3">
      <c r="A4" s="484"/>
      <c r="B4" s="804" t="s">
        <v>481</v>
      </c>
      <c r="C4" s="804"/>
      <c r="D4" s="803" t="s">
        <v>609</v>
      </c>
      <c r="E4" s="803"/>
      <c r="F4" s="485" t="s">
        <v>482</v>
      </c>
      <c r="G4" s="128"/>
      <c r="H4" s="283"/>
      <c r="L4" s="284"/>
    </row>
    <row r="5" spans="1:12" ht="15" customHeight="1" x14ac:dyDescent="0.25">
      <c r="A5" s="486"/>
      <c r="B5" s="805"/>
      <c r="C5" s="805"/>
      <c r="D5" s="487" t="s">
        <v>106</v>
      </c>
      <c r="E5" s="487" t="s">
        <v>104</v>
      </c>
      <c r="F5" s="487" t="s">
        <v>484</v>
      </c>
      <c r="G5" s="128"/>
      <c r="H5" s="801" t="s">
        <v>485</v>
      </c>
    </row>
    <row r="6" spans="1:12" ht="12.75" customHeight="1" thickBot="1" x14ac:dyDescent="0.3">
      <c r="A6" s="192"/>
      <c r="B6" s="192"/>
      <c r="C6" s="192"/>
      <c r="D6" s="733" t="s">
        <v>5</v>
      </c>
      <c r="E6" s="733"/>
      <c r="F6" s="733"/>
      <c r="G6" s="193"/>
      <c r="H6" s="802"/>
      <c r="I6" s="211"/>
    </row>
    <row r="7" spans="1:12" ht="12.75" customHeight="1" thickBot="1" x14ac:dyDescent="0.3">
      <c r="A7" s="129" t="s">
        <v>337</v>
      </c>
      <c r="B7" s="1"/>
      <c r="C7" s="212"/>
      <c r="D7" s="379">
        <v>70738</v>
      </c>
      <c r="E7" s="379">
        <v>51201</v>
      </c>
      <c r="F7" s="379">
        <v>19537</v>
      </c>
      <c r="G7" s="8"/>
      <c r="H7" s="492">
        <f t="shared" ref="H7:H24" si="0">D7-E7</f>
        <v>19537</v>
      </c>
      <c r="I7" s="214">
        <f>F7-H7</f>
        <v>0</v>
      </c>
      <c r="J7" s="2"/>
      <c r="K7" s="2"/>
    </row>
    <row r="8" spans="1:12" ht="12.75" customHeight="1" x14ac:dyDescent="0.25">
      <c r="A8" s="1"/>
      <c r="B8" s="21" t="s">
        <v>245</v>
      </c>
      <c r="C8" s="212"/>
      <c r="D8" s="379">
        <v>17511</v>
      </c>
      <c r="E8" s="379">
        <v>10121</v>
      </c>
      <c r="F8" s="379">
        <v>7390</v>
      </c>
      <c r="G8" s="8"/>
      <c r="H8" s="492">
        <f t="shared" si="0"/>
        <v>7390</v>
      </c>
      <c r="I8" s="214">
        <f t="shared" ref="I8:I23" si="1">F8-H8</f>
        <v>0</v>
      </c>
      <c r="J8" s="215"/>
    </row>
    <row r="9" spans="1:12" ht="12.5" x14ac:dyDescent="0.25">
      <c r="A9" s="1"/>
      <c r="B9" s="1" t="s">
        <v>338</v>
      </c>
      <c r="C9" s="1" t="s">
        <v>339</v>
      </c>
      <c r="D9" s="17">
        <v>4394</v>
      </c>
      <c r="E9" s="17">
        <v>1492</v>
      </c>
      <c r="F9" s="17">
        <v>2902</v>
      </c>
      <c r="G9" s="2"/>
      <c r="H9" s="213">
        <f t="shared" si="0"/>
        <v>2902</v>
      </c>
      <c r="I9" s="214">
        <f t="shared" si="1"/>
        <v>0</v>
      </c>
      <c r="J9" s="216"/>
    </row>
    <row r="10" spans="1:12" ht="12.5" x14ac:dyDescent="0.25">
      <c r="A10" s="1"/>
      <c r="B10" s="1" t="s">
        <v>340</v>
      </c>
      <c r="C10" s="1" t="s">
        <v>341</v>
      </c>
      <c r="D10" s="17">
        <v>2567</v>
      </c>
      <c r="E10" s="17">
        <v>1101</v>
      </c>
      <c r="F10" s="17">
        <v>1466</v>
      </c>
      <c r="G10" s="2"/>
      <c r="H10" s="213">
        <f t="shared" si="0"/>
        <v>1466</v>
      </c>
      <c r="I10" s="214">
        <f t="shared" si="1"/>
        <v>0</v>
      </c>
      <c r="J10" s="216"/>
    </row>
    <row r="11" spans="1:12" ht="12.5" x14ac:dyDescent="0.25">
      <c r="A11" s="1"/>
      <c r="B11" s="1" t="s">
        <v>342</v>
      </c>
      <c r="C11" s="1" t="s">
        <v>343</v>
      </c>
      <c r="D11" s="17">
        <v>1527</v>
      </c>
      <c r="E11" s="17">
        <v>815</v>
      </c>
      <c r="F11" s="17">
        <v>712</v>
      </c>
      <c r="G11" s="2"/>
      <c r="H11" s="213">
        <f t="shared" si="0"/>
        <v>712</v>
      </c>
      <c r="I11" s="214">
        <f t="shared" si="1"/>
        <v>0</v>
      </c>
      <c r="J11" s="216"/>
    </row>
    <row r="12" spans="1:12" ht="12.5" x14ac:dyDescent="0.25">
      <c r="A12" s="1"/>
      <c r="B12" s="1" t="s">
        <v>372</v>
      </c>
      <c r="C12" s="1" t="s">
        <v>373</v>
      </c>
      <c r="D12" s="17">
        <v>846</v>
      </c>
      <c r="E12" s="17">
        <v>213</v>
      </c>
      <c r="F12" s="17">
        <v>633</v>
      </c>
      <c r="G12" s="2"/>
      <c r="H12" s="213">
        <f t="shared" si="0"/>
        <v>633</v>
      </c>
      <c r="I12" s="214">
        <f t="shared" si="1"/>
        <v>0</v>
      </c>
      <c r="J12" s="216"/>
    </row>
    <row r="13" spans="1:12" ht="12.5" x14ac:dyDescent="0.25">
      <c r="A13" s="1"/>
      <c r="B13" s="1" t="s">
        <v>344</v>
      </c>
      <c r="C13" s="1" t="s">
        <v>345</v>
      </c>
      <c r="D13" s="17">
        <v>678</v>
      </c>
      <c r="E13" s="17">
        <v>149</v>
      </c>
      <c r="F13" s="17">
        <v>529</v>
      </c>
      <c r="G13" s="2"/>
      <c r="H13" s="213">
        <f t="shared" si="0"/>
        <v>529</v>
      </c>
      <c r="I13" s="214">
        <f t="shared" si="1"/>
        <v>0</v>
      </c>
      <c r="J13" s="216"/>
    </row>
    <row r="14" spans="1:12" ht="12.5" x14ac:dyDescent="0.25">
      <c r="A14" s="1"/>
      <c r="B14" s="1" t="s">
        <v>366</v>
      </c>
      <c r="C14" s="1" t="s">
        <v>367</v>
      </c>
      <c r="D14" s="17">
        <v>671</v>
      </c>
      <c r="E14" s="17">
        <v>264</v>
      </c>
      <c r="F14" s="17">
        <v>407</v>
      </c>
      <c r="G14" s="2"/>
      <c r="H14" s="213">
        <f t="shared" si="0"/>
        <v>407</v>
      </c>
      <c r="I14" s="214">
        <f t="shared" si="1"/>
        <v>0</v>
      </c>
      <c r="J14" s="216"/>
    </row>
    <row r="15" spans="1:12" ht="12.5" x14ac:dyDescent="0.25">
      <c r="A15" s="1"/>
      <c r="B15" s="1" t="s">
        <v>574</v>
      </c>
      <c r="C15" s="1" t="s">
        <v>575</v>
      </c>
      <c r="D15" s="17">
        <v>498</v>
      </c>
      <c r="E15" s="17">
        <v>841</v>
      </c>
      <c r="F15" s="17">
        <v>-343</v>
      </c>
      <c r="G15" s="2"/>
      <c r="H15" s="213">
        <f t="shared" si="0"/>
        <v>-343</v>
      </c>
      <c r="I15" s="214">
        <f t="shared" si="1"/>
        <v>0</v>
      </c>
      <c r="J15" s="216"/>
    </row>
    <row r="16" spans="1:12" ht="12.5" x14ac:dyDescent="0.25">
      <c r="A16" s="1"/>
      <c r="B16" s="1" t="s">
        <v>364</v>
      </c>
      <c r="C16" s="1" t="s">
        <v>365</v>
      </c>
      <c r="D16" s="17">
        <v>537</v>
      </c>
      <c r="E16" s="17">
        <v>201</v>
      </c>
      <c r="F16" s="17">
        <v>336</v>
      </c>
      <c r="G16" s="2"/>
      <c r="H16" s="213">
        <f t="shared" si="0"/>
        <v>336</v>
      </c>
      <c r="I16" s="214">
        <f t="shared" si="1"/>
        <v>0</v>
      </c>
      <c r="J16" s="216"/>
    </row>
    <row r="17" spans="1:10" ht="12.5" x14ac:dyDescent="0.25">
      <c r="A17" s="1"/>
      <c r="B17" s="1" t="s">
        <v>258</v>
      </c>
      <c r="C17" s="1" t="s">
        <v>259</v>
      </c>
      <c r="D17" s="17">
        <v>2051</v>
      </c>
      <c r="E17" s="17">
        <v>2350</v>
      </c>
      <c r="F17" s="17">
        <v>-299</v>
      </c>
      <c r="G17" s="2"/>
      <c r="H17" s="213">
        <f t="shared" ref="H17" si="2">D17-E17</f>
        <v>-299</v>
      </c>
      <c r="I17" s="214">
        <f t="shared" ref="I17" si="3">F17-H17</f>
        <v>0</v>
      </c>
      <c r="J17" s="216"/>
    </row>
    <row r="18" spans="1:10" ht="12.5" x14ac:dyDescent="0.25">
      <c r="A18" s="1"/>
      <c r="B18" s="1" t="s">
        <v>370</v>
      </c>
      <c r="C18" s="1" t="s">
        <v>371</v>
      </c>
      <c r="D18" s="17">
        <v>919</v>
      </c>
      <c r="E18" s="17">
        <v>629</v>
      </c>
      <c r="F18" s="17">
        <v>290</v>
      </c>
      <c r="G18" s="2"/>
      <c r="H18" s="213">
        <f t="shared" si="0"/>
        <v>290</v>
      </c>
      <c r="I18" s="214">
        <f t="shared" si="1"/>
        <v>0</v>
      </c>
      <c r="J18" s="216"/>
    </row>
    <row r="19" spans="1:10" ht="12.5" x14ac:dyDescent="0.25">
      <c r="A19" s="1"/>
      <c r="B19" s="1" t="s">
        <v>350</v>
      </c>
      <c r="C19" s="1" t="s">
        <v>351</v>
      </c>
      <c r="D19" s="17">
        <v>550</v>
      </c>
      <c r="E19" s="17">
        <v>287</v>
      </c>
      <c r="F19" s="17">
        <v>263</v>
      </c>
      <c r="G19" s="2"/>
      <c r="H19" s="213">
        <f t="shared" si="0"/>
        <v>263</v>
      </c>
      <c r="I19" s="214">
        <f t="shared" si="1"/>
        <v>0</v>
      </c>
    </row>
    <row r="20" spans="1:10" ht="12.5" x14ac:dyDescent="0.25">
      <c r="A20" s="1"/>
      <c r="B20" s="1" t="s">
        <v>346</v>
      </c>
      <c r="C20" s="1" t="s">
        <v>347</v>
      </c>
      <c r="D20" s="17">
        <v>794</v>
      </c>
      <c r="E20" s="17">
        <v>533</v>
      </c>
      <c r="F20" s="17">
        <v>261</v>
      </c>
      <c r="G20" s="2"/>
      <c r="H20" s="213">
        <f t="shared" si="0"/>
        <v>261</v>
      </c>
      <c r="I20" s="214">
        <f t="shared" si="1"/>
        <v>0</v>
      </c>
    </row>
    <row r="21" spans="1:10" ht="12.5" x14ac:dyDescent="0.25">
      <c r="A21" s="1"/>
      <c r="B21" s="1" t="s">
        <v>270</v>
      </c>
      <c r="C21" s="1" t="s">
        <v>576</v>
      </c>
      <c r="D21" s="17">
        <v>680</v>
      </c>
      <c r="E21" s="17">
        <v>434</v>
      </c>
      <c r="F21" s="17">
        <v>246</v>
      </c>
      <c r="G21" s="2"/>
      <c r="H21" s="213">
        <f t="shared" si="0"/>
        <v>246</v>
      </c>
      <c r="I21" s="214">
        <f t="shared" si="1"/>
        <v>0</v>
      </c>
    </row>
    <row r="22" spans="1:10" ht="12.5" x14ac:dyDescent="0.25">
      <c r="A22" s="1"/>
      <c r="B22" s="1" t="s">
        <v>374</v>
      </c>
      <c r="C22" s="1" t="s">
        <v>375</v>
      </c>
      <c r="D22" s="17">
        <v>545</v>
      </c>
      <c r="E22" s="17">
        <v>740</v>
      </c>
      <c r="F22" s="17">
        <v>-195</v>
      </c>
      <c r="G22" s="2"/>
      <c r="H22" s="213">
        <f t="shared" si="0"/>
        <v>-195</v>
      </c>
      <c r="I22" s="214">
        <f t="shared" si="1"/>
        <v>0</v>
      </c>
    </row>
    <row r="23" spans="1:10" ht="12.5" x14ac:dyDescent="0.25">
      <c r="A23" s="1"/>
      <c r="B23" s="1" t="s">
        <v>268</v>
      </c>
      <c r="C23" s="1" t="s">
        <v>269</v>
      </c>
      <c r="D23" s="17">
        <v>254</v>
      </c>
      <c r="E23" s="17">
        <v>72</v>
      </c>
      <c r="F23" s="17">
        <v>182</v>
      </c>
      <c r="G23" s="2"/>
      <c r="H23" s="213">
        <f t="shared" si="0"/>
        <v>182</v>
      </c>
      <c r="I23" s="214">
        <f t="shared" si="1"/>
        <v>0</v>
      </c>
    </row>
    <row r="24" spans="1:10" ht="13" thickBot="1" x14ac:dyDescent="0.3">
      <c r="A24" s="69"/>
      <c r="B24" s="69"/>
      <c r="C24" s="366" t="s">
        <v>39</v>
      </c>
      <c r="D24" s="489">
        <v>53227</v>
      </c>
      <c r="E24" s="489">
        <v>41080</v>
      </c>
      <c r="F24" s="489">
        <v>12147</v>
      </c>
      <c r="G24" s="2"/>
      <c r="H24" s="493">
        <f t="shared" si="0"/>
        <v>12147</v>
      </c>
      <c r="I24" s="214">
        <f t="shared" ref="I24" si="4">F24-H24</f>
        <v>0</v>
      </c>
    </row>
    <row r="25" spans="1:10" x14ac:dyDescent="0.25">
      <c r="A25" s="1"/>
      <c r="B25" s="1"/>
      <c r="C25" s="491"/>
      <c r="D25" s="362"/>
      <c r="E25" s="362"/>
      <c r="F25" s="362"/>
      <c r="G25" s="2"/>
      <c r="I25" s="214"/>
    </row>
    <row r="26" spans="1:10" x14ac:dyDescent="0.25">
      <c r="A26" s="1"/>
      <c r="B26" s="1"/>
      <c r="C26" s="491"/>
      <c r="D26" s="362"/>
      <c r="E26" s="362"/>
      <c r="F26" s="362"/>
      <c r="G26" s="2"/>
      <c r="I26" s="214"/>
    </row>
    <row r="28" spans="1:10" x14ac:dyDescent="0.25">
      <c r="A28" s="163" t="s">
        <v>67</v>
      </c>
    </row>
  </sheetData>
  <mergeCells count="5">
    <mergeCell ref="A2:F2"/>
    <mergeCell ref="B4:C5"/>
    <mergeCell ref="D4:E4"/>
    <mergeCell ref="H5:H6"/>
    <mergeCell ref="D6:F6"/>
  </mergeCells>
  <pageMargins left="0.7" right="0.7" top="0.75" bottom="0.75" header="0.3" footer="0.3"/>
  <ignoredErrors>
    <ignoredError sqref="B24:C24 B9:C20 B22:C23 B21" numberStoredAsText="1"/>
  </ignoredError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Hoja5"/>
  <dimension ref="A1:W64"/>
  <sheetViews>
    <sheetView zoomScaleNormal="100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L32" sqref="L32"/>
    </sheetView>
  </sheetViews>
  <sheetFormatPr baseColWidth="10" defaultColWidth="11.453125" defaultRowHeight="11.5" x14ac:dyDescent="0.25"/>
  <cols>
    <col min="1" max="1" width="2" style="4" customWidth="1"/>
    <col min="2" max="2" width="18.26953125" style="4" customWidth="1"/>
    <col min="3" max="4" width="6.7265625" style="4" customWidth="1"/>
    <col min="5" max="5" width="6.54296875" style="40" customWidth="1"/>
    <col min="6" max="6" width="6.453125" style="4" bestFit="1" customWidth="1"/>
    <col min="7" max="7" width="5.7265625" style="4" bestFit="1" customWidth="1"/>
    <col min="8" max="8" width="6.7265625" style="40" customWidth="1"/>
    <col min="9" max="9" width="6.26953125" style="4" customWidth="1"/>
    <col min="10" max="10" width="6" style="4" customWidth="1"/>
    <col min="11" max="11" width="6.453125" style="40" customWidth="1"/>
    <col min="12" max="13" width="6" style="4" customWidth="1"/>
    <col min="14" max="14" width="7.26953125" style="40" customWidth="1"/>
    <col min="15" max="15" width="6" style="4" customWidth="1"/>
    <col min="16" max="16" width="6.7265625" style="4" customWidth="1"/>
    <col min="17" max="17" width="7.7265625" style="40" customWidth="1"/>
    <col min="18" max="18" width="4.7265625" style="4" customWidth="1"/>
    <col min="19" max="20" width="7.26953125" style="4" customWidth="1"/>
    <col min="21" max="21" width="7.54296875" style="4" customWidth="1"/>
    <col min="22" max="22" width="8.54296875" style="4" customWidth="1"/>
    <col min="23" max="23" width="9.7265625" style="4" customWidth="1"/>
    <col min="24" max="16384" width="11.453125" style="4"/>
  </cols>
  <sheetData>
    <row r="1" spans="1:23" ht="12.75" customHeight="1" x14ac:dyDescent="0.25">
      <c r="A1" s="806" t="s">
        <v>623</v>
      </c>
      <c r="B1" s="806"/>
      <c r="C1" s="806"/>
      <c r="D1" s="806"/>
      <c r="E1" s="806"/>
      <c r="F1" s="806"/>
      <c r="G1" s="806"/>
      <c r="H1" s="806"/>
      <c r="I1" s="806"/>
      <c r="J1" s="806"/>
      <c r="K1" s="806"/>
      <c r="L1" s="806"/>
      <c r="M1" s="806"/>
      <c r="N1" s="806"/>
      <c r="O1" s="806"/>
      <c r="P1" s="806"/>
      <c r="Q1" s="806"/>
    </row>
    <row r="2" spans="1:23" ht="12.75" customHeight="1" x14ac:dyDescent="0.25">
      <c r="A2" s="807"/>
      <c r="B2" s="807"/>
      <c r="C2" s="807"/>
      <c r="D2" s="807"/>
      <c r="E2" s="807"/>
      <c r="F2" s="807"/>
      <c r="G2" s="807"/>
      <c r="H2" s="808"/>
      <c r="I2" s="807"/>
      <c r="J2" s="807"/>
      <c r="K2" s="808"/>
      <c r="L2" s="807"/>
      <c r="M2" s="807"/>
      <c r="N2" s="808"/>
      <c r="O2" s="807"/>
      <c r="P2" s="807"/>
      <c r="Q2" s="808"/>
    </row>
    <row r="3" spans="1:23" x14ac:dyDescent="0.25">
      <c r="B3" s="814"/>
      <c r="C3" s="814"/>
      <c r="D3" s="814"/>
      <c r="E3" s="814"/>
      <c r="F3" s="814"/>
      <c r="G3" s="814"/>
      <c r="H3" s="815"/>
      <c r="I3" s="814"/>
      <c r="J3" s="814"/>
      <c r="K3" s="815"/>
      <c r="L3" s="814"/>
      <c r="M3" s="814"/>
      <c r="N3" s="815"/>
      <c r="O3" s="814"/>
      <c r="P3" s="814"/>
      <c r="Q3" s="815"/>
    </row>
    <row r="4" spans="1:23" x14ac:dyDescent="0.25">
      <c r="A4" s="725"/>
      <c r="B4" s="725"/>
      <c r="C4" s="793" t="s">
        <v>488</v>
      </c>
      <c r="D4" s="793"/>
      <c r="E4" s="793"/>
      <c r="F4" s="793"/>
      <c r="G4" s="793"/>
      <c r="H4" s="819"/>
      <c r="I4" s="793"/>
      <c r="J4" s="793"/>
      <c r="K4" s="819"/>
      <c r="L4" s="793"/>
      <c r="M4" s="793"/>
      <c r="N4" s="819"/>
      <c r="O4" s="793"/>
      <c r="P4" s="793"/>
      <c r="Q4" s="819"/>
    </row>
    <row r="5" spans="1:23" ht="16.5" customHeight="1" x14ac:dyDescent="0.25">
      <c r="A5" s="816" t="s">
        <v>489</v>
      </c>
      <c r="B5" s="816"/>
      <c r="C5" s="793" t="s">
        <v>58</v>
      </c>
      <c r="D5" s="793"/>
      <c r="E5" s="793"/>
      <c r="F5" s="810" t="s">
        <v>490</v>
      </c>
      <c r="G5" s="810"/>
      <c r="H5" s="811"/>
      <c r="I5" s="822" t="s">
        <v>119</v>
      </c>
      <c r="J5" s="822"/>
      <c r="K5" s="823"/>
      <c r="L5" s="822" t="s">
        <v>120</v>
      </c>
      <c r="M5" s="822"/>
      <c r="N5" s="823"/>
      <c r="O5" s="810" t="s">
        <v>121</v>
      </c>
      <c r="P5" s="810"/>
      <c r="Q5" s="811"/>
    </row>
    <row r="6" spans="1:23" ht="15" customHeight="1" x14ac:dyDescent="0.25">
      <c r="A6" s="816" t="s">
        <v>491</v>
      </c>
      <c r="B6" s="816"/>
      <c r="C6" s="793"/>
      <c r="D6" s="793"/>
      <c r="E6" s="793"/>
      <c r="F6" s="812" t="s">
        <v>492</v>
      </c>
      <c r="G6" s="812"/>
      <c r="H6" s="813"/>
      <c r="I6" s="822"/>
      <c r="J6" s="822"/>
      <c r="K6" s="823"/>
      <c r="L6" s="822"/>
      <c r="M6" s="822"/>
      <c r="N6" s="823"/>
      <c r="O6" s="812"/>
      <c r="P6" s="812"/>
      <c r="Q6" s="813"/>
    </row>
    <row r="7" spans="1:23" ht="12.75" customHeight="1" x14ac:dyDescent="0.25">
      <c r="A7" s="816" t="s">
        <v>493</v>
      </c>
      <c r="B7" s="816"/>
      <c r="C7" s="809" t="s">
        <v>494</v>
      </c>
      <c r="D7" s="809" t="s">
        <v>104</v>
      </c>
      <c r="E7" s="817" t="s">
        <v>495</v>
      </c>
      <c r="F7" s="809" t="s">
        <v>494</v>
      </c>
      <c r="G7" s="809" t="s">
        <v>104</v>
      </c>
      <c r="H7" s="817" t="s">
        <v>495</v>
      </c>
      <c r="I7" s="809" t="s">
        <v>494</v>
      </c>
      <c r="J7" s="809" t="s">
        <v>104</v>
      </c>
      <c r="K7" s="817" t="s">
        <v>495</v>
      </c>
      <c r="L7" s="809" t="s">
        <v>494</v>
      </c>
      <c r="M7" s="809" t="s">
        <v>104</v>
      </c>
      <c r="N7" s="817" t="s">
        <v>495</v>
      </c>
      <c r="O7" s="809" t="s">
        <v>494</v>
      </c>
      <c r="P7" s="809" t="s">
        <v>104</v>
      </c>
      <c r="Q7" s="817" t="s">
        <v>495</v>
      </c>
    </row>
    <row r="8" spans="1:23" ht="13.5" customHeight="1" thickBot="1" x14ac:dyDescent="0.3">
      <c r="A8" s="791" t="s">
        <v>496</v>
      </c>
      <c r="B8" s="791"/>
      <c r="C8" s="809"/>
      <c r="D8" s="809"/>
      <c r="E8" s="818"/>
      <c r="F8" s="809"/>
      <c r="G8" s="809"/>
      <c r="H8" s="818"/>
      <c r="I8" s="809"/>
      <c r="J8" s="809"/>
      <c r="K8" s="818"/>
      <c r="L8" s="809"/>
      <c r="M8" s="809"/>
      <c r="N8" s="818"/>
      <c r="O8" s="809"/>
      <c r="P8" s="809"/>
      <c r="Q8" s="818"/>
    </row>
    <row r="9" spans="1:23" ht="20.25" customHeight="1" thickBot="1" x14ac:dyDescent="0.35">
      <c r="A9" s="1"/>
      <c r="B9" s="193"/>
      <c r="C9" s="821" t="s">
        <v>5</v>
      </c>
      <c r="D9" s="821"/>
      <c r="E9" s="85" t="s">
        <v>73</v>
      </c>
      <c r="F9" s="821" t="s">
        <v>5</v>
      </c>
      <c r="G9" s="821"/>
      <c r="H9" s="85" t="s">
        <v>73</v>
      </c>
      <c r="I9" s="821" t="s">
        <v>5</v>
      </c>
      <c r="J9" s="821"/>
      <c r="K9" s="85" t="s">
        <v>73</v>
      </c>
      <c r="L9" s="821" t="s">
        <v>5</v>
      </c>
      <c r="M9" s="821"/>
      <c r="N9" s="85" t="s">
        <v>73</v>
      </c>
      <c r="O9" s="821" t="s">
        <v>5</v>
      </c>
      <c r="P9" s="821"/>
      <c r="Q9" s="85" t="s">
        <v>73</v>
      </c>
      <c r="S9" s="799" t="s">
        <v>497</v>
      </c>
      <c r="T9" s="820"/>
      <c r="U9" s="820"/>
      <c r="V9" s="820"/>
      <c r="W9" s="800"/>
    </row>
    <row r="10" spans="1:23" ht="13.5" customHeight="1" thickBot="1" x14ac:dyDescent="0.35">
      <c r="A10" s="1"/>
      <c r="B10" s="44"/>
      <c r="C10" s="540"/>
      <c r="D10" s="540"/>
      <c r="E10" s="541"/>
      <c r="F10" s="540"/>
      <c r="G10" s="540"/>
      <c r="H10" s="541"/>
      <c r="I10" s="540"/>
      <c r="J10" s="540"/>
      <c r="K10" s="541"/>
      <c r="L10" s="540"/>
      <c r="M10" s="540"/>
      <c r="N10" s="541"/>
      <c r="O10" s="540"/>
      <c r="P10" s="540"/>
      <c r="Q10" s="541"/>
      <c r="S10" s="542" t="s">
        <v>92</v>
      </c>
      <c r="T10" s="543" t="s">
        <v>189</v>
      </c>
      <c r="U10" s="543" t="s">
        <v>30</v>
      </c>
      <c r="V10" s="543" t="s">
        <v>31</v>
      </c>
      <c r="W10" s="544" t="s">
        <v>498</v>
      </c>
    </row>
    <row r="11" spans="1:23" ht="13.5" customHeight="1" x14ac:dyDescent="0.3">
      <c r="A11" s="168" t="s">
        <v>58</v>
      </c>
      <c r="B11" s="168"/>
      <c r="C11" s="379">
        <v>7901</v>
      </c>
      <c r="D11" s="379">
        <v>6863</v>
      </c>
      <c r="E11" s="388">
        <v>15.1</v>
      </c>
      <c r="F11" s="379">
        <v>2382</v>
      </c>
      <c r="G11" s="379">
        <v>1826</v>
      </c>
      <c r="H11" s="388">
        <v>30.400000000000002</v>
      </c>
      <c r="I11" s="379">
        <v>2545</v>
      </c>
      <c r="J11" s="379">
        <v>2514</v>
      </c>
      <c r="K11" s="388">
        <v>1.2</v>
      </c>
      <c r="L11" s="379">
        <v>2255</v>
      </c>
      <c r="M11" s="379">
        <v>1932</v>
      </c>
      <c r="N11" s="388">
        <v>16.7</v>
      </c>
      <c r="O11" s="379">
        <v>719</v>
      </c>
      <c r="P11" s="379">
        <v>590</v>
      </c>
      <c r="Q11" s="388">
        <v>21.900000000000002</v>
      </c>
      <c r="R11" s="5"/>
      <c r="S11" s="545">
        <f>+C11-D11</f>
        <v>1038</v>
      </c>
      <c r="T11" s="545">
        <f>+F11-G11</f>
        <v>556</v>
      </c>
      <c r="U11" s="545">
        <f>+I11-J11</f>
        <v>31</v>
      </c>
      <c r="V11" s="545">
        <f t="shared" ref="V11:V30" si="0">+L11-M11</f>
        <v>323</v>
      </c>
      <c r="W11" s="545">
        <f>+O11-P11</f>
        <v>129</v>
      </c>
    </row>
    <row r="12" spans="1:23" ht="13.5" customHeight="1" x14ac:dyDescent="0.25">
      <c r="A12" s="1"/>
      <c r="B12" s="67" t="s">
        <v>93</v>
      </c>
      <c r="C12" s="362">
        <v>1412</v>
      </c>
      <c r="D12" s="362">
        <v>1368</v>
      </c>
      <c r="E12" s="363">
        <v>3.2</v>
      </c>
      <c r="F12" s="362">
        <v>118</v>
      </c>
      <c r="G12" s="362">
        <v>243</v>
      </c>
      <c r="H12" s="363">
        <v>-51.4</v>
      </c>
      <c r="I12" s="362">
        <v>224</v>
      </c>
      <c r="J12" s="362">
        <v>210</v>
      </c>
      <c r="K12" s="363">
        <v>6.7</v>
      </c>
      <c r="L12" s="362">
        <v>924</v>
      </c>
      <c r="M12" s="362">
        <v>714</v>
      </c>
      <c r="N12" s="363">
        <v>29.400000000000002</v>
      </c>
      <c r="O12" s="362">
        <v>145</v>
      </c>
      <c r="P12" s="362">
        <v>201</v>
      </c>
      <c r="Q12" s="363">
        <v>-27.900000000000002</v>
      </c>
      <c r="R12" s="5"/>
      <c r="S12" s="213">
        <f>+C12-D12</f>
        <v>44</v>
      </c>
      <c r="T12" s="213">
        <f t="shared" ref="T12:T30" si="1">+F12-G12</f>
        <v>-125</v>
      </c>
      <c r="U12" s="213">
        <f>+I12-J12</f>
        <v>14</v>
      </c>
      <c r="V12" s="213">
        <f t="shared" si="0"/>
        <v>210</v>
      </c>
      <c r="W12" s="213">
        <f>+O12-P12</f>
        <v>-56</v>
      </c>
    </row>
    <row r="13" spans="1:23" ht="13.5" customHeight="1" x14ac:dyDescent="0.25">
      <c r="A13" s="1"/>
      <c r="B13" s="67" t="s">
        <v>49</v>
      </c>
      <c r="C13" s="362">
        <v>351</v>
      </c>
      <c r="D13" s="362">
        <v>420</v>
      </c>
      <c r="E13" s="363">
        <v>-16.399999999999999</v>
      </c>
      <c r="F13" s="362">
        <v>32</v>
      </c>
      <c r="G13" s="362">
        <v>77</v>
      </c>
      <c r="H13" s="363">
        <v>-58.4</v>
      </c>
      <c r="I13" s="362">
        <v>124</v>
      </c>
      <c r="J13" s="362">
        <v>154</v>
      </c>
      <c r="K13" s="363">
        <v>-19.5</v>
      </c>
      <c r="L13" s="362">
        <v>172</v>
      </c>
      <c r="M13" s="362">
        <v>146</v>
      </c>
      <c r="N13" s="363">
        <v>17.8</v>
      </c>
      <c r="O13" s="362">
        <v>23</v>
      </c>
      <c r="P13" s="362">
        <v>43</v>
      </c>
      <c r="Q13" s="363">
        <v>-46.5</v>
      </c>
      <c r="R13" s="5"/>
      <c r="S13" s="213">
        <f t="shared" ref="S13:S30" si="2">+C13-D13</f>
        <v>-69</v>
      </c>
      <c r="T13" s="213">
        <f t="shared" si="1"/>
        <v>-45</v>
      </c>
      <c r="U13" s="213">
        <f t="shared" ref="U13:U30" si="3">+I13-J13</f>
        <v>-30</v>
      </c>
      <c r="V13" s="213">
        <f t="shared" si="0"/>
        <v>26</v>
      </c>
      <c r="W13" s="213">
        <f t="shared" ref="W13:W30" si="4">+O13-P13</f>
        <v>-20</v>
      </c>
    </row>
    <row r="14" spans="1:23" ht="13.5" customHeight="1" x14ac:dyDescent="0.25">
      <c r="A14" s="1"/>
      <c r="B14" s="67" t="s">
        <v>403</v>
      </c>
      <c r="C14" s="362">
        <v>424</v>
      </c>
      <c r="D14" s="362">
        <v>391</v>
      </c>
      <c r="E14" s="363">
        <v>8.4</v>
      </c>
      <c r="F14" s="362">
        <v>125</v>
      </c>
      <c r="G14" s="362">
        <v>142</v>
      </c>
      <c r="H14" s="363">
        <v>-12</v>
      </c>
      <c r="I14" s="362">
        <v>103</v>
      </c>
      <c r="J14" s="362">
        <v>109</v>
      </c>
      <c r="K14" s="363">
        <v>-5.5</v>
      </c>
      <c r="L14" s="362">
        <v>192</v>
      </c>
      <c r="M14" s="362">
        <v>137</v>
      </c>
      <c r="N14" s="363">
        <v>40.1</v>
      </c>
      <c r="O14" s="362">
        <v>4</v>
      </c>
      <c r="P14" s="362">
        <v>4</v>
      </c>
      <c r="Q14" s="363" t="s">
        <v>153</v>
      </c>
      <c r="R14" s="5"/>
      <c r="S14" s="213">
        <f t="shared" si="2"/>
        <v>33</v>
      </c>
      <c r="T14" s="213">
        <f t="shared" si="1"/>
        <v>-17</v>
      </c>
      <c r="U14" s="213">
        <f t="shared" si="3"/>
        <v>-6</v>
      </c>
      <c r="V14" s="213">
        <f t="shared" si="0"/>
        <v>55</v>
      </c>
      <c r="W14" s="213">
        <f t="shared" si="4"/>
        <v>0</v>
      </c>
    </row>
    <row r="15" spans="1:23" ht="13.5" customHeight="1" x14ac:dyDescent="0.25">
      <c r="A15" s="1"/>
      <c r="B15" s="67" t="s">
        <v>404</v>
      </c>
      <c r="C15" s="362">
        <v>171</v>
      </c>
      <c r="D15" s="362">
        <v>89</v>
      </c>
      <c r="E15" s="363">
        <v>92.100000000000009</v>
      </c>
      <c r="F15" s="362">
        <v>8</v>
      </c>
      <c r="G15" s="362">
        <v>3</v>
      </c>
      <c r="H15" s="363">
        <v>166.70000000000002</v>
      </c>
      <c r="I15" s="362">
        <v>43</v>
      </c>
      <c r="J15" s="362">
        <v>30</v>
      </c>
      <c r="K15" s="363">
        <v>43.300000000000004</v>
      </c>
      <c r="L15" s="362">
        <v>112</v>
      </c>
      <c r="M15" s="362">
        <v>56</v>
      </c>
      <c r="N15" s="363">
        <v>100</v>
      </c>
      <c r="O15" s="362">
        <v>9</v>
      </c>
      <c r="P15" s="504">
        <v>0</v>
      </c>
      <c r="Q15" s="365" t="s">
        <v>185</v>
      </c>
      <c r="R15" s="5"/>
      <c r="S15" s="213">
        <f t="shared" si="2"/>
        <v>82</v>
      </c>
      <c r="T15" s="213">
        <f t="shared" si="1"/>
        <v>5</v>
      </c>
      <c r="U15" s="213">
        <f t="shared" si="3"/>
        <v>13</v>
      </c>
      <c r="V15" s="213">
        <f t="shared" si="0"/>
        <v>56</v>
      </c>
      <c r="W15" s="213">
        <f t="shared" si="4"/>
        <v>9</v>
      </c>
    </row>
    <row r="16" spans="1:23" ht="13.5" customHeight="1" x14ac:dyDescent="0.25">
      <c r="A16" s="1"/>
      <c r="B16" s="67" t="s">
        <v>405</v>
      </c>
      <c r="C16" s="362">
        <v>814</v>
      </c>
      <c r="D16" s="362">
        <v>658</v>
      </c>
      <c r="E16" s="363">
        <v>23.7</v>
      </c>
      <c r="F16" s="362">
        <v>67</v>
      </c>
      <c r="G16" s="362">
        <v>60</v>
      </c>
      <c r="H16" s="363">
        <v>11.700000000000001</v>
      </c>
      <c r="I16" s="362">
        <v>189</v>
      </c>
      <c r="J16" s="362">
        <v>147</v>
      </c>
      <c r="K16" s="363">
        <v>28.6</v>
      </c>
      <c r="L16" s="362">
        <v>284</v>
      </c>
      <c r="M16" s="362">
        <v>317</v>
      </c>
      <c r="N16" s="363">
        <v>-10.4</v>
      </c>
      <c r="O16" s="362">
        <v>274</v>
      </c>
      <c r="P16" s="362">
        <v>133</v>
      </c>
      <c r="Q16" s="363">
        <v>106</v>
      </c>
      <c r="R16" s="5"/>
      <c r="S16" s="213">
        <f t="shared" si="2"/>
        <v>156</v>
      </c>
      <c r="T16" s="213">
        <f t="shared" si="1"/>
        <v>7</v>
      </c>
      <c r="U16" s="213">
        <f t="shared" si="3"/>
        <v>42</v>
      </c>
      <c r="V16" s="213">
        <f t="shared" si="0"/>
        <v>-33</v>
      </c>
      <c r="W16" s="213">
        <f t="shared" si="4"/>
        <v>141</v>
      </c>
    </row>
    <row r="17" spans="1:23" ht="13.5" customHeight="1" x14ac:dyDescent="0.25">
      <c r="A17" s="1"/>
      <c r="B17" s="67" t="s">
        <v>406</v>
      </c>
      <c r="C17" s="362">
        <v>1165</v>
      </c>
      <c r="D17" s="362">
        <v>932</v>
      </c>
      <c r="E17" s="363">
        <v>25</v>
      </c>
      <c r="F17" s="362">
        <v>196</v>
      </c>
      <c r="G17" s="362">
        <v>216</v>
      </c>
      <c r="H17" s="363">
        <v>-9.3000000000000007</v>
      </c>
      <c r="I17" s="362">
        <v>543</v>
      </c>
      <c r="J17" s="362">
        <v>373</v>
      </c>
      <c r="K17" s="363">
        <v>45.6</v>
      </c>
      <c r="L17" s="362">
        <v>304</v>
      </c>
      <c r="M17" s="362">
        <v>313</v>
      </c>
      <c r="N17" s="363">
        <v>-2.9</v>
      </c>
      <c r="O17" s="362">
        <v>122</v>
      </c>
      <c r="P17" s="362">
        <v>31</v>
      </c>
      <c r="Q17" s="363">
        <v>293.5</v>
      </c>
      <c r="R17" s="5"/>
      <c r="S17" s="213">
        <f t="shared" si="2"/>
        <v>233</v>
      </c>
      <c r="T17" s="213">
        <f t="shared" si="1"/>
        <v>-20</v>
      </c>
      <c r="U17" s="213">
        <f t="shared" si="3"/>
        <v>170</v>
      </c>
      <c r="V17" s="213">
        <f t="shared" si="0"/>
        <v>-9</v>
      </c>
      <c r="W17" s="213">
        <f t="shared" si="4"/>
        <v>91</v>
      </c>
    </row>
    <row r="18" spans="1:23" ht="12.5" x14ac:dyDescent="0.25">
      <c r="A18" s="1"/>
      <c r="B18" s="123" t="s">
        <v>499</v>
      </c>
      <c r="C18" s="362">
        <v>95</v>
      </c>
      <c r="D18" s="362">
        <v>49</v>
      </c>
      <c r="E18" s="363">
        <v>93.9</v>
      </c>
      <c r="F18" s="362">
        <v>8</v>
      </c>
      <c r="G18" s="362">
        <v>17</v>
      </c>
      <c r="H18" s="363">
        <v>-52.9</v>
      </c>
      <c r="I18" s="362">
        <v>52</v>
      </c>
      <c r="J18" s="362">
        <v>29</v>
      </c>
      <c r="K18" s="363">
        <v>79.3</v>
      </c>
      <c r="L18" s="362">
        <v>1</v>
      </c>
      <c r="M18" s="362">
        <v>2</v>
      </c>
      <c r="N18" s="363">
        <v>-50</v>
      </c>
      <c r="O18" s="504">
        <v>33</v>
      </c>
      <c r="P18" s="504" t="s">
        <v>153</v>
      </c>
      <c r="Q18" s="365" t="s">
        <v>185</v>
      </c>
      <c r="R18" s="5"/>
      <c r="S18" s="213">
        <f t="shared" si="2"/>
        <v>46</v>
      </c>
      <c r="T18" s="213">
        <f t="shared" si="1"/>
        <v>-9</v>
      </c>
      <c r="U18" s="213">
        <f t="shared" si="3"/>
        <v>23</v>
      </c>
      <c r="V18" s="213">
        <f t="shared" si="0"/>
        <v>-1</v>
      </c>
      <c r="W18" s="213" t="e">
        <f t="shared" si="4"/>
        <v>#VALUE!</v>
      </c>
    </row>
    <row r="19" spans="1:23" ht="13.5" customHeight="1" x14ac:dyDescent="0.25">
      <c r="A19" s="1"/>
      <c r="B19" s="67" t="s">
        <v>408</v>
      </c>
      <c r="C19" s="362">
        <v>86</v>
      </c>
      <c r="D19" s="362">
        <v>59</v>
      </c>
      <c r="E19" s="363">
        <v>45.800000000000004</v>
      </c>
      <c r="F19" s="504">
        <v>1</v>
      </c>
      <c r="G19" s="504">
        <v>0</v>
      </c>
      <c r="H19" s="363">
        <v>142.4</v>
      </c>
      <c r="I19" s="362">
        <v>2</v>
      </c>
      <c r="J19" s="362">
        <v>2</v>
      </c>
      <c r="K19" s="365" t="s">
        <v>153</v>
      </c>
      <c r="L19" s="362">
        <v>83</v>
      </c>
      <c r="M19" s="362">
        <v>57</v>
      </c>
      <c r="N19" s="363">
        <v>45.6</v>
      </c>
      <c r="O19" s="504" t="s">
        <v>153</v>
      </c>
      <c r="P19" s="504" t="s">
        <v>153</v>
      </c>
      <c r="Q19" s="365" t="s">
        <v>153</v>
      </c>
      <c r="R19" s="5"/>
      <c r="S19" s="213">
        <f t="shared" si="2"/>
        <v>27</v>
      </c>
      <c r="T19" s="213">
        <f t="shared" si="1"/>
        <v>1</v>
      </c>
      <c r="U19" s="213">
        <f t="shared" si="3"/>
        <v>0</v>
      </c>
      <c r="V19" s="213">
        <f t="shared" si="0"/>
        <v>26</v>
      </c>
      <c r="W19" s="213" t="e">
        <f t="shared" si="4"/>
        <v>#VALUE!</v>
      </c>
    </row>
    <row r="20" spans="1:23" ht="13.5" customHeight="1" x14ac:dyDescent="0.25">
      <c r="A20" s="1"/>
      <c r="B20" s="67" t="s">
        <v>500</v>
      </c>
      <c r="C20" s="362">
        <v>87</v>
      </c>
      <c r="D20" s="362">
        <v>82</v>
      </c>
      <c r="E20" s="363">
        <v>6.1000000000000005</v>
      </c>
      <c r="F20" s="362">
        <v>33</v>
      </c>
      <c r="G20" s="362">
        <v>9</v>
      </c>
      <c r="H20" s="363">
        <v>266.7</v>
      </c>
      <c r="I20" s="362">
        <v>52</v>
      </c>
      <c r="J20" s="362">
        <v>57</v>
      </c>
      <c r="K20" s="363">
        <v>-8.8000000000000007</v>
      </c>
      <c r="L20" s="362">
        <v>1</v>
      </c>
      <c r="M20" s="362">
        <v>15</v>
      </c>
      <c r="N20" s="363">
        <v>-93.3</v>
      </c>
      <c r="O20" s="504" t="s">
        <v>153</v>
      </c>
      <c r="P20" s="504" t="s">
        <v>153</v>
      </c>
      <c r="Q20" s="365" t="s">
        <v>153</v>
      </c>
      <c r="R20" s="5"/>
      <c r="S20" s="213">
        <f t="shared" si="2"/>
        <v>5</v>
      </c>
      <c r="T20" s="213">
        <f t="shared" si="1"/>
        <v>24</v>
      </c>
      <c r="U20" s="213">
        <f t="shared" si="3"/>
        <v>-5</v>
      </c>
      <c r="V20" s="213">
        <f t="shared" si="0"/>
        <v>-14</v>
      </c>
      <c r="W20" s="213" t="e">
        <f t="shared" si="4"/>
        <v>#VALUE!</v>
      </c>
    </row>
    <row r="21" spans="1:23" ht="13.5" customHeight="1" x14ac:dyDescent="0.25">
      <c r="A21" s="1"/>
      <c r="B21" s="67" t="s">
        <v>410</v>
      </c>
      <c r="C21" s="362">
        <v>498</v>
      </c>
      <c r="D21" s="362">
        <v>537</v>
      </c>
      <c r="E21" s="363">
        <v>-7.3</v>
      </c>
      <c r="F21" s="362">
        <v>163</v>
      </c>
      <c r="G21" s="362">
        <v>257</v>
      </c>
      <c r="H21" s="363">
        <v>-36.6</v>
      </c>
      <c r="I21" s="362">
        <v>323</v>
      </c>
      <c r="J21" s="362">
        <v>270</v>
      </c>
      <c r="K21" s="363">
        <v>19.600000000000001</v>
      </c>
      <c r="L21" s="628" t="s">
        <v>284</v>
      </c>
      <c r="M21" s="362">
        <v>10</v>
      </c>
      <c r="N21" s="629" t="s">
        <v>284</v>
      </c>
      <c r="O21" s="627" t="s">
        <v>284</v>
      </c>
      <c r="P21" s="504" t="s">
        <v>153</v>
      </c>
      <c r="Q21" s="625" t="s">
        <v>284</v>
      </c>
      <c r="R21" s="5"/>
      <c r="S21" s="213">
        <f t="shared" si="2"/>
        <v>-39</v>
      </c>
      <c r="T21" s="213">
        <f t="shared" si="1"/>
        <v>-94</v>
      </c>
      <c r="U21" s="213">
        <f t="shared" si="3"/>
        <v>53</v>
      </c>
      <c r="V21" s="213" t="e">
        <f t="shared" si="0"/>
        <v>#VALUE!</v>
      </c>
      <c r="W21" s="213" t="e">
        <f t="shared" si="4"/>
        <v>#VALUE!</v>
      </c>
    </row>
    <row r="22" spans="1:23" ht="13.5" customHeight="1" x14ac:dyDescent="0.25">
      <c r="A22" s="1"/>
      <c r="B22" s="67" t="s">
        <v>45</v>
      </c>
      <c r="C22" s="362">
        <v>1636</v>
      </c>
      <c r="D22" s="362">
        <v>511</v>
      </c>
      <c r="E22" s="363">
        <v>220.20000000000002</v>
      </c>
      <c r="F22" s="362">
        <v>1257</v>
      </c>
      <c r="G22" s="362">
        <v>283</v>
      </c>
      <c r="H22" s="363">
        <v>344.2</v>
      </c>
      <c r="I22" s="362">
        <v>291</v>
      </c>
      <c r="J22" s="362">
        <v>202</v>
      </c>
      <c r="K22" s="363">
        <v>44.1</v>
      </c>
      <c r="L22" s="362">
        <v>48</v>
      </c>
      <c r="M22" s="628" t="s">
        <v>284</v>
      </c>
      <c r="N22" s="629" t="s">
        <v>284</v>
      </c>
      <c r="O22" s="362">
        <v>40</v>
      </c>
      <c r="P22" s="624" t="s">
        <v>284</v>
      </c>
      <c r="Q22" s="625" t="s">
        <v>284</v>
      </c>
      <c r="R22" s="5"/>
      <c r="S22" s="213">
        <f t="shared" si="2"/>
        <v>1125</v>
      </c>
      <c r="T22" s="213">
        <f t="shared" si="1"/>
        <v>974</v>
      </c>
      <c r="U22" s="213">
        <f t="shared" si="3"/>
        <v>89</v>
      </c>
      <c r="V22" s="213" t="e">
        <f t="shared" si="0"/>
        <v>#VALUE!</v>
      </c>
      <c r="W22" s="213" t="e">
        <f t="shared" si="4"/>
        <v>#VALUE!</v>
      </c>
    </row>
    <row r="23" spans="1:23" ht="13.5" customHeight="1" x14ac:dyDescent="0.25">
      <c r="A23" s="1"/>
      <c r="B23" s="67" t="s">
        <v>411</v>
      </c>
      <c r="C23" s="362">
        <v>143</v>
      </c>
      <c r="D23" s="362">
        <v>260</v>
      </c>
      <c r="E23" s="363">
        <v>-45</v>
      </c>
      <c r="F23" s="362">
        <v>118</v>
      </c>
      <c r="G23" s="362">
        <v>197</v>
      </c>
      <c r="H23" s="363">
        <v>-40.1</v>
      </c>
      <c r="I23" s="362">
        <v>20</v>
      </c>
      <c r="J23" s="362">
        <v>60</v>
      </c>
      <c r="K23" s="363">
        <v>-66.7</v>
      </c>
      <c r="L23" s="628" t="s">
        <v>284</v>
      </c>
      <c r="M23" s="362">
        <v>3</v>
      </c>
      <c r="N23" s="630" t="s">
        <v>284</v>
      </c>
      <c r="O23" s="627" t="s">
        <v>284</v>
      </c>
      <c r="P23" s="504" t="s">
        <v>153</v>
      </c>
      <c r="Q23" s="625" t="s">
        <v>284</v>
      </c>
      <c r="R23" s="5"/>
      <c r="S23" s="213">
        <f t="shared" si="2"/>
        <v>-117</v>
      </c>
      <c r="T23" s="213">
        <f t="shared" si="1"/>
        <v>-79</v>
      </c>
      <c r="U23" s="213">
        <f t="shared" si="3"/>
        <v>-40</v>
      </c>
      <c r="V23" s="213" t="e">
        <f t="shared" si="0"/>
        <v>#VALUE!</v>
      </c>
      <c r="W23" s="213" t="e">
        <f t="shared" si="4"/>
        <v>#VALUE!</v>
      </c>
    </row>
    <row r="24" spans="1:23" ht="13.5" customHeight="1" x14ac:dyDescent="0.25">
      <c r="A24" s="1"/>
      <c r="B24" s="67" t="s">
        <v>412</v>
      </c>
      <c r="C24" s="362">
        <v>51</v>
      </c>
      <c r="D24" s="362">
        <v>72</v>
      </c>
      <c r="E24" s="363">
        <v>-29.2</v>
      </c>
      <c r="F24" s="362">
        <v>15</v>
      </c>
      <c r="G24" s="362">
        <v>28</v>
      </c>
      <c r="H24" s="363">
        <v>-46.4</v>
      </c>
      <c r="I24" s="362">
        <v>14</v>
      </c>
      <c r="J24" s="362">
        <v>36</v>
      </c>
      <c r="K24" s="363">
        <v>-61.1</v>
      </c>
      <c r="L24" s="362">
        <v>21</v>
      </c>
      <c r="M24" s="362">
        <v>7</v>
      </c>
      <c r="N24" s="363">
        <v>200</v>
      </c>
      <c r="O24" s="504" t="s">
        <v>153</v>
      </c>
      <c r="P24" s="504" t="s">
        <v>153</v>
      </c>
      <c r="Q24" s="365" t="s">
        <v>153</v>
      </c>
      <c r="R24" s="5"/>
      <c r="S24" s="213">
        <f t="shared" si="2"/>
        <v>-21</v>
      </c>
      <c r="T24" s="213">
        <f t="shared" si="1"/>
        <v>-13</v>
      </c>
      <c r="U24" s="213">
        <f t="shared" si="3"/>
        <v>-22</v>
      </c>
      <c r="V24" s="213">
        <f t="shared" si="0"/>
        <v>14</v>
      </c>
      <c r="W24" s="213" t="e">
        <f t="shared" si="4"/>
        <v>#VALUE!</v>
      </c>
    </row>
    <row r="25" spans="1:23" ht="13.5" customHeight="1" x14ac:dyDescent="0.25">
      <c r="A25" s="1"/>
      <c r="B25" s="67" t="s">
        <v>48</v>
      </c>
      <c r="C25" s="362">
        <v>165</v>
      </c>
      <c r="D25" s="362">
        <v>437</v>
      </c>
      <c r="E25" s="363">
        <v>-62.2</v>
      </c>
      <c r="F25" s="628" t="s">
        <v>284</v>
      </c>
      <c r="G25" s="628" t="s">
        <v>284</v>
      </c>
      <c r="H25" s="629" t="s">
        <v>284</v>
      </c>
      <c r="I25" s="362">
        <v>116</v>
      </c>
      <c r="J25" s="362">
        <v>342</v>
      </c>
      <c r="K25" s="363">
        <v>-66.099999999999994</v>
      </c>
      <c r="L25" s="362">
        <v>48</v>
      </c>
      <c r="M25" s="362">
        <v>85</v>
      </c>
      <c r="N25" s="363">
        <v>-43.5</v>
      </c>
      <c r="O25" s="362">
        <v>0</v>
      </c>
      <c r="P25" s="624" t="s">
        <v>284</v>
      </c>
      <c r="Q25" s="625" t="s">
        <v>284</v>
      </c>
      <c r="R25" s="5"/>
      <c r="S25" s="213">
        <f t="shared" si="2"/>
        <v>-272</v>
      </c>
      <c r="T25" s="213" t="e">
        <f t="shared" si="1"/>
        <v>#VALUE!</v>
      </c>
      <c r="U25" s="213">
        <f t="shared" si="3"/>
        <v>-226</v>
      </c>
      <c r="V25" s="213">
        <f t="shared" si="0"/>
        <v>-37</v>
      </c>
      <c r="W25" s="213" t="e">
        <f t="shared" si="4"/>
        <v>#VALUE!</v>
      </c>
    </row>
    <row r="26" spans="1:23" ht="13.5" customHeight="1" x14ac:dyDescent="0.25">
      <c r="A26" s="1"/>
      <c r="B26" s="67" t="s">
        <v>413</v>
      </c>
      <c r="C26" s="362">
        <v>229</v>
      </c>
      <c r="D26" s="362">
        <v>228</v>
      </c>
      <c r="E26" s="363">
        <v>0.4</v>
      </c>
      <c r="F26" s="362">
        <v>102</v>
      </c>
      <c r="G26" s="362">
        <v>61</v>
      </c>
      <c r="H26" s="363">
        <v>67.2</v>
      </c>
      <c r="I26" s="362">
        <v>103</v>
      </c>
      <c r="J26" s="362">
        <v>82</v>
      </c>
      <c r="K26" s="363">
        <v>25.6</v>
      </c>
      <c r="L26" s="628" t="s">
        <v>284</v>
      </c>
      <c r="M26" s="362">
        <v>9</v>
      </c>
      <c r="N26" s="629" t="s">
        <v>284</v>
      </c>
      <c r="O26" s="627" t="s">
        <v>284</v>
      </c>
      <c r="P26" s="362">
        <v>76</v>
      </c>
      <c r="Q26" s="625" t="s">
        <v>284</v>
      </c>
      <c r="R26" s="5"/>
      <c r="S26" s="213">
        <f t="shared" si="2"/>
        <v>1</v>
      </c>
      <c r="T26" s="213">
        <f t="shared" si="1"/>
        <v>41</v>
      </c>
      <c r="U26" s="213">
        <f t="shared" si="3"/>
        <v>21</v>
      </c>
      <c r="V26" s="213" t="e">
        <f t="shared" si="0"/>
        <v>#VALUE!</v>
      </c>
      <c r="W26" s="213" t="e">
        <f t="shared" si="4"/>
        <v>#VALUE!</v>
      </c>
    </row>
    <row r="27" spans="1:23" ht="13.5" customHeight="1" x14ac:dyDescent="0.25">
      <c r="A27" s="1"/>
      <c r="B27" s="67" t="s">
        <v>414</v>
      </c>
      <c r="C27" s="362">
        <v>210</v>
      </c>
      <c r="D27" s="362">
        <v>157</v>
      </c>
      <c r="E27" s="363">
        <v>33.799999999999997</v>
      </c>
      <c r="F27" s="362">
        <v>78</v>
      </c>
      <c r="G27" s="362">
        <v>71</v>
      </c>
      <c r="H27" s="363">
        <v>9.9</v>
      </c>
      <c r="I27" s="362">
        <v>128</v>
      </c>
      <c r="J27" s="362">
        <v>79</v>
      </c>
      <c r="K27" s="363">
        <v>62</v>
      </c>
      <c r="L27" s="628" t="s">
        <v>284</v>
      </c>
      <c r="M27" s="362">
        <v>6</v>
      </c>
      <c r="N27" s="629" t="s">
        <v>284</v>
      </c>
      <c r="O27" s="627" t="s">
        <v>284</v>
      </c>
      <c r="P27" s="504" t="s">
        <v>153</v>
      </c>
      <c r="Q27" s="625" t="s">
        <v>284</v>
      </c>
      <c r="R27" s="5"/>
      <c r="S27" s="213">
        <f t="shared" si="2"/>
        <v>53</v>
      </c>
      <c r="T27" s="213">
        <f t="shared" si="1"/>
        <v>7</v>
      </c>
      <c r="U27" s="213">
        <f t="shared" si="3"/>
        <v>49</v>
      </c>
      <c r="V27" s="213" t="e">
        <f t="shared" si="0"/>
        <v>#VALUE!</v>
      </c>
      <c r="W27" s="213" t="e">
        <f t="shared" si="4"/>
        <v>#VALUE!</v>
      </c>
    </row>
    <row r="28" spans="1:23" ht="12.5" x14ac:dyDescent="0.25">
      <c r="A28" s="1"/>
      <c r="B28" s="1" t="s">
        <v>415</v>
      </c>
      <c r="C28" s="362">
        <v>32</v>
      </c>
      <c r="D28" s="362">
        <v>42</v>
      </c>
      <c r="E28" s="363">
        <v>-23.8</v>
      </c>
      <c r="F28" s="362">
        <v>1</v>
      </c>
      <c r="G28" s="362">
        <v>2</v>
      </c>
      <c r="H28" s="363">
        <v>-50</v>
      </c>
      <c r="I28" s="362">
        <v>24</v>
      </c>
      <c r="J28" s="362">
        <v>32</v>
      </c>
      <c r="K28" s="363">
        <v>-25</v>
      </c>
      <c r="L28" s="362">
        <v>7</v>
      </c>
      <c r="M28" s="362">
        <v>7</v>
      </c>
      <c r="N28" s="363" t="s">
        <v>153</v>
      </c>
      <c r="O28" s="504" t="s">
        <v>153</v>
      </c>
      <c r="P28" s="504" t="s">
        <v>153</v>
      </c>
      <c r="Q28" s="365" t="s">
        <v>153</v>
      </c>
      <c r="S28" s="213">
        <f t="shared" si="2"/>
        <v>-10</v>
      </c>
      <c r="T28" s="213">
        <f t="shared" si="1"/>
        <v>-1</v>
      </c>
      <c r="U28" s="213">
        <f t="shared" si="3"/>
        <v>-8</v>
      </c>
      <c r="V28" s="213">
        <f t="shared" si="0"/>
        <v>0</v>
      </c>
      <c r="W28" s="213" t="e">
        <f t="shared" si="4"/>
        <v>#VALUE!</v>
      </c>
    </row>
    <row r="29" spans="1:23" ht="12.5" x14ac:dyDescent="0.25">
      <c r="A29" s="1"/>
      <c r="B29" s="1" t="s">
        <v>416</v>
      </c>
      <c r="C29" s="362">
        <v>87</v>
      </c>
      <c r="D29" s="362">
        <v>80</v>
      </c>
      <c r="E29" s="363">
        <v>8.8000000000000007</v>
      </c>
      <c r="F29" s="628" t="s">
        <v>284</v>
      </c>
      <c r="G29" s="628" t="s">
        <v>284</v>
      </c>
      <c r="H29" s="629" t="s">
        <v>284</v>
      </c>
      <c r="I29" s="362">
        <v>80</v>
      </c>
      <c r="J29" s="362">
        <v>69</v>
      </c>
      <c r="K29" s="363">
        <v>15.9</v>
      </c>
      <c r="L29" s="362">
        <v>5</v>
      </c>
      <c r="M29" s="362">
        <v>8</v>
      </c>
      <c r="N29" s="365">
        <v>-37.5</v>
      </c>
      <c r="O29" s="624" t="s">
        <v>284</v>
      </c>
      <c r="P29" s="504">
        <v>0</v>
      </c>
      <c r="Q29" s="626" t="s">
        <v>284</v>
      </c>
      <c r="S29" s="213">
        <f t="shared" si="2"/>
        <v>7</v>
      </c>
      <c r="T29" s="213" t="e">
        <f t="shared" si="1"/>
        <v>#VALUE!</v>
      </c>
      <c r="U29" s="213">
        <f t="shared" si="3"/>
        <v>11</v>
      </c>
      <c r="V29" s="213">
        <f t="shared" si="0"/>
        <v>-3</v>
      </c>
      <c r="W29" s="213" t="e">
        <f t="shared" si="4"/>
        <v>#VALUE!</v>
      </c>
    </row>
    <row r="30" spans="1:23" ht="13" thickBot="1" x14ac:dyDescent="0.3">
      <c r="A30" s="546"/>
      <c r="B30" s="69" t="s">
        <v>417</v>
      </c>
      <c r="C30" s="505">
        <v>246</v>
      </c>
      <c r="D30" s="505">
        <v>491</v>
      </c>
      <c r="E30" s="506">
        <v>-49.9</v>
      </c>
      <c r="F30" s="505">
        <v>59</v>
      </c>
      <c r="G30" s="505">
        <v>156</v>
      </c>
      <c r="H30" s="506">
        <v>-62.2</v>
      </c>
      <c r="I30" s="505">
        <v>113</v>
      </c>
      <c r="J30" s="505">
        <v>232</v>
      </c>
      <c r="K30" s="506">
        <v>-51.300000000000004</v>
      </c>
      <c r="L30" s="505">
        <v>10</v>
      </c>
      <c r="M30" s="505">
        <v>11</v>
      </c>
      <c r="N30" s="506">
        <v>-9.1</v>
      </c>
      <c r="O30" s="505">
        <v>64</v>
      </c>
      <c r="P30" s="505">
        <v>92</v>
      </c>
      <c r="Q30" s="506">
        <v>-30.400000000000002</v>
      </c>
      <c r="S30" s="493">
        <f t="shared" si="2"/>
        <v>-245</v>
      </c>
      <c r="T30" s="493">
        <f t="shared" si="1"/>
        <v>-97</v>
      </c>
      <c r="U30" s="493">
        <f t="shared" si="3"/>
        <v>-119</v>
      </c>
      <c r="V30" s="493">
        <f t="shared" si="0"/>
        <v>-1</v>
      </c>
      <c r="W30" s="493">
        <f t="shared" si="4"/>
        <v>-28</v>
      </c>
    </row>
    <row r="33" spans="1:17" ht="12.5" x14ac:dyDescent="0.25">
      <c r="A33" s="163" t="s">
        <v>501</v>
      </c>
    </row>
    <row r="34" spans="1:17" ht="12.5" x14ac:dyDescent="0.25">
      <c r="A34" s="163" t="s">
        <v>419</v>
      </c>
    </row>
    <row r="35" spans="1:17" x14ac:dyDescent="0.25">
      <c r="A35" s="163"/>
    </row>
    <row r="36" spans="1:17" x14ac:dyDescent="0.25">
      <c r="A36" s="163"/>
    </row>
    <row r="37" spans="1:17" x14ac:dyDescent="0.25">
      <c r="A37" s="163" t="s">
        <v>502</v>
      </c>
    </row>
    <row r="39" spans="1:17" x14ac:dyDescent="0.25">
      <c r="A39" s="163" t="s">
        <v>67</v>
      </c>
    </row>
    <row r="41" spans="1:17" x14ac:dyDescent="0.25">
      <c r="E41" s="135">
        <f t="shared" ref="E41:E59" si="5">(C11/D11-1)*100</f>
        <v>15.124581086988197</v>
      </c>
      <c r="F41" s="547"/>
      <c r="G41" s="547"/>
      <c r="H41" s="135">
        <f t="shared" ref="H41:H58" si="6">(F11/G11-1)*100</f>
        <v>30.449069003285878</v>
      </c>
      <c r="I41" s="547"/>
      <c r="J41" s="547"/>
      <c r="K41" s="135">
        <f t="shared" ref="K41:K58" si="7">(I11/J11-1)*100</f>
        <v>1.2330946698488443</v>
      </c>
      <c r="L41" s="547"/>
      <c r="M41" s="547"/>
      <c r="N41" s="135">
        <f t="shared" ref="N41:N58" si="8">(L11/M11-1)*100</f>
        <v>16.718426501035189</v>
      </c>
      <c r="O41" s="547"/>
      <c r="P41" s="547"/>
      <c r="Q41" s="135">
        <f t="shared" ref="Q41:Q58" si="9">(O11/P11-1)*100</f>
        <v>21.864406779661017</v>
      </c>
    </row>
    <row r="42" spans="1:17" ht="12.5" x14ac:dyDescent="0.25">
      <c r="A42" s="431"/>
      <c r="B42" s="67"/>
      <c r="E42" s="135">
        <f t="shared" si="5"/>
        <v>3.2163742690058506</v>
      </c>
      <c r="F42" s="547"/>
      <c r="G42" s="547"/>
      <c r="H42" s="135">
        <f t="shared" si="6"/>
        <v>-51.440329218106996</v>
      </c>
      <c r="I42" s="547"/>
      <c r="J42" s="547"/>
      <c r="K42" s="135">
        <f t="shared" si="7"/>
        <v>6.6666666666666652</v>
      </c>
      <c r="L42" s="547"/>
      <c r="M42" s="547"/>
      <c r="N42" s="135">
        <f t="shared" si="8"/>
        <v>29.411764705882359</v>
      </c>
      <c r="O42" s="547"/>
      <c r="P42" s="547"/>
      <c r="Q42" s="135">
        <f t="shared" si="9"/>
        <v>-27.860696517412929</v>
      </c>
    </row>
    <row r="43" spans="1:17" x14ac:dyDescent="0.25">
      <c r="B43" s="67"/>
      <c r="E43" s="135">
        <f t="shared" si="5"/>
        <v>-16.428571428571427</v>
      </c>
      <c r="F43" s="547"/>
      <c r="G43" s="547"/>
      <c r="H43" s="135">
        <f t="shared" si="6"/>
        <v>-58.441558441558442</v>
      </c>
      <c r="I43" s="547"/>
      <c r="J43" s="547"/>
      <c r="K43" s="135">
        <f t="shared" si="7"/>
        <v>-19.480519480519476</v>
      </c>
      <c r="L43" s="547"/>
      <c r="M43" s="547"/>
      <c r="N43" s="135">
        <f t="shared" si="8"/>
        <v>17.808219178082197</v>
      </c>
      <c r="O43" s="547"/>
      <c r="P43" s="547"/>
      <c r="Q43" s="135">
        <f t="shared" si="9"/>
        <v>-46.511627906976749</v>
      </c>
    </row>
    <row r="44" spans="1:17" x14ac:dyDescent="0.25">
      <c r="B44" s="67"/>
      <c r="E44" s="135">
        <f t="shared" si="5"/>
        <v>8.4398976982097196</v>
      </c>
      <c r="F44" s="547"/>
      <c r="G44" s="547"/>
      <c r="H44" s="135">
        <f t="shared" si="6"/>
        <v>-11.971830985915489</v>
      </c>
      <c r="I44" s="547"/>
      <c r="J44" s="547"/>
      <c r="K44" s="135">
        <f t="shared" si="7"/>
        <v>-5.5045871559633035</v>
      </c>
      <c r="L44" s="547"/>
      <c r="M44" s="547"/>
      <c r="N44" s="135">
        <f t="shared" si="8"/>
        <v>40.14598540145986</v>
      </c>
      <c r="O44" s="547"/>
      <c r="P44" s="547"/>
      <c r="Q44" s="135">
        <f t="shared" si="9"/>
        <v>0</v>
      </c>
    </row>
    <row r="45" spans="1:17" x14ac:dyDescent="0.25">
      <c r="B45" s="67"/>
      <c r="E45" s="135">
        <f t="shared" si="5"/>
        <v>92.134831460674164</v>
      </c>
      <c r="F45" s="547"/>
      <c r="G45" s="547"/>
      <c r="H45" s="135">
        <f t="shared" si="6"/>
        <v>166.66666666666666</v>
      </c>
      <c r="I45" s="547"/>
      <c r="J45" s="547"/>
      <c r="K45" s="135">
        <f t="shared" si="7"/>
        <v>43.333333333333336</v>
      </c>
      <c r="L45" s="547"/>
      <c r="M45" s="547"/>
      <c r="N45" s="135">
        <f t="shared" si="8"/>
        <v>100</v>
      </c>
      <c r="O45" s="547"/>
      <c r="P45" s="547"/>
      <c r="Q45" s="135" t="e">
        <f t="shared" si="9"/>
        <v>#DIV/0!</v>
      </c>
    </row>
    <row r="46" spans="1:17" x14ac:dyDescent="0.25">
      <c r="B46" s="67"/>
      <c r="E46" s="135">
        <f t="shared" si="5"/>
        <v>23.708206686930101</v>
      </c>
      <c r="F46" s="547"/>
      <c r="G46" s="547"/>
      <c r="H46" s="135">
        <f t="shared" si="6"/>
        <v>11.66666666666667</v>
      </c>
      <c r="I46" s="547"/>
      <c r="J46" s="547"/>
      <c r="K46" s="135">
        <f t="shared" si="7"/>
        <v>28.57142857142858</v>
      </c>
      <c r="L46" s="547"/>
      <c r="M46" s="547"/>
      <c r="N46" s="135">
        <f t="shared" si="8"/>
        <v>-10.410094637223978</v>
      </c>
      <c r="O46" s="547"/>
      <c r="P46" s="547"/>
      <c r="Q46" s="135">
        <f t="shared" si="9"/>
        <v>106.01503759398496</v>
      </c>
    </row>
    <row r="47" spans="1:17" x14ac:dyDescent="0.25">
      <c r="B47" s="67"/>
      <c r="E47" s="135">
        <f t="shared" si="5"/>
        <v>25</v>
      </c>
      <c r="F47" s="547"/>
      <c r="G47" s="547"/>
      <c r="H47" s="135">
        <f t="shared" si="6"/>
        <v>-9.259259259259256</v>
      </c>
      <c r="I47" s="547"/>
      <c r="J47" s="547"/>
      <c r="K47" s="135">
        <f t="shared" si="7"/>
        <v>45.576407506702424</v>
      </c>
      <c r="L47" s="547"/>
      <c r="M47" s="547"/>
      <c r="N47" s="135">
        <f t="shared" si="8"/>
        <v>-2.8753993610223683</v>
      </c>
      <c r="O47" s="547"/>
      <c r="P47" s="547"/>
      <c r="Q47" s="135">
        <f t="shared" si="9"/>
        <v>293.54838709677421</v>
      </c>
    </row>
    <row r="48" spans="1:17" x14ac:dyDescent="0.25">
      <c r="B48" s="67"/>
      <c r="E48" s="135">
        <f t="shared" si="5"/>
        <v>93.877551020408163</v>
      </c>
      <c r="F48" s="547"/>
      <c r="G48" s="547"/>
      <c r="H48" s="135">
        <f t="shared" si="6"/>
        <v>-52.941176470588239</v>
      </c>
      <c r="I48" s="547"/>
      <c r="J48" s="547"/>
      <c r="K48" s="135">
        <f t="shared" si="7"/>
        <v>79.310344827586206</v>
      </c>
      <c r="L48" s="547"/>
      <c r="M48" s="547"/>
      <c r="N48" s="135">
        <f t="shared" si="8"/>
        <v>-50</v>
      </c>
      <c r="O48" s="547"/>
      <c r="P48" s="547"/>
      <c r="Q48" s="135" t="e">
        <f t="shared" si="9"/>
        <v>#VALUE!</v>
      </c>
    </row>
    <row r="49" spans="2:17" x14ac:dyDescent="0.25">
      <c r="B49" s="67"/>
      <c r="E49" s="135">
        <f t="shared" si="5"/>
        <v>45.762711864406768</v>
      </c>
      <c r="F49" s="547"/>
      <c r="G49" s="547"/>
      <c r="H49" s="135" t="e">
        <f t="shared" si="6"/>
        <v>#DIV/0!</v>
      </c>
      <c r="I49" s="547"/>
      <c r="J49" s="547"/>
      <c r="K49" s="135">
        <f t="shared" si="7"/>
        <v>0</v>
      </c>
      <c r="L49" s="547"/>
      <c r="M49" s="547"/>
      <c r="N49" s="135">
        <f t="shared" si="8"/>
        <v>45.614035087719309</v>
      </c>
      <c r="O49" s="547"/>
      <c r="P49" s="547"/>
      <c r="Q49" s="135" t="e">
        <f t="shared" si="9"/>
        <v>#VALUE!</v>
      </c>
    </row>
    <row r="50" spans="2:17" x14ac:dyDescent="0.25">
      <c r="B50" s="67"/>
      <c r="E50" s="135">
        <f t="shared" si="5"/>
        <v>6.0975609756097615</v>
      </c>
      <c r="F50" s="547"/>
      <c r="G50" s="547"/>
      <c r="H50" s="135">
        <f t="shared" si="6"/>
        <v>266.66666666666663</v>
      </c>
      <c r="I50" s="547"/>
      <c r="J50" s="547"/>
      <c r="K50" s="135">
        <f t="shared" si="7"/>
        <v>-8.7719298245614077</v>
      </c>
      <c r="L50" s="547"/>
      <c r="M50" s="547"/>
      <c r="N50" s="135">
        <f t="shared" si="8"/>
        <v>-93.333333333333329</v>
      </c>
      <c r="O50" s="547"/>
      <c r="P50" s="547"/>
      <c r="Q50" s="135" t="e">
        <f t="shared" si="9"/>
        <v>#VALUE!</v>
      </c>
    </row>
    <row r="51" spans="2:17" x14ac:dyDescent="0.25">
      <c r="B51" s="67"/>
      <c r="E51" s="135">
        <f t="shared" si="5"/>
        <v>-7.2625698324022325</v>
      </c>
      <c r="F51" s="547"/>
      <c r="G51" s="547"/>
      <c r="H51" s="135">
        <f t="shared" si="6"/>
        <v>-36.575875486381328</v>
      </c>
      <c r="I51" s="547"/>
      <c r="J51" s="547"/>
      <c r="K51" s="135">
        <f t="shared" si="7"/>
        <v>19.629629629629619</v>
      </c>
      <c r="L51" s="547"/>
      <c r="M51" s="547"/>
      <c r="N51" s="135" t="e">
        <f t="shared" si="8"/>
        <v>#VALUE!</v>
      </c>
      <c r="O51" s="547"/>
      <c r="P51" s="547"/>
      <c r="Q51" s="135" t="e">
        <f t="shared" si="9"/>
        <v>#VALUE!</v>
      </c>
    </row>
    <row r="52" spans="2:17" x14ac:dyDescent="0.25">
      <c r="B52" s="67"/>
      <c r="E52" s="135">
        <f t="shared" si="5"/>
        <v>220.15655577299412</v>
      </c>
      <c r="F52" s="547"/>
      <c r="G52" s="547"/>
      <c r="H52" s="135">
        <f t="shared" si="6"/>
        <v>344.16961130742044</v>
      </c>
      <c r="I52" s="547"/>
      <c r="J52" s="136"/>
      <c r="K52" s="135">
        <f t="shared" si="7"/>
        <v>44.059405940594054</v>
      </c>
      <c r="L52" s="547"/>
      <c r="M52" s="547"/>
      <c r="N52" s="135" t="e">
        <f t="shared" si="8"/>
        <v>#VALUE!</v>
      </c>
      <c r="O52" s="547"/>
      <c r="P52" s="547"/>
      <c r="Q52" s="135" t="e">
        <f t="shared" si="9"/>
        <v>#VALUE!</v>
      </c>
    </row>
    <row r="53" spans="2:17" x14ac:dyDescent="0.25">
      <c r="B53" s="67"/>
      <c r="E53" s="135">
        <f t="shared" si="5"/>
        <v>-44.999999999999993</v>
      </c>
      <c r="F53" s="547"/>
      <c r="G53" s="547"/>
      <c r="H53" s="135">
        <f t="shared" si="6"/>
        <v>-40.101522842639589</v>
      </c>
      <c r="I53" s="547"/>
      <c r="J53" s="547"/>
      <c r="K53" s="135">
        <f t="shared" si="7"/>
        <v>-66.666666666666671</v>
      </c>
      <c r="L53" s="547"/>
      <c r="M53" s="547"/>
      <c r="N53" s="135" t="e">
        <f t="shared" si="8"/>
        <v>#VALUE!</v>
      </c>
      <c r="O53" s="547"/>
      <c r="P53" s="547"/>
      <c r="Q53" s="135" t="e">
        <f t="shared" si="9"/>
        <v>#VALUE!</v>
      </c>
    </row>
    <row r="54" spans="2:17" x14ac:dyDescent="0.25">
      <c r="B54" s="67"/>
      <c r="E54" s="135">
        <f t="shared" si="5"/>
        <v>-29.166666666666664</v>
      </c>
      <c r="F54" s="547"/>
      <c r="G54" s="547"/>
      <c r="H54" s="135">
        <f t="shared" si="6"/>
        <v>-46.428571428571431</v>
      </c>
      <c r="I54" s="547"/>
      <c r="J54" s="547"/>
      <c r="K54" s="135">
        <f t="shared" si="7"/>
        <v>-61.111111111111114</v>
      </c>
      <c r="L54" s="547"/>
      <c r="M54" s="547"/>
      <c r="N54" s="135">
        <f t="shared" si="8"/>
        <v>200</v>
      </c>
      <c r="O54" s="547"/>
      <c r="P54" s="547"/>
      <c r="Q54" s="135" t="e">
        <f t="shared" si="9"/>
        <v>#VALUE!</v>
      </c>
    </row>
    <row r="55" spans="2:17" x14ac:dyDescent="0.25">
      <c r="B55" s="67"/>
      <c r="E55" s="135">
        <f t="shared" si="5"/>
        <v>-62.242562929061783</v>
      </c>
      <c r="F55" s="547"/>
      <c r="G55" s="547"/>
      <c r="H55" s="135" t="e">
        <f t="shared" si="6"/>
        <v>#VALUE!</v>
      </c>
      <c r="I55" s="547"/>
      <c r="J55" s="547"/>
      <c r="K55" s="135">
        <f t="shared" si="7"/>
        <v>-66.081871345029242</v>
      </c>
      <c r="L55" s="547"/>
      <c r="M55" s="547"/>
      <c r="N55" s="135">
        <f t="shared" si="8"/>
        <v>-43.529411764705884</v>
      </c>
      <c r="O55" s="547"/>
      <c r="P55" s="547"/>
      <c r="Q55" s="135" t="e">
        <f t="shared" si="9"/>
        <v>#VALUE!</v>
      </c>
    </row>
    <row r="56" spans="2:17" x14ac:dyDescent="0.25">
      <c r="B56" s="67"/>
      <c r="E56" s="135">
        <f t="shared" si="5"/>
        <v>0.43859649122806044</v>
      </c>
      <c r="F56" s="547"/>
      <c r="G56" s="547"/>
      <c r="H56" s="135">
        <f t="shared" si="6"/>
        <v>67.21311475409837</v>
      </c>
      <c r="I56" s="547"/>
      <c r="J56" s="547"/>
      <c r="K56" s="135">
        <f t="shared" si="7"/>
        <v>25.609756097560975</v>
      </c>
      <c r="L56" s="547"/>
      <c r="M56" s="547"/>
      <c r="N56" s="135" t="e">
        <f t="shared" si="8"/>
        <v>#VALUE!</v>
      </c>
      <c r="O56" s="547"/>
      <c r="P56" s="547"/>
      <c r="Q56" s="135" t="e">
        <f t="shared" si="9"/>
        <v>#VALUE!</v>
      </c>
    </row>
    <row r="57" spans="2:17" x14ac:dyDescent="0.25">
      <c r="B57" s="67"/>
      <c r="E57" s="135">
        <f t="shared" si="5"/>
        <v>33.757961783439484</v>
      </c>
      <c r="F57" s="547"/>
      <c r="G57" s="547"/>
      <c r="H57" s="135">
        <f t="shared" si="6"/>
        <v>9.8591549295774747</v>
      </c>
      <c r="I57" s="547"/>
      <c r="J57" s="547"/>
      <c r="K57" s="135">
        <f t="shared" si="7"/>
        <v>62.025316455696199</v>
      </c>
      <c r="L57" s="547"/>
      <c r="M57" s="547"/>
      <c r="N57" s="135" t="e">
        <f t="shared" si="8"/>
        <v>#VALUE!</v>
      </c>
      <c r="O57" s="547"/>
      <c r="P57" s="547"/>
      <c r="Q57" s="135" t="e">
        <f t="shared" si="9"/>
        <v>#VALUE!</v>
      </c>
    </row>
    <row r="58" spans="2:17" x14ac:dyDescent="0.25">
      <c r="B58" s="1"/>
      <c r="E58" s="135">
        <f t="shared" si="5"/>
        <v>-23.809523809523814</v>
      </c>
      <c r="F58" s="547"/>
      <c r="G58" s="547"/>
      <c r="H58" s="135">
        <f t="shared" si="6"/>
        <v>-50</v>
      </c>
      <c r="I58" s="547"/>
      <c r="J58" s="547"/>
      <c r="K58" s="135">
        <f t="shared" si="7"/>
        <v>-25</v>
      </c>
      <c r="L58" s="547"/>
      <c r="M58" s="547"/>
      <c r="N58" s="135">
        <f t="shared" si="8"/>
        <v>0</v>
      </c>
      <c r="O58" s="547"/>
      <c r="P58" s="547"/>
      <c r="Q58" s="135" t="e">
        <f t="shared" si="9"/>
        <v>#VALUE!</v>
      </c>
    </row>
    <row r="59" spans="2:17" x14ac:dyDescent="0.25">
      <c r="B59" s="1"/>
      <c r="E59" s="135">
        <f t="shared" si="5"/>
        <v>8.7499999999999911</v>
      </c>
      <c r="F59" s="547"/>
      <c r="G59" s="547"/>
      <c r="H59" s="135" t="e">
        <f>(F29/G29-1)*100</f>
        <v>#VALUE!</v>
      </c>
      <c r="I59" s="547"/>
      <c r="J59" s="547"/>
      <c r="K59" s="135">
        <f>(I29/J29-1)*100</f>
        <v>15.94202898550725</v>
      </c>
      <c r="L59" s="547"/>
      <c r="M59" s="547"/>
      <c r="N59" s="135">
        <f>(L29/M29-1)*100</f>
        <v>-37.5</v>
      </c>
      <c r="O59" s="547"/>
      <c r="P59" s="547"/>
      <c r="Q59" s="135" t="e">
        <f>(O29/P29-1)*100</f>
        <v>#VALUE!</v>
      </c>
    </row>
    <row r="60" spans="2:17" x14ac:dyDescent="0.25">
      <c r="B60" s="1"/>
      <c r="E60" s="135">
        <f>(C30/D30-1)*100</f>
        <v>-49.898167006109986</v>
      </c>
      <c r="F60" s="547"/>
      <c r="G60" s="547"/>
      <c r="H60" s="135">
        <f>(F30/G30-1)*100</f>
        <v>-62.179487179487182</v>
      </c>
      <c r="I60" s="547"/>
      <c r="J60" s="547"/>
      <c r="K60" s="135">
        <f>(I30/J30-1)*100</f>
        <v>-51.293103448275865</v>
      </c>
      <c r="L60" s="547"/>
      <c r="M60" s="547"/>
      <c r="N60" s="135">
        <f>(L30/M30-1)*100</f>
        <v>-9.0909090909090935</v>
      </c>
      <c r="O60" s="547"/>
      <c r="P60" s="547"/>
      <c r="Q60" s="135">
        <f>(O30/P30-1)*100</f>
        <v>-30.434782608695656</v>
      </c>
    </row>
    <row r="61" spans="2:17" x14ac:dyDescent="0.25">
      <c r="E61" s="547"/>
      <c r="F61" s="19"/>
      <c r="G61" s="19"/>
      <c r="H61" s="548"/>
      <c r="I61" s="19"/>
      <c r="J61" s="19"/>
      <c r="K61" s="135"/>
      <c r="L61" s="19"/>
      <c r="M61" s="19"/>
      <c r="N61" s="547"/>
      <c r="O61" s="19"/>
      <c r="P61" s="19"/>
      <c r="Q61" s="548"/>
    </row>
    <row r="62" spans="2:17" x14ac:dyDescent="0.25">
      <c r="E62" s="547"/>
      <c r="F62" s="19"/>
      <c r="G62" s="19"/>
      <c r="H62" s="547"/>
      <c r="I62" s="19"/>
      <c r="J62" s="19"/>
      <c r="K62" s="547"/>
      <c r="L62" s="19"/>
      <c r="M62" s="19"/>
      <c r="N62" s="547"/>
      <c r="O62" s="19"/>
      <c r="P62" s="19"/>
      <c r="Q62" s="547"/>
    </row>
    <row r="63" spans="2:17" x14ac:dyDescent="0.25">
      <c r="E63" s="547"/>
      <c r="F63" s="19"/>
      <c r="G63" s="19"/>
      <c r="H63" s="547"/>
      <c r="I63" s="19"/>
      <c r="J63" s="19"/>
      <c r="K63" s="547"/>
      <c r="L63" s="19"/>
      <c r="M63" s="19"/>
      <c r="N63" s="547"/>
      <c r="O63" s="19"/>
      <c r="P63" s="19"/>
      <c r="Q63" s="547"/>
    </row>
    <row r="64" spans="2:17" x14ac:dyDescent="0.25">
      <c r="E64" s="547"/>
      <c r="F64" s="19"/>
      <c r="G64" s="19"/>
      <c r="H64" s="547"/>
      <c r="I64" s="19"/>
      <c r="J64" s="19"/>
      <c r="K64" s="547"/>
      <c r="L64" s="19"/>
      <c r="M64" s="19"/>
      <c r="N64" s="547"/>
      <c r="O64" s="19"/>
      <c r="P64" s="19"/>
      <c r="Q64" s="547"/>
    </row>
  </sheetData>
  <mergeCells count="36">
    <mergeCell ref="C9:D9"/>
    <mergeCell ref="F9:G9"/>
    <mergeCell ref="I9:J9"/>
    <mergeCell ref="L9:M9"/>
    <mergeCell ref="E7:E8"/>
    <mergeCell ref="H7:H8"/>
    <mergeCell ref="K7:K8"/>
    <mergeCell ref="I5:K6"/>
    <mergeCell ref="L5:N6"/>
    <mergeCell ref="C5:E6"/>
    <mergeCell ref="O5:Q6"/>
    <mergeCell ref="C7:C8"/>
    <mergeCell ref="O7:O8"/>
    <mergeCell ref="P7:P8"/>
    <mergeCell ref="N7:N8"/>
    <mergeCell ref="S9:W9"/>
    <mergeCell ref="O9:P9"/>
    <mergeCell ref="L7:L8"/>
    <mergeCell ref="I7:I8"/>
    <mergeCell ref="M7:M8"/>
    <mergeCell ref="A1:Q1"/>
    <mergeCell ref="A2:Q2"/>
    <mergeCell ref="F7:F8"/>
    <mergeCell ref="G7:G8"/>
    <mergeCell ref="D7:D8"/>
    <mergeCell ref="F5:H5"/>
    <mergeCell ref="F6:H6"/>
    <mergeCell ref="B3:Q3"/>
    <mergeCell ref="A7:B7"/>
    <mergeCell ref="A8:B8"/>
    <mergeCell ref="Q7:Q8"/>
    <mergeCell ref="J7:J8"/>
    <mergeCell ref="C4:Q4"/>
    <mergeCell ref="A4:B4"/>
    <mergeCell ref="A5:B5"/>
    <mergeCell ref="A6:B6"/>
  </mergeCells>
  <phoneticPr fontId="0" type="noConversion"/>
  <pageMargins left="0.11811023622047245" right="0.74803149606299213" top="0.98425196850393704" bottom="0.98425196850393704" header="0" footer="0"/>
  <pageSetup paperSize="9" scale="90" orientation="landscape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Hoja17"/>
  <dimension ref="A1:W59"/>
  <sheetViews>
    <sheetView zoomScaleNormal="100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G21" sqref="G21"/>
    </sheetView>
  </sheetViews>
  <sheetFormatPr baseColWidth="10" defaultColWidth="11.453125" defaultRowHeight="11.5" x14ac:dyDescent="0.25"/>
  <cols>
    <col min="1" max="1" width="2" style="4" customWidth="1"/>
    <col min="2" max="2" width="20.453125" style="4" customWidth="1"/>
    <col min="3" max="3" width="7.26953125" style="4" bestFit="1" customWidth="1"/>
    <col min="4" max="4" width="7.7265625" style="4" customWidth="1"/>
    <col min="5" max="5" width="8.26953125" style="40" bestFit="1" customWidth="1"/>
    <col min="6" max="6" width="7.7265625" style="4" customWidth="1"/>
    <col min="7" max="7" width="7.26953125" style="4" customWidth="1"/>
    <col min="8" max="8" width="8.26953125" style="40" bestFit="1" customWidth="1"/>
    <col min="9" max="9" width="7.54296875" style="4" customWidth="1"/>
    <col min="10" max="10" width="7.7265625" style="4" customWidth="1"/>
    <col min="11" max="11" width="8.26953125" style="40" bestFit="1" customWidth="1"/>
    <col min="12" max="12" width="7.7265625" style="4" customWidth="1"/>
    <col min="13" max="13" width="5.7265625" style="4" bestFit="1" customWidth="1"/>
    <col min="14" max="14" width="8.26953125" style="40" bestFit="1" customWidth="1"/>
    <col min="15" max="15" width="7.26953125" style="4" customWidth="1"/>
    <col min="16" max="16" width="7.54296875" style="4" customWidth="1"/>
    <col min="17" max="17" width="9" style="40" bestFit="1" customWidth="1"/>
    <col min="18" max="18" width="11.453125" style="4"/>
    <col min="19" max="19" width="7" style="4" bestFit="1" customWidth="1"/>
    <col min="20" max="20" width="9.26953125" style="4" bestFit="1" customWidth="1"/>
    <col min="21" max="21" width="5.26953125" style="4" bestFit="1" customWidth="1"/>
    <col min="22" max="23" width="9.26953125" style="4" bestFit="1" customWidth="1"/>
    <col min="24" max="16384" width="11.453125" style="4"/>
  </cols>
  <sheetData>
    <row r="1" spans="1:23" x14ac:dyDescent="0.25">
      <c r="A1" s="726" t="s">
        <v>624</v>
      </c>
      <c r="B1" s="726"/>
      <c r="C1" s="726"/>
      <c r="D1" s="726"/>
      <c r="E1" s="726"/>
      <c r="F1" s="726"/>
      <c r="G1" s="726"/>
      <c r="H1" s="726"/>
      <c r="I1" s="726"/>
      <c r="J1" s="726"/>
      <c r="K1" s="726"/>
      <c r="L1" s="726"/>
      <c r="M1" s="726"/>
      <c r="N1" s="726"/>
      <c r="O1" s="726"/>
      <c r="P1" s="726"/>
      <c r="Q1" s="726"/>
    </row>
    <row r="2" spans="1:23" x14ac:dyDescent="0.25">
      <c r="A2" s="807"/>
      <c r="B2" s="807"/>
      <c r="C2" s="807"/>
      <c r="D2" s="807"/>
      <c r="E2" s="807"/>
      <c r="F2" s="807"/>
      <c r="G2" s="807"/>
      <c r="H2" s="807"/>
      <c r="I2" s="807"/>
      <c r="J2" s="807"/>
      <c r="K2" s="807"/>
      <c r="L2" s="807"/>
      <c r="M2" s="807"/>
      <c r="N2" s="807"/>
      <c r="O2" s="807"/>
      <c r="P2" s="807"/>
      <c r="Q2" s="807"/>
    </row>
    <row r="3" spans="1:23" x14ac:dyDescent="0.25">
      <c r="B3" s="814"/>
      <c r="C3" s="814"/>
      <c r="D3" s="814"/>
      <c r="E3" s="814"/>
      <c r="F3" s="814"/>
      <c r="G3" s="814"/>
      <c r="H3" s="814"/>
      <c r="I3" s="814"/>
      <c r="J3" s="814"/>
      <c r="K3" s="814"/>
      <c r="L3" s="814"/>
      <c r="M3" s="814"/>
      <c r="N3" s="814"/>
      <c r="O3" s="814"/>
      <c r="P3" s="814"/>
      <c r="Q3" s="814"/>
    </row>
    <row r="4" spans="1:23" x14ac:dyDescent="0.25">
      <c r="A4" s="725"/>
      <c r="B4" s="725"/>
      <c r="C4" s="549"/>
      <c r="D4" s="825" t="s">
        <v>488</v>
      </c>
      <c r="E4" s="825"/>
      <c r="F4" s="825"/>
      <c r="G4" s="825"/>
      <c r="H4" s="825"/>
      <c r="I4" s="825"/>
      <c r="J4" s="825"/>
      <c r="K4" s="825"/>
      <c r="L4" s="825"/>
      <c r="M4" s="825"/>
      <c r="N4" s="825"/>
      <c r="O4" s="825"/>
      <c r="P4" s="825"/>
      <c r="Q4" s="825"/>
    </row>
    <row r="5" spans="1:23" x14ac:dyDescent="0.25">
      <c r="A5" s="816" t="s">
        <v>489</v>
      </c>
      <c r="B5" s="816"/>
      <c r="C5" s="793" t="s">
        <v>58</v>
      </c>
      <c r="D5" s="793"/>
      <c r="E5" s="793"/>
      <c r="F5" s="810" t="s">
        <v>490</v>
      </c>
      <c r="G5" s="810"/>
      <c r="H5" s="810"/>
      <c r="I5" s="822" t="s">
        <v>119</v>
      </c>
      <c r="J5" s="822"/>
      <c r="K5" s="822"/>
      <c r="L5" s="822" t="s">
        <v>120</v>
      </c>
      <c r="M5" s="822"/>
      <c r="N5" s="822"/>
      <c r="O5" s="810" t="s">
        <v>121</v>
      </c>
      <c r="P5" s="810"/>
      <c r="Q5" s="810"/>
    </row>
    <row r="6" spans="1:23" x14ac:dyDescent="0.25">
      <c r="A6" s="816" t="s">
        <v>491</v>
      </c>
      <c r="B6" s="816"/>
      <c r="C6" s="793"/>
      <c r="D6" s="793"/>
      <c r="E6" s="793"/>
      <c r="F6" s="812" t="s">
        <v>492</v>
      </c>
      <c r="G6" s="812"/>
      <c r="H6" s="812"/>
      <c r="I6" s="822"/>
      <c r="J6" s="822"/>
      <c r="K6" s="822"/>
      <c r="L6" s="822"/>
      <c r="M6" s="822"/>
      <c r="N6" s="822"/>
      <c r="O6" s="812"/>
      <c r="P6" s="812"/>
      <c r="Q6" s="812"/>
    </row>
    <row r="7" spans="1:23" ht="12" customHeight="1" x14ac:dyDescent="0.25">
      <c r="A7" s="816" t="s">
        <v>493</v>
      </c>
      <c r="B7" s="816"/>
      <c r="C7" s="809" t="s">
        <v>494</v>
      </c>
      <c r="D7" s="809" t="s">
        <v>104</v>
      </c>
      <c r="E7" s="817" t="s">
        <v>495</v>
      </c>
      <c r="F7" s="809" t="s">
        <v>494</v>
      </c>
      <c r="G7" s="809" t="s">
        <v>104</v>
      </c>
      <c r="H7" s="817" t="s">
        <v>495</v>
      </c>
      <c r="I7" s="809" t="s">
        <v>494</v>
      </c>
      <c r="J7" s="809" t="s">
        <v>104</v>
      </c>
      <c r="K7" s="817" t="s">
        <v>495</v>
      </c>
      <c r="L7" s="809" t="s">
        <v>494</v>
      </c>
      <c r="M7" s="809" t="s">
        <v>104</v>
      </c>
      <c r="N7" s="817" t="s">
        <v>495</v>
      </c>
      <c r="O7" s="809" t="s">
        <v>494</v>
      </c>
      <c r="P7" s="809" t="s">
        <v>104</v>
      </c>
      <c r="Q7" s="817" t="s">
        <v>495</v>
      </c>
    </row>
    <row r="8" spans="1:23" ht="12" thickBot="1" x14ac:dyDescent="0.3">
      <c r="A8" s="791" t="s">
        <v>496</v>
      </c>
      <c r="B8" s="791"/>
      <c r="C8" s="809"/>
      <c r="D8" s="809"/>
      <c r="E8" s="818"/>
      <c r="F8" s="809"/>
      <c r="G8" s="809"/>
      <c r="H8" s="818"/>
      <c r="I8" s="809"/>
      <c r="J8" s="809"/>
      <c r="K8" s="818"/>
      <c r="L8" s="809"/>
      <c r="M8" s="809"/>
      <c r="N8" s="818"/>
      <c r="O8" s="809"/>
      <c r="P8" s="809"/>
      <c r="Q8" s="818"/>
    </row>
    <row r="9" spans="1:23" ht="12" customHeight="1" thickBot="1" x14ac:dyDescent="0.35">
      <c r="A9" s="1"/>
      <c r="B9" s="44"/>
      <c r="C9" s="824" t="s">
        <v>5</v>
      </c>
      <c r="D9" s="824"/>
      <c r="E9" s="85" t="s">
        <v>73</v>
      </c>
      <c r="F9" s="821" t="s">
        <v>5</v>
      </c>
      <c r="G9" s="821"/>
      <c r="H9" s="85" t="s">
        <v>73</v>
      </c>
      <c r="I9" s="821" t="s">
        <v>5</v>
      </c>
      <c r="J9" s="821"/>
      <c r="K9" s="85" t="s">
        <v>73</v>
      </c>
      <c r="L9" s="821" t="s">
        <v>5</v>
      </c>
      <c r="M9" s="821"/>
      <c r="N9" s="85" t="s">
        <v>73</v>
      </c>
      <c r="O9" s="821" t="s">
        <v>5</v>
      </c>
      <c r="P9" s="821"/>
      <c r="Q9" s="85" t="s">
        <v>73</v>
      </c>
      <c r="S9" s="799" t="s">
        <v>497</v>
      </c>
      <c r="T9" s="820"/>
      <c r="U9" s="820"/>
      <c r="V9" s="820"/>
      <c r="W9" s="800"/>
    </row>
    <row r="10" spans="1:23" ht="12" customHeight="1" thickBot="1" x14ac:dyDescent="0.35">
      <c r="A10" s="1"/>
      <c r="B10" s="44"/>
      <c r="C10" s="540"/>
      <c r="D10" s="540"/>
      <c r="E10" s="85"/>
      <c r="F10" s="540"/>
      <c r="G10" s="540"/>
      <c r="H10" s="85"/>
      <c r="I10" s="540"/>
      <c r="J10" s="540"/>
      <c r="K10" s="85"/>
      <c r="L10" s="540"/>
      <c r="M10" s="540"/>
      <c r="N10" s="85"/>
      <c r="O10" s="540"/>
      <c r="P10" s="540"/>
      <c r="Q10" s="85"/>
      <c r="S10" s="542" t="s">
        <v>92</v>
      </c>
      <c r="T10" s="543" t="s">
        <v>189</v>
      </c>
      <c r="U10" s="543" t="s">
        <v>30</v>
      </c>
      <c r="V10" s="543" t="s">
        <v>31</v>
      </c>
      <c r="W10" s="544" t="s">
        <v>498</v>
      </c>
    </row>
    <row r="11" spans="1:23" ht="13" x14ac:dyDescent="0.3">
      <c r="A11" s="168" t="s">
        <v>58</v>
      </c>
      <c r="B11" s="168"/>
      <c r="C11" s="379">
        <v>75144</v>
      </c>
      <c r="D11" s="379">
        <v>65156</v>
      </c>
      <c r="E11" s="388">
        <v>15.3</v>
      </c>
      <c r="F11" s="379">
        <v>21116</v>
      </c>
      <c r="G11" s="379">
        <v>18738</v>
      </c>
      <c r="H11" s="388">
        <v>12.700000000000001</v>
      </c>
      <c r="I11" s="379">
        <v>27899</v>
      </c>
      <c r="J11" s="379">
        <v>26172</v>
      </c>
      <c r="K11" s="388">
        <v>6.6000000000000005</v>
      </c>
      <c r="L11" s="379">
        <v>19263</v>
      </c>
      <c r="M11" s="379">
        <v>16147</v>
      </c>
      <c r="N11" s="388">
        <v>19.3</v>
      </c>
      <c r="O11" s="379">
        <v>6866</v>
      </c>
      <c r="P11" s="379">
        <v>4100</v>
      </c>
      <c r="Q11" s="388">
        <v>67.5</v>
      </c>
      <c r="S11" s="545">
        <f>+C11-D11</f>
        <v>9988</v>
      </c>
      <c r="T11" s="545">
        <f>+F11-G11</f>
        <v>2378</v>
      </c>
      <c r="U11" s="545">
        <f>+I11-J11</f>
        <v>1727</v>
      </c>
      <c r="V11" s="545">
        <f t="shared" ref="V11:V30" si="0">+L11-M11</f>
        <v>3116</v>
      </c>
      <c r="W11" s="545">
        <f>+O11-P11</f>
        <v>2766</v>
      </c>
    </row>
    <row r="12" spans="1:23" ht="12.5" x14ac:dyDescent="0.25">
      <c r="A12" s="550"/>
      <c r="B12" s="67" t="s">
        <v>93</v>
      </c>
      <c r="C12" s="534">
        <v>13092</v>
      </c>
      <c r="D12" s="534">
        <v>11798</v>
      </c>
      <c r="E12" s="551">
        <v>11</v>
      </c>
      <c r="F12" s="534">
        <v>1965</v>
      </c>
      <c r="G12" s="534">
        <v>2114</v>
      </c>
      <c r="H12" s="551">
        <v>-7</v>
      </c>
      <c r="I12" s="534">
        <v>2095</v>
      </c>
      <c r="J12" s="534">
        <v>1789</v>
      </c>
      <c r="K12" s="551">
        <v>17.100000000000001</v>
      </c>
      <c r="L12" s="534">
        <v>7940</v>
      </c>
      <c r="M12" s="534">
        <v>6554</v>
      </c>
      <c r="N12" s="551">
        <v>21.1</v>
      </c>
      <c r="O12" s="534">
        <v>1092</v>
      </c>
      <c r="P12" s="534">
        <v>1341</v>
      </c>
      <c r="Q12" s="551">
        <v>-18.600000000000001</v>
      </c>
      <c r="S12" s="213">
        <f>+C12-D12</f>
        <v>1294</v>
      </c>
      <c r="T12" s="213">
        <f t="shared" ref="T12:T30" si="1">+F12-G12</f>
        <v>-149</v>
      </c>
      <c r="U12" s="213">
        <f>+I12-J12</f>
        <v>306</v>
      </c>
      <c r="V12" s="213">
        <f t="shared" si="0"/>
        <v>1386</v>
      </c>
      <c r="W12" s="213">
        <f>+O12-P12</f>
        <v>-249</v>
      </c>
    </row>
    <row r="13" spans="1:23" ht="12.5" x14ac:dyDescent="0.25">
      <c r="A13" s="550"/>
      <c r="B13" s="67" t="s">
        <v>49</v>
      </c>
      <c r="C13" s="534">
        <v>4156</v>
      </c>
      <c r="D13" s="534">
        <v>3302</v>
      </c>
      <c r="E13" s="551">
        <v>25.900000000000002</v>
      </c>
      <c r="F13" s="534">
        <v>697</v>
      </c>
      <c r="G13" s="534">
        <v>686</v>
      </c>
      <c r="H13" s="551">
        <v>1.6</v>
      </c>
      <c r="I13" s="534">
        <v>1366</v>
      </c>
      <c r="J13" s="534">
        <v>1231</v>
      </c>
      <c r="K13" s="551">
        <v>11</v>
      </c>
      <c r="L13" s="534">
        <v>1304</v>
      </c>
      <c r="M13" s="534">
        <v>1158</v>
      </c>
      <c r="N13" s="551">
        <v>12.6</v>
      </c>
      <c r="O13" s="534">
        <v>788</v>
      </c>
      <c r="P13" s="534">
        <v>227</v>
      </c>
      <c r="Q13" s="551">
        <v>247.1</v>
      </c>
      <c r="S13" s="213">
        <f t="shared" ref="S13:S30" si="2">+C13-D13</f>
        <v>854</v>
      </c>
      <c r="T13" s="213">
        <f t="shared" si="1"/>
        <v>11</v>
      </c>
      <c r="U13" s="213">
        <f t="shared" ref="U13:U30" si="3">+I13-J13</f>
        <v>135</v>
      </c>
      <c r="V13" s="213">
        <f t="shared" si="0"/>
        <v>146</v>
      </c>
      <c r="W13" s="213">
        <f t="shared" ref="W13:W30" si="4">+O13-P13</f>
        <v>561</v>
      </c>
    </row>
    <row r="14" spans="1:23" ht="12.5" x14ac:dyDescent="0.25">
      <c r="A14" s="550"/>
      <c r="B14" s="67" t="s">
        <v>403</v>
      </c>
      <c r="C14" s="534">
        <v>4344</v>
      </c>
      <c r="D14" s="534">
        <v>3711</v>
      </c>
      <c r="E14" s="551">
        <v>17.100000000000001</v>
      </c>
      <c r="F14" s="534">
        <v>1582</v>
      </c>
      <c r="G14" s="534">
        <v>1233</v>
      </c>
      <c r="H14" s="551">
        <v>28.3</v>
      </c>
      <c r="I14" s="534">
        <v>1281</v>
      </c>
      <c r="J14" s="534">
        <v>1243</v>
      </c>
      <c r="K14" s="551">
        <v>3.1</v>
      </c>
      <c r="L14" s="534">
        <v>1426</v>
      </c>
      <c r="M14" s="534">
        <v>1183</v>
      </c>
      <c r="N14" s="551">
        <v>20.5</v>
      </c>
      <c r="O14" s="534">
        <v>56</v>
      </c>
      <c r="P14" s="534">
        <v>53</v>
      </c>
      <c r="Q14" s="363">
        <v>5.7</v>
      </c>
      <c r="S14" s="213">
        <f t="shared" si="2"/>
        <v>633</v>
      </c>
      <c r="T14" s="213">
        <f t="shared" si="1"/>
        <v>349</v>
      </c>
      <c r="U14" s="213">
        <f t="shared" si="3"/>
        <v>38</v>
      </c>
      <c r="V14" s="213">
        <f t="shared" si="0"/>
        <v>243</v>
      </c>
      <c r="W14" s="213">
        <f t="shared" si="4"/>
        <v>3</v>
      </c>
    </row>
    <row r="15" spans="1:23" ht="12.5" x14ac:dyDescent="0.25">
      <c r="A15" s="550"/>
      <c r="B15" s="67" t="s">
        <v>404</v>
      </c>
      <c r="C15" s="534">
        <v>1281</v>
      </c>
      <c r="D15" s="534">
        <v>864</v>
      </c>
      <c r="E15" s="551">
        <v>48.300000000000004</v>
      </c>
      <c r="F15" s="534">
        <v>74</v>
      </c>
      <c r="G15" s="534">
        <v>102</v>
      </c>
      <c r="H15" s="551">
        <v>-27.5</v>
      </c>
      <c r="I15" s="534">
        <v>401</v>
      </c>
      <c r="J15" s="534">
        <v>264</v>
      </c>
      <c r="K15" s="551">
        <v>51.9</v>
      </c>
      <c r="L15" s="534">
        <v>719</v>
      </c>
      <c r="M15" s="534">
        <v>461</v>
      </c>
      <c r="N15" s="551">
        <v>56</v>
      </c>
      <c r="O15" s="534">
        <v>88</v>
      </c>
      <c r="P15" s="534">
        <v>37</v>
      </c>
      <c r="Q15" s="365">
        <v>137.80000000000001</v>
      </c>
      <c r="S15" s="213">
        <f t="shared" si="2"/>
        <v>417</v>
      </c>
      <c r="T15" s="213">
        <f t="shared" si="1"/>
        <v>-28</v>
      </c>
      <c r="U15" s="213">
        <f t="shared" si="3"/>
        <v>137</v>
      </c>
      <c r="V15" s="213">
        <f t="shared" si="0"/>
        <v>258</v>
      </c>
      <c r="W15" s="213">
        <f t="shared" si="4"/>
        <v>51</v>
      </c>
    </row>
    <row r="16" spans="1:23" ht="12.5" x14ac:dyDescent="0.25">
      <c r="A16" s="550"/>
      <c r="B16" s="67" t="s">
        <v>405</v>
      </c>
      <c r="C16" s="534">
        <v>7454</v>
      </c>
      <c r="D16" s="534">
        <v>5181</v>
      </c>
      <c r="E16" s="551">
        <v>43.9</v>
      </c>
      <c r="F16" s="534">
        <v>810</v>
      </c>
      <c r="G16" s="534">
        <v>705</v>
      </c>
      <c r="H16" s="551">
        <v>14.9</v>
      </c>
      <c r="I16" s="534">
        <v>1492</v>
      </c>
      <c r="J16" s="534">
        <v>1173</v>
      </c>
      <c r="K16" s="551">
        <v>27.2</v>
      </c>
      <c r="L16" s="534">
        <v>2834</v>
      </c>
      <c r="M16" s="534">
        <v>2499</v>
      </c>
      <c r="N16" s="551">
        <v>13.4</v>
      </c>
      <c r="O16" s="534">
        <v>2318</v>
      </c>
      <c r="P16" s="534">
        <v>804</v>
      </c>
      <c r="Q16" s="551">
        <v>188.3</v>
      </c>
      <c r="S16" s="213">
        <f t="shared" si="2"/>
        <v>2273</v>
      </c>
      <c r="T16" s="213">
        <f t="shared" si="1"/>
        <v>105</v>
      </c>
      <c r="U16" s="213">
        <f t="shared" si="3"/>
        <v>319</v>
      </c>
      <c r="V16" s="213">
        <f t="shared" si="0"/>
        <v>335</v>
      </c>
      <c r="W16" s="213">
        <f t="shared" si="4"/>
        <v>1514</v>
      </c>
    </row>
    <row r="17" spans="1:23" ht="12.5" x14ac:dyDescent="0.25">
      <c r="A17" s="550"/>
      <c r="B17" s="67" t="s">
        <v>406</v>
      </c>
      <c r="C17" s="534">
        <v>9208</v>
      </c>
      <c r="D17" s="534">
        <v>8498</v>
      </c>
      <c r="E17" s="551">
        <v>8.4</v>
      </c>
      <c r="F17" s="534">
        <v>1822</v>
      </c>
      <c r="G17" s="534">
        <v>1890</v>
      </c>
      <c r="H17" s="551">
        <v>-3.6</v>
      </c>
      <c r="I17" s="534">
        <v>4507</v>
      </c>
      <c r="J17" s="534">
        <v>4018</v>
      </c>
      <c r="K17" s="551">
        <v>12.200000000000001</v>
      </c>
      <c r="L17" s="534">
        <v>2388</v>
      </c>
      <c r="M17" s="534">
        <v>2188</v>
      </c>
      <c r="N17" s="551">
        <v>9.1</v>
      </c>
      <c r="O17" s="534">
        <v>491</v>
      </c>
      <c r="P17" s="534">
        <v>402</v>
      </c>
      <c r="Q17" s="551">
        <v>22.1</v>
      </c>
      <c r="S17" s="213">
        <f t="shared" si="2"/>
        <v>710</v>
      </c>
      <c r="T17" s="213">
        <f t="shared" si="1"/>
        <v>-68</v>
      </c>
      <c r="U17" s="213">
        <f t="shared" si="3"/>
        <v>489</v>
      </c>
      <c r="V17" s="213">
        <f t="shared" si="0"/>
        <v>200</v>
      </c>
      <c r="W17" s="213">
        <f t="shared" si="4"/>
        <v>89</v>
      </c>
    </row>
    <row r="18" spans="1:23" ht="12.5" x14ac:dyDescent="0.25">
      <c r="A18" s="550"/>
      <c r="B18" s="123" t="s">
        <v>499</v>
      </c>
      <c r="C18" s="534">
        <v>589</v>
      </c>
      <c r="D18" s="534">
        <v>678</v>
      </c>
      <c r="E18" s="551">
        <v>-13.1</v>
      </c>
      <c r="F18" s="534">
        <v>102</v>
      </c>
      <c r="G18" s="534">
        <v>141</v>
      </c>
      <c r="H18" s="551">
        <v>-27.7</v>
      </c>
      <c r="I18" s="534">
        <v>436</v>
      </c>
      <c r="J18" s="534">
        <v>519</v>
      </c>
      <c r="K18" s="551">
        <v>-16</v>
      </c>
      <c r="L18" s="534">
        <v>18</v>
      </c>
      <c r="M18" s="534">
        <v>18</v>
      </c>
      <c r="N18" s="363" t="s">
        <v>153</v>
      </c>
      <c r="O18" s="534">
        <v>34</v>
      </c>
      <c r="P18" s="504">
        <v>0</v>
      </c>
      <c r="Q18" s="363" t="s">
        <v>185</v>
      </c>
      <c r="S18" s="213">
        <f t="shared" si="2"/>
        <v>-89</v>
      </c>
      <c r="T18" s="213">
        <f t="shared" si="1"/>
        <v>-39</v>
      </c>
      <c r="U18" s="213">
        <f t="shared" si="3"/>
        <v>-83</v>
      </c>
      <c r="V18" s="213">
        <f t="shared" si="0"/>
        <v>0</v>
      </c>
      <c r="W18" s="213">
        <f t="shared" si="4"/>
        <v>34</v>
      </c>
    </row>
    <row r="19" spans="1:23" ht="12.5" x14ac:dyDescent="0.25">
      <c r="A19" s="550"/>
      <c r="B19" s="67" t="s">
        <v>408</v>
      </c>
      <c r="C19" s="534">
        <v>910</v>
      </c>
      <c r="D19" s="534">
        <v>799</v>
      </c>
      <c r="E19" s="551">
        <v>13.9</v>
      </c>
      <c r="F19" s="534">
        <v>5</v>
      </c>
      <c r="G19" s="534">
        <v>3</v>
      </c>
      <c r="H19" s="551">
        <v>66.7</v>
      </c>
      <c r="I19" s="534">
        <v>20</v>
      </c>
      <c r="J19" s="534">
        <v>21</v>
      </c>
      <c r="K19" s="365">
        <v>-4.8</v>
      </c>
      <c r="L19" s="534">
        <v>884</v>
      </c>
      <c r="M19" s="534">
        <v>776</v>
      </c>
      <c r="N19" s="551">
        <v>13.9</v>
      </c>
      <c r="O19" s="504" t="s">
        <v>153</v>
      </c>
      <c r="P19" s="504" t="s">
        <v>153</v>
      </c>
      <c r="Q19" s="365" t="s">
        <v>153</v>
      </c>
      <c r="S19" s="213">
        <f t="shared" si="2"/>
        <v>111</v>
      </c>
      <c r="T19" s="213">
        <f t="shared" si="1"/>
        <v>2</v>
      </c>
      <c r="U19" s="213">
        <f t="shared" si="3"/>
        <v>-1</v>
      </c>
      <c r="V19" s="213">
        <f t="shared" si="0"/>
        <v>108</v>
      </c>
      <c r="W19" s="213" t="e">
        <f t="shared" si="4"/>
        <v>#VALUE!</v>
      </c>
    </row>
    <row r="20" spans="1:23" ht="12.5" x14ac:dyDescent="0.25">
      <c r="A20" s="550"/>
      <c r="B20" s="67" t="s">
        <v>500</v>
      </c>
      <c r="C20" s="534">
        <v>486</v>
      </c>
      <c r="D20" s="534">
        <v>698</v>
      </c>
      <c r="E20" s="551">
        <v>-30.400000000000002</v>
      </c>
      <c r="F20" s="534">
        <v>173</v>
      </c>
      <c r="G20" s="534">
        <v>265</v>
      </c>
      <c r="H20" s="551">
        <v>-34.700000000000003</v>
      </c>
      <c r="I20" s="534">
        <v>303</v>
      </c>
      <c r="J20" s="534">
        <v>393</v>
      </c>
      <c r="K20" s="551">
        <v>-22.900000000000002</v>
      </c>
      <c r="L20" s="534">
        <v>10</v>
      </c>
      <c r="M20" s="534">
        <v>40</v>
      </c>
      <c r="N20" s="551">
        <v>-75</v>
      </c>
      <c r="O20" s="504" t="s">
        <v>153</v>
      </c>
      <c r="P20" s="504" t="s">
        <v>153</v>
      </c>
      <c r="Q20" s="365" t="s">
        <v>153</v>
      </c>
      <c r="S20" s="213">
        <f t="shared" si="2"/>
        <v>-212</v>
      </c>
      <c r="T20" s="213">
        <f t="shared" si="1"/>
        <v>-92</v>
      </c>
      <c r="U20" s="213">
        <f t="shared" si="3"/>
        <v>-90</v>
      </c>
      <c r="V20" s="213">
        <f t="shared" si="0"/>
        <v>-30</v>
      </c>
      <c r="W20" s="213" t="e">
        <f t="shared" si="4"/>
        <v>#VALUE!</v>
      </c>
    </row>
    <row r="21" spans="1:23" ht="12.5" x14ac:dyDescent="0.25">
      <c r="A21" s="550"/>
      <c r="B21" s="67" t="s">
        <v>410</v>
      </c>
      <c r="C21" s="534">
        <v>6555</v>
      </c>
      <c r="D21" s="534">
        <v>6309</v>
      </c>
      <c r="E21" s="551">
        <v>3.9</v>
      </c>
      <c r="F21" s="534">
        <v>2921</v>
      </c>
      <c r="G21" s="534">
        <v>2595</v>
      </c>
      <c r="H21" s="551">
        <v>12.6</v>
      </c>
      <c r="I21" s="534">
        <v>3509</v>
      </c>
      <c r="J21" s="534">
        <v>3583</v>
      </c>
      <c r="K21" s="551">
        <v>-2.1</v>
      </c>
      <c r="L21" s="534">
        <v>94</v>
      </c>
      <c r="M21" s="362">
        <v>95</v>
      </c>
      <c r="N21" s="363">
        <v>-1.1000000000000001</v>
      </c>
      <c r="O21" s="534">
        <v>30</v>
      </c>
      <c r="P21" s="362">
        <v>35</v>
      </c>
      <c r="Q21" s="363">
        <v>-14.3</v>
      </c>
      <c r="S21" s="213">
        <f t="shared" si="2"/>
        <v>246</v>
      </c>
      <c r="T21" s="213">
        <f t="shared" si="1"/>
        <v>326</v>
      </c>
      <c r="U21" s="213">
        <f t="shared" si="3"/>
        <v>-74</v>
      </c>
      <c r="V21" s="213">
        <f t="shared" si="0"/>
        <v>-1</v>
      </c>
      <c r="W21" s="213">
        <f t="shared" si="4"/>
        <v>-5</v>
      </c>
    </row>
    <row r="22" spans="1:23" ht="12.5" x14ac:dyDescent="0.25">
      <c r="A22" s="550"/>
      <c r="B22" s="67" t="s">
        <v>45</v>
      </c>
      <c r="C22" s="534">
        <v>6838</v>
      </c>
      <c r="D22" s="534">
        <v>5618</v>
      </c>
      <c r="E22" s="551">
        <v>21.7</v>
      </c>
      <c r="F22" s="534">
        <v>3740</v>
      </c>
      <c r="G22" s="534">
        <v>3074</v>
      </c>
      <c r="H22" s="551">
        <v>21.7</v>
      </c>
      <c r="I22" s="534">
        <v>2598</v>
      </c>
      <c r="J22" s="534">
        <v>2316</v>
      </c>
      <c r="K22" s="551">
        <v>12.200000000000001</v>
      </c>
      <c r="L22" s="534">
        <v>336</v>
      </c>
      <c r="M22" s="534">
        <v>199</v>
      </c>
      <c r="N22" s="551">
        <v>68.8</v>
      </c>
      <c r="O22" s="534">
        <v>164</v>
      </c>
      <c r="P22" s="362">
        <v>30</v>
      </c>
      <c r="Q22" s="551">
        <v>446.7</v>
      </c>
      <c r="S22" s="213">
        <f t="shared" si="2"/>
        <v>1220</v>
      </c>
      <c r="T22" s="213">
        <f t="shared" si="1"/>
        <v>666</v>
      </c>
      <c r="U22" s="213">
        <f t="shared" si="3"/>
        <v>282</v>
      </c>
      <c r="V22" s="213">
        <f t="shared" si="0"/>
        <v>137</v>
      </c>
      <c r="W22" s="213">
        <f t="shared" si="4"/>
        <v>134</v>
      </c>
    </row>
    <row r="23" spans="1:23" ht="12.5" x14ac:dyDescent="0.25">
      <c r="A23" s="550"/>
      <c r="B23" s="67" t="s">
        <v>411</v>
      </c>
      <c r="C23" s="534">
        <v>1730</v>
      </c>
      <c r="D23" s="534">
        <v>1475</v>
      </c>
      <c r="E23" s="551">
        <v>17.3</v>
      </c>
      <c r="F23" s="534">
        <v>1337</v>
      </c>
      <c r="G23" s="534">
        <v>1165</v>
      </c>
      <c r="H23" s="551">
        <v>14.8</v>
      </c>
      <c r="I23" s="534">
        <v>302</v>
      </c>
      <c r="J23" s="534">
        <v>282</v>
      </c>
      <c r="K23" s="551">
        <v>7.1000000000000005</v>
      </c>
      <c r="L23" s="628" t="s">
        <v>284</v>
      </c>
      <c r="M23" s="362">
        <v>28</v>
      </c>
      <c r="N23" s="629" t="s">
        <v>284</v>
      </c>
      <c r="O23" s="627" t="s">
        <v>284</v>
      </c>
      <c r="P23" s="504" t="s">
        <v>153</v>
      </c>
      <c r="Q23" s="626" t="s">
        <v>284</v>
      </c>
      <c r="S23" s="213">
        <f t="shared" si="2"/>
        <v>255</v>
      </c>
      <c r="T23" s="213">
        <f t="shared" si="1"/>
        <v>172</v>
      </c>
      <c r="U23" s="213">
        <f t="shared" si="3"/>
        <v>20</v>
      </c>
      <c r="V23" s="213" t="e">
        <f t="shared" si="0"/>
        <v>#VALUE!</v>
      </c>
      <c r="W23" s="213" t="e">
        <f t="shared" si="4"/>
        <v>#VALUE!</v>
      </c>
    </row>
    <row r="24" spans="1:23" ht="12.5" x14ac:dyDescent="0.25">
      <c r="A24" s="550"/>
      <c r="B24" s="67" t="s">
        <v>412</v>
      </c>
      <c r="C24" s="534">
        <v>710</v>
      </c>
      <c r="D24" s="534">
        <v>638</v>
      </c>
      <c r="E24" s="551">
        <v>11.3</v>
      </c>
      <c r="F24" s="534">
        <v>339</v>
      </c>
      <c r="G24" s="534">
        <v>398</v>
      </c>
      <c r="H24" s="551">
        <v>-14.8</v>
      </c>
      <c r="I24" s="534">
        <v>147</v>
      </c>
      <c r="J24" s="534">
        <v>162</v>
      </c>
      <c r="K24" s="551">
        <v>-9.3000000000000007</v>
      </c>
      <c r="L24" s="534">
        <v>223</v>
      </c>
      <c r="M24" s="534">
        <v>77</v>
      </c>
      <c r="N24" s="551">
        <v>189.6</v>
      </c>
      <c r="O24" s="504">
        <v>0</v>
      </c>
      <c r="P24" s="504">
        <v>0</v>
      </c>
      <c r="Q24" s="365">
        <v>-98.4</v>
      </c>
      <c r="S24" s="213">
        <f t="shared" si="2"/>
        <v>72</v>
      </c>
      <c r="T24" s="213">
        <f t="shared" si="1"/>
        <v>-59</v>
      </c>
      <c r="U24" s="213">
        <f t="shared" si="3"/>
        <v>-15</v>
      </c>
      <c r="V24" s="213">
        <f t="shared" si="0"/>
        <v>146</v>
      </c>
      <c r="W24" s="213">
        <f t="shared" si="4"/>
        <v>0</v>
      </c>
    </row>
    <row r="25" spans="1:23" ht="12.5" x14ac:dyDescent="0.25">
      <c r="A25" s="550"/>
      <c r="B25" s="67" t="s">
        <v>48</v>
      </c>
      <c r="C25" s="534">
        <v>3800</v>
      </c>
      <c r="D25" s="534">
        <v>3347</v>
      </c>
      <c r="E25" s="551">
        <v>13.5</v>
      </c>
      <c r="F25" s="628" t="s">
        <v>284</v>
      </c>
      <c r="G25" s="628" t="s">
        <v>284</v>
      </c>
      <c r="H25" s="629" t="s">
        <v>284</v>
      </c>
      <c r="I25" s="534">
        <v>3267</v>
      </c>
      <c r="J25" s="534">
        <v>2942</v>
      </c>
      <c r="K25" s="551">
        <v>11</v>
      </c>
      <c r="L25" s="534">
        <v>447</v>
      </c>
      <c r="M25" s="534">
        <v>368</v>
      </c>
      <c r="N25" s="551">
        <v>21.5</v>
      </c>
      <c r="O25" s="627" t="s">
        <v>284</v>
      </c>
      <c r="P25" s="627" t="s">
        <v>284</v>
      </c>
      <c r="Q25" s="625" t="s">
        <v>284</v>
      </c>
      <c r="S25" s="213">
        <f t="shared" si="2"/>
        <v>453</v>
      </c>
      <c r="T25" s="213" t="e">
        <f t="shared" si="1"/>
        <v>#VALUE!</v>
      </c>
      <c r="U25" s="213">
        <f t="shared" si="3"/>
        <v>325</v>
      </c>
      <c r="V25" s="213">
        <f t="shared" si="0"/>
        <v>79</v>
      </c>
      <c r="W25" s="213" t="e">
        <f t="shared" si="4"/>
        <v>#VALUE!</v>
      </c>
    </row>
    <row r="26" spans="1:23" ht="12.5" x14ac:dyDescent="0.25">
      <c r="A26" s="550"/>
      <c r="B26" s="67" t="s">
        <v>413</v>
      </c>
      <c r="C26" s="534">
        <v>4141</v>
      </c>
      <c r="D26" s="534">
        <v>4018</v>
      </c>
      <c r="E26" s="551">
        <v>3.1</v>
      </c>
      <c r="F26" s="534">
        <v>1222</v>
      </c>
      <c r="G26" s="534">
        <v>906</v>
      </c>
      <c r="H26" s="551">
        <v>34.9</v>
      </c>
      <c r="I26" s="534">
        <v>2181</v>
      </c>
      <c r="J26" s="534">
        <v>2614</v>
      </c>
      <c r="K26" s="551">
        <v>-16.600000000000001</v>
      </c>
      <c r="L26" s="362">
        <v>117</v>
      </c>
      <c r="M26" s="362">
        <v>77</v>
      </c>
      <c r="N26" s="363">
        <v>51.9</v>
      </c>
      <c r="O26" s="362">
        <v>621</v>
      </c>
      <c r="P26" s="362">
        <v>420</v>
      </c>
      <c r="Q26" s="363">
        <v>47.9</v>
      </c>
      <c r="S26" s="213">
        <f t="shared" si="2"/>
        <v>123</v>
      </c>
      <c r="T26" s="213">
        <f t="shared" si="1"/>
        <v>316</v>
      </c>
      <c r="U26" s="213">
        <f t="shared" si="3"/>
        <v>-433</v>
      </c>
      <c r="V26" s="213">
        <f t="shared" si="0"/>
        <v>40</v>
      </c>
      <c r="W26" s="213">
        <f t="shared" si="4"/>
        <v>201</v>
      </c>
    </row>
    <row r="27" spans="1:23" ht="12.5" x14ac:dyDescent="0.25">
      <c r="A27" s="550"/>
      <c r="B27" s="67" t="s">
        <v>414</v>
      </c>
      <c r="C27" s="534">
        <v>3539</v>
      </c>
      <c r="D27" s="534">
        <v>3508</v>
      </c>
      <c r="E27" s="551">
        <v>0.9</v>
      </c>
      <c r="F27" s="534">
        <v>2257</v>
      </c>
      <c r="G27" s="534">
        <v>2223</v>
      </c>
      <c r="H27" s="551">
        <v>1.5</v>
      </c>
      <c r="I27" s="534">
        <v>1200</v>
      </c>
      <c r="J27" s="534">
        <v>1231</v>
      </c>
      <c r="K27" s="551">
        <v>-2.5</v>
      </c>
      <c r="L27" s="628" t="s">
        <v>284</v>
      </c>
      <c r="M27" s="534">
        <v>54</v>
      </c>
      <c r="N27" s="629" t="s">
        <v>284</v>
      </c>
      <c r="O27" s="627" t="s">
        <v>284</v>
      </c>
      <c r="P27" s="504" t="s">
        <v>153</v>
      </c>
      <c r="Q27" s="626" t="s">
        <v>284</v>
      </c>
      <c r="S27" s="213">
        <f t="shared" si="2"/>
        <v>31</v>
      </c>
      <c r="T27" s="213">
        <f t="shared" si="1"/>
        <v>34</v>
      </c>
      <c r="U27" s="213">
        <f t="shared" si="3"/>
        <v>-31</v>
      </c>
      <c r="V27" s="213" t="e">
        <f t="shared" si="0"/>
        <v>#VALUE!</v>
      </c>
      <c r="W27" s="213" t="e">
        <f t="shared" si="4"/>
        <v>#VALUE!</v>
      </c>
    </row>
    <row r="28" spans="1:23" ht="12.5" x14ac:dyDescent="0.25">
      <c r="A28" s="550"/>
      <c r="B28" s="1" t="s">
        <v>415</v>
      </c>
      <c r="C28" s="534">
        <v>409</v>
      </c>
      <c r="D28" s="534">
        <v>380</v>
      </c>
      <c r="E28" s="551">
        <v>7.6000000000000005</v>
      </c>
      <c r="F28" s="534">
        <v>111</v>
      </c>
      <c r="G28" s="534">
        <v>34</v>
      </c>
      <c r="H28" s="551">
        <v>226.5</v>
      </c>
      <c r="I28" s="534">
        <v>190</v>
      </c>
      <c r="J28" s="534">
        <v>257</v>
      </c>
      <c r="K28" s="551">
        <v>-26.1</v>
      </c>
      <c r="L28" s="628" t="s">
        <v>284</v>
      </c>
      <c r="M28" s="534">
        <v>88</v>
      </c>
      <c r="N28" s="629" t="s">
        <v>284</v>
      </c>
      <c r="O28" s="627" t="s">
        <v>284</v>
      </c>
      <c r="P28" s="504" t="s">
        <v>153</v>
      </c>
      <c r="Q28" s="626" t="s">
        <v>284</v>
      </c>
      <c r="S28" s="213">
        <f t="shared" si="2"/>
        <v>29</v>
      </c>
      <c r="T28" s="213">
        <f t="shared" si="1"/>
        <v>77</v>
      </c>
      <c r="U28" s="213">
        <f t="shared" si="3"/>
        <v>-67</v>
      </c>
      <c r="V28" s="213" t="e">
        <f t="shared" si="0"/>
        <v>#VALUE!</v>
      </c>
      <c r="W28" s="213" t="e">
        <f t="shared" si="4"/>
        <v>#VALUE!</v>
      </c>
    </row>
    <row r="29" spans="1:23" ht="12.5" x14ac:dyDescent="0.25">
      <c r="A29" s="550"/>
      <c r="B29" s="1" t="s">
        <v>416</v>
      </c>
      <c r="C29" s="534">
        <v>746</v>
      </c>
      <c r="D29" s="534">
        <v>663</v>
      </c>
      <c r="E29" s="551">
        <v>12.5</v>
      </c>
      <c r="F29" s="628" t="s">
        <v>284</v>
      </c>
      <c r="G29" s="628" t="s">
        <v>284</v>
      </c>
      <c r="H29" s="629" t="s">
        <v>284</v>
      </c>
      <c r="I29" s="534">
        <v>580</v>
      </c>
      <c r="J29" s="534">
        <v>460</v>
      </c>
      <c r="K29" s="551">
        <v>26.1</v>
      </c>
      <c r="L29" s="534">
        <v>137</v>
      </c>
      <c r="M29" s="534">
        <v>176</v>
      </c>
      <c r="N29" s="551">
        <v>-22.2</v>
      </c>
      <c r="O29" s="627" t="s">
        <v>284</v>
      </c>
      <c r="P29" s="627" t="s">
        <v>284</v>
      </c>
      <c r="Q29" s="626" t="s">
        <v>284</v>
      </c>
      <c r="S29" s="213">
        <f t="shared" si="2"/>
        <v>83</v>
      </c>
      <c r="T29" s="213" t="e">
        <f t="shared" si="1"/>
        <v>#VALUE!</v>
      </c>
      <c r="U29" s="213">
        <f t="shared" si="3"/>
        <v>120</v>
      </c>
      <c r="V29" s="213">
        <f t="shared" si="0"/>
        <v>-39</v>
      </c>
      <c r="W29" s="213" t="e">
        <f t="shared" si="4"/>
        <v>#VALUE!</v>
      </c>
    </row>
    <row r="30" spans="1:23" ht="13" thickBot="1" x14ac:dyDescent="0.3">
      <c r="A30" s="552"/>
      <c r="B30" s="69" t="s">
        <v>417</v>
      </c>
      <c r="C30" s="536">
        <v>5157</v>
      </c>
      <c r="D30" s="536">
        <v>3670</v>
      </c>
      <c r="E30" s="553">
        <v>40.5</v>
      </c>
      <c r="F30" s="536">
        <v>1875</v>
      </c>
      <c r="G30" s="536">
        <v>1156</v>
      </c>
      <c r="H30" s="553">
        <v>62.2</v>
      </c>
      <c r="I30" s="536">
        <v>2026</v>
      </c>
      <c r="J30" s="536">
        <v>1674</v>
      </c>
      <c r="K30" s="553">
        <v>21</v>
      </c>
      <c r="L30" s="536">
        <v>120</v>
      </c>
      <c r="M30" s="536">
        <v>107</v>
      </c>
      <c r="N30" s="553">
        <v>12.1</v>
      </c>
      <c r="O30" s="536">
        <v>1137</v>
      </c>
      <c r="P30" s="536">
        <v>733</v>
      </c>
      <c r="Q30" s="553">
        <v>55.1</v>
      </c>
      <c r="S30" s="493">
        <f t="shared" si="2"/>
        <v>1487</v>
      </c>
      <c r="T30" s="493">
        <f t="shared" si="1"/>
        <v>719</v>
      </c>
      <c r="U30" s="493">
        <f t="shared" si="3"/>
        <v>352</v>
      </c>
      <c r="V30" s="493">
        <f t="shared" si="0"/>
        <v>13</v>
      </c>
      <c r="W30" s="493">
        <f t="shared" si="4"/>
        <v>404</v>
      </c>
    </row>
    <row r="32" spans="1:23" ht="12.5" x14ac:dyDescent="0.25">
      <c r="A32" s="163" t="s">
        <v>501</v>
      </c>
    </row>
    <row r="33" spans="1:17" ht="12.5" x14ac:dyDescent="0.25">
      <c r="A33" s="163" t="s">
        <v>419</v>
      </c>
    </row>
    <row r="34" spans="1:17" x14ac:dyDescent="0.25">
      <c r="A34" s="163"/>
    </row>
    <row r="35" spans="1:17" x14ac:dyDescent="0.25">
      <c r="A35" s="163" t="s">
        <v>502</v>
      </c>
    </row>
    <row r="37" spans="1:17" x14ac:dyDescent="0.25">
      <c r="A37" s="163" t="s">
        <v>67</v>
      </c>
    </row>
    <row r="39" spans="1:17" ht="13.5" x14ac:dyDescent="0.25">
      <c r="A39" s="554"/>
      <c r="E39" s="135">
        <f t="shared" ref="E39:E56" si="5">(C11/D11-1)*100</f>
        <v>15.329363374056104</v>
      </c>
      <c r="F39" s="547"/>
      <c r="G39" s="547"/>
      <c r="H39" s="135">
        <f t="shared" ref="H39:H56" si="6">(F11/G11-1)*100</f>
        <v>12.69078877148042</v>
      </c>
      <c r="I39" s="547"/>
      <c r="J39" s="547"/>
      <c r="K39" s="135">
        <f t="shared" ref="K39:K56" si="7">(I11/J11-1)*100</f>
        <v>6.5986550511997644</v>
      </c>
      <c r="L39" s="547"/>
      <c r="M39" s="547"/>
      <c r="N39" s="135">
        <f t="shared" ref="N39:N56" si="8">(L11/M11-1)*100</f>
        <v>19.297702359571446</v>
      </c>
      <c r="O39" s="547"/>
      <c r="P39" s="547"/>
      <c r="Q39" s="135">
        <f t="shared" ref="Q39:Q56" si="9">(O11/P11-1)*100</f>
        <v>67.463414634146332</v>
      </c>
    </row>
    <row r="40" spans="1:17" x14ac:dyDescent="0.25">
      <c r="E40" s="135">
        <f t="shared" si="5"/>
        <v>10.967960671300215</v>
      </c>
      <c r="F40" s="547"/>
      <c r="G40" s="547"/>
      <c r="H40" s="135">
        <f t="shared" si="6"/>
        <v>-7.0482497634815511</v>
      </c>
      <c r="I40" s="547"/>
      <c r="J40" s="547"/>
      <c r="K40" s="135">
        <f t="shared" si="7"/>
        <v>17.104527669088874</v>
      </c>
      <c r="L40" s="547"/>
      <c r="M40" s="547"/>
      <c r="N40" s="135">
        <f t="shared" si="8"/>
        <v>21.147390906316744</v>
      </c>
      <c r="O40" s="547"/>
      <c r="P40" s="547"/>
      <c r="Q40" s="135">
        <f t="shared" si="9"/>
        <v>-18.568232662192397</v>
      </c>
    </row>
    <row r="41" spans="1:17" x14ac:dyDescent="0.25">
      <c r="E41" s="135">
        <f t="shared" si="5"/>
        <v>25.863113264688064</v>
      </c>
      <c r="F41" s="547"/>
      <c r="G41" s="547"/>
      <c r="H41" s="135">
        <f t="shared" si="6"/>
        <v>1.6034985422740622</v>
      </c>
      <c r="I41" s="547"/>
      <c r="J41" s="547"/>
      <c r="K41" s="135">
        <f t="shared" si="7"/>
        <v>10.966693744922829</v>
      </c>
      <c r="L41" s="547"/>
      <c r="M41" s="547"/>
      <c r="N41" s="135">
        <f t="shared" si="8"/>
        <v>12.607944732297071</v>
      </c>
      <c r="O41" s="547"/>
      <c r="P41" s="547"/>
      <c r="Q41" s="135">
        <f t="shared" si="9"/>
        <v>247.13656387665196</v>
      </c>
    </row>
    <row r="42" spans="1:17" x14ac:dyDescent="0.25">
      <c r="E42" s="135">
        <f t="shared" si="5"/>
        <v>17.057396928051748</v>
      </c>
      <c r="F42" s="547"/>
      <c r="G42" s="547"/>
      <c r="H42" s="135">
        <f t="shared" si="6"/>
        <v>28.304947283049465</v>
      </c>
      <c r="I42" s="547"/>
      <c r="J42" s="547"/>
      <c r="K42" s="135">
        <f t="shared" si="7"/>
        <v>3.0571198712791681</v>
      </c>
      <c r="L42" s="547"/>
      <c r="M42" s="547"/>
      <c r="N42" s="135">
        <f t="shared" si="8"/>
        <v>20.540997464074383</v>
      </c>
      <c r="O42" s="547"/>
      <c r="P42" s="547"/>
      <c r="Q42" s="135">
        <f t="shared" si="9"/>
        <v>5.6603773584905648</v>
      </c>
    </row>
    <row r="43" spans="1:17" x14ac:dyDescent="0.25">
      <c r="E43" s="135">
        <f t="shared" si="5"/>
        <v>48.263888888888886</v>
      </c>
      <c r="F43" s="547"/>
      <c r="G43" s="547"/>
      <c r="H43" s="135">
        <f t="shared" si="6"/>
        <v>-27.450980392156865</v>
      </c>
      <c r="I43" s="547"/>
      <c r="J43" s="547"/>
      <c r="K43" s="135">
        <f t="shared" si="7"/>
        <v>51.893939393939405</v>
      </c>
      <c r="L43" s="547"/>
      <c r="M43" s="547"/>
      <c r="N43" s="135">
        <f t="shared" si="8"/>
        <v>55.965292841648598</v>
      </c>
      <c r="O43" s="547"/>
      <c r="P43" s="547"/>
      <c r="Q43" s="135">
        <f t="shared" si="9"/>
        <v>137.83783783783784</v>
      </c>
    </row>
    <row r="44" spans="1:17" x14ac:dyDescent="0.25">
      <c r="E44" s="135">
        <f t="shared" si="5"/>
        <v>43.871839413240686</v>
      </c>
      <c r="F44" s="547"/>
      <c r="G44" s="547"/>
      <c r="H44" s="135">
        <f t="shared" si="6"/>
        <v>14.893617021276606</v>
      </c>
      <c r="I44" s="547"/>
      <c r="J44" s="547"/>
      <c r="K44" s="135">
        <f t="shared" si="7"/>
        <v>27.195225916453538</v>
      </c>
      <c r="L44" s="547"/>
      <c r="M44" s="547"/>
      <c r="N44" s="135">
        <f t="shared" si="8"/>
        <v>13.405362144857946</v>
      </c>
      <c r="O44" s="547"/>
      <c r="P44" s="547"/>
      <c r="Q44" s="135">
        <f t="shared" si="9"/>
        <v>188.3084577114428</v>
      </c>
    </row>
    <row r="45" spans="1:17" x14ac:dyDescent="0.25">
      <c r="E45" s="135">
        <f t="shared" si="5"/>
        <v>8.3549070369498768</v>
      </c>
      <c r="F45" s="547"/>
      <c r="G45" s="547"/>
      <c r="H45" s="135">
        <f t="shared" si="6"/>
        <v>-3.5978835978835999</v>
      </c>
      <c r="I45" s="547"/>
      <c r="J45" s="547"/>
      <c r="K45" s="135">
        <f t="shared" si="7"/>
        <v>12.170233947237442</v>
      </c>
      <c r="L45" s="547"/>
      <c r="M45" s="547"/>
      <c r="N45" s="135">
        <f t="shared" si="8"/>
        <v>9.1407678244972637</v>
      </c>
      <c r="O45" s="547"/>
      <c r="P45" s="547"/>
      <c r="Q45" s="135">
        <f t="shared" si="9"/>
        <v>22.13930348258706</v>
      </c>
    </row>
    <row r="46" spans="1:17" x14ac:dyDescent="0.25">
      <c r="E46" s="135">
        <f t="shared" si="5"/>
        <v>-13.126843657817112</v>
      </c>
      <c r="F46" s="547"/>
      <c r="G46" s="547"/>
      <c r="H46" s="135">
        <f t="shared" si="6"/>
        <v>-27.659574468085101</v>
      </c>
      <c r="I46" s="547"/>
      <c r="J46" s="547"/>
      <c r="K46" s="135">
        <f t="shared" si="7"/>
        <v>-15.992292870905588</v>
      </c>
      <c r="L46" s="547"/>
      <c r="M46" s="547"/>
      <c r="N46" s="135">
        <f t="shared" si="8"/>
        <v>0</v>
      </c>
      <c r="O46" s="547"/>
      <c r="P46" s="547"/>
      <c r="Q46" s="135" t="e">
        <f t="shared" si="9"/>
        <v>#DIV/0!</v>
      </c>
    </row>
    <row r="47" spans="1:17" x14ac:dyDescent="0.25">
      <c r="E47" s="135">
        <f t="shared" si="5"/>
        <v>13.892365456821022</v>
      </c>
      <c r="F47" s="547"/>
      <c r="G47" s="547"/>
      <c r="H47" s="135">
        <f t="shared" si="6"/>
        <v>66.666666666666671</v>
      </c>
      <c r="I47" s="547"/>
      <c r="J47" s="547"/>
      <c r="K47" s="135">
        <f t="shared" si="7"/>
        <v>-4.7619047619047672</v>
      </c>
      <c r="L47" s="547"/>
      <c r="M47" s="547"/>
      <c r="N47" s="135">
        <f t="shared" si="8"/>
        <v>13.917525773195871</v>
      </c>
      <c r="O47" s="547"/>
      <c r="P47" s="547"/>
      <c r="Q47" s="135" t="e">
        <f t="shared" si="9"/>
        <v>#VALUE!</v>
      </c>
    </row>
    <row r="48" spans="1:17" x14ac:dyDescent="0.25">
      <c r="E48" s="135">
        <f t="shared" si="5"/>
        <v>-30.372492836676212</v>
      </c>
      <c r="F48" s="547"/>
      <c r="G48" s="547"/>
      <c r="H48" s="135">
        <f t="shared" si="6"/>
        <v>-34.716981132075475</v>
      </c>
      <c r="I48" s="547"/>
      <c r="J48" s="547"/>
      <c r="K48" s="135">
        <f t="shared" si="7"/>
        <v>-22.900763358778629</v>
      </c>
      <c r="L48" s="547"/>
      <c r="M48" s="547"/>
      <c r="N48" s="135">
        <f t="shared" si="8"/>
        <v>-75</v>
      </c>
      <c r="O48" s="547"/>
      <c r="P48" s="547"/>
      <c r="Q48" s="135" t="e">
        <f t="shared" si="9"/>
        <v>#VALUE!</v>
      </c>
    </row>
    <row r="49" spans="5:17" x14ac:dyDescent="0.25">
      <c r="E49" s="135">
        <f t="shared" si="5"/>
        <v>3.8991916310033181</v>
      </c>
      <c r="F49" s="547"/>
      <c r="G49" s="547"/>
      <c r="H49" s="135">
        <f t="shared" si="6"/>
        <v>12.56262042389209</v>
      </c>
      <c r="I49" s="547"/>
      <c r="J49" s="547"/>
      <c r="K49" s="135">
        <f t="shared" si="7"/>
        <v>-2.0653084007814626</v>
      </c>
      <c r="L49" s="547"/>
      <c r="M49" s="547"/>
      <c r="N49" s="135">
        <f t="shared" si="8"/>
        <v>-1.0526315789473717</v>
      </c>
      <c r="O49" s="547"/>
      <c r="P49" s="547"/>
      <c r="Q49" s="135">
        <f t="shared" si="9"/>
        <v>-14.28571428571429</v>
      </c>
    </row>
    <row r="50" spans="5:17" x14ac:dyDescent="0.25">
      <c r="E50" s="135">
        <f t="shared" si="5"/>
        <v>21.715913136347464</v>
      </c>
      <c r="F50" s="547"/>
      <c r="G50" s="547"/>
      <c r="H50" s="135">
        <f t="shared" si="6"/>
        <v>21.665582303188025</v>
      </c>
      <c r="I50" s="547"/>
      <c r="J50" s="547"/>
      <c r="K50" s="135">
        <f t="shared" si="7"/>
        <v>12.176165803108807</v>
      </c>
      <c r="L50" s="547"/>
      <c r="M50" s="547"/>
      <c r="N50" s="135">
        <f t="shared" si="8"/>
        <v>68.844221105527637</v>
      </c>
      <c r="O50" s="547"/>
      <c r="P50" s="547"/>
      <c r="Q50" s="135">
        <f t="shared" si="9"/>
        <v>446.66666666666669</v>
      </c>
    </row>
    <row r="51" spans="5:17" x14ac:dyDescent="0.25">
      <c r="E51" s="135">
        <f t="shared" si="5"/>
        <v>17.288135593220332</v>
      </c>
      <c r="F51" s="547"/>
      <c r="G51" s="547"/>
      <c r="H51" s="135">
        <f t="shared" si="6"/>
        <v>14.763948497854074</v>
      </c>
      <c r="I51" s="547"/>
      <c r="J51" s="547"/>
      <c r="K51" s="135">
        <f t="shared" si="7"/>
        <v>7.0921985815602939</v>
      </c>
      <c r="L51" s="547"/>
      <c r="M51" s="547"/>
      <c r="N51" s="135" t="e">
        <f t="shared" si="8"/>
        <v>#VALUE!</v>
      </c>
      <c r="O51" s="547"/>
      <c r="P51" s="547"/>
      <c r="Q51" s="135" t="e">
        <f t="shared" si="9"/>
        <v>#VALUE!</v>
      </c>
    </row>
    <row r="52" spans="5:17" x14ac:dyDescent="0.25">
      <c r="E52" s="135">
        <f t="shared" si="5"/>
        <v>11.285266457680244</v>
      </c>
      <c r="F52" s="547"/>
      <c r="G52" s="547"/>
      <c r="H52" s="135">
        <f t="shared" si="6"/>
        <v>-14.824120603015079</v>
      </c>
      <c r="I52" s="547"/>
      <c r="J52" s="547"/>
      <c r="K52" s="135">
        <f t="shared" si="7"/>
        <v>-9.259259259259256</v>
      </c>
      <c r="L52" s="547"/>
      <c r="M52" s="547"/>
      <c r="N52" s="135">
        <f t="shared" si="8"/>
        <v>189.6103896103896</v>
      </c>
      <c r="O52" s="547"/>
      <c r="P52" s="547"/>
      <c r="Q52" s="135" t="e">
        <f t="shared" si="9"/>
        <v>#DIV/0!</v>
      </c>
    </row>
    <row r="53" spans="5:17" x14ac:dyDescent="0.25">
      <c r="E53" s="135">
        <f t="shared" si="5"/>
        <v>13.534508515088127</v>
      </c>
      <c r="F53" s="547"/>
      <c r="G53" s="547"/>
      <c r="H53" s="135" t="e">
        <f t="shared" si="6"/>
        <v>#VALUE!</v>
      </c>
      <c r="I53" s="547"/>
      <c r="J53" s="547"/>
      <c r="K53" s="135">
        <f t="shared" si="7"/>
        <v>11.046906866077499</v>
      </c>
      <c r="L53" s="547"/>
      <c r="M53" s="547"/>
      <c r="N53" s="135">
        <f t="shared" si="8"/>
        <v>21.467391304347828</v>
      </c>
      <c r="O53" s="547"/>
      <c r="P53" s="547"/>
      <c r="Q53" s="135" t="e">
        <f t="shared" si="9"/>
        <v>#VALUE!</v>
      </c>
    </row>
    <row r="54" spans="5:17" x14ac:dyDescent="0.25">
      <c r="E54" s="135">
        <f t="shared" si="5"/>
        <v>3.0612244897959107</v>
      </c>
      <c r="F54" s="547"/>
      <c r="G54" s="547"/>
      <c r="H54" s="135">
        <f t="shared" si="6"/>
        <v>34.87858719646799</v>
      </c>
      <c r="I54" s="547"/>
      <c r="J54" s="547"/>
      <c r="K54" s="135">
        <f t="shared" si="7"/>
        <v>-16.564651874521807</v>
      </c>
      <c r="L54" s="547"/>
      <c r="M54" s="547"/>
      <c r="N54" s="135">
        <f t="shared" si="8"/>
        <v>51.94805194805194</v>
      </c>
      <c r="O54" s="547"/>
      <c r="P54" s="547"/>
      <c r="Q54" s="135">
        <f t="shared" si="9"/>
        <v>47.857142857142861</v>
      </c>
    </row>
    <row r="55" spans="5:17" x14ac:dyDescent="0.25">
      <c r="E55" s="135">
        <f t="shared" si="5"/>
        <v>0.88369441277080796</v>
      </c>
      <c r="F55" s="547"/>
      <c r="G55" s="547"/>
      <c r="H55" s="135">
        <f t="shared" si="6"/>
        <v>1.5294646873594164</v>
      </c>
      <c r="I55" s="547"/>
      <c r="J55" s="547"/>
      <c r="K55" s="135">
        <f t="shared" si="7"/>
        <v>-2.5182778229081992</v>
      </c>
      <c r="L55" s="547"/>
      <c r="M55" s="547"/>
      <c r="N55" s="135" t="e">
        <f t="shared" si="8"/>
        <v>#VALUE!</v>
      </c>
      <c r="O55" s="547"/>
      <c r="P55" s="547"/>
      <c r="Q55" s="135" t="e">
        <f t="shared" si="9"/>
        <v>#VALUE!</v>
      </c>
    </row>
    <row r="56" spans="5:17" x14ac:dyDescent="0.25">
      <c r="E56" s="135">
        <f t="shared" si="5"/>
        <v>7.6315789473684115</v>
      </c>
      <c r="F56" s="547"/>
      <c r="G56" s="547"/>
      <c r="H56" s="135">
        <f t="shared" si="6"/>
        <v>226.47058823529412</v>
      </c>
      <c r="I56" s="547"/>
      <c r="J56" s="547"/>
      <c r="K56" s="135">
        <f t="shared" si="7"/>
        <v>-26.070038910505833</v>
      </c>
      <c r="L56" s="547"/>
      <c r="M56" s="547"/>
      <c r="N56" s="135" t="e">
        <f t="shared" si="8"/>
        <v>#VALUE!</v>
      </c>
      <c r="O56" s="547"/>
      <c r="P56" s="547"/>
      <c r="Q56" s="135" t="e">
        <f t="shared" si="9"/>
        <v>#VALUE!</v>
      </c>
    </row>
    <row r="57" spans="5:17" x14ac:dyDescent="0.25">
      <c r="E57" s="135">
        <f>(C29/D29-1)*100</f>
        <v>12.518853695324283</v>
      </c>
      <c r="F57" s="547"/>
      <c r="G57" s="547"/>
      <c r="H57" s="135" t="e">
        <f>(F29/G29-1)*100</f>
        <v>#VALUE!</v>
      </c>
      <c r="I57" s="547"/>
      <c r="J57" s="547"/>
      <c r="K57" s="135">
        <f>(I29/J29-1)*100</f>
        <v>26.086956521739136</v>
      </c>
      <c r="L57" s="547"/>
      <c r="M57" s="547"/>
      <c r="N57" s="135">
        <f>(L29/M29-1)*100</f>
        <v>-22.159090909090907</v>
      </c>
      <c r="O57" s="547"/>
      <c r="P57" s="547"/>
      <c r="Q57" s="135" t="e">
        <f>(O29/P29-1)*100</f>
        <v>#VALUE!</v>
      </c>
    </row>
    <row r="58" spans="5:17" x14ac:dyDescent="0.25">
      <c r="E58" s="135">
        <f>(C30/D30-1)*100</f>
        <v>40.517711171662121</v>
      </c>
      <c r="F58" s="547"/>
      <c r="G58" s="547"/>
      <c r="H58" s="135">
        <f>(F30/G30-1)*100</f>
        <v>62.197231833910038</v>
      </c>
      <c r="I58" s="547"/>
      <c r="J58" s="547"/>
      <c r="K58" s="135">
        <f>(I30/J30-1)*100</f>
        <v>21.027479091995225</v>
      </c>
      <c r="L58" s="547"/>
      <c r="M58" s="547"/>
      <c r="N58" s="135">
        <f>(L30/M30-1)*100</f>
        <v>12.149532710280365</v>
      </c>
      <c r="O58" s="547"/>
      <c r="P58" s="547"/>
      <c r="Q58" s="135">
        <f>(O30/P30-1)*100</f>
        <v>55.115961800818546</v>
      </c>
    </row>
    <row r="59" spans="5:17" x14ac:dyDescent="0.25">
      <c r="E59" s="547"/>
      <c r="F59" s="547"/>
      <c r="G59" s="547"/>
      <c r="H59" s="547"/>
      <c r="I59" s="547"/>
      <c r="J59" s="547"/>
      <c r="K59" s="547"/>
      <c r="L59" s="547"/>
      <c r="M59" s="547"/>
      <c r="N59" s="547"/>
      <c r="O59" s="547"/>
      <c r="P59" s="547"/>
      <c r="Q59" s="547"/>
    </row>
  </sheetData>
  <mergeCells count="36">
    <mergeCell ref="S9:W9"/>
    <mergeCell ref="Q7:Q8"/>
    <mergeCell ref="N7:N8"/>
    <mergeCell ref="K7:K8"/>
    <mergeCell ref="I7:I8"/>
    <mergeCell ref="L7:L8"/>
    <mergeCell ref="M7:M8"/>
    <mergeCell ref="O7:O8"/>
    <mergeCell ref="P7:P8"/>
    <mergeCell ref="J7:J8"/>
    <mergeCell ref="O9:P9"/>
    <mergeCell ref="O5:Q6"/>
    <mergeCell ref="I5:K6"/>
    <mergeCell ref="L5:N6"/>
    <mergeCell ref="A6:B6"/>
    <mergeCell ref="F6:H6"/>
    <mergeCell ref="A5:B5"/>
    <mergeCell ref="C5:E6"/>
    <mergeCell ref="F5:H5"/>
    <mergeCell ref="A1:Q1"/>
    <mergeCell ref="A2:Q2"/>
    <mergeCell ref="B3:Q3"/>
    <mergeCell ref="A4:B4"/>
    <mergeCell ref="D4:Q4"/>
    <mergeCell ref="C9:D9"/>
    <mergeCell ref="F9:G9"/>
    <mergeCell ref="I9:J9"/>
    <mergeCell ref="L9:M9"/>
    <mergeCell ref="A8:B8"/>
    <mergeCell ref="G7:G8"/>
    <mergeCell ref="H7:H8"/>
    <mergeCell ref="A7:B7"/>
    <mergeCell ref="C7:C8"/>
    <mergeCell ref="D7:D8"/>
    <mergeCell ref="F7:F8"/>
    <mergeCell ref="E7:E8"/>
  </mergeCells>
  <phoneticPr fontId="18" type="noConversion"/>
  <pageMargins left="0.75" right="0.75" top="1" bottom="1" header="0" footer="0"/>
  <pageSetup orientation="landscape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Hoja6"/>
  <dimension ref="A1:S63"/>
  <sheetViews>
    <sheetView zoomScaleNormal="100" workbookViewId="0">
      <selection activeCell="L23" sqref="L23"/>
    </sheetView>
  </sheetViews>
  <sheetFormatPr baseColWidth="10" defaultColWidth="11.453125" defaultRowHeight="11.5" x14ac:dyDescent="0.25"/>
  <cols>
    <col min="1" max="1" width="2.453125" style="4" customWidth="1"/>
    <col min="2" max="2" width="16.7265625" style="4" customWidth="1"/>
    <col min="3" max="4" width="7.453125" style="4" customWidth="1"/>
    <col min="5" max="5" width="5" style="4" bestFit="1" customWidth="1"/>
    <col min="6" max="6" width="6.7265625" style="4" customWidth="1"/>
    <col min="7" max="7" width="7.7265625" style="4" customWidth="1"/>
    <col min="8" max="8" width="5" style="4" customWidth="1"/>
    <col min="9" max="9" width="7" style="4" customWidth="1"/>
    <col min="10" max="10" width="7.7265625" style="4" customWidth="1"/>
    <col min="11" max="11" width="5.453125" style="4" bestFit="1" customWidth="1"/>
    <col min="12" max="12" width="7.7265625" style="4" customWidth="1"/>
    <col min="13" max="13" width="6.453125" style="4" customWidth="1"/>
    <col min="14" max="14" width="5.453125" style="4" customWidth="1"/>
    <col min="15" max="15" width="6.453125" style="4" customWidth="1"/>
    <col min="16" max="16" width="6.453125" style="2" customWidth="1"/>
    <col min="17" max="17" width="7" style="2" bestFit="1" customWidth="1"/>
    <col min="18" max="18" width="7.54296875" style="2" customWidth="1"/>
    <col min="19" max="19" width="8.453125" style="2" bestFit="1" customWidth="1"/>
    <col min="20" max="16384" width="11.453125" style="4"/>
  </cols>
  <sheetData>
    <row r="1" spans="1:19" ht="12.75" customHeight="1" x14ac:dyDescent="0.25">
      <c r="A1" s="168" t="s">
        <v>625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</row>
    <row r="2" spans="1:19" x14ac:dyDescent="0.25"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</row>
    <row r="3" spans="1:19" ht="13.5" customHeight="1" x14ac:dyDescent="0.25">
      <c r="A3" s="781" t="s">
        <v>427</v>
      </c>
      <c r="B3" s="781"/>
      <c r="C3" s="734" t="s">
        <v>304</v>
      </c>
      <c r="D3" s="734"/>
      <c r="E3" s="734"/>
      <c r="F3" s="734"/>
      <c r="G3" s="734"/>
      <c r="H3" s="734"/>
      <c r="I3" s="734"/>
      <c r="J3" s="734"/>
      <c r="K3" s="734"/>
      <c r="L3" s="734"/>
      <c r="M3" s="734"/>
      <c r="N3" s="734"/>
    </row>
    <row r="4" spans="1:19" ht="12.75" customHeight="1" x14ac:dyDescent="0.25">
      <c r="A4" s="782"/>
      <c r="B4" s="782"/>
      <c r="C4" s="734" t="s">
        <v>58</v>
      </c>
      <c r="D4" s="734"/>
      <c r="E4" s="734"/>
      <c r="F4" s="734" t="s">
        <v>122</v>
      </c>
      <c r="G4" s="734"/>
      <c r="H4" s="734"/>
      <c r="I4" s="734" t="s">
        <v>123</v>
      </c>
      <c r="J4" s="734"/>
      <c r="K4" s="734"/>
      <c r="L4" s="784" t="s">
        <v>503</v>
      </c>
      <c r="M4" s="784"/>
      <c r="N4" s="784"/>
    </row>
    <row r="5" spans="1:19" ht="12" customHeight="1" x14ac:dyDescent="0.25">
      <c r="A5" s="782"/>
      <c r="B5" s="782"/>
      <c r="C5" s="734"/>
      <c r="D5" s="734"/>
      <c r="E5" s="734"/>
      <c r="F5" s="734"/>
      <c r="G5" s="734"/>
      <c r="H5" s="734"/>
      <c r="I5" s="734"/>
      <c r="J5" s="734"/>
      <c r="K5" s="734"/>
      <c r="L5" s="786" t="s">
        <v>504</v>
      </c>
      <c r="M5" s="786"/>
      <c r="N5" s="786"/>
    </row>
    <row r="6" spans="1:19" ht="11.25" customHeight="1" thickBot="1" x14ac:dyDescent="0.3">
      <c r="A6" s="782"/>
      <c r="B6" s="782"/>
      <c r="C6" s="826" t="s">
        <v>505</v>
      </c>
      <c r="D6" s="826" t="s">
        <v>104</v>
      </c>
      <c r="E6" s="784" t="s">
        <v>506</v>
      </c>
      <c r="F6" s="826" t="s">
        <v>505</v>
      </c>
      <c r="G6" s="826" t="s">
        <v>104</v>
      </c>
      <c r="H6" s="784" t="s">
        <v>506</v>
      </c>
      <c r="I6" s="826" t="s">
        <v>505</v>
      </c>
      <c r="J6" s="826" t="s">
        <v>104</v>
      </c>
      <c r="K6" s="784" t="s">
        <v>506</v>
      </c>
      <c r="L6" s="826" t="s">
        <v>505</v>
      </c>
      <c r="M6" s="826" t="s">
        <v>104</v>
      </c>
      <c r="N6" s="784" t="s">
        <v>506</v>
      </c>
      <c r="O6" s="160"/>
      <c r="P6" s="226"/>
    </row>
    <row r="7" spans="1:19" x14ac:dyDescent="0.25">
      <c r="A7" s="783"/>
      <c r="B7" s="783"/>
      <c r="C7" s="827"/>
      <c r="D7" s="827"/>
      <c r="E7" s="786"/>
      <c r="F7" s="827"/>
      <c r="G7" s="827"/>
      <c r="H7" s="786"/>
      <c r="I7" s="827"/>
      <c r="J7" s="827"/>
      <c r="K7" s="786"/>
      <c r="L7" s="827"/>
      <c r="M7" s="827"/>
      <c r="N7" s="786"/>
      <c r="O7" s="128"/>
      <c r="P7" s="741" t="s">
        <v>507</v>
      </c>
      <c r="Q7" s="835"/>
      <c r="R7" s="835"/>
      <c r="S7" s="742"/>
    </row>
    <row r="8" spans="1:19" ht="12" customHeight="1" x14ac:dyDescent="0.25">
      <c r="B8" s="12"/>
      <c r="C8" s="831" t="s">
        <v>5</v>
      </c>
      <c r="D8" s="831"/>
      <c r="E8" s="45" t="s">
        <v>73</v>
      </c>
      <c r="F8" s="831" t="s">
        <v>5</v>
      </c>
      <c r="G8" s="831"/>
      <c r="H8" s="45" t="s">
        <v>73</v>
      </c>
      <c r="I8" s="831" t="s">
        <v>5</v>
      </c>
      <c r="J8" s="831"/>
      <c r="K8" s="45" t="s">
        <v>73</v>
      </c>
      <c r="L8" s="831" t="s">
        <v>5</v>
      </c>
      <c r="M8" s="831"/>
      <c r="N8" s="45" t="s">
        <v>73</v>
      </c>
      <c r="O8" s="13"/>
      <c r="P8" s="227"/>
      <c r="Q8" s="228"/>
      <c r="R8" s="228"/>
      <c r="S8" s="80"/>
    </row>
    <row r="9" spans="1:19" ht="13.5" customHeight="1" x14ac:dyDescent="0.25">
      <c r="A9" s="14" t="s">
        <v>58</v>
      </c>
      <c r="B9" s="1"/>
      <c r="C9" s="352">
        <v>6074</v>
      </c>
      <c r="D9" s="352">
        <v>5247</v>
      </c>
      <c r="E9" s="353">
        <v>15.8</v>
      </c>
      <c r="F9" s="352">
        <v>996</v>
      </c>
      <c r="G9" s="352">
        <v>869</v>
      </c>
      <c r="H9" s="353">
        <v>14.6</v>
      </c>
      <c r="I9" s="352">
        <v>2334</v>
      </c>
      <c r="J9" s="352">
        <v>2227</v>
      </c>
      <c r="K9" s="353">
        <v>4.8</v>
      </c>
      <c r="L9" s="352">
        <v>601</v>
      </c>
      <c r="M9" s="352">
        <v>393</v>
      </c>
      <c r="N9" s="353">
        <v>52.9</v>
      </c>
      <c r="P9" s="233">
        <f>C9-D9</f>
        <v>827</v>
      </c>
      <c r="Q9" s="233">
        <f>F9-G9</f>
        <v>127</v>
      </c>
      <c r="R9" s="233">
        <f>I9-J9</f>
        <v>107</v>
      </c>
      <c r="S9" s="234">
        <f>L9-M9</f>
        <v>208</v>
      </c>
    </row>
    <row r="10" spans="1:19" ht="13.5" customHeight="1" x14ac:dyDescent="0.25">
      <c r="A10" s="1"/>
      <c r="B10" s="67" t="s">
        <v>93</v>
      </c>
      <c r="C10" s="362">
        <v>1410</v>
      </c>
      <c r="D10" s="362">
        <v>1237</v>
      </c>
      <c r="E10" s="363">
        <v>14</v>
      </c>
      <c r="F10" s="362">
        <v>162</v>
      </c>
      <c r="G10" s="362">
        <v>134</v>
      </c>
      <c r="H10" s="363">
        <v>20.900000000000002</v>
      </c>
      <c r="I10" s="362">
        <v>613</v>
      </c>
      <c r="J10" s="362">
        <v>651</v>
      </c>
      <c r="K10" s="363">
        <v>-5.8</v>
      </c>
      <c r="L10" s="362">
        <v>55</v>
      </c>
      <c r="M10" s="362">
        <v>39</v>
      </c>
      <c r="N10" s="365">
        <v>41</v>
      </c>
      <c r="P10" s="229">
        <f t="shared" ref="P10:P28" si="0">C10-D10</f>
        <v>173</v>
      </c>
      <c r="Q10" s="229">
        <f t="shared" ref="Q10:Q28" si="1">F10-G10</f>
        <v>28</v>
      </c>
      <c r="R10" s="229">
        <f t="shared" ref="R10:R28" si="2">I10-J10</f>
        <v>-38</v>
      </c>
      <c r="S10" s="231">
        <f t="shared" ref="S10:S28" si="3">L10-M10</f>
        <v>16</v>
      </c>
    </row>
    <row r="11" spans="1:19" ht="13.5" customHeight="1" x14ac:dyDescent="0.25">
      <c r="A11" s="1"/>
      <c r="B11" s="67" t="s">
        <v>49</v>
      </c>
      <c r="C11" s="362">
        <v>57</v>
      </c>
      <c r="D11" s="362">
        <v>65</v>
      </c>
      <c r="E11" s="363">
        <v>-12.3</v>
      </c>
      <c r="F11" s="362">
        <v>4</v>
      </c>
      <c r="G11" s="362">
        <v>1</v>
      </c>
      <c r="H11" s="363">
        <v>300</v>
      </c>
      <c r="I11" s="362">
        <v>33</v>
      </c>
      <c r="J11" s="362">
        <v>36</v>
      </c>
      <c r="K11" s="363">
        <v>-8.3000000000000007</v>
      </c>
      <c r="L11" s="504" t="s">
        <v>153</v>
      </c>
      <c r="M11" s="362">
        <v>0</v>
      </c>
      <c r="N11" s="363">
        <v>-100</v>
      </c>
      <c r="P11" s="229">
        <f t="shared" si="0"/>
        <v>-8</v>
      </c>
      <c r="Q11" s="229">
        <f t="shared" si="1"/>
        <v>3</v>
      </c>
      <c r="R11" s="229">
        <f t="shared" si="2"/>
        <v>-3</v>
      </c>
      <c r="S11" s="231" t="e">
        <f t="shared" si="3"/>
        <v>#VALUE!</v>
      </c>
    </row>
    <row r="12" spans="1:19" ht="13.5" customHeight="1" x14ac:dyDescent="0.25">
      <c r="A12" s="1"/>
      <c r="B12" s="67" t="s">
        <v>403</v>
      </c>
      <c r="C12" s="362">
        <v>232</v>
      </c>
      <c r="D12" s="362">
        <v>162</v>
      </c>
      <c r="E12" s="363">
        <v>43.2</v>
      </c>
      <c r="F12" s="504">
        <v>0</v>
      </c>
      <c r="G12" s="362">
        <v>1</v>
      </c>
      <c r="H12" s="363">
        <v>-37.6</v>
      </c>
      <c r="I12" s="362">
        <v>94</v>
      </c>
      <c r="J12" s="362">
        <v>32</v>
      </c>
      <c r="K12" s="363">
        <v>193.8</v>
      </c>
      <c r="L12" s="362">
        <v>95</v>
      </c>
      <c r="M12" s="362">
        <v>93</v>
      </c>
      <c r="N12" s="363">
        <v>2.2000000000000002</v>
      </c>
      <c r="P12" s="229">
        <f t="shared" si="0"/>
        <v>70</v>
      </c>
      <c r="Q12" s="229">
        <f t="shared" si="1"/>
        <v>-1</v>
      </c>
      <c r="R12" s="229">
        <f t="shared" si="2"/>
        <v>62</v>
      </c>
      <c r="S12" s="231">
        <f t="shared" si="3"/>
        <v>2</v>
      </c>
    </row>
    <row r="13" spans="1:19" ht="13.5" customHeight="1" x14ac:dyDescent="0.25">
      <c r="A13" s="1"/>
      <c r="B13" s="67" t="s">
        <v>404</v>
      </c>
      <c r="C13" s="362">
        <v>3</v>
      </c>
      <c r="D13" s="362">
        <v>2</v>
      </c>
      <c r="E13" s="363">
        <v>50</v>
      </c>
      <c r="F13" s="362">
        <v>1</v>
      </c>
      <c r="G13" s="362">
        <v>0</v>
      </c>
      <c r="H13" s="365">
        <v>87.4</v>
      </c>
      <c r="I13" s="362">
        <v>1</v>
      </c>
      <c r="J13" s="362">
        <v>1</v>
      </c>
      <c r="K13" s="365" t="s">
        <v>153</v>
      </c>
      <c r="L13" s="504">
        <v>0</v>
      </c>
      <c r="M13" s="504" t="s">
        <v>153</v>
      </c>
      <c r="N13" s="365" t="s">
        <v>185</v>
      </c>
      <c r="P13" s="229">
        <f t="shared" si="0"/>
        <v>1</v>
      </c>
      <c r="Q13" s="229">
        <f t="shared" si="1"/>
        <v>1</v>
      </c>
      <c r="R13" s="229">
        <f t="shared" si="2"/>
        <v>0</v>
      </c>
      <c r="S13" s="231" t="e">
        <f t="shared" si="3"/>
        <v>#VALUE!</v>
      </c>
    </row>
    <row r="14" spans="1:19" ht="13.5" customHeight="1" x14ac:dyDescent="0.25">
      <c r="A14" s="1"/>
      <c r="B14" s="67" t="s">
        <v>405</v>
      </c>
      <c r="C14" s="362">
        <v>819</v>
      </c>
      <c r="D14" s="362">
        <v>517</v>
      </c>
      <c r="E14" s="363">
        <v>58.4</v>
      </c>
      <c r="F14" s="362">
        <v>98</v>
      </c>
      <c r="G14" s="362">
        <v>86</v>
      </c>
      <c r="H14" s="363">
        <v>14</v>
      </c>
      <c r="I14" s="362">
        <v>393</v>
      </c>
      <c r="J14" s="362">
        <v>231</v>
      </c>
      <c r="K14" s="363">
        <v>70.100000000000009</v>
      </c>
      <c r="L14" s="362">
        <v>128</v>
      </c>
      <c r="M14" s="362">
        <v>46</v>
      </c>
      <c r="N14" s="363">
        <v>178.3</v>
      </c>
      <c r="P14" s="229">
        <f t="shared" si="0"/>
        <v>302</v>
      </c>
      <c r="Q14" s="229">
        <f t="shared" si="1"/>
        <v>12</v>
      </c>
      <c r="R14" s="229">
        <f t="shared" si="2"/>
        <v>162</v>
      </c>
      <c r="S14" s="231">
        <f t="shared" si="3"/>
        <v>82</v>
      </c>
    </row>
    <row r="15" spans="1:19" ht="13.5" customHeight="1" x14ac:dyDescent="0.25">
      <c r="A15" s="1"/>
      <c r="B15" s="67" t="s">
        <v>406</v>
      </c>
      <c r="C15" s="362">
        <v>934</v>
      </c>
      <c r="D15" s="362">
        <v>811</v>
      </c>
      <c r="E15" s="363">
        <v>15.200000000000001</v>
      </c>
      <c r="F15" s="362">
        <v>135</v>
      </c>
      <c r="G15" s="362">
        <v>134</v>
      </c>
      <c r="H15" s="363">
        <v>0.70000000000000007</v>
      </c>
      <c r="I15" s="362">
        <v>265</v>
      </c>
      <c r="J15" s="362">
        <v>313</v>
      </c>
      <c r="K15" s="363">
        <v>-15.3</v>
      </c>
      <c r="L15" s="362">
        <v>194</v>
      </c>
      <c r="M15" s="362">
        <v>104</v>
      </c>
      <c r="N15" s="363">
        <v>86.5</v>
      </c>
      <c r="P15" s="229">
        <f t="shared" si="0"/>
        <v>123</v>
      </c>
      <c r="Q15" s="229">
        <f t="shared" si="1"/>
        <v>1</v>
      </c>
      <c r="R15" s="229">
        <f t="shared" si="2"/>
        <v>-48</v>
      </c>
      <c r="S15" s="231">
        <f t="shared" si="3"/>
        <v>90</v>
      </c>
    </row>
    <row r="16" spans="1:19" x14ac:dyDescent="0.25">
      <c r="A16" s="1"/>
      <c r="B16" s="123" t="s">
        <v>499</v>
      </c>
      <c r="C16" s="362">
        <v>46</v>
      </c>
      <c r="D16" s="362">
        <v>40</v>
      </c>
      <c r="E16" s="363">
        <v>15</v>
      </c>
      <c r="F16" s="362">
        <v>12</v>
      </c>
      <c r="G16" s="362">
        <v>6</v>
      </c>
      <c r="H16" s="365">
        <v>100</v>
      </c>
      <c r="I16" s="362">
        <v>22</v>
      </c>
      <c r="J16" s="362">
        <v>19</v>
      </c>
      <c r="K16" s="363">
        <v>15.8</v>
      </c>
      <c r="L16" s="504">
        <v>0</v>
      </c>
      <c r="M16" s="504">
        <v>0</v>
      </c>
      <c r="N16" s="363">
        <v>105.60000000000001</v>
      </c>
      <c r="P16" s="229">
        <f t="shared" si="0"/>
        <v>6</v>
      </c>
      <c r="Q16" s="229">
        <f t="shared" si="1"/>
        <v>6</v>
      </c>
      <c r="R16" s="229">
        <f t="shared" si="2"/>
        <v>3</v>
      </c>
      <c r="S16" s="231">
        <f t="shared" si="3"/>
        <v>0</v>
      </c>
    </row>
    <row r="17" spans="1:19" ht="13.5" customHeight="1" x14ac:dyDescent="0.25">
      <c r="A17" s="1"/>
      <c r="B17" s="67" t="s">
        <v>408</v>
      </c>
      <c r="C17" s="362">
        <v>39</v>
      </c>
      <c r="D17" s="362">
        <v>33</v>
      </c>
      <c r="E17" s="363">
        <v>18.2</v>
      </c>
      <c r="F17" s="362">
        <v>2</v>
      </c>
      <c r="G17" s="362">
        <v>4</v>
      </c>
      <c r="H17" s="363">
        <v>-50</v>
      </c>
      <c r="I17" s="362">
        <v>25</v>
      </c>
      <c r="J17" s="362">
        <v>19</v>
      </c>
      <c r="K17" s="363">
        <v>31.6</v>
      </c>
      <c r="L17" s="504">
        <v>0</v>
      </c>
      <c r="M17" s="504">
        <v>0</v>
      </c>
      <c r="N17" s="363" t="s">
        <v>185</v>
      </c>
      <c r="P17" s="229">
        <f t="shared" si="0"/>
        <v>6</v>
      </c>
      <c r="Q17" s="229">
        <f t="shared" si="1"/>
        <v>-2</v>
      </c>
      <c r="R17" s="229">
        <f t="shared" si="2"/>
        <v>6</v>
      </c>
      <c r="S17" s="231">
        <f t="shared" si="3"/>
        <v>0</v>
      </c>
    </row>
    <row r="18" spans="1:19" ht="13.5" customHeight="1" x14ac:dyDescent="0.25">
      <c r="A18" s="1"/>
      <c r="B18" s="67" t="s">
        <v>500</v>
      </c>
      <c r="C18" s="362">
        <v>9</v>
      </c>
      <c r="D18" s="362">
        <v>20</v>
      </c>
      <c r="E18" s="363">
        <v>-55</v>
      </c>
      <c r="F18" s="504">
        <v>1</v>
      </c>
      <c r="G18" s="362">
        <v>0</v>
      </c>
      <c r="H18" s="363" t="s">
        <v>185</v>
      </c>
      <c r="I18" s="362">
        <v>7</v>
      </c>
      <c r="J18" s="362">
        <v>19</v>
      </c>
      <c r="K18" s="363">
        <v>-63.2</v>
      </c>
      <c r="L18" s="504" t="s">
        <v>153</v>
      </c>
      <c r="M18" s="362">
        <v>0</v>
      </c>
      <c r="N18" s="363">
        <v>-100</v>
      </c>
      <c r="P18" s="229">
        <f t="shared" si="0"/>
        <v>-11</v>
      </c>
      <c r="Q18" s="229">
        <f t="shared" si="1"/>
        <v>1</v>
      </c>
      <c r="R18" s="229">
        <f t="shared" si="2"/>
        <v>-12</v>
      </c>
      <c r="S18" s="231" t="e">
        <f t="shared" si="3"/>
        <v>#VALUE!</v>
      </c>
    </row>
    <row r="19" spans="1:19" ht="13.5" customHeight="1" x14ac:dyDescent="0.25">
      <c r="A19" s="1"/>
      <c r="B19" s="67" t="s">
        <v>410</v>
      </c>
      <c r="C19" s="362">
        <v>332</v>
      </c>
      <c r="D19" s="362">
        <v>296</v>
      </c>
      <c r="E19" s="363">
        <v>12.200000000000001</v>
      </c>
      <c r="F19" s="362">
        <v>41</v>
      </c>
      <c r="G19" s="362">
        <v>46</v>
      </c>
      <c r="H19" s="363">
        <v>-10.9</v>
      </c>
      <c r="I19" s="362">
        <v>73</v>
      </c>
      <c r="J19" s="362">
        <v>44</v>
      </c>
      <c r="K19" s="363">
        <v>65.900000000000006</v>
      </c>
      <c r="L19" s="504">
        <v>1</v>
      </c>
      <c r="M19" s="362">
        <v>4</v>
      </c>
      <c r="N19" s="363">
        <v>-75</v>
      </c>
      <c r="P19" s="229">
        <f t="shared" si="0"/>
        <v>36</v>
      </c>
      <c r="Q19" s="229">
        <f t="shared" si="1"/>
        <v>-5</v>
      </c>
      <c r="R19" s="229">
        <f t="shared" si="2"/>
        <v>29</v>
      </c>
      <c r="S19" s="231">
        <f t="shared" si="3"/>
        <v>-3</v>
      </c>
    </row>
    <row r="20" spans="1:19" ht="13.5" customHeight="1" x14ac:dyDescent="0.25">
      <c r="A20" s="1"/>
      <c r="B20" s="67" t="s">
        <v>45</v>
      </c>
      <c r="C20" s="362">
        <v>1501</v>
      </c>
      <c r="D20" s="362">
        <v>1323</v>
      </c>
      <c r="E20" s="363">
        <v>13.5</v>
      </c>
      <c r="F20" s="362">
        <v>469</v>
      </c>
      <c r="G20" s="362">
        <v>395</v>
      </c>
      <c r="H20" s="363">
        <v>18.7</v>
      </c>
      <c r="I20" s="362">
        <v>524</v>
      </c>
      <c r="J20" s="362">
        <v>496</v>
      </c>
      <c r="K20" s="363">
        <v>5.6000000000000005</v>
      </c>
      <c r="L20" s="504">
        <v>0</v>
      </c>
      <c r="M20" s="504">
        <v>0</v>
      </c>
      <c r="N20" s="363">
        <v>52.9</v>
      </c>
      <c r="P20" s="229">
        <f t="shared" si="0"/>
        <v>178</v>
      </c>
      <c r="Q20" s="229">
        <f t="shared" si="1"/>
        <v>74</v>
      </c>
      <c r="R20" s="229">
        <f t="shared" si="2"/>
        <v>28</v>
      </c>
      <c r="S20" s="231">
        <f t="shared" si="3"/>
        <v>0</v>
      </c>
    </row>
    <row r="21" spans="1:19" ht="13.5" customHeight="1" x14ac:dyDescent="0.25">
      <c r="A21" s="1"/>
      <c r="B21" s="67" t="s">
        <v>411</v>
      </c>
      <c r="C21" s="362">
        <v>43</v>
      </c>
      <c r="D21" s="362">
        <v>45</v>
      </c>
      <c r="E21" s="363">
        <v>-4.4000000000000004</v>
      </c>
      <c r="F21" s="362">
        <v>8</v>
      </c>
      <c r="G21" s="362">
        <v>6</v>
      </c>
      <c r="H21" s="363">
        <v>33.299999999999997</v>
      </c>
      <c r="I21" s="362">
        <v>20</v>
      </c>
      <c r="J21" s="362">
        <v>27</v>
      </c>
      <c r="K21" s="363">
        <v>-25.900000000000002</v>
      </c>
      <c r="L21" s="362">
        <v>1</v>
      </c>
      <c r="M21" s="362">
        <v>1</v>
      </c>
      <c r="N21" s="365" t="s">
        <v>153</v>
      </c>
      <c r="P21" s="229">
        <f t="shared" si="0"/>
        <v>-2</v>
      </c>
      <c r="Q21" s="229">
        <f t="shared" si="1"/>
        <v>2</v>
      </c>
      <c r="R21" s="229">
        <f t="shared" si="2"/>
        <v>-7</v>
      </c>
      <c r="S21" s="231">
        <f t="shared" si="3"/>
        <v>0</v>
      </c>
    </row>
    <row r="22" spans="1:19" ht="13.5" customHeight="1" x14ac:dyDescent="0.25">
      <c r="A22" s="1"/>
      <c r="B22" s="67" t="s">
        <v>412</v>
      </c>
      <c r="C22" s="362">
        <v>86</v>
      </c>
      <c r="D22" s="362">
        <v>93</v>
      </c>
      <c r="E22" s="363">
        <v>-7.5</v>
      </c>
      <c r="F22" s="362">
        <v>25</v>
      </c>
      <c r="G22" s="362">
        <v>20</v>
      </c>
      <c r="H22" s="363">
        <v>25</v>
      </c>
      <c r="I22" s="362">
        <v>12</v>
      </c>
      <c r="J22" s="362">
        <v>18</v>
      </c>
      <c r="K22" s="363">
        <v>-33.299999999999997</v>
      </c>
      <c r="L22" s="504">
        <v>0</v>
      </c>
      <c r="M22" s="362">
        <v>0</v>
      </c>
      <c r="N22" s="363">
        <v>-85.5</v>
      </c>
      <c r="P22" s="229">
        <f t="shared" si="0"/>
        <v>-7</v>
      </c>
      <c r="Q22" s="229">
        <f t="shared" si="1"/>
        <v>5</v>
      </c>
      <c r="R22" s="229">
        <f t="shared" si="2"/>
        <v>-6</v>
      </c>
      <c r="S22" s="231">
        <f t="shared" si="3"/>
        <v>0</v>
      </c>
    </row>
    <row r="23" spans="1:19" ht="13.5" customHeight="1" x14ac:dyDescent="0.25">
      <c r="A23" s="1"/>
      <c r="B23" s="67" t="s">
        <v>48</v>
      </c>
      <c r="C23" s="362">
        <v>210</v>
      </c>
      <c r="D23" s="362">
        <v>130</v>
      </c>
      <c r="E23" s="363">
        <v>61.5</v>
      </c>
      <c r="F23" s="362">
        <v>11</v>
      </c>
      <c r="G23" s="362">
        <v>6</v>
      </c>
      <c r="H23" s="363">
        <v>83.3</v>
      </c>
      <c r="I23" s="362">
        <v>70</v>
      </c>
      <c r="J23" s="362">
        <v>59</v>
      </c>
      <c r="K23" s="363">
        <v>18.600000000000001</v>
      </c>
      <c r="L23" s="362">
        <v>93</v>
      </c>
      <c r="M23" s="362">
        <v>31</v>
      </c>
      <c r="N23" s="363">
        <v>200</v>
      </c>
      <c r="P23" s="229">
        <f t="shared" si="0"/>
        <v>80</v>
      </c>
      <c r="Q23" s="229">
        <f t="shared" si="1"/>
        <v>5</v>
      </c>
      <c r="R23" s="229">
        <f t="shared" si="2"/>
        <v>11</v>
      </c>
      <c r="S23" s="231">
        <f t="shared" si="3"/>
        <v>62</v>
      </c>
    </row>
    <row r="24" spans="1:19" ht="13.5" customHeight="1" x14ac:dyDescent="0.25">
      <c r="A24" s="1"/>
      <c r="B24" s="67" t="s">
        <v>413</v>
      </c>
      <c r="C24" s="362">
        <v>39</v>
      </c>
      <c r="D24" s="362">
        <v>67</v>
      </c>
      <c r="E24" s="363">
        <v>-41.800000000000004</v>
      </c>
      <c r="F24" s="362">
        <v>7</v>
      </c>
      <c r="G24" s="362">
        <v>3</v>
      </c>
      <c r="H24" s="363">
        <v>133.30000000000001</v>
      </c>
      <c r="I24" s="362">
        <v>23</v>
      </c>
      <c r="J24" s="362">
        <v>14</v>
      </c>
      <c r="K24" s="363">
        <v>64.3</v>
      </c>
      <c r="L24" s="362">
        <v>3</v>
      </c>
      <c r="M24" s="362">
        <v>45</v>
      </c>
      <c r="N24" s="363">
        <v>-93.3</v>
      </c>
      <c r="P24" s="229">
        <f t="shared" si="0"/>
        <v>-28</v>
      </c>
      <c r="Q24" s="229">
        <f t="shared" si="1"/>
        <v>4</v>
      </c>
      <c r="R24" s="229">
        <f t="shared" si="2"/>
        <v>9</v>
      </c>
      <c r="S24" s="231">
        <f t="shared" si="3"/>
        <v>-42</v>
      </c>
    </row>
    <row r="25" spans="1:19" ht="13.5" customHeight="1" x14ac:dyDescent="0.25">
      <c r="A25" s="1"/>
      <c r="B25" s="67" t="s">
        <v>414</v>
      </c>
      <c r="C25" s="362">
        <v>124</v>
      </c>
      <c r="D25" s="362">
        <v>138</v>
      </c>
      <c r="E25" s="363">
        <v>-10.1</v>
      </c>
      <c r="F25" s="362">
        <v>0</v>
      </c>
      <c r="G25" s="362">
        <v>0</v>
      </c>
      <c r="H25" s="365">
        <v>4.9000000000000004</v>
      </c>
      <c r="I25" s="362">
        <v>100</v>
      </c>
      <c r="J25" s="362">
        <v>127</v>
      </c>
      <c r="K25" s="363">
        <v>-21.3</v>
      </c>
      <c r="L25" s="362" t="s">
        <v>153</v>
      </c>
      <c r="M25" s="504" t="s">
        <v>153</v>
      </c>
      <c r="N25" s="365" t="s">
        <v>153</v>
      </c>
      <c r="P25" s="229">
        <f t="shared" si="0"/>
        <v>-14</v>
      </c>
      <c r="Q25" s="229">
        <f t="shared" si="1"/>
        <v>0</v>
      </c>
      <c r="R25" s="229">
        <f t="shared" si="2"/>
        <v>-27</v>
      </c>
      <c r="S25" s="231" t="e">
        <f t="shared" si="3"/>
        <v>#VALUE!</v>
      </c>
    </row>
    <row r="26" spans="1:19" ht="13.5" customHeight="1" x14ac:dyDescent="0.25">
      <c r="A26" s="1"/>
      <c r="B26" s="1" t="s">
        <v>415</v>
      </c>
      <c r="C26" s="362">
        <v>20</v>
      </c>
      <c r="D26" s="362">
        <v>24</v>
      </c>
      <c r="E26" s="363">
        <v>-16.7</v>
      </c>
      <c r="F26" s="362">
        <v>1</v>
      </c>
      <c r="G26" s="362">
        <v>5</v>
      </c>
      <c r="H26" s="363">
        <v>-80</v>
      </c>
      <c r="I26" s="362">
        <v>8</v>
      </c>
      <c r="J26" s="362">
        <v>11</v>
      </c>
      <c r="K26" s="363">
        <v>-27.3</v>
      </c>
      <c r="L26" s="504" t="s">
        <v>153</v>
      </c>
      <c r="M26" s="504" t="s">
        <v>153</v>
      </c>
      <c r="N26" s="365" t="s">
        <v>153</v>
      </c>
      <c r="P26" s="229">
        <f t="shared" si="0"/>
        <v>-4</v>
      </c>
      <c r="Q26" s="229">
        <f t="shared" si="1"/>
        <v>-4</v>
      </c>
      <c r="R26" s="229">
        <f t="shared" si="2"/>
        <v>-3</v>
      </c>
      <c r="S26" s="231" t="e">
        <f t="shared" si="3"/>
        <v>#VALUE!</v>
      </c>
    </row>
    <row r="27" spans="1:19" ht="13.5" customHeight="1" x14ac:dyDescent="0.25">
      <c r="A27" s="1"/>
      <c r="B27" s="1" t="s">
        <v>416</v>
      </c>
      <c r="C27" s="362">
        <v>6</v>
      </c>
      <c r="D27" s="362">
        <v>68</v>
      </c>
      <c r="E27" s="363">
        <v>-91.2</v>
      </c>
      <c r="F27" s="362">
        <v>1</v>
      </c>
      <c r="G27" s="362">
        <v>1</v>
      </c>
      <c r="H27" s="363" t="s">
        <v>153</v>
      </c>
      <c r="I27" s="362">
        <v>2</v>
      </c>
      <c r="J27" s="362">
        <v>44</v>
      </c>
      <c r="K27" s="365">
        <v>-95.5</v>
      </c>
      <c r="L27" s="504" t="s">
        <v>153</v>
      </c>
      <c r="M27" s="362">
        <v>21</v>
      </c>
      <c r="N27" s="363">
        <v>-100</v>
      </c>
      <c r="P27" s="229">
        <f t="shared" si="0"/>
        <v>-62</v>
      </c>
      <c r="Q27" s="229">
        <f t="shared" si="1"/>
        <v>0</v>
      </c>
      <c r="R27" s="229">
        <f t="shared" si="2"/>
        <v>-42</v>
      </c>
      <c r="S27" s="231" t="e">
        <f t="shared" si="3"/>
        <v>#VALUE!</v>
      </c>
    </row>
    <row r="28" spans="1:19" ht="13.5" customHeight="1" thickBot="1" x14ac:dyDescent="0.3">
      <c r="A28" s="69"/>
      <c r="B28" s="69" t="s">
        <v>417</v>
      </c>
      <c r="C28" s="505">
        <v>163</v>
      </c>
      <c r="D28" s="505">
        <v>177</v>
      </c>
      <c r="E28" s="506">
        <v>-7.9</v>
      </c>
      <c r="F28" s="505">
        <v>18</v>
      </c>
      <c r="G28" s="505">
        <v>20</v>
      </c>
      <c r="H28" s="506">
        <v>-10</v>
      </c>
      <c r="I28" s="505">
        <v>49</v>
      </c>
      <c r="J28" s="505">
        <v>67</v>
      </c>
      <c r="K28" s="506">
        <v>-26.900000000000002</v>
      </c>
      <c r="L28" s="505">
        <v>31</v>
      </c>
      <c r="M28" s="505">
        <v>7</v>
      </c>
      <c r="N28" s="507">
        <v>342.90000000000003</v>
      </c>
      <c r="P28" s="230">
        <f t="shared" si="0"/>
        <v>-14</v>
      </c>
      <c r="Q28" s="230">
        <f t="shared" si="1"/>
        <v>-2</v>
      </c>
      <c r="R28" s="230">
        <f t="shared" si="2"/>
        <v>-18</v>
      </c>
      <c r="S28" s="232">
        <f t="shared" si="3"/>
        <v>24</v>
      </c>
    </row>
    <row r="29" spans="1:19" ht="12.75" customHeight="1" x14ac:dyDescent="0.25">
      <c r="B29" s="828" t="s">
        <v>508</v>
      </c>
      <c r="C29" s="829"/>
      <c r="P29" s="214"/>
      <c r="Q29" s="214"/>
      <c r="R29" s="214"/>
      <c r="S29" s="214"/>
    </row>
    <row r="30" spans="1:19" x14ac:dyDescent="0.25">
      <c r="B30" s="830"/>
      <c r="C30" s="830"/>
      <c r="P30" s="214"/>
      <c r="Q30" s="214"/>
      <c r="R30" s="214"/>
      <c r="S30" s="214"/>
    </row>
    <row r="31" spans="1:19" ht="10.5" customHeight="1" x14ac:dyDescent="0.25">
      <c r="A31" s="832" t="s">
        <v>427</v>
      </c>
      <c r="B31" s="832"/>
      <c r="C31" s="836" t="s">
        <v>304</v>
      </c>
      <c r="D31" s="836"/>
      <c r="E31" s="836"/>
      <c r="F31" s="836"/>
      <c r="G31" s="836"/>
      <c r="H31" s="836"/>
      <c r="I31" s="836"/>
      <c r="J31" s="836"/>
      <c r="K31" s="836"/>
      <c r="L31" s="836"/>
      <c r="M31" s="836"/>
      <c r="N31" s="836"/>
      <c r="P31" s="214"/>
      <c r="Q31" s="214"/>
      <c r="R31" s="214"/>
      <c r="S31" s="214"/>
    </row>
    <row r="32" spans="1:19" ht="15" customHeight="1" x14ac:dyDescent="0.25">
      <c r="A32" s="834"/>
      <c r="B32" s="834"/>
      <c r="C32" s="832" t="s">
        <v>125</v>
      </c>
      <c r="D32" s="832"/>
      <c r="E32" s="832"/>
      <c r="F32" s="832" t="s">
        <v>126</v>
      </c>
      <c r="G32" s="832"/>
      <c r="H32" s="832"/>
      <c r="I32" s="832" t="s">
        <v>127</v>
      </c>
      <c r="J32" s="832"/>
      <c r="K32" s="832"/>
      <c r="L32" s="836" t="s">
        <v>39</v>
      </c>
      <c r="M32" s="836"/>
      <c r="N32" s="836"/>
      <c r="P32" s="214"/>
      <c r="Q32" s="214"/>
      <c r="R32" s="214"/>
      <c r="S32" s="214"/>
    </row>
    <row r="33" spans="1:19" ht="21" customHeight="1" x14ac:dyDescent="0.25">
      <c r="A33" s="834"/>
      <c r="B33" s="834"/>
      <c r="C33" s="833"/>
      <c r="D33" s="833"/>
      <c r="E33" s="833"/>
      <c r="F33" s="833"/>
      <c r="G33" s="833"/>
      <c r="H33" s="833"/>
      <c r="I33" s="833"/>
      <c r="J33" s="833"/>
      <c r="K33" s="833"/>
      <c r="L33" s="837"/>
      <c r="M33" s="837"/>
      <c r="N33" s="837"/>
      <c r="P33" s="214"/>
      <c r="Q33" s="214"/>
      <c r="R33" s="214"/>
      <c r="S33" s="214"/>
    </row>
    <row r="34" spans="1:19" ht="12" customHeight="1" thickBot="1" x14ac:dyDescent="0.3">
      <c r="A34" s="834"/>
      <c r="B34" s="834"/>
      <c r="C34" s="826" t="s">
        <v>505</v>
      </c>
      <c r="D34" s="826" t="s">
        <v>104</v>
      </c>
      <c r="E34" s="836" t="s">
        <v>506</v>
      </c>
      <c r="F34" s="826" t="s">
        <v>505</v>
      </c>
      <c r="G34" s="826" t="s">
        <v>104</v>
      </c>
      <c r="H34" s="836" t="s">
        <v>506</v>
      </c>
      <c r="I34" s="826" t="s">
        <v>505</v>
      </c>
      <c r="J34" s="826" t="s">
        <v>104</v>
      </c>
      <c r="K34" s="836" t="s">
        <v>506</v>
      </c>
      <c r="L34" s="826" t="s">
        <v>505</v>
      </c>
      <c r="M34" s="826" t="s">
        <v>104</v>
      </c>
      <c r="N34" s="836" t="s">
        <v>506</v>
      </c>
      <c r="P34" s="214"/>
      <c r="Q34" s="214"/>
      <c r="R34" s="214"/>
      <c r="S34" s="214"/>
    </row>
    <row r="35" spans="1:19" ht="11.25" customHeight="1" x14ac:dyDescent="0.25">
      <c r="A35" s="833"/>
      <c r="B35" s="833"/>
      <c r="C35" s="827"/>
      <c r="D35" s="827"/>
      <c r="E35" s="837"/>
      <c r="F35" s="827"/>
      <c r="G35" s="827"/>
      <c r="H35" s="837"/>
      <c r="I35" s="827"/>
      <c r="J35" s="827"/>
      <c r="K35" s="837"/>
      <c r="L35" s="827"/>
      <c r="M35" s="827"/>
      <c r="N35" s="837"/>
      <c r="P35" s="741" t="s">
        <v>507</v>
      </c>
      <c r="Q35" s="835"/>
      <c r="R35" s="835"/>
      <c r="S35" s="742"/>
    </row>
    <row r="36" spans="1:19" ht="12.75" customHeight="1" x14ac:dyDescent="0.25">
      <c r="A36" s="164"/>
      <c r="B36" s="29"/>
      <c r="C36" s="838" t="s">
        <v>5</v>
      </c>
      <c r="D36" s="838"/>
      <c r="E36" s="48" t="s">
        <v>73</v>
      </c>
      <c r="F36" s="838" t="s">
        <v>5</v>
      </c>
      <c r="G36" s="838"/>
      <c r="H36" s="48" t="s">
        <v>73</v>
      </c>
      <c r="I36" s="838" t="s">
        <v>5</v>
      </c>
      <c r="J36" s="838"/>
      <c r="K36" s="48" t="s">
        <v>73</v>
      </c>
      <c r="L36" s="838" t="s">
        <v>5</v>
      </c>
      <c r="M36" s="838"/>
      <c r="N36" s="48" t="s">
        <v>73</v>
      </c>
      <c r="P36" s="227"/>
      <c r="Q36" s="228"/>
      <c r="R36" s="228"/>
      <c r="S36" s="80"/>
    </row>
    <row r="37" spans="1:19" x14ac:dyDescent="0.25">
      <c r="A37" s="509" t="s">
        <v>58</v>
      </c>
      <c r="B37" s="509"/>
      <c r="C37" s="379">
        <v>1231</v>
      </c>
      <c r="D37" s="379">
        <v>991</v>
      </c>
      <c r="E37" s="388">
        <v>24.2</v>
      </c>
      <c r="F37" s="379">
        <v>676</v>
      </c>
      <c r="G37" s="379">
        <v>606</v>
      </c>
      <c r="H37" s="388">
        <v>11.6</v>
      </c>
      <c r="I37" s="379">
        <v>202</v>
      </c>
      <c r="J37" s="379">
        <v>104</v>
      </c>
      <c r="K37" s="388">
        <v>94.2</v>
      </c>
      <c r="L37" s="379">
        <v>33</v>
      </c>
      <c r="M37" s="379">
        <v>57</v>
      </c>
      <c r="N37" s="353">
        <v>-42.1</v>
      </c>
      <c r="P37" s="233">
        <f>C37-D37</f>
        <v>240</v>
      </c>
      <c r="Q37" s="233">
        <f>F37-G37</f>
        <v>70</v>
      </c>
      <c r="R37" s="233">
        <f>I37-J37</f>
        <v>98</v>
      </c>
      <c r="S37" s="234">
        <f>L37-M37</f>
        <v>-24</v>
      </c>
    </row>
    <row r="38" spans="1:19" ht="13.5" customHeight="1" x14ac:dyDescent="0.25">
      <c r="A38" s="510"/>
      <c r="B38" s="67" t="s">
        <v>93</v>
      </c>
      <c r="C38" s="362">
        <v>301</v>
      </c>
      <c r="D38" s="362">
        <v>211</v>
      </c>
      <c r="E38" s="363">
        <v>42.7</v>
      </c>
      <c r="F38" s="362">
        <v>110</v>
      </c>
      <c r="G38" s="362">
        <v>129</v>
      </c>
      <c r="H38" s="363">
        <v>-14.700000000000001</v>
      </c>
      <c r="I38" s="362">
        <v>169</v>
      </c>
      <c r="J38" s="362">
        <v>74</v>
      </c>
      <c r="K38" s="363">
        <v>128.4</v>
      </c>
      <c r="L38" s="504">
        <v>0</v>
      </c>
      <c r="M38" s="504">
        <v>0</v>
      </c>
      <c r="N38" s="363">
        <v>-90.8</v>
      </c>
      <c r="P38" s="229">
        <f t="shared" ref="P38:P56" si="4">C38-D38</f>
        <v>90</v>
      </c>
      <c r="Q38" s="229">
        <f t="shared" ref="Q38:Q56" si="5">F38-G38</f>
        <v>-19</v>
      </c>
      <c r="R38" s="229">
        <f t="shared" ref="R38:R56" si="6">I38-J38</f>
        <v>95</v>
      </c>
      <c r="S38" s="231">
        <f t="shared" ref="S38:S56" si="7">L38-M38</f>
        <v>0</v>
      </c>
    </row>
    <row r="39" spans="1:19" ht="13.5" customHeight="1" x14ac:dyDescent="0.25">
      <c r="A39" s="510"/>
      <c r="B39" s="67" t="s">
        <v>49</v>
      </c>
      <c r="C39" s="362">
        <v>3</v>
      </c>
      <c r="D39" s="362">
        <v>2</v>
      </c>
      <c r="E39" s="363">
        <v>50</v>
      </c>
      <c r="F39" s="362">
        <v>18</v>
      </c>
      <c r="G39" s="362">
        <v>26</v>
      </c>
      <c r="H39" s="363">
        <v>-30.8</v>
      </c>
      <c r="I39" s="504" t="s">
        <v>153</v>
      </c>
      <c r="J39" s="504" t="s">
        <v>153</v>
      </c>
      <c r="K39" s="365" t="s">
        <v>153</v>
      </c>
      <c r="L39" s="504">
        <v>0</v>
      </c>
      <c r="M39" s="504">
        <v>0</v>
      </c>
      <c r="N39" s="363">
        <v>3.2</v>
      </c>
      <c r="P39" s="229">
        <f t="shared" si="4"/>
        <v>1</v>
      </c>
      <c r="Q39" s="229">
        <f t="shared" si="5"/>
        <v>-8</v>
      </c>
      <c r="R39" s="229" t="e">
        <f t="shared" si="6"/>
        <v>#VALUE!</v>
      </c>
      <c r="S39" s="231">
        <f t="shared" si="7"/>
        <v>0</v>
      </c>
    </row>
    <row r="40" spans="1:19" ht="13.5" customHeight="1" x14ac:dyDescent="0.25">
      <c r="A40" s="510"/>
      <c r="B40" s="67" t="s">
        <v>403</v>
      </c>
      <c r="C40" s="362">
        <v>2</v>
      </c>
      <c r="D40" s="362">
        <v>1</v>
      </c>
      <c r="E40" s="365">
        <v>100</v>
      </c>
      <c r="F40" s="362">
        <v>41</v>
      </c>
      <c r="G40" s="362">
        <v>35</v>
      </c>
      <c r="H40" s="363">
        <v>17.100000000000001</v>
      </c>
      <c r="I40" s="362">
        <v>0</v>
      </c>
      <c r="J40" s="362" t="s">
        <v>153</v>
      </c>
      <c r="K40" s="363" t="s">
        <v>185</v>
      </c>
      <c r="L40" s="504">
        <v>0</v>
      </c>
      <c r="M40" s="504">
        <v>0</v>
      </c>
      <c r="N40" s="363">
        <v>39.800000000000004</v>
      </c>
      <c r="P40" s="229">
        <f t="shared" si="4"/>
        <v>1</v>
      </c>
      <c r="Q40" s="229">
        <f t="shared" si="5"/>
        <v>6</v>
      </c>
      <c r="R40" s="229" t="e">
        <f t="shared" si="6"/>
        <v>#VALUE!</v>
      </c>
      <c r="S40" s="231">
        <f t="shared" si="7"/>
        <v>0</v>
      </c>
    </row>
    <row r="41" spans="1:19" ht="13.5" customHeight="1" x14ac:dyDescent="0.25">
      <c r="A41" s="510"/>
      <c r="B41" s="67" t="s">
        <v>404</v>
      </c>
      <c r="C41" s="504">
        <v>0</v>
      </c>
      <c r="D41" s="504">
        <v>0</v>
      </c>
      <c r="E41" s="363">
        <v>-27.8</v>
      </c>
      <c r="F41" s="504">
        <v>1</v>
      </c>
      <c r="G41" s="504">
        <v>0</v>
      </c>
      <c r="H41" s="363">
        <v>20.900000000000002</v>
      </c>
      <c r="I41" s="504" t="s">
        <v>153</v>
      </c>
      <c r="J41" s="504" t="s">
        <v>153</v>
      </c>
      <c r="K41" s="365" t="s">
        <v>153</v>
      </c>
      <c r="L41" s="504">
        <v>0</v>
      </c>
      <c r="M41" s="504">
        <v>0</v>
      </c>
      <c r="N41" s="363">
        <v>25.2</v>
      </c>
      <c r="P41" s="229">
        <f t="shared" si="4"/>
        <v>0</v>
      </c>
      <c r="Q41" s="229">
        <f t="shared" si="5"/>
        <v>1</v>
      </c>
      <c r="R41" s="229" t="e">
        <f t="shared" si="6"/>
        <v>#VALUE!</v>
      </c>
      <c r="S41" s="231">
        <f t="shared" si="7"/>
        <v>0</v>
      </c>
    </row>
    <row r="42" spans="1:19" ht="13.5" customHeight="1" x14ac:dyDescent="0.25">
      <c r="A42" s="510"/>
      <c r="B42" s="67" t="s">
        <v>405</v>
      </c>
      <c r="C42" s="362">
        <v>126</v>
      </c>
      <c r="D42" s="362">
        <v>88</v>
      </c>
      <c r="E42" s="363">
        <v>43.2</v>
      </c>
      <c r="F42" s="362">
        <v>63</v>
      </c>
      <c r="G42" s="362">
        <v>51</v>
      </c>
      <c r="H42" s="363">
        <v>23.5</v>
      </c>
      <c r="I42" s="362">
        <v>10</v>
      </c>
      <c r="J42" s="362">
        <v>14</v>
      </c>
      <c r="K42" s="363">
        <v>-28.6</v>
      </c>
      <c r="L42" s="362">
        <v>0</v>
      </c>
      <c r="M42" s="504">
        <v>0</v>
      </c>
      <c r="N42" s="365">
        <v>-69.900000000000006</v>
      </c>
      <c r="P42" s="229">
        <f t="shared" si="4"/>
        <v>38</v>
      </c>
      <c r="Q42" s="229">
        <f t="shared" si="5"/>
        <v>12</v>
      </c>
      <c r="R42" s="229">
        <f t="shared" si="6"/>
        <v>-4</v>
      </c>
      <c r="S42" s="231">
        <f t="shared" si="7"/>
        <v>0</v>
      </c>
    </row>
    <row r="43" spans="1:19" ht="13.5" customHeight="1" x14ac:dyDescent="0.25">
      <c r="A43" s="510"/>
      <c r="B43" s="67" t="s">
        <v>406</v>
      </c>
      <c r="C43" s="362">
        <v>223</v>
      </c>
      <c r="D43" s="362">
        <v>171</v>
      </c>
      <c r="E43" s="363">
        <v>30.400000000000002</v>
      </c>
      <c r="F43" s="362">
        <v>109</v>
      </c>
      <c r="G43" s="362">
        <v>84</v>
      </c>
      <c r="H43" s="363">
        <v>29.8</v>
      </c>
      <c r="I43" s="362">
        <v>8</v>
      </c>
      <c r="J43" s="362">
        <v>3</v>
      </c>
      <c r="K43" s="363">
        <v>166.70000000000002</v>
      </c>
      <c r="L43" s="362">
        <v>0</v>
      </c>
      <c r="M43" s="362">
        <v>1</v>
      </c>
      <c r="N43" s="365">
        <v>-89.8</v>
      </c>
      <c r="P43" s="229">
        <f t="shared" si="4"/>
        <v>52</v>
      </c>
      <c r="Q43" s="229">
        <f t="shared" si="5"/>
        <v>25</v>
      </c>
      <c r="R43" s="229">
        <f t="shared" si="6"/>
        <v>5</v>
      </c>
      <c r="S43" s="231">
        <f t="shared" si="7"/>
        <v>-1</v>
      </c>
    </row>
    <row r="44" spans="1:19" x14ac:dyDescent="0.25">
      <c r="A44" s="510"/>
      <c r="B44" s="123" t="s">
        <v>499</v>
      </c>
      <c r="C44" s="362">
        <v>3</v>
      </c>
      <c r="D44" s="362">
        <v>6</v>
      </c>
      <c r="E44" s="363">
        <v>-50</v>
      </c>
      <c r="F44" s="362">
        <v>9</v>
      </c>
      <c r="G44" s="362">
        <v>8</v>
      </c>
      <c r="H44" s="363">
        <v>12.5</v>
      </c>
      <c r="I44" s="504">
        <v>0</v>
      </c>
      <c r="J44" s="504" t="s">
        <v>153</v>
      </c>
      <c r="K44" s="363" t="s">
        <v>185</v>
      </c>
      <c r="L44" s="504">
        <v>0</v>
      </c>
      <c r="M44" s="504">
        <v>0</v>
      </c>
      <c r="N44" s="363">
        <v>308.60000000000002</v>
      </c>
      <c r="P44" s="229">
        <f t="shared" si="4"/>
        <v>-3</v>
      </c>
      <c r="Q44" s="229">
        <f t="shared" si="5"/>
        <v>1</v>
      </c>
      <c r="R44" s="229" t="e">
        <f t="shared" si="6"/>
        <v>#VALUE!</v>
      </c>
      <c r="S44" s="231">
        <f t="shared" si="7"/>
        <v>0</v>
      </c>
    </row>
    <row r="45" spans="1:19" ht="13.5" customHeight="1" x14ac:dyDescent="0.25">
      <c r="A45" s="510"/>
      <c r="B45" s="67" t="s">
        <v>408</v>
      </c>
      <c r="C45" s="362">
        <v>5</v>
      </c>
      <c r="D45" s="362">
        <v>2</v>
      </c>
      <c r="E45" s="363">
        <v>150</v>
      </c>
      <c r="F45" s="362">
        <v>7</v>
      </c>
      <c r="G45" s="362">
        <v>9</v>
      </c>
      <c r="H45" s="365">
        <v>-22.2</v>
      </c>
      <c r="I45" s="504" t="s">
        <v>153</v>
      </c>
      <c r="J45" s="504" t="s">
        <v>153</v>
      </c>
      <c r="K45" s="365" t="s">
        <v>153</v>
      </c>
      <c r="L45" s="504">
        <v>0</v>
      </c>
      <c r="M45" s="504">
        <v>0</v>
      </c>
      <c r="N45" s="363">
        <v>9</v>
      </c>
      <c r="P45" s="229">
        <f t="shared" si="4"/>
        <v>3</v>
      </c>
      <c r="Q45" s="229">
        <f t="shared" si="5"/>
        <v>-2</v>
      </c>
      <c r="R45" s="229" t="e">
        <f t="shared" si="6"/>
        <v>#VALUE!</v>
      </c>
      <c r="S45" s="231">
        <f t="shared" si="7"/>
        <v>0</v>
      </c>
    </row>
    <row r="46" spans="1:19" ht="13.5" customHeight="1" x14ac:dyDescent="0.25">
      <c r="A46" s="510"/>
      <c r="B46" s="67" t="s">
        <v>500</v>
      </c>
      <c r="C46" s="504">
        <v>1</v>
      </c>
      <c r="D46" s="504">
        <v>0</v>
      </c>
      <c r="E46" s="363">
        <v>123.60000000000001</v>
      </c>
      <c r="F46" s="504">
        <v>0</v>
      </c>
      <c r="G46" s="504">
        <v>0</v>
      </c>
      <c r="H46" s="363">
        <v>-61.7</v>
      </c>
      <c r="I46" s="504" t="s">
        <v>153</v>
      </c>
      <c r="J46" s="504" t="s">
        <v>153</v>
      </c>
      <c r="K46" s="365" t="s">
        <v>153</v>
      </c>
      <c r="L46" s="504">
        <v>0</v>
      </c>
      <c r="M46" s="504">
        <v>0</v>
      </c>
      <c r="N46" s="363">
        <v>17.900000000000002</v>
      </c>
      <c r="P46" s="229">
        <f t="shared" si="4"/>
        <v>1</v>
      </c>
      <c r="Q46" s="229">
        <f t="shared" si="5"/>
        <v>0</v>
      </c>
      <c r="R46" s="229" t="e">
        <f t="shared" si="6"/>
        <v>#VALUE!</v>
      </c>
      <c r="S46" s="231">
        <f t="shared" si="7"/>
        <v>0</v>
      </c>
    </row>
    <row r="47" spans="1:19" ht="13.5" customHeight="1" x14ac:dyDescent="0.25">
      <c r="A47" s="510"/>
      <c r="B47" s="67" t="s">
        <v>410</v>
      </c>
      <c r="C47" s="362">
        <v>155</v>
      </c>
      <c r="D47" s="362">
        <v>148</v>
      </c>
      <c r="E47" s="363">
        <v>4.7</v>
      </c>
      <c r="F47" s="362">
        <v>62</v>
      </c>
      <c r="G47" s="362">
        <v>54</v>
      </c>
      <c r="H47" s="363">
        <v>14.8</v>
      </c>
      <c r="I47" s="504" t="s">
        <v>153</v>
      </c>
      <c r="J47" s="504" t="s">
        <v>153</v>
      </c>
      <c r="K47" s="365" t="s">
        <v>153</v>
      </c>
      <c r="L47" s="504">
        <v>0</v>
      </c>
      <c r="M47" s="504">
        <v>0</v>
      </c>
      <c r="N47" s="363">
        <v>69.5</v>
      </c>
      <c r="P47" s="229">
        <f t="shared" si="4"/>
        <v>7</v>
      </c>
      <c r="Q47" s="229">
        <f t="shared" si="5"/>
        <v>8</v>
      </c>
      <c r="R47" s="229" t="e">
        <f t="shared" si="6"/>
        <v>#VALUE!</v>
      </c>
      <c r="S47" s="231">
        <f t="shared" si="7"/>
        <v>0</v>
      </c>
    </row>
    <row r="48" spans="1:19" ht="13.5" customHeight="1" x14ac:dyDescent="0.25">
      <c r="A48" s="510"/>
      <c r="B48" s="67" t="s">
        <v>45</v>
      </c>
      <c r="C48" s="362">
        <v>291</v>
      </c>
      <c r="D48" s="362">
        <v>258</v>
      </c>
      <c r="E48" s="363">
        <v>12.8</v>
      </c>
      <c r="F48" s="362">
        <v>215</v>
      </c>
      <c r="G48" s="362">
        <v>171</v>
      </c>
      <c r="H48" s="363">
        <v>25.7</v>
      </c>
      <c r="I48" s="362">
        <v>2</v>
      </c>
      <c r="J48" s="362">
        <v>3</v>
      </c>
      <c r="K48" s="363">
        <v>-33.299999999999997</v>
      </c>
      <c r="L48" s="504">
        <v>0</v>
      </c>
      <c r="M48" s="504">
        <v>0</v>
      </c>
      <c r="N48" s="363">
        <v>28.2</v>
      </c>
      <c r="P48" s="229">
        <f t="shared" si="4"/>
        <v>33</v>
      </c>
      <c r="Q48" s="229">
        <f t="shared" si="5"/>
        <v>44</v>
      </c>
      <c r="R48" s="229">
        <f t="shared" si="6"/>
        <v>-1</v>
      </c>
      <c r="S48" s="231">
        <f t="shared" si="7"/>
        <v>0</v>
      </c>
    </row>
    <row r="49" spans="1:19" ht="13.5" customHeight="1" x14ac:dyDescent="0.25">
      <c r="A49" s="510"/>
      <c r="B49" s="67" t="s">
        <v>411</v>
      </c>
      <c r="C49" s="362">
        <v>14</v>
      </c>
      <c r="D49" s="362">
        <v>10</v>
      </c>
      <c r="E49" s="363">
        <v>40</v>
      </c>
      <c r="F49" s="362">
        <v>1</v>
      </c>
      <c r="G49" s="362">
        <v>1</v>
      </c>
      <c r="H49" s="365" t="s">
        <v>153</v>
      </c>
      <c r="I49" s="504" t="s">
        <v>153</v>
      </c>
      <c r="J49" s="504" t="s">
        <v>153</v>
      </c>
      <c r="K49" s="363" t="s">
        <v>153</v>
      </c>
      <c r="L49" s="504">
        <v>0</v>
      </c>
      <c r="M49" s="504">
        <v>0</v>
      </c>
      <c r="N49" s="363">
        <v>77.100000000000009</v>
      </c>
      <c r="P49" s="229">
        <f t="shared" si="4"/>
        <v>4</v>
      </c>
      <c r="Q49" s="229">
        <f t="shared" si="5"/>
        <v>0</v>
      </c>
      <c r="R49" s="229" t="e">
        <f t="shared" si="6"/>
        <v>#VALUE!</v>
      </c>
      <c r="S49" s="231">
        <f t="shared" si="7"/>
        <v>0</v>
      </c>
    </row>
    <row r="50" spans="1:19" ht="13.5" customHeight="1" x14ac:dyDescent="0.25">
      <c r="A50" s="510"/>
      <c r="B50" s="67" t="s">
        <v>412</v>
      </c>
      <c r="C50" s="362">
        <v>46</v>
      </c>
      <c r="D50" s="362">
        <v>48</v>
      </c>
      <c r="E50" s="363">
        <v>-4.2</v>
      </c>
      <c r="F50" s="362">
        <v>3</v>
      </c>
      <c r="G50" s="362">
        <v>3</v>
      </c>
      <c r="H50" s="363" t="s">
        <v>153</v>
      </c>
      <c r="I50" s="362">
        <v>0</v>
      </c>
      <c r="J50" s="362">
        <v>3</v>
      </c>
      <c r="K50" s="363">
        <v>-81.8</v>
      </c>
      <c r="L50" s="504">
        <v>0</v>
      </c>
      <c r="M50" s="504">
        <v>0</v>
      </c>
      <c r="N50" s="363">
        <v>0.3</v>
      </c>
      <c r="P50" s="229">
        <f t="shared" si="4"/>
        <v>-2</v>
      </c>
      <c r="Q50" s="229">
        <f t="shared" si="5"/>
        <v>0</v>
      </c>
      <c r="R50" s="229">
        <f t="shared" si="6"/>
        <v>-3</v>
      </c>
      <c r="S50" s="231">
        <f t="shared" si="7"/>
        <v>0</v>
      </c>
    </row>
    <row r="51" spans="1:19" ht="13.5" customHeight="1" x14ac:dyDescent="0.25">
      <c r="A51" s="510"/>
      <c r="B51" s="67" t="s">
        <v>48</v>
      </c>
      <c r="C51" s="362">
        <v>10</v>
      </c>
      <c r="D51" s="362">
        <v>10</v>
      </c>
      <c r="E51" s="363" t="s">
        <v>153</v>
      </c>
      <c r="F51" s="362">
        <v>14</v>
      </c>
      <c r="G51" s="362">
        <v>16</v>
      </c>
      <c r="H51" s="363">
        <v>-12.5</v>
      </c>
      <c r="I51" s="362">
        <v>12</v>
      </c>
      <c r="J51" s="504">
        <v>7</v>
      </c>
      <c r="K51" s="365">
        <v>71.400000000000006</v>
      </c>
      <c r="L51" s="504">
        <v>0</v>
      </c>
      <c r="M51" s="504">
        <v>0</v>
      </c>
      <c r="N51" s="363" t="s">
        <v>185</v>
      </c>
      <c r="P51" s="229">
        <f t="shared" si="4"/>
        <v>0</v>
      </c>
      <c r="Q51" s="229">
        <f t="shared" si="5"/>
        <v>-2</v>
      </c>
      <c r="R51" s="229">
        <f t="shared" si="6"/>
        <v>5</v>
      </c>
      <c r="S51" s="231">
        <f t="shared" si="7"/>
        <v>0</v>
      </c>
    </row>
    <row r="52" spans="1:19" ht="13.5" customHeight="1" x14ac:dyDescent="0.25">
      <c r="A52" s="510"/>
      <c r="B52" s="67" t="s">
        <v>413</v>
      </c>
      <c r="C52" s="362">
        <v>2</v>
      </c>
      <c r="D52" s="362">
        <v>2</v>
      </c>
      <c r="E52" s="363" t="s">
        <v>153</v>
      </c>
      <c r="F52" s="362">
        <v>3</v>
      </c>
      <c r="G52" s="362">
        <v>4</v>
      </c>
      <c r="H52" s="363">
        <v>-25</v>
      </c>
      <c r="I52" s="504" t="s">
        <v>153</v>
      </c>
      <c r="J52" s="504" t="s">
        <v>153</v>
      </c>
      <c r="K52" s="365" t="s">
        <v>153</v>
      </c>
      <c r="L52" s="504">
        <v>0</v>
      </c>
      <c r="M52" s="504">
        <v>0</v>
      </c>
      <c r="N52" s="363">
        <v>-19.7</v>
      </c>
      <c r="P52" s="229">
        <f t="shared" si="4"/>
        <v>0</v>
      </c>
      <c r="Q52" s="229">
        <f t="shared" si="5"/>
        <v>-1</v>
      </c>
      <c r="R52" s="229" t="e">
        <f t="shared" si="6"/>
        <v>#VALUE!</v>
      </c>
      <c r="S52" s="231">
        <f t="shared" si="7"/>
        <v>0</v>
      </c>
    </row>
    <row r="53" spans="1:19" ht="13.5" customHeight="1" x14ac:dyDescent="0.25">
      <c r="A53" s="510"/>
      <c r="B53" s="67" t="s">
        <v>414</v>
      </c>
      <c r="C53" s="362">
        <v>23</v>
      </c>
      <c r="D53" s="362">
        <v>10</v>
      </c>
      <c r="E53" s="363">
        <v>130</v>
      </c>
      <c r="F53" s="362">
        <v>2</v>
      </c>
      <c r="G53" s="362">
        <v>0</v>
      </c>
      <c r="H53" s="365">
        <v>347.5</v>
      </c>
      <c r="I53" s="504" t="s">
        <v>153</v>
      </c>
      <c r="J53" s="504" t="s">
        <v>153</v>
      </c>
      <c r="K53" s="365" t="s">
        <v>153</v>
      </c>
      <c r="L53" s="504">
        <v>0</v>
      </c>
      <c r="M53" s="504">
        <v>0</v>
      </c>
      <c r="N53" s="363">
        <v>-36.300000000000004</v>
      </c>
      <c r="P53" s="229">
        <f t="shared" si="4"/>
        <v>13</v>
      </c>
      <c r="Q53" s="229">
        <f t="shared" si="5"/>
        <v>2</v>
      </c>
      <c r="R53" s="229" t="e">
        <f t="shared" si="6"/>
        <v>#VALUE!</v>
      </c>
      <c r="S53" s="231">
        <f t="shared" si="7"/>
        <v>0</v>
      </c>
    </row>
    <row r="54" spans="1:19" ht="13.5" customHeight="1" x14ac:dyDescent="0.25">
      <c r="A54" s="510"/>
      <c r="B54" s="1" t="s">
        <v>415</v>
      </c>
      <c r="C54" s="362">
        <v>11</v>
      </c>
      <c r="D54" s="362">
        <v>9</v>
      </c>
      <c r="E54" s="363">
        <v>22.2</v>
      </c>
      <c r="F54" s="362">
        <v>1</v>
      </c>
      <c r="G54" s="504">
        <v>1</v>
      </c>
      <c r="H54" s="363" t="s">
        <v>153</v>
      </c>
      <c r="I54" s="504">
        <v>1</v>
      </c>
      <c r="J54" s="504" t="s">
        <v>153</v>
      </c>
      <c r="K54" s="363" t="s">
        <v>185</v>
      </c>
      <c r="L54" s="504">
        <v>0</v>
      </c>
      <c r="M54" s="504">
        <v>0</v>
      </c>
      <c r="N54" s="363" t="s">
        <v>185</v>
      </c>
      <c r="P54" s="229">
        <f t="shared" si="4"/>
        <v>2</v>
      </c>
      <c r="Q54" s="229">
        <f t="shared" si="5"/>
        <v>0</v>
      </c>
      <c r="R54" s="229" t="e">
        <f t="shared" si="6"/>
        <v>#VALUE!</v>
      </c>
      <c r="S54" s="231">
        <f t="shared" si="7"/>
        <v>0</v>
      </c>
    </row>
    <row r="55" spans="1:19" ht="13.5" customHeight="1" x14ac:dyDescent="0.25">
      <c r="A55" s="510"/>
      <c r="B55" s="1" t="s">
        <v>416</v>
      </c>
      <c r="C55" s="362">
        <v>2</v>
      </c>
      <c r="D55" s="362">
        <v>1</v>
      </c>
      <c r="E55" s="365">
        <v>100</v>
      </c>
      <c r="F55" s="362">
        <v>2</v>
      </c>
      <c r="G55" s="362">
        <v>1</v>
      </c>
      <c r="H55" s="363">
        <v>100</v>
      </c>
      <c r="I55" s="504" t="s">
        <v>153</v>
      </c>
      <c r="J55" s="504" t="s">
        <v>153</v>
      </c>
      <c r="K55" s="365" t="s">
        <v>153</v>
      </c>
      <c r="L55" s="504">
        <v>0</v>
      </c>
      <c r="M55" s="504">
        <v>0</v>
      </c>
      <c r="N55" s="363">
        <v>-82.5</v>
      </c>
      <c r="P55" s="229">
        <f t="shared" si="4"/>
        <v>1</v>
      </c>
      <c r="Q55" s="229">
        <f t="shared" si="5"/>
        <v>1</v>
      </c>
      <c r="R55" s="229" t="e">
        <f t="shared" si="6"/>
        <v>#VALUE!</v>
      </c>
      <c r="S55" s="231">
        <f t="shared" si="7"/>
        <v>0</v>
      </c>
    </row>
    <row r="56" spans="1:19" ht="13.5" customHeight="1" thickBot="1" x14ac:dyDescent="0.3">
      <c r="A56" s="511"/>
      <c r="B56" s="69" t="s">
        <v>417</v>
      </c>
      <c r="C56" s="505">
        <v>15</v>
      </c>
      <c r="D56" s="505">
        <v>16</v>
      </c>
      <c r="E56" s="507">
        <v>-6.3</v>
      </c>
      <c r="F56" s="505">
        <v>17</v>
      </c>
      <c r="G56" s="505">
        <v>11</v>
      </c>
      <c r="H56" s="506">
        <v>54.5</v>
      </c>
      <c r="I56" s="508">
        <v>0</v>
      </c>
      <c r="J56" s="508" t="s">
        <v>153</v>
      </c>
      <c r="K56" s="507" t="s">
        <v>185</v>
      </c>
      <c r="L56" s="508">
        <v>32</v>
      </c>
      <c r="M56" s="508">
        <v>55</v>
      </c>
      <c r="N56" s="506">
        <v>-41.800000000000004</v>
      </c>
      <c r="P56" s="230">
        <f t="shared" si="4"/>
        <v>-1</v>
      </c>
      <c r="Q56" s="230">
        <f t="shared" si="5"/>
        <v>6</v>
      </c>
      <c r="R56" s="230" t="e">
        <f t="shared" si="6"/>
        <v>#VALUE!</v>
      </c>
      <c r="S56" s="232">
        <f t="shared" si="7"/>
        <v>-23</v>
      </c>
    </row>
    <row r="57" spans="1:19" x14ac:dyDescent="0.25">
      <c r="E57" s="5"/>
      <c r="F57" s="191"/>
      <c r="H57" s="5"/>
      <c r="K57" s="5"/>
      <c r="N57" s="5"/>
      <c r="P57" s="214"/>
      <c r="Q57" s="214"/>
      <c r="R57" s="214"/>
      <c r="S57" s="214"/>
    </row>
    <row r="58" spans="1:19" ht="12.5" x14ac:dyDescent="0.25">
      <c r="A58" s="163" t="s">
        <v>501</v>
      </c>
      <c r="E58" s="40"/>
      <c r="H58" s="40"/>
      <c r="K58" s="40"/>
      <c r="N58" s="40"/>
    </row>
    <row r="59" spans="1:19" ht="12.5" x14ac:dyDescent="0.25">
      <c r="A59" s="163" t="s">
        <v>419</v>
      </c>
      <c r="E59" s="40"/>
      <c r="H59" s="40"/>
      <c r="K59" s="40"/>
      <c r="N59" s="40"/>
    </row>
    <row r="60" spans="1:19" x14ac:dyDescent="0.25">
      <c r="A60" s="163"/>
      <c r="E60" s="40"/>
      <c r="H60" s="40"/>
      <c r="K60" s="40"/>
      <c r="N60" s="40"/>
    </row>
    <row r="61" spans="1:19" x14ac:dyDescent="0.25">
      <c r="A61" s="163" t="s">
        <v>502</v>
      </c>
      <c r="E61" s="40"/>
      <c r="H61" s="40"/>
      <c r="K61" s="40"/>
      <c r="N61" s="40"/>
    </row>
    <row r="62" spans="1:19" x14ac:dyDescent="0.25">
      <c r="A62" s="163"/>
      <c r="E62" s="40"/>
      <c r="H62" s="40"/>
      <c r="K62" s="40"/>
      <c r="N62" s="40"/>
    </row>
    <row r="63" spans="1:19" x14ac:dyDescent="0.25">
      <c r="A63" s="163" t="s">
        <v>67</v>
      </c>
      <c r="G63" s="5"/>
    </row>
  </sheetData>
  <mergeCells count="48">
    <mergeCell ref="C36:D36"/>
    <mergeCell ref="F36:G36"/>
    <mergeCell ref="I36:J36"/>
    <mergeCell ref="L34:L35"/>
    <mergeCell ref="D34:D35"/>
    <mergeCell ref="E34:E35"/>
    <mergeCell ref="J34:J35"/>
    <mergeCell ref="L32:N33"/>
    <mergeCell ref="N34:N35"/>
    <mergeCell ref="G34:G35"/>
    <mergeCell ref="H34:H35"/>
    <mergeCell ref="L36:M36"/>
    <mergeCell ref="P7:S7"/>
    <mergeCell ref="P35:S35"/>
    <mergeCell ref="M6:M7"/>
    <mergeCell ref="I6:I7"/>
    <mergeCell ref="L6:L7"/>
    <mergeCell ref="M34:M35"/>
    <mergeCell ref="C31:N31"/>
    <mergeCell ref="I34:I35"/>
    <mergeCell ref="C34:C35"/>
    <mergeCell ref="F8:G8"/>
    <mergeCell ref="F34:F35"/>
    <mergeCell ref="K34:K35"/>
    <mergeCell ref="I32:K33"/>
    <mergeCell ref="I8:J8"/>
    <mergeCell ref="L8:M8"/>
    <mergeCell ref="F32:H33"/>
    <mergeCell ref="B29:C30"/>
    <mergeCell ref="C8:D8"/>
    <mergeCell ref="C32:E33"/>
    <mergeCell ref="A31:B35"/>
    <mergeCell ref="D6:D7"/>
    <mergeCell ref="C6:C7"/>
    <mergeCell ref="C4:E5"/>
    <mergeCell ref="A3:B7"/>
    <mergeCell ref="E6:E7"/>
    <mergeCell ref="L5:N5"/>
    <mergeCell ref="N6:N7"/>
    <mergeCell ref="C3:N3"/>
    <mergeCell ref="F4:H5"/>
    <mergeCell ref="L4:N4"/>
    <mergeCell ref="I4:K5"/>
    <mergeCell ref="G6:G7"/>
    <mergeCell ref="H6:H7"/>
    <mergeCell ref="K6:K7"/>
    <mergeCell ref="J6:J7"/>
    <mergeCell ref="F6:F7"/>
  </mergeCells>
  <phoneticPr fontId="0" type="noConversion"/>
  <pageMargins left="0.47" right="0.25" top="1" bottom="1" header="0" footer="0"/>
  <pageSetup paperSize="9" orientation="portrait" r:id="rId1"/>
  <headerFooter alignWithMargins="0"/>
  <ignoredErrors>
    <ignoredError sqref="L57:M57" numberStoredAsText="1"/>
  </ignoredError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Hoja18"/>
  <dimension ref="A1:U63"/>
  <sheetViews>
    <sheetView zoomScaleNormal="100" workbookViewId="0">
      <selection activeCell="J24" sqref="J24"/>
    </sheetView>
  </sheetViews>
  <sheetFormatPr baseColWidth="10" defaultColWidth="11.453125" defaultRowHeight="11.5" x14ac:dyDescent="0.25"/>
  <cols>
    <col min="1" max="1" width="2.453125" style="4" customWidth="1"/>
    <col min="2" max="2" width="17.453125" style="4" customWidth="1"/>
    <col min="3" max="3" width="7" style="4" customWidth="1"/>
    <col min="4" max="4" width="8.26953125" style="4" customWidth="1"/>
    <col min="5" max="5" width="4.7265625" style="4" bestFit="1" customWidth="1"/>
    <col min="6" max="6" width="8.54296875" style="4" customWidth="1"/>
    <col min="7" max="7" width="6.7265625" style="4" customWidth="1"/>
    <col min="8" max="8" width="4.7265625" style="4" bestFit="1" customWidth="1"/>
    <col min="9" max="9" width="8.54296875" style="4" customWidth="1"/>
    <col min="10" max="10" width="7.453125" style="4" customWidth="1"/>
    <col min="11" max="11" width="6.26953125" style="4" bestFit="1" customWidth="1"/>
    <col min="12" max="12" width="7" style="4" customWidth="1"/>
    <col min="13" max="13" width="7.7265625" style="4" customWidth="1"/>
    <col min="14" max="14" width="5.453125" style="4" bestFit="1" customWidth="1"/>
    <col min="15" max="15" width="4.7265625" style="4" customWidth="1"/>
    <col min="16" max="16" width="6" style="4" customWidth="1"/>
    <col min="17" max="17" width="6.26953125" style="4" customWidth="1"/>
    <col min="18" max="18" width="9.453125" style="4" customWidth="1"/>
    <col min="19" max="19" width="13.26953125" style="4" customWidth="1"/>
    <col min="20" max="16384" width="11.453125" style="4"/>
  </cols>
  <sheetData>
    <row r="1" spans="1:21" ht="12.75" customHeight="1" x14ac:dyDescent="0.25">
      <c r="A1" s="14" t="s">
        <v>626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21" x14ac:dyDescent="0.25"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</row>
    <row r="3" spans="1:21" ht="13.5" customHeight="1" x14ac:dyDescent="0.25">
      <c r="A3" s="781" t="s">
        <v>427</v>
      </c>
      <c r="B3" s="781"/>
      <c r="C3" s="734" t="s">
        <v>509</v>
      </c>
      <c r="D3" s="734"/>
      <c r="E3" s="734"/>
      <c r="F3" s="734"/>
      <c r="G3" s="734"/>
      <c r="H3" s="734"/>
      <c r="I3" s="734"/>
      <c r="J3" s="734"/>
      <c r="K3" s="734"/>
      <c r="L3" s="734"/>
      <c r="M3" s="734"/>
      <c r="N3" s="734"/>
    </row>
    <row r="4" spans="1:21" ht="12.75" customHeight="1" x14ac:dyDescent="0.25">
      <c r="A4" s="782"/>
      <c r="B4" s="782"/>
      <c r="C4" s="734" t="s">
        <v>58</v>
      </c>
      <c r="D4" s="734"/>
      <c r="E4" s="734"/>
      <c r="F4" s="734" t="s">
        <v>122</v>
      </c>
      <c r="G4" s="734"/>
      <c r="H4" s="734"/>
      <c r="I4" s="734" t="s">
        <v>123</v>
      </c>
      <c r="J4" s="734"/>
      <c r="K4" s="734"/>
      <c r="L4" s="784" t="s">
        <v>503</v>
      </c>
      <c r="M4" s="784"/>
      <c r="N4" s="784"/>
    </row>
    <row r="5" spans="1:21" ht="12" customHeight="1" x14ac:dyDescent="0.25">
      <c r="A5" s="782"/>
      <c r="B5" s="782"/>
      <c r="C5" s="734"/>
      <c r="D5" s="734"/>
      <c r="E5" s="734"/>
      <c r="F5" s="734"/>
      <c r="G5" s="734"/>
      <c r="H5" s="734"/>
      <c r="I5" s="734"/>
      <c r="J5" s="734"/>
      <c r="K5" s="734"/>
      <c r="L5" s="786" t="s">
        <v>504</v>
      </c>
      <c r="M5" s="786"/>
      <c r="N5" s="786"/>
    </row>
    <row r="6" spans="1:21" ht="11.25" customHeight="1" thickBot="1" x14ac:dyDescent="0.3">
      <c r="A6" s="782"/>
      <c r="B6" s="782"/>
      <c r="C6" s="826" t="s">
        <v>505</v>
      </c>
      <c r="D6" s="826" t="s">
        <v>104</v>
      </c>
      <c r="E6" s="784" t="s">
        <v>506</v>
      </c>
      <c r="F6" s="826" t="s">
        <v>505</v>
      </c>
      <c r="G6" s="826" t="s">
        <v>104</v>
      </c>
      <c r="H6" s="784" t="s">
        <v>506</v>
      </c>
      <c r="I6" s="826" t="s">
        <v>505</v>
      </c>
      <c r="J6" s="826" t="s">
        <v>104</v>
      </c>
      <c r="K6" s="784" t="s">
        <v>506</v>
      </c>
      <c r="L6" s="826" t="s">
        <v>505</v>
      </c>
      <c r="M6" s="826" t="s">
        <v>104</v>
      </c>
      <c r="N6" s="784" t="s">
        <v>506</v>
      </c>
      <c r="O6" s="160"/>
      <c r="P6" s="107"/>
    </row>
    <row r="7" spans="1:21" ht="12" customHeight="1" x14ac:dyDescent="0.25">
      <c r="A7" s="783"/>
      <c r="B7" s="783"/>
      <c r="C7" s="827"/>
      <c r="D7" s="827"/>
      <c r="E7" s="786"/>
      <c r="F7" s="827"/>
      <c r="G7" s="827"/>
      <c r="H7" s="786"/>
      <c r="I7" s="827"/>
      <c r="J7" s="827"/>
      <c r="K7" s="786"/>
      <c r="L7" s="827"/>
      <c r="M7" s="827"/>
      <c r="N7" s="786"/>
      <c r="O7" s="128"/>
      <c r="P7" s="741" t="s">
        <v>507</v>
      </c>
      <c r="Q7" s="835"/>
      <c r="R7" s="835"/>
      <c r="S7" s="742"/>
    </row>
    <row r="8" spans="1:21" ht="12" customHeight="1" x14ac:dyDescent="0.25">
      <c r="B8" s="12"/>
      <c r="C8" s="831" t="s">
        <v>5</v>
      </c>
      <c r="D8" s="831"/>
      <c r="E8" s="45" t="s">
        <v>73</v>
      </c>
      <c r="F8" s="831" t="s">
        <v>5</v>
      </c>
      <c r="G8" s="831"/>
      <c r="H8" s="45" t="s">
        <v>73</v>
      </c>
      <c r="I8" s="831" t="s">
        <v>5</v>
      </c>
      <c r="J8" s="831"/>
      <c r="K8" s="45" t="s">
        <v>73</v>
      </c>
      <c r="L8" s="831" t="s">
        <v>5</v>
      </c>
      <c r="M8" s="831"/>
      <c r="N8" s="45" t="s">
        <v>73</v>
      </c>
      <c r="O8" s="13"/>
      <c r="P8" s="227"/>
      <c r="Q8" s="228"/>
      <c r="R8" s="228"/>
      <c r="S8" s="80"/>
    </row>
    <row r="9" spans="1:21" ht="13.5" customHeight="1" x14ac:dyDescent="0.25">
      <c r="A9" s="14" t="s">
        <v>58</v>
      </c>
      <c r="B9" s="1"/>
      <c r="C9" s="379">
        <v>70738</v>
      </c>
      <c r="D9" s="379">
        <v>51201</v>
      </c>
      <c r="E9" s="388">
        <v>38.200000000000003</v>
      </c>
      <c r="F9" s="379">
        <v>10510</v>
      </c>
      <c r="G9" s="379">
        <v>8057</v>
      </c>
      <c r="H9" s="388">
        <v>30.400000000000002</v>
      </c>
      <c r="I9" s="379">
        <v>26077</v>
      </c>
      <c r="J9" s="379">
        <v>21117</v>
      </c>
      <c r="K9" s="388">
        <v>23.5</v>
      </c>
      <c r="L9" s="379">
        <v>11959</v>
      </c>
      <c r="M9" s="379">
        <v>4634</v>
      </c>
      <c r="N9" s="388">
        <v>158.1</v>
      </c>
      <c r="P9" s="233">
        <f>C9-D9</f>
        <v>19537</v>
      </c>
      <c r="Q9" s="233">
        <f>F9-G9</f>
        <v>2453</v>
      </c>
      <c r="R9" s="233">
        <f>I9-J9</f>
        <v>4960</v>
      </c>
      <c r="S9" s="234">
        <f>L9-M9</f>
        <v>7325</v>
      </c>
    </row>
    <row r="10" spans="1:21" ht="13.5" customHeight="1" x14ac:dyDescent="0.25">
      <c r="A10" s="1"/>
      <c r="B10" s="67" t="s">
        <v>93</v>
      </c>
      <c r="C10" s="362">
        <v>16758</v>
      </c>
      <c r="D10" s="362">
        <v>13165</v>
      </c>
      <c r="E10" s="363">
        <v>27.3</v>
      </c>
      <c r="F10" s="362">
        <v>1794</v>
      </c>
      <c r="G10" s="362">
        <v>1282</v>
      </c>
      <c r="H10" s="363">
        <v>39.9</v>
      </c>
      <c r="I10" s="362">
        <v>8258</v>
      </c>
      <c r="J10" s="362">
        <v>7399</v>
      </c>
      <c r="K10" s="363">
        <v>11.6</v>
      </c>
      <c r="L10" s="362">
        <v>1100</v>
      </c>
      <c r="M10" s="362">
        <v>304</v>
      </c>
      <c r="N10" s="363">
        <v>261.8</v>
      </c>
      <c r="P10" s="229">
        <f t="shared" ref="P10:P28" si="0">C10-D10</f>
        <v>3593</v>
      </c>
      <c r="Q10" s="229">
        <f t="shared" ref="Q10:Q28" si="1">F10-G10</f>
        <v>512</v>
      </c>
      <c r="R10" s="229">
        <f t="shared" ref="R10:R28" si="2">I10-J10</f>
        <v>859</v>
      </c>
      <c r="S10" s="231">
        <f t="shared" ref="S10:S28" si="3">L10-M10</f>
        <v>796</v>
      </c>
      <c r="U10" s="2"/>
    </row>
    <row r="11" spans="1:21" ht="13.5" customHeight="1" x14ac:dyDescent="0.25">
      <c r="A11" s="1"/>
      <c r="B11" s="67" t="s">
        <v>49</v>
      </c>
      <c r="C11" s="362">
        <v>666</v>
      </c>
      <c r="D11" s="362">
        <v>551</v>
      </c>
      <c r="E11" s="363">
        <v>20.900000000000002</v>
      </c>
      <c r="F11" s="362">
        <v>30</v>
      </c>
      <c r="G11" s="362">
        <v>18</v>
      </c>
      <c r="H11" s="363">
        <v>66.7</v>
      </c>
      <c r="I11" s="362">
        <v>406</v>
      </c>
      <c r="J11" s="362">
        <v>344</v>
      </c>
      <c r="K11" s="363">
        <v>18</v>
      </c>
      <c r="L11" s="504">
        <v>0</v>
      </c>
      <c r="M11" s="362">
        <v>2</v>
      </c>
      <c r="N11" s="363">
        <v>-97.9</v>
      </c>
      <c r="P11" s="229">
        <f t="shared" si="0"/>
        <v>115</v>
      </c>
      <c r="Q11" s="229">
        <f t="shared" si="1"/>
        <v>12</v>
      </c>
      <c r="R11" s="229">
        <f t="shared" si="2"/>
        <v>62</v>
      </c>
      <c r="S11" s="231">
        <f t="shared" si="3"/>
        <v>-2</v>
      </c>
      <c r="U11" s="2"/>
    </row>
    <row r="12" spans="1:21" ht="13.5" customHeight="1" x14ac:dyDescent="0.25">
      <c r="A12" s="1"/>
      <c r="B12" s="67" t="s">
        <v>510</v>
      </c>
      <c r="C12" s="362">
        <v>3007</v>
      </c>
      <c r="D12" s="362">
        <v>1583</v>
      </c>
      <c r="E12" s="363">
        <v>90</v>
      </c>
      <c r="F12" s="362">
        <v>7</v>
      </c>
      <c r="G12" s="362">
        <v>12</v>
      </c>
      <c r="H12" s="363">
        <v>-41.7</v>
      </c>
      <c r="I12" s="362">
        <v>779</v>
      </c>
      <c r="J12" s="362">
        <v>273</v>
      </c>
      <c r="K12" s="363">
        <v>185.3</v>
      </c>
      <c r="L12" s="362">
        <v>1781</v>
      </c>
      <c r="M12" s="362">
        <v>934</v>
      </c>
      <c r="N12" s="363">
        <v>90.7</v>
      </c>
      <c r="P12" s="229">
        <f t="shared" si="0"/>
        <v>1424</v>
      </c>
      <c r="Q12" s="229">
        <f t="shared" si="1"/>
        <v>-5</v>
      </c>
      <c r="R12" s="229">
        <f t="shared" si="2"/>
        <v>506</v>
      </c>
      <c r="S12" s="231">
        <f t="shared" si="3"/>
        <v>847</v>
      </c>
      <c r="U12" s="2"/>
    </row>
    <row r="13" spans="1:21" ht="13.5" customHeight="1" x14ac:dyDescent="0.25">
      <c r="A13" s="1"/>
      <c r="B13" s="67" t="s">
        <v>404</v>
      </c>
      <c r="C13" s="362">
        <v>27</v>
      </c>
      <c r="D13" s="362">
        <v>20</v>
      </c>
      <c r="E13" s="363">
        <v>35</v>
      </c>
      <c r="F13" s="362">
        <v>8</v>
      </c>
      <c r="G13" s="362">
        <v>6</v>
      </c>
      <c r="H13" s="363">
        <v>33.299999999999997</v>
      </c>
      <c r="I13" s="362">
        <v>11</v>
      </c>
      <c r="J13" s="362">
        <v>8</v>
      </c>
      <c r="K13" s="363">
        <v>37.5</v>
      </c>
      <c r="L13" s="504">
        <v>0</v>
      </c>
      <c r="M13" s="504" t="s">
        <v>153</v>
      </c>
      <c r="N13" s="365" t="s">
        <v>185</v>
      </c>
      <c r="P13" s="229">
        <f t="shared" si="0"/>
        <v>7</v>
      </c>
      <c r="Q13" s="229">
        <f t="shared" si="1"/>
        <v>2</v>
      </c>
      <c r="R13" s="229">
        <f t="shared" si="2"/>
        <v>3</v>
      </c>
      <c r="S13" s="231" t="e">
        <f t="shared" si="3"/>
        <v>#VALUE!</v>
      </c>
      <c r="U13" s="2"/>
    </row>
    <row r="14" spans="1:21" ht="13.5" customHeight="1" x14ac:dyDescent="0.25">
      <c r="A14" s="1"/>
      <c r="B14" s="67" t="s">
        <v>422</v>
      </c>
      <c r="C14" s="362">
        <v>11098</v>
      </c>
      <c r="D14" s="362">
        <v>6269</v>
      </c>
      <c r="E14" s="363">
        <v>77</v>
      </c>
      <c r="F14" s="362">
        <v>1216</v>
      </c>
      <c r="G14" s="362">
        <v>890</v>
      </c>
      <c r="H14" s="363">
        <v>36.6</v>
      </c>
      <c r="I14" s="362">
        <v>3707</v>
      </c>
      <c r="J14" s="362">
        <v>2476</v>
      </c>
      <c r="K14" s="363">
        <v>49.7</v>
      </c>
      <c r="L14" s="362">
        <v>4087</v>
      </c>
      <c r="M14" s="362">
        <v>1150</v>
      </c>
      <c r="N14" s="363">
        <v>255.4</v>
      </c>
      <c r="P14" s="229">
        <f t="shared" si="0"/>
        <v>4829</v>
      </c>
      <c r="Q14" s="229">
        <f t="shared" si="1"/>
        <v>326</v>
      </c>
      <c r="R14" s="229">
        <f t="shared" si="2"/>
        <v>1231</v>
      </c>
      <c r="S14" s="231">
        <f t="shared" si="3"/>
        <v>2937</v>
      </c>
      <c r="U14" s="2"/>
    </row>
    <row r="15" spans="1:21" ht="13.5" customHeight="1" x14ac:dyDescent="0.25">
      <c r="A15" s="1"/>
      <c r="B15" s="67" t="s">
        <v>46</v>
      </c>
      <c r="C15" s="362">
        <v>9539</v>
      </c>
      <c r="D15" s="362">
        <v>7509</v>
      </c>
      <c r="E15" s="363">
        <v>27</v>
      </c>
      <c r="F15" s="362">
        <v>1561</v>
      </c>
      <c r="G15" s="362">
        <v>1361</v>
      </c>
      <c r="H15" s="363">
        <v>14.700000000000001</v>
      </c>
      <c r="I15" s="362">
        <v>3322</v>
      </c>
      <c r="J15" s="362">
        <v>2622</v>
      </c>
      <c r="K15" s="363">
        <v>26.7</v>
      </c>
      <c r="L15" s="362">
        <v>1260</v>
      </c>
      <c r="M15" s="362">
        <v>581</v>
      </c>
      <c r="N15" s="363">
        <v>116.9</v>
      </c>
      <c r="P15" s="229">
        <f t="shared" si="0"/>
        <v>2030</v>
      </c>
      <c r="Q15" s="229">
        <f t="shared" si="1"/>
        <v>200</v>
      </c>
      <c r="R15" s="229">
        <f t="shared" si="2"/>
        <v>700</v>
      </c>
      <c r="S15" s="231">
        <f t="shared" si="3"/>
        <v>679</v>
      </c>
      <c r="U15" s="2"/>
    </row>
    <row r="16" spans="1:21" x14ac:dyDescent="0.25">
      <c r="A16" s="1"/>
      <c r="B16" s="123" t="s">
        <v>499</v>
      </c>
      <c r="C16" s="362">
        <v>553</v>
      </c>
      <c r="D16" s="362">
        <v>435</v>
      </c>
      <c r="E16" s="363">
        <v>27.1</v>
      </c>
      <c r="F16" s="362">
        <v>73</v>
      </c>
      <c r="G16" s="362">
        <v>50</v>
      </c>
      <c r="H16" s="363">
        <v>46</v>
      </c>
      <c r="I16" s="362">
        <v>289</v>
      </c>
      <c r="J16" s="362">
        <v>239</v>
      </c>
      <c r="K16" s="363">
        <v>20.900000000000002</v>
      </c>
      <c r="L16" s="362">
        <v>46</v>
      </c>
      <c r="M16" s="504">
        <v>0</v>
      </c>
      <c r="N16" s="365" t="s">
        <v>185</v>
      </c>
      <c r="P16" s="229">
        <f t="shared" si="0"/>
        <v>118</v>
      </c>
      <c r="Q16" s="229">
        <f t="shared" si="1"/>
        <v>23</v>
      </c>
      <c r="R16" s="229">
        <f t="shared" si="2"/>
        <v>50</v>
      </c>
      <c r="S16" s="231">
        <f t="shared" si="3"/>
        <v>46</v>
      </c>
      <c r="U16" s="2"/>
    </row>
    <row r="17" spans="1:21" ht="13.5" customHeight="1" x14ac:dyDescent="0.25">
      <c r="A17" s="1"/>
      <c r="B17" s="67" t="s">
        <v>408</v>
      </c>
      <c r="C17" s="362">
        <v>513</v>
      </c>
      <c r="D17" s="362">
        <v>436</v>
      </c>
      <c r="E17" s="363">
        <v>17.7</v>
      </c>
      <c r="F17" s="362">
        <v>33</v>
      </c>
      <c r="G17" s="362">
        <v>34</v>
      </c>
      <c r="H17" s="363">
        <v>-2.9</v>
      </c>
      <c r="I17" s="362">
        <v>327</v>
      </c>
      <c r="J17" s="362">
        <v>290</v>
      </c>
      <c r="K17" s="363">
        <v>12.8</v>
      </c>
      <c r="L17" s="504">
        <v>1</v>
      </c>
      <c r="M17" s="362">
        <v>1</v>
      </c>
      <c r="N17" s="363" t="s">
        <v>153</v>
      </c>
      <c r="P17" s="229">
        <f t="shared" si="0"/>
        <v>77</v>
      </c>
      <c r="Q17" s="229">
        <f t="shared" si="1"/>
        <v>-1</v>
      </c>
      <c r="R17" s="229">
        <f t="shared" si="2"/>
        <v>37</v>
      </c>
      <c r="S17" s="231">
        <f t="shared" si="3"/>
        <v>0</v>
      </c>
      <c r="U17" s="2"/>
    </row>
    <row r="18" spans="1:21" ht="13.5" customHeight="1" x14ac:dyDescent="0.25">
      <c r="A18" s="1"/>
      <c r="B18" s="67" t="s">
        <v>409</v>
      </c>
      <c r="C18" s="362">
        <v>389</v>
      </c>
      <c r="D18" s="362">
        <v>609</v>
      </c>
      <c r="E18" s="363">
        <v>-36.1</v>
      </c>
      <c r="F18" s="362">
        <v>4</v>
      </c>
      <c r="G18" s="362">
        <v>4</v>
      </c>
      <c r="H18" s="365" t="s">
        <v>153</v>
      </c>
      <c r="I18" s="362">
        <v>331</v>
      </c>
      <c r="J18" s="362">
        <v>538</v>
      </c>
      <c r="K18" s="363">
        <v>-38.5</v>
      </c>
      <c r="L18" s="362">
        <v>44</v>
      </c>
      <c r="M18" s="362">
        <v>59</v>
      </c>
      <c r="N18" s="363">
        <v>-25.400000000000002</v>
      </c>
      <c r="P18" s="229">
        <f t="shared" si="0"/>
        <v>-220</v>
      </c>
      <c r="Q18" s="229">
        <f t="shared" si="1"/>
        <v>0</v>
      </c>
      <c r="R18" s="229">
        <f t="shared" si="2"/>
        <v>-207</v>
      </c>
      <c r="S18" s="231">
        <f t="shared" si="3"/>
        <v>-15</v>
      </c>
      <c r="U18" s="2"/>
    </row>
    <row r="19" spans="1:21" ht="13.5" customHeight="1" x14ac:dyDescent="0.25">
      <c r="A19" s="1"/>
      <c r="B19" s="67" t="s">
        <v>410</v>
      </c>
      <c r="C19" s="362">
        <v>3582</v>
      </c>
      <c r="D19" s="362">
        <v>3164</v>
      </c>
      <c r="E19" s="363">
        <v>13.200000000000001</v>
      </c>
      <c r="F19" s="362">
        <v>531</v>
      </c>
      <c r="G19" s="362">
        <v>437</v>
      </c>
      <c r="H19" s="363">
        <v>21.5</v>
      </c>
      <c r="I19" s="362">
        <v>619</v>
      </c>
      <c r="J19" s="362">
        <v>448</v>
      </c>
      <c r="K19" s="363">
        <v>38.200000000000003</v>
      </c>
      <c r="L19" s="362">
        <v>3</v>
      </c>
      <c r="M19" s="362">
        <v>128</v>
      </c>
      <c r="N19" s="363">
        <v>-97.7</v>
      </c>
      <c r="P19" s="229">
        <f t="shared" si="0"/>
        <v>418</v>
      </c>
      <c r="Q19" s="229">
        <f t="shared" si="1"/>
        <v>94</v>
      </c>
      <c r="R19" s="229">
        <f t="shared" si="2"/>
        <v>171</v>
      </c>
      <c r="S19" s="231">
        <f t="shared" si="3"/>
        <v>-125</v>
      </c>
      <c r="U19" s="2"/>
    </row>
    <row r="20" spans="1:21" ht="13.5" customHeight="1" x14ac:dyDescent="0.25">
      <c r="A20" s="1"/>
      <c r="B20" s="67" t="s">
        <v>45</v>
      </c>
      <c r="C20" s="362">
        <v>14858</v>
      </c>
      <c r="D20" s="362">
        <v>10847</v>
      </c>
      <c r="E20" s="363">
        <v>37</v>
      </c>
      <c r="F20" s="362">
        <v>4457</v>
      </c>
      <c r="G20" s="362">
        <v>3333</v>
      </c>
      <c r="H20" s="363">
        <v>33.700000000000003</v>
      </c>
      <c r="I20" s="362">
        <v>5055</v>
      </c>
      <c r="J20" s="362">
        <v>3841</v>
      </c>
      <c r="K20" s="363">
        <v>31.6</v>
      </c>
      <c r="L20" s="362">
        <v>4</v>
      </c>
      <c r="M20" s="362">
        <v>3</v>
      </c>
      <c r="N20" s="363">
        <v>33.299999999999997</v>
      </c>
      <c r="P20" s="229">
        <f t="shared" si="0"/>
        <v>4011</v>
      </c>
      <c r="Q20" s="229">
        <f t="shared" si="1"/>
        <v>1124</v>
      </c>
      <c r="R20" s="229">
        <f t="shared" si="2"/>
        <v>1214</v>
      </c>
      <c r="S20" s="231">
        <f t="shared" si="3"/>
        <v>1</v>
      </c>
      <c r="U20" s="2"/>
    </row>
    <row r="21" spans="1:21" ht="13.5" customHeight="1" x14ac:dyDescent="0.25">
      <c r="A21" s="1"/>
      <c r="B21" s="67" t="s">
        <v>411</v>
      </c>
      <c r="C21" s="362">
        <v>609</v>
      </c>
      <c r="D21" s="362">
        <v>509</v>
      </c>
      <c r="E21" s="363">
        <v>19.600000000000001</v>
      </c>
      <c r="F21" s="362">
        <v>121</v>
      </c>
      <c r="G21" s="362">
        <v>75</v>
      </c>
      <c r="H21" s="363">
        <v>61.300000000000004</v>
      </c>
      <c r="I21" s="362">
        <v>252</v>
      </c>
      <c r="J21" s="362">
        <v>251</v>
      </c>
      <c r="K21" s="363">
        <v>0.4</v>
      </c>
      <c r="L21" s="362">
        <v>71</v>
      </c>
      <c r="M21" s="362">
        <v>53</v>
      </c>
      <c r="N21" s="363">
        <v>34</v>
      </c>
      <c r="P21" s="229">
        <f t="shared" si="0"/>
        <v>100</v>
      </c>
      <c r="Q21" s="229">
        <f t="shared" si="1"/>
        <v>46</v>
      </c>
      <c r="R21" s="229">
        <f t="shared" si="2"/>
        <v>1</v>
      </c>
      <c r="S21" s="231">
        <f t="shared" si="3"/>
        <v>18</v>
      </c>
      <c r="U21" s="2"/>
    </row>
    <row r="22" spans="1:21" ht="13.5" customHeight="1" x14ac:dyDescent="0.25">
      <c r="A22" s="1"/>
      <c r="B22" s="67" t="s">
        <v>412</v>
      </c>
      <c r="C22" s="362">
        <v>974</v>
      </c>
      <c r="D22" s="362">
        <v>952</v>
      </c>
      <c r="E22" s="363">
        <v>2.3000000000000003</v>
      </c>
      <c r="F22" s="362">
        <v>236</v>
      </c>
      <c r="G22" s="362">
        <v>210</v>
      </c>
      <c r="H22" s="363">
        <v>12.4</v>
      </c>
      <c r="I22" s="362">
        <v>160</v>
      </c>
      <c r="J22" s="362">
        <v>140</v>
      </c>
      <c r="K22" s="363">
        <v>14.3</v>
      </c>
      <c r="L22" s="362">
        <v>1</v>
      </c>
      <c r="M22" s="362">
        <v>17</v>
      </c>
      <c r="N22" s="363">
        <v>-94.100000000000009</v>
      </c>
      <c r="P22" s="229">
        <f t="shared" si="0"/>
        <v>22</v>
      </c>
      <c r="Q22" s="229">
        <f t="shared" si="1"/>
        <v>26</v>
      </c>
      <c r="R22" s="229">
        <f t="shared" si="2"/>
        <v>20</v>
      </c>
      <c r="S22" s="231">
        <f t="shared" si="3"/>
        <v>-16</v>
      </c>
      <c r="U22" s="2"/>
    </row>
    <row r="23" spans="1:21" ht="13.5" customHeight="1" x14ac:dyDescent="0.25">
      <c r="A23" s="1"/>
      <c r="B23" s="67" t="s">
        <v>48</v>
      </c>
      <c r="C23" s="362">
        <v>1655</v>
      </c>
      <c r="D23" s="362">
        <v>1165</v>
      </c>
      <c r="E23" s="363">
        <v>42.1</v>
      </c>
      <c r="F23" s="362">
        <v>125</v>
      </c>
      <c r="G23" s="362">
        <v>63</v>
      </c>
      <c r="H23" s="363">
        <v>98.4</v>
      </c>
      <c r="I23" s="362">
        <v>719</v>
      </c>
      <c r="J23" s="362">
        <v>601</v>
      </c>
      <c r="K23" s="363">
        <v>19.600000000000001</v>
      </c>
      <c r="L23" s="362">
        <v>468</v>
      </c>
      <c r="M23" s="362">
        <v>286</v>
      </c>
      <c r="N23" s="363">
        <v>63.6</v>
      </c>
      <c r="P23" s="229">
        <f t="shared" si="0"/>
        <v>490</v>
      </c>
      <c r="Q23" s="229">
        <f t="shared" si="1"/>
        <v>62</v>
      </c>
      <c r="R23" s="229">
        <f t="shared" si="2"/>
        <v>118</v>
      </c>
      <c r="S23" s="231">
        <f t="shared" si="3"/>
        <v>182</v>
      </c>
      <c r="U23" s="2"/>
    </row>
    <row r="24" spans="1:21" ht="13.5" customHeight="1" x14ac:dyDescent="0.25">
      <c r="A24" s="1"/>
      <c r="B24" s="67" t="s">
        <v>413</v>
      </c>
      <c r="C24" s="362">
        <v>2385</v>
      </c>
      <c r="D24" s="362">
        <v>1181</v>
      </c>
      <c r="E24" s="363">
        <v>101.9</v>
      </c>
      <c r="F24" s="362">
        <v>47</v>
      </c>
      <c r="G24" s="362">
        <v>29</v>
      </c>
      <c r="H24" s="363">
        <v>62.1</v>
      </c>
      <c r="I24" s="362">
        <v>315</v>
      </c>
      <c r="J24" s="362">
        <v>222</v>
      </c>
      <c r="K24" s="363">
        <v>41.9</v>
      </c>
      <c r="L24" s="362">
        <v>1960</v>
      </c>
      <c r="M24" s="362">
        <v>875</v>
      </c>
      <c r="N24" s="363">
        <v>124</v>
      </c>
      <c r="P24" s="229">
        <f t="shared" si="0"/>
        <v>1204</v>
      </c>
      <c r="Q24" s="229">
        <f t="shared" si="1"/>
        <v>18</v>
      </c>
      <c r="R24" s="229">
        <f t="shared" si="2"/>
        <v>93</v>
      </c>
      <c r="S24" s="231">
        <f t="shared" si="3"/>
        <v>1085</v>
      </c>
      <c r="U24" s="2"/>
    </row>
    <row r="25" spans="1:21" ht="13.5" customHeight="1" x14ac:dyDescent="0.25">
      <c r="A25" s="1"/>
      <c r="B25" s="67" t="s">
        <v>511</v>
      </c>
      <c r="C25" s="362">
        <v>1108</v>
      </c>
      <c r="D25" s="362">
        <v>797</v>
      </c>
      <c r="E25" s="363">
        <v>39</v>
      </c>
      <c r="F25" s="362">
        <v>9</v>
      </c>
      <c r="G25" s="362">
        <v>5</v>
      </c>
      <c r="H25" s="363">
        <v>80</v>
      </c>
      <c r="I25" s="362">
        <v>631</v>
      </c>
      <c r="J25" s="362">
        <v>738</v>
      </c>
      <c r="K25" s="363">
        <v>-14.5</v>
      </c>
      <c r="L25" s="362">
        <v>260</v>
      </c>
      <c r="M25" s="504">
        <v>0</v>
      </c>
      <c r="N25" s="365" t="s">
        <v>185</v>
      </c>
      <c r="P25" s="229">
        <f t="shared" si="0"/>
        <v>311</v>
      </c>
      <c r="Q25" s="229">
        <f t="shared" si="1"/>
        <v>4</v>
      </c>
      <c r="R25" s="229">
        <f t="shared" si="2"/>
        <v>-107</v>
      </c>
      <c r="S25" s="231">
        <f t="shared" si="3"/>
        <v>260</v>
      </c>
      <c r="U25" s="2"/>
    </row>
    <row r="26" spans="1:21" ht="13.5" customHeight="1" x14ac:dyDescent="0.25">
      <c r="A26" s="1"/>
      <c r="B26" s="1" t="s">
        <v>415</v>
      </c>
      <c r="C26" s="362">
        <v>177</v>
      </c>
      <c r="D26" s="362">
        <v>180</v>
      </c>
      <c r="E26" s="363">
        <v>-1.7</v>
      </c>
      <c r="F26" s="362">
        <v>15</v>
      </c>
      <c r="G26" s="362">
        <v>32</v>
      </c>
      <c r="H26" s="363">
        <v>-53.1</v>
      </c>
      <c r="I26" s="362">
        <v>77</v>
      </c>
      <c r="J26" s="362">
        <v>75</v>
      </c>
      <c r="K26" s="363">
        <v>2.7</v>
      </c>
      <c r="L26" s="504" t="s">
        <v>153</v>
      </c>
      <c r="M26" s="362">
        <v>6</v>
      </c>
      <c r="N26" s="363">
        <v>-100</v>
      </c>
      <c r="P26" s="229">
        <f t="shared" si="0"/>
        <v>-3</v>
      </c>
      <c r="Q26" s="229">
        <f t="shared" si="1"/>
        <v>-17</v>
      </c>
      <c r="R26" s="229">
        <f t="shared" si="2"/>
        <v>2</v>
      </c>
      <c r="S26" s="231" t="e">
        <f t="shared" si="3"/>
        <v>#VALUE!</v>
      </c>
      <c r="U26" s="2"/>
    </row>
    <row r="27" spans="1:21" ht="13.5" customHeight="1" x14ac:dyDescent="0.25">
      <c r="A27" s="1"/>
      <c r="B27" s="1" t="s">
        <v>512</v>
      </c>
      <c r="C27" s="362">
        <v>406</v>
      </c>
      <c r="D27" s="362">
        <v>273</v>
      </c>
      <c r="E27" s="363">
        <v>48.7</v>
      </c>
      <c r="F27" s="362">
        <v>11</v>
      </c>
      <c r="G27" s="362">
        <v>17</v>
      </c>
      <c r="H27" s="363">
        <v>-35.300000000000004</v>
      </c>
      <c r="I27" s="362">
        <v>184</v>
      </c>
      <c r="J27" s="362">
        <v>141</v>
      </c>
      <c r="K27" s="363">
        <v>30.5</v>
      </c>
      <c r="L27" s="362">
        <v>192</v>
      </c>
      <c r="M27" s="362">
        <v>100</v>
      </c>
      <c r="N27" s="363">
        <v>92</v>
      </c>
      <c r="P27" s="229">
        <f t="shared" si="0"/>
        <v>133</v>
      </c>
      <c r="Q27" s="229">
        <f t="shared" si="1"/>
        <v>-6</v>
      </c>
      <c r="R27" s="229">
        <f t="shared" si="2"/>
        <v>43</v>
      </c>
      <c r="S27" s="231">
        <f t="shared" si="3"/>
        <v>92</v>
      </c>
      <c r="U27" s="2"/>
    </row>
    <row r="28" spans="1:21" ht="13.5" customHeight="1" thickBot="1" x14ac:dyDescent="0.3">
      <c r="A28" s="69"/>
      <c r="B28" s="69" t="s">
        <v>39</v>
      </c>
      <c r="C28" s="505">
        <v>2433</v>
      </c>
      <c r="D28" s="505">
        <v>1557</v>
      </c>
      <c r="E28" s="506">
        <v>56.300000000000004</v>
      </c>
      <c r="F28" s="505">
        <v>234</v>
      </c>
      <c r="G28" s="505">
        <v>199</v>
      </c>
      <c r="H28" s="506">
        <v>17.600000000000001</v>
      </c>
      <c r="I28" s="505">
        <v>636</v>
      </c>
      <c r="J28" s="505">
        <v>472</v>
      </c>
      <c r="K28" s="506">
        <v>34.700000000000003</v>
      </c>
      <c r="L28" s="505">
        <v>680</v>
      </c>
      <c r="M28" s="505">
        <v>135</v>
      </c>
      <c r="N28" s="507">
        <v>403.7</v>
      </c>
      <c r="P28" s="230">
        <f t="shared" si="0"/>
        <v>876</v>
      </c>
      <c r="Q28" s="230">
        <f t="shared" si="1"/>
        <v>35</v>
      </c>
      <c r="R28" s="230">
        <f t="shared" si="2"/>
        <v>164</v>
      </c>
      <c r="S28" s="232">
        <f t="shared" si="3"/>
        <v>545</v>
      </c>
      <c r="U28" s="2"/>
    </row>
    <row r="29" spans="1:21" ht="12.75" customHeight="1" x14ac:dyDescent="0.25">
      <c r="B29" s="187"/>
      <c r="C29" s="188"/>
      <c r="P29" s="19"/>
      <c r="Q29" s="19"/>
      <c r="R29" s="19"/>
      <c r="S29" s="19"/>
    </row>
    <row r="30" spans="1:21" x14ac:dyDescent="0.25">
      <c r="B30" s="189"/>
      <c r="C30" s="189"/>
      <c r="P30" s="19"/>
      <c r="Q30" s="19"/>
      <c r="R30" s="19"/>
      <c r="S30" s="19"/>
    </row>
    <row r="31" spans="1:21" ht="14.25" customHeight="1" x14ac:dyDescent="0.25">
      <c r="A31" s="781" t="s">
        <v>427</v>
      </c>
      <c r="B31" s="781"/>
      <c r="C31" s="784" t="s">
        <v>304</v>
      </c>
      <c r="D31" s="784"/>
      <c r="E31" s="784"/>
      <c r="F31" s="784"/>
      <c r="G31" s="784"/>
      <c r="H31" s="784"/>
      <c r="I31" s="784"/>
      <c r="J31" s="784"/>
      <c r="K31" s="784"/>
      <c r="L31" s="784"/>
      <c r="M31" s="784"/>
      <c r="N31" s="784"/>
      <c r="P31" s="19"/>
      <c r="Q31" s="19"/>
      <c r="R31" s="19"/>
      <c r="S31" s="19"/>
    </row>
    <row r="32" spans="1:21" ht="15" customHeight="1" x14ac:dyDescent="0.25">
      <c r="A32" s="782"/>
      <c r="B32" s="782"/>
      <c r="C32" s="781" t="s">
        <v>125</v>
      </c>
      <c r="D32" s="781"/>
      <c r="E32" s="781"/>
      <c r="F32" s="781" t="s">
        <v>126</v>
      </c>
      <c r="G32" s="781"/>
      <c r="H32" s="781"/>
      <c r="I32" s="781" t="s">
        <v>127</v>
      </c>
      <c r="J32" s="781"/>
      <c r="K32" s="781"/>
      <c r="L32" s="784" t="s">
        <v>39</v>
      </c>
      <c r="M32" s="784"/>
      <c r="N32" s="784"/>
      <c r="P32" s="19"/>
      <c r="Q32" s="19"/>
      <c r="R32" s="19"/>
      <c r="S32" s="19"/>
    </row>
    <row r="33" spans="1:19" ht="21" customHeight="1" x14ac:dyDescent="0.25">
      <c r="A33" s="782"/>
      <c r="B33" s="782"/>
      <c r="C33" s="783"/>
      <c r="D33" s="783"/>
      <c r="E33" s="783"/>
      <c r="F33" s="783"/>
      <c r="G33" s="783"/>
      <c r="H33" s="783"/>
      <c r="I33" s="783"/>
      <c r="J33" s="783"/>
      <c r="K33" s="783"/>
      <c r="L33" s="786"/>
      <c r="M33" s="786"/>
      <c r="N33" s="786"/>
      <c r="P33" s="19"/>
      <c r="Q33" s="19"/>
      <c r="R33" s="19"/>
      <c r="S33" s="19"/>
    </row>
    <row r="34" spans="1:19" ht="12" customHeight="1" thickBot="1" x14ac:dyDescent="0.3">
      <c r="A34" s="782"/>
      <c r="B34" s="782"/>
      <c r="C34" s="826" t="s">
        <v>505</v>
      </c>
      <c r="D34" s="826" t="s">
        <v>104</v>
      </c>
      <c r="E34" s="784" t="s">
        <v>506</v>
      </c>
      <c r="F34" s="826" t="s">
        <v>505</v>
      </c>
      <c r="G34" s="826" t="s">
        <v>104</v>
      </c>
      <c r="H34" s="784" t="s">
        <v>506</v>
      </c>
      <c r="I34" s="826" t="s">
        <v>505</v>
      </c>
      <c r="J34" s="826" t="s">
        <v>104</v>
      </c>
      <c r="K34" s="784" t="s">
        <v>506</v>
      </c>
      <c r="L34" s="826" t="s">
        <v>505</v>
      </c>
      <c r="M34" s="826" t="s">
        <v>104</v>
      </c>
      <c r="N34" s="784" t="s">
        <v>506</v>
      </c>
      <c r="P34" s="19"/>
      <c r="Q34" s="19"/>
      <c r="R34" s="19"/>
      <c r="S34" s="19"/>
    </row>
    <row r="35" spans="1:19" ht="14.25" customHeight="1" x14ac:dyDescent="0.25">
      <c r="A35" s="783"/>
      <c r="B35" s="783"/>
      <c r="C35" s="827"/>
      <c r="D35" s="827"/>
      <c r="E35" s="786"/>
      <c r="F35" s="827"/>
      <c r="G35" s="827"/>
      <c r="H35" s="786"/>
      <c r="I35" s="827"/>
      <c r="J35" s="827"/>
      <c r="K35" s="786"/>
      <c r="L35" s="827"/>
      <c r="M35" s="827"/>
      <c r="N35" s="786"/>
      <c r="P35" s="741" t="s">
        <v>507</v>
      </c>
      <c r="Q35" s="835"/>
      <c r="R35" s="835"/>
      <c r="S35" s="742"/>
    </row>
    <row r="36" spans="1:19" ht="15" customHeight="1" x14ac:dyDescent="0.25">
      <c r="B36" s="12"/>
      <c r="C36" s="831" t="s">
        <v>5</v>
      </c>
      <c r="D36" s="831"/>
      <c r="E36" s="45" t="s">
        <v>73</v>
      </c>
      <c r="F36" s="831" t="s">
        <v>5</v>
      </c>
      <c r="G36" s="831"/>
      <c r="H36" s="45" t="s">
        <v>73</v>
      </c>
      <c r="I36" s="831" t="s">
        <v>5</v>
      </c>
      <c r="J36" s="831"/>
      <c r="K36" s="45" t="s">
        <v>73</v>
      </c>
      <c r="L36" s="831" t="s">
        <v>5</v>
      </c>
      <c r="M36" s="831"/>
      <c r="N36" s="45" t="s">
        <v>73</v>
      </c>
      <c r="O36" s="26"/>
      <c r="P36" s="227"/>
      <c r="Q36" s="228"/>
      <c r="R36" s="228"/>
      <c r="S36" s="80"/>
    </row>
    <row r="37" spans="1:19" x14ac:dyDescent="0.25">
      <c r="A37" s="14" t="s">
        <v>58</v>
      </c>
      <c r="B37" s="1"/>
      <c r="C37" s="379">
        <v>12721</v>
      </c>
      <c r="D37" s="379">
        <v>9661</v>
      </c>
      <c r="E37" s="388">
        <v>31.7</v>
      </c>
      <c r="F37" s="379">
        <v>7229</v>
      </c>
      <c r="G37" s="379">
        <v>5828</v>
      </c>
      <c r="H37" s="388">
        <v>24</v>
      </c>
      <c r="I37" s="379">
        <v>1706</v>
      </c>
      <c r="J37" s="379">
        <v>1421</v>
      </c>
      <c r="K37" s="388">
        <v>20.100000000000001</v>
      </c>
      <c r="L37" s="379">
        <v>535</v>
      </c>
      <c r="M37" s="379">
        <v>482</v>
      </c>
      <c r="N37" s="388">
        <v>11</v>
      </c>
      <c r="O37" s="26"/>
      <c r="P37" s="233">
        <f>C37-D37</f>
        <v>3060</v>
      </c>
      <c r="Q37" s="233">
        <f>F37-G37</f>
        <v>1401</v>
      </c>
      <c r="R37" s="233">
        <f>I37-J37</f>
        <v>285</v>
      </c>
      <c r="S37" s="234">
        <f>L37-M37</f>
        <v>53</v>
      </c>
    </row>
    <row r="38" spans="1:19" ht="13.5" customHeight="1" x14ac:dyDescent="0.25">
      <c r="A38" s="1"/>
      <c r="B38" s="67" t="s">
        <v>93</v>
      </c>
      <c r="C38" s="362">
        <v>2907</v>
      </c>
      <c r="D38" s="362">
        <v>1994</v>
      </c>
      <c r="E38" s="363">
        <v>45.800000000000004</v>
      </c>
      <c r="F38" s="362">
        <v>1320</v>
      </c>
      <c r="G38" s="362">
        <v>1092</v>
      </c>
      <c r="H38" s="363">
        <v>20.900000000000002</v>
      </c>
      <c r="I38" s="362">
        <v>1378</v>
      </c>
      <c r="J38" s="362">
        <v>1093</v>
      </c>
      <c r="K38" s="363">
        <v>26.1</v>
      </c>
      <c r="L38" s="362">
        <v>1</v>
      </c>
      <c r="M38" s="362">
        <v>2</v>
      </c>
      <c r="N38" s="365">
        <v>-50</v>
      </c>
      <c r="O38" s="26"/>
      <c r="P38" s="229">
        <f t="shared" ref="P38:P56" si="4">C38-D38</f>
        <v>913</v>
      </c>
      <c r="Q38" s="229">
        <f t="shared" ref="Q38:Q56" si="5">F38-G38</f>
        <v>228</v>
      </c>
      <c r="R38" s="229">
        <f t="shared" ref="R38:R56" si="6">I38-J38</f>
        <v>285</v>
      </c>
      <c r="S38" s="231">
        <f t="shared" ref="S38:S56" si="7">L38-M38</f>
        <v>-1</v>
      </c>
    </row>
    <row r="39" spans="1:19" ht="13.5" customHeight="1" x14ac:dyDescent="0.25">
      <c r="A39" s="1"/>
      <c r="B39" s="67" t="s">
        <v>49</v>
      </c>
      <c r="C39" s="362">
        <v>33</v>
      </c>
      <c r="D39" s="362">
        <v>18</v>
      </c>
      <c r="E39" s="363">
        <v>83.3</v>
      </c>
      <c r="F39" s="362">
        <v>197</v>
      </c>
      <c r="G39" s="362">
        <v>170</v>
      </c>
      <c r="H39" s="363">
        <v>15.9</v>
      </c>
      <c r="I39" s="504" t="s">
        <v>153</v>
      </c>
      <c r="J39" s="504" t="s">
        <v>153</v>
      </c>
      <c r="K39" s="365" t="s">
        <v>153</v>
      </c>
      <c r="L39" s="504">
        <v>0</v>
      </c>
      <c r="M39" s="504">
        <v>0</v>
      </c>
      <c r="N39" s="363">
        <v>-11.3</v>
      </c>
      <c r="O39" s="26"/>
      <c r="P39" s="229">
        <f t="shared" si="4"/>
        <v>15</v>
      </c>
      <c r="Q39" s="229">
        <f t="shared" si="5"/>
        <v>27</v>
      </c>
      <c r="R39" s="229" t="e">
        <f t="shared" si="6"/>
        <v>#VALUE!</v>
      </c>
      <c r="S39" s="231">
        <f t="shared" si="7"/>
        <v>0</v>
      </c>
    </row>
    <row r="40" spans="1:19" ht="13.5" customHeight="1" x14ac:dyDescent="0.25">
      <c r="A40" s="1"/>
      <c r="B40" s="67" t="s">
        <v>510</v>
      </c>
      <c r="C40" s="362">
        <v>11</v>
      </c>
      <c r="D40" s="362">
        <v>8</v>
      </c>
      <c r="E40" s="365">
        <v>37.5</v>
      </c>
      <c r="F40" s="362">
        <v>425</v>
      </c>
      <c r="G40" s="362">
        <v>337</v>
      </c>
      <c r="H40" s="363">
        <v>26.1</v>
      </c>
      <c r="I40" s="362">
        <v>5</v>
      </c>
      <c r="J40" s="362">
        <v>18</v>
      </c>
      <c r="K40" s="363">
        <v>-72.2</v>
      </c>
      <c r="L40" s="504">
        <v>0</v>
      </c>
      <c r="M40" s="504">
        <v>0</v>
      </c>
      <c r="N40" s="363">
        <v>16.100000000000001</v>
      </c>
      <c r="O40" s="26"/>
      <c r="P40" s="229">
        <f t="shared" si="4"/>
        <v>3</v>
      </c>
      <c r="Q40" s="229">
        <f t="shared" si="5"/>
        <v>88</v>
      </c>
      <c r="R40" s="229">
        <f t="shared" si="6"/>
        <v>-13</v>
      </c>
      <c r="S40" s="231">
        <f t="shared" si="7"/>
        <v>0</v>
      </c>
    </row>
    <row r="41" spans="1:19" ht="13.5" customHeight="1" x14ac:dyDescent="0.25">
      <c r="A41" s="1"/>
      <c r="B41" s="67" t="s">
        <v>404</v>
      </c>
      <c r="C41" s="362">
        <v>2</v>
      </c>
      <c r="D41" s="362">
        <v>1</v>
      </c>
      <c r="E41" s="363">
        <v>100</v>
      </c>
      <c r="F41" s="362">
        <v>6</v>
      </c>
      <c r="G41" s="362">
        <v>4</v>
      </c>
      <c r="H41" s="363">
        <v>50</v>
      </c>
      <c r="I41" s="504" t="s">
        <v>153</v>
      </c>
      <c r="J41" s="504" t="s">
        <v>153</v>
      </c>
      <c r="K41" s="365" t="s">
        <v>153</v>
      </c>
      <c r="L41" s="504">
        <v>0</v>
      </c>
      <c r="M41" s="504">
        <v>0</v>
      </c>
      <c r="N41" s="363">
        <v>42.4</v>
      </c>
      <c r="O41" s="26"/>
      <c r="P41" s="229">
        <f t="shared" si="4"/>
        <v>1</v>
      </c>
      <c r="Q41" s="229">
        <f t="shared" si="5"/>
        <v>2</v>
      </c>
      <c r="R41" s="229" t="e">
        <f t="shared" si="6"/>
        <v>#VALUE!</v>
      </c>
      <c r="S41" s="231">
        <f t="shared" si="7"/>
        <v>0</v>
      </c>
    </row>
    <row r="42" spans="1:19" ht="13.5" customHeight="1" x14ac:dyDescent="0.25">
      <c r="A42" s="1"/>
      <c r="B42" s="67" t="s">
        <v>422</v>
      </c>
      <c r="C42" s="362">
        <v>1263</v>
      </c>
      <c r="D42" s="362">
        <v>973</v>
      </c>
      <c r="E42" s="363">
        <v>29.8</v>
      </c>
      <c r="F42" s="362">
        <v>721</v>
      </c>
      <c r="G42" s="362">
        <v>655</v>
      </c>
      <c r="H42" s="363">
        <v>10.1</v>
      </c>
      <c r="I42" s="362">
        <v>101</v>
      </c>
      <c r="J42" s="362">
        <v>124</v>
      </c>
      <c r="K42" s="363">
        <v>-18.5</v>
      </c>
      <c r="L42" s="362">
        <v>3</v>
      </c>
      <c r="M42" s="362">
        <v>1</v>
      </c>
      <c r="N42" s="363">
        <v>200</v>
      </c>
      <c r="O42" s="26"/>
      <c r="P42" s="229">
        <f t="shared" si="4"/>
        <v>290</v>
      </c>
      <c r="Q42" s="229">
        <f t="shared" si="5"/>
        <v>66</v>
      </c>
      <c r="R42" s="229">
        <f t="shared" si="6"/>
        <v>-23</v>
      </c>
      <c r="S42" s="231">
        <f t="shared" si="7"/>
        <v>2</v>
      </c>
    </row>
    <row r="43" spans="1:19" ht="13.5" customHeight="1" x14ac:dyDescent="0.25">
      <c r="A43" s="1"/>
      <c r="B43" s="67" t="s">
        <v>46</v>
      </c>
      <c r="C43" s="362">
        <v>1977</v>
      </c>
      <c r="D43" s="362">
        <v>1750</v>
      </c>
      <c r="E43" s="363">
        <v>13</v>
      </c>
      <c r="F43" s="362">
        <v>1352</v>
      </c>
      <c r="G43" s="362">
        <v>1115</v>
      </c>
      <c r="H43" s="363">
        <v>21.3</v>
      </c>
      <c r="I43" s="362">
        <v>62</v>
      </c>
      <c r="J43" s="362">
        <v>76</v>
      </c>
      <c r="K43" s="363">
        <v>-18.400000000000002</v>
      </c>
      <c r="L43" s="362">
        <v>5</v>
      </c>
      <c r="M43" s="362">
        <v>6</v>
      </c>
      <c r="N43" s="365">
        <v>-16.7</v>
      </c>
      <c r="O43" s="26"/>
      <c r="P43" s="229">
        <f t="shared" si="4"/>
        <v>227</v>
      </c>
      <c r="Q43" s="229">
        <f t="shared" si="5"/>
        <v>237</v>
      </c>
      <c r="R43" s="229">
        <f t="shared" si="6"/>
        <v>-14</v>
      </c>
      <c r="S43" s="231">
        <f t="shared" si="7"/>
        <v>-1</v>
      </c>
    </row>
    <row r="44" spans="1:19" x14ac:dyDescent="0.25">
      <c r="A44" s="1"/>
      <c r="B44" s="123" t="s">
        <v>499</v>
      </c>
      <c r="C44" s="362">
        <v>57</v>
      </c>
      <c r="D44" s="362">
        <v>59</v>
      </c>
      <c r="E44" s="363">
        <v>-3.4</v>
      </c>
      <c r="F44" s="362">
        <v>85</v>
      </c>
      <c r="G44" s="362">
        <v>85</v>
      </c>
      <c r="H44" s="363" t="s">
        <v>153</v>
      </c>
      <c r="I44" s="362">
        <v>3</v>
      </c>
      <c r="J44" s="362">
        <v>2</v>
      </c>
      <c r="K44" s="365">
        <v>50</v>
      </c>
      <c r="L44" s="504">
        <v>0</v>
      </c>
      <c r="M44" s="504">
        <v>0</v>
      </c>
      <c r="N44" s="363">
        <v>1.1000000000000001</v>
      </c>
      <c r="P44" s="229">
        <f t="shared" si="4"/>
        <v>-2</v>
      </c>
      <c r="Q44" s="229">
        <f t="shared" si="5"/>
        <v>0</v>
      </c>
      <c r="R44" s="229">
        <f t="shared" si="6"/>
        <v>1</v>
      </c>
      <c r="S44" s="231">
        <f t="shared" si="7"/>
        <v>0</v>
      </c>
    </row>
    <row r="45" spans="1:19" ht="13.5" customHeight="1" x14ac:dyDescent="0.25">
      <c r="A45" s="1"/>
      <c r="B45" s="67" t="s">
        <v>408</v>
      </c>
      <c r="C45" s="362">
        <v>47</v>
      </c>
      <c r="D45" s="362">
        <v>22</v>
      </c>
      <c r="E45" s="363">
        <v>113.60000000000001</v>
      </c>
      <c r="F45" s="362">
        <v>106</v>
      </c>
      <c r="G45" s="362">
        <v>88</v>
      </c>
      <c r="H45" s="363">
        <v>20.5</v>
      </c>
      <c r="I45" s="504" t="s">
        <v>153</v>
      </c>
      <c r="J45" s="504" t="s">
        <v>153</v>
      </c>
      <c r="K45" s="365" t="s">
        <v>153</v>
      </c>
      <c r="L45" s="504">
        <v>0</v>
      </c>
      <c r="M45" s="504">
        <v>0</v>
      </c>
      <c r="N45" s="363">
        <v>334</v>
      </c>
      <c r="O45" s="26"/>
      <c r="P45" s="229">
        <f t="shared" si="4"/>
        <v>25</v>
      </c>
      <c r="Q45" s="229">
        <f t="shared" si="5"/>
        <v>18</v>
      </c>
      <c r="R45" s="229" t="e">
        <f t="shared" si="6"/>
        <v>#VALUE!</v>
      </c>
      <c r="S45" s="231">
        <f t="shared" si="7"/>
        <v>0</v>
      </c>
    </row>
    <row r="46" spans="1:19" ht="13.5" customHeight="1" x14ac:dyDescent="0.25">
      <c r="A46" s="1"/>
      <c r="B46" s="67" t="s">
        <v>409</v>
      </c>
      <c r="C46" s="362">
        <v>7</v>
      </c>
      <c r="D46" s="362">
        <v>6</v>
      </c>
      <c r="E46" s="365">
        <v>16.7</v>
      </c>
      <c r="F46" s="362">
        <v>2</v>
      </c>
      <c r="G46" s="362">
        <v>2</v>
      </c>
      <c r="H46" s="363" t="s">
        <v>153</v>
      </c>
      <c r="I46" s="504" t="s">
        <v>153</v>
      </c>
      <c r="J46" s="504" t="s">
        <v>153</v>
      </c>
      <c r="K46" s="365" t="s">
        <v>153</v>
      </c>
      <c r="L46" s="504">
        <v>0</v>
      </c>
      <c r="M46" s="504">
        <v>0</v>
      </c>
      <c r="N46" s="363">
        <v>-17.900000000000002</v>
      </c>
      <c r="O46" s="26"/>
      <c r="P46" s="229">
        <f t="shared" si="4"/>
        <v>1</v>
      </c>
      <c r="Q46" s="229">
        <f t="shared" si="5"/>
        <v>0</v>
      </c>
      <c r="R46" s="229" t="e">
        <f t="shared" si="6"/>
        <v>#VALUE!</v>
      </c>
      <c r="S46" s="231">
        <f t="shared" si="7"/>
        <v>0</v>
      </c>
    </row>
    <row r="47" spans="1:19" ht="13.5" customHeight="1" x14ac:dyDescent="0.25">
      <c r="A47" s="1"/>
      <c r="B47" s="67" t="s">
        <v>410</v>
      </c>
      <c r="C47" s="362">
        <v>1887</v>
      </c>
      <c r="D47" s="362">
        <v>1632</v>
      </c>
      <c r="E47" s="363">
        <v>15.6</v>
      </c>
      <c r="F47" s="362">
        <v>542</v>
      </c>
      <c r="G47" s="362">
        <v>518</v>
      </c>
      <c r="H47" s="363">
        <v>4.6000000000000005</v>
      </c>
      <c r="I47" s="504" t="s">
        <v>153</v>
      </c>
      <c r="J47" s="504">
        <v>0</v>
      </c>
      <c r="K47" s="365">
        <v>-100</v>
      </c>
      <c r="L47" s="504">
        <v>0</v>
      </c>
      <c r="M47" s="504">
        <v>0</v>
      </c>
      <c r="N47" s="363">
        <v>-12.8</v>
      </c>
      <c r="O47" s="26"/>
      <c r="P47" s="229">
        <f t="shared" si="4"/>
        <v>255</v>
      </c>
      <c r="Q47" s="229">
        <f t="shared" si="5"/>
        <v>24</v>
      </c>
      <c r="R47" s="229" t="e">
        <f t="shared" si="6"/>
        <v>#VALUE!</v>
      </c>
      <c r="S47" s="231">
        <f t="shared" si="7"/>
        <v>0</v>
      </c>
    </row>
    <row r="48" spans="1:19" ht="13.5" customHeight="1" x14ac:dyDescent="0.25">
      <c r="A48" s="1"/>
      <c r="B48" s="67" t="s">
        <v>45</v>
      </c>
      <c r="C48" s="362">
        <v>3243</v>
      </c>
      <c r="D48" s="362">
        <v>2209</v>
      </c>
      <c r="E48" s="363">
        <v>46.800000000000004</v>
      </c>
      <c r="F48" s="362">
        <v>2022</v>
      </c>
      <c r="G48" s="362">
        <v>1420</v>
      </c>
      <c r="H48" s="363">
        <v>42.4</v>
      </c>
      <c r="I48" s="362">
        <v>76</v>
      </c>
      <c r="J48" s="362">
        <v>41</v>
      </c>
      <c r="K48" s="363">
        <v>85.4</v>
      </c>
      <c r="L48" s="504">
        <v>0</v>
      </c>
      <c r="M48" s="504">
        <v>0</v>
      </c>
      <c r="N48" s="363">
        <v>39.800000000000004</v>
      </c>
      <c r="O48" s="26"/>
      <c r="P48" s="229">
        <f t="shared" si="4"/>
        <v>1034</v>
      </c>
      <c r="Q48" s="229">
        <f t="shared" si="5"/>
        <v>602</v>
      </c>
      <c r="R48" s="229">
        <f t="shared" si="6"/>
        <v>35</v>
      </c>
      <c r="S48" s="231">
        <f t="shared" si="7"/>
        <v>0</v>
      </c>
    </row>
    <row r="49" spans="1:19" ht="13.5" customHeight="1" x14ac:dyDescent="0.25">
      <c r="A49" s="1"/>
      <c r="B49" s="67" t="s">
        <v>411</v>
      </c>
      <c r="C49" s="362">
        <v>148</v>
      </c>
      <c r="D49" s="362">
        <v>117</v>
      </c>
      <c r="E49" s="363">
        <v>26.5</v>
      </c>
      <c r="F49" s="362">
        <v>15</v>
      </c>
      <c r="G49" s="362">
        <v>10</v>
      </c>
      <c r="H49" s="363">
        <v>50</v>
      </c>
      <c r="I49" s="362">
        <v>2</v>
      </c>
      <c r="J49" s="362">
        <v>2</v>
      </c>
      <c r="K49" s="365" t="s">
        <v>153</v>
      </c>
      <c r="L49" s="504">
        <v>0</v>
      </c>
      <c r="M49" s="504">
        <v>0</v>
      </c>
      <c r="N49" s="363">
        <v>8.6</v>
      </c>
      <c r="O49" s="26"/>
      <c r="P49" s="229">
        <f t="shared" si="4"/>
        <v>31</v>
      </c>
      <c r="Q49" s="229">
        <f t="shared" si="5"/>
        <v>5</v>
      </c>
      <c r="R49" s="229">
        <f t="shared" si="6"/>
        <v>0</v>
      </c>
      <c r="S49" s="231">
        <f t="shared" si="7"/>
        <v>0</v>
      </c>
    </row>
    <row r="50" spans="1:19" ht="13.5" customHeight="1" x14ac:dyDescent="0.25">
      <c r="A50" s="1"/>
      <c r="B50" s="67" t="s">
        <v>412</v>
      </c>
      <c r="C50" s="362">
        <v>503</v>
      </c>
      <c r="D50" s="362">
        <v>486</v>
      </c>
      <c r="E50" s="363">
        <v>3.5</v>
      </c>
      <c r="F50" s="362">
        <v>56</v>
      </c>
      <c r="G50" s="362">
        <v>60</v>
      </c>
      <c r="H50" s="363">
        <v>-6.7</v>
      </c>
      <c r="I50" s="362">
        <v>18</v>
      </c>
      <c r="J50" s="362">
        <v>38</v>
      </c>
      <c r="K50" s="363">
        <v>-52.6</v>
      </c>
      <c r="L50" s="504">
        <v>0</v>
      </c>
      <c r="M50" s="504">
        <v>0</v>
      </c>
      <c r="N50" s="363">
        <v>19</v>
      </c>
      <c r="O50" s="26"/>
      <c r="P50" s="229">
        <f t="shared" si="4"/>
        <v>17</v>
      </c>
      <c r="Q50" s="229">
        <f t="shared" si="5"/>
        <v>-4</v>
      </c>
      <c r="R50" s="229">
        <f t="shared" si="6"/>
        <v>-20</v>
      </c>
      <c r="S50" s="231">
        <f t="shared" si="7"/>
        <v>0</v>
      </c>
    </row>
    <row r="51" spans="1:19" ht="13.5" customHeight="1" x14ac:dyDescent="0.25">
      <c r="A51" s="1"/>
      <c r="B51" s="67" t="s">
        <v>48</v>
      </c>
      <c r="C51" s="362">
        <v>133</v>
      </c>
      <c r="D51" s="362">
        <v>87</v>
      </c>
      <c r="E51" s="363">
        <v>52.9</v>
      </c>
      <c r="F51" s="362">
        <v>155</v>
      </c>
      <c r="G51" s="362">
        <v>104</v>
      </c>
      <c r="H51" s="363">
        <v>49</v>
      </c>
      <c r="I51" s="362">
        <v>55</v>
      </c>
      <c r="J51" s="504">
        <v>23</v>
      </c>
      <c r="K51" s="365">
        <v>139.1</v>
      </c>
      <c r="L51" s="504">
        <v>0</v>
      </c>
      <c r="M51" s="504">
        <v>0</v>
      </c>
      <c r="N51" s="363">
        <v>27.2</v>
      </c>
      <c r="O51" s="26"/>
      <c r="P51" s="229">
        <f t="shared" si="4"/>
        <v>46</v>
      </c>
      <c r="Q51" s="229">
        <f t="shared" si="5"/>
        <v>51</v>
      </c>
      <c r="R51" s="229">
        <f t="shared" si="6"/>
        <v>32</v>
      </c>
      <c r="S51" s="231">
        <f t="shared" si="7"/>
        <v>0</v>
      </c>
    </row>
    <row r="52" spans="1:19" ht="13.5" customHeight="1" x14ac:dyDescent="0.25">
      <c r="A52" s="1"/>
      <c r="B52" s="67" t="s">
        <v>413</v>
      </c>
      <c r="C52" s="362">
        <v>24</v>
      </c>
      <c r="D52" s="362">
        <v>17</v>
      </c>
      <c r="E52" s="363">
        <v>41.2</v>
      </c>
      <c r="F52" s="362">
        <v>40</v>
      </c>
      <c r="G52" s="362">
        <v>38</v>
      </c>
      <c r="H52" s="365">
        <v>5.3</v>
      </c>
      <c r="I52" s="504" t="s">
        <v>153</v>
      </c>
      <c r="J52" s="504" t="s">
        <v>153</v>
      </c>
      <c r="K52" s="365" t="s">
        <v>153</v>
      </c>
      <c r="L52" s="504">
        <v>0</v>
      </c>
      <c r="M52" s="362">
        <v>1</v>
      </c>
      <c r="N52" s="363">
        <v>-89.3</v>
      </c>
      <c r="O52" s="26"/>
      <c r="P52" s="229">
        <f t="shared" si="4"/>
        <v>7</v>
      </c>
      <c r="Q52" s="229">
        <f t="shared" si="5"/>
        <v>2</v>
      </c>
      <c r="R52" s="229" t="e">
        <f t="shared" si="6"/>
        <v>#VALUE!</v>
      </c>
      <c r="S52" s="231">
        <f t="shared" si="7"/>
        <v>-1</v>
      </c>
    </row>
    <row r="53" spans="1:19" ht="13.5" customHeight="1" x14ac:dyDescent="0.25">
      <c r="A53" s="1"/>
      <c r="B53" s="67" t="s">
        <v>511</v>
      </c>
      <c r="C53" s="362">
        <v>196</v>
      </c>
      <c r="D53" s="362">
        <v>44</v>
      </c>
      <c r="E53" s="363">
        <v>345.5</v>
      </c>
      <c r="F53" s="362">
        <v>13</v>
      </c>
      <c r="G53" s="362">
        <v>10</v>
      </c>
      <c r="H53" s="363">
        <v>30</v>
      </c>
      <c r="I53" s="504" t="s">
        <v>153</v>
      </c>
      <c r="J53" s="504" t="s">
        <v>153</v>
      </c>
      <c r="K53" s="365" t="s">
        <v>153</v>
      </c>
      <c r="L53" s="504">
        <v>0</v>
      </c>
      <c r="M53" s="504">
        <v>0</v>
      </c>
      <c r="N53" s="363">
        <v>78.900000000000006</v>
      </c>
      <c r="O53" s="26"/>
      <c r="P53" s="229">
        <f t="shared" si="4"/>
        <v>152</v>
      </c>
      <c r="Q53" s="229">
        <f t="shared" si="5"/>
        <v>3</v>
      </c>
      <c r="R53" s="229" t="e">
        <f t="shared" si="6"/>
        <v>#VALUE!</v>
      </c>
      <c r="S53" s="231">
        <f t="shared" si="7"/>
        <v>0</v>
      </c>
    </row>
    <row r="54" spans="1:19" ht="13.5" customHeight="1" x14ac:dyDescent="0.25">
      <c r="A54" s="1"/>
      <c r="B54" s="1" t="s">
        <v>415</v>
      </c>
      <c r="C54" s="362">
        <v>79</v>
      </c>
      <c r="D54" s="362">
        <v>65</v>
      </c>
      <c r="E54" s="365">
        <v>21.5</v>
      </c>
      <c r="F54" s="362">
        <v>4</v>
      </c>
      <c r="G54" s="362">
        <v>2</v>
      </c>
      <c r="H54" s="363">
        <v>100</v>
      </c>
      <c r="I54" s="362">
        <v>2</v>
      </c>
      <c r="J54" s="504">
        <v>0</v>
      </c>
      <c r="K54" s="363" t="s">
        <v>185</v>
      </c>
      <c r="L54" s="504">
        <v>0</v>
      </c>
      <c r="M54" s="504">
        <v>0</v>
      </c>
      <c r="N54" s="363" t="s">
        <v>185</v>
      </c>
      <c r="O54" s="26"/>
      <c r="P54" s="229">
        <f t="shared" si="4"/>
        <v>14</v>
      </c>
      <c r="Q54" s="229">
        <f t="shared" si="5"/>
        <v>2</v>
      </c>
      <c r="R54" s="229">
        <f t="shared" si="6"/>
        <v>2</v>
      </c>
      <c r="S54" s="231">
        <f t="shared" si="7"/>
        <v>0</v>
      </c>
    </row>
    <row r="55" spans="1:19" ht="13.5" customHeight="1" x14ac:dyDescent="0.25">
      <c r="A55" s="1"/>
      <c r="B55" s="1" t="s">
        <v>512</v>
      </c>
      <c r="C55" s="362">
        <v>9</v>
      </c>
      <c r="D55" s="362">
        <v>7</v>
      </c>
      <c r="E55" s="363">
        <v>28.6</v>
      </c>
      <c r="F55" s="362">
        <v>11</v>
      </c>
      <c r="G55" s="362">
        <v>9</v>
      </c>
      <c r="H55" s="363">
        <v>22.2</v>
      </c>
      <c r="I55" s="504" t="s">
        <v>153</v>
      </c>
      <c r="J55" s="504" t="s">
        <v>153</v>
      </c>
      <c r="K55" s="365" t="s">
        <v>153</v>
      </c>
      <c r="L55" s="504">
        <v>0</v>
      </c>
      <c r="M55" s="504">
        <v>0</v>
      </c>
      <c r="N55" s="363">
        <v>-29.8</v>
      </c>
      <c r="O55" s="26"/>
      <c r="P55" s="229">
        <f t="shared" si="4"/>
        <v>2</v>
      </c>
      <c r="Q55" s="229">
        <f t="shared" si="5"/>
        <v>2</v>
      </c>
      <c r="R55" s="229" t="e">
        <f t="shared" si="6"/>
        <v>#VALUE!</v>
      </c>
      <c r="S55" s="231">
        <f t="shared" si="7"/>
        <v>0</v>
      </c>
    </row>
    <row r="56" spans="1:19" ht="13.5" customHeight="1" thickBot="1" x14ac:dyDescent="0.3">
      <c r="A56" s="69"/>
      <c r="B56" s="69" t="s">
        <v>39</v>
      </c>
      <c r="C56" s="505">
        <v>195</v>
      </c>
      <c r="D56" s="505">
        <v>166</v>
      </c>
      <c r="E56" s="506">
        <v>17.5</v>
      </c>
      <c r="F56" s="505">
        <v>157</v>
      </c>
      <c r="G56" s="505">
        <v>110</v>
      </c>
      <c r="H56" s="506">
        <v>42.7</v>
      </c>
      <c r="I56" s="508">
        <v>4</v>
      </c>
      <c r="J56" s="508">
        <v>2</v>
      </c>
      <c r="K56" s="507">
        <v>100</v>
      </c>
      <c r="L56" s="508">
        <v>526</v>
      </c>
      <c r="M56" s="508">
        <v>472</v>
      </c>
      <c r="N56" s="506">
        <v>11.4</v>
      </c>
      <c r="O56" s="26"/>
      <c r="P56" s="230">
        <f t="shared" si="4"/>
        <v>29</v>
      </c>
      <c r="Q56" s="230">
        <f t="shared" si="5"/>
        <v>47</v>
      </c>
      <c r="R56" s="230">
        <f t="shared" si="6"/>
        <v>2</v>
      </c>
      <c r="S56" s="232">
        <f t="shared" si="7"/>
        <v>54</v>
      </c>
    </row>
    <row r="57" spans="1:19" x14ac:dyDescent="0.25">
      <c r="E57" s="5"/>
      <c r="H57" s="5"/>
      <c r="K57" s="5"/>
      <c r="N57" s="5"/>
      <c r="O57" s="26"/>
    </row>
    <row r="58" spans="1:19" ht="12.5" x14ac:dyDescent="0.25">
      <c r="A58" s="163" t="s">
        <v>501</v>
      </c>
      <c r="E58" s="40"/>
      <c r="H58" s="40"/>
      <c r="K58" s="40"/>
      <c r="N58" s="40"/>
      <c r="Q58" s="40"/>
    </row>
    <row r="59" spans="1:19" ht="12.5" x14ac:dyDescent="0.25">
      <c r="A59" s="163" t="s">
        <v>419</v>
      </c>
      <c r="E59" s="40"/>
      <c r="H59" s="40"/>
      <c r="K59" s="40"/>
      <c r="N59" s="40"/>
      <c r="Q59" s="40"/>
    </row>
    <row r="60" spans="1:19" x14ac:dyDescent="0.25">
      <c r="A60" s="163"/>
      <c r="E60" s="40"/>
      <c r="H60" s="40"/>
      <c r="K60" s="40"/>
      <c r="N60" s="40"/>
      <c r="Q60" s="40"/>
    </row>
    <row r="61" spans="1:19" x14ac:dyDescent="0.25">
      <c r="A61" s="163" t="s">
        <v>502</v>
      </c>
      <c r="E61" s="40"/>
      <c r="H61" s="40"/>
      <c r="K61" s="40"/>
      <c r="N61" s="40"/>
      <c r="Q61" s="40"/>
    </row>
    <row r="62" spans="1:19" x14ac:dyDescent="0.25">
      <c r="A62" s="163"/>
      <c r="E62" s="40"/>
      <c r="H62" s="40"/>
      <c r="K62" s="40"/>
      <c r="N62" s="40"/>
      <c r="Q62" s="40"/>
    </row>
    <row r="63" spans="1:19" x14ac:dyDescent="0.25">
      <c r="A63" s="163" t="s">
        <v>67</v>
      </c>
      <c r="G63" s="5"/>
    </row>
  </sheetData>
  <mergeCells count="47">
    <mergeCell ref="L36:M36"/>
    <mergeCell ref="E34:E35"/>
    <mergeCell ref="H34:H35"/>
    <mergeCell ref="J34:J35"/>
    <mergeCell ref="C36:D36"/>
    <mergeCell ref="F36:G36"/>
    <mergeCell ref="I36:J36"/>
    <mergeCell ref="I34:I35"/>
    <mergeCell ref="G34:G35"/>
    <mergeCell ref="A31:B35"/>
    <mergeCell ref="C31:N31"/>
    <mergeCell ref="C32:E33"/>
    <mergeCell ref="C34:C35"/>
    <mergeCell ref="D34:D35"/>
    <mergeCell ref="F34:F35"/>
    <mergeCell ref="F32:H33"/>
    <mergeCell ref="M34:M35"/>
    <mergeCell ref="I32:K33"/>
    <mergeCell ref="K34:K35"/>
    <mergeCell ref="C8:D8"/>
    <mergeCell ref="F8:G8"/>
    <mergeCell ref="I8:J8"/>
    <mergeCell ref="F4:H5"/>
    <mergeCell ref="I4:K5"/>
    <mergeCell ref="D6:D7"/>
    <mergeCell ref="I6:I7"/>
    <mergeCell ref="F6:F7"/>
    <mergeCell ref="K6:K7"/>
    <mergeCell ref="L4:N4"/>
    <mergeCell ref="A3:B7"/>
    <mergeCell ref="C3:N3"/>
    <mergeCell ref="C4:E5"/>
    <mergeCell ref="G6:G7"/>
    <mergeCell ref="C6:C7"/>
    <mergeCell ref="H6:H7"/>
    <mergeCell ref="E6:E7"/>
    <mergeCell ref="J6:J7"/>
    <mergeCell ref="L5:N5"/>
    <mergeCell ref="L6:L7"/>
    <mergeCell ref="P7:S7"/>
    <mergeCell ref="N34:N35"/>
    <mergeCell ref="N6:N7"/>
    <mergeCell ref="L32:N33"/>
    <mergeCell ref="L8:M8"/>
    <mergeCell ref="L34:L35"/>
    <mergeCell ref="P35:S35"/>
    <mergeCell ref="M6:M7"/>
  </mergeCells>
  <phoneticPr fontId="18" type="noConversion"/>
  <printOptions horizontalCentered="1"/>
  <pageMargins left="0.35433070866141736" right="0.35433070866141736" top="0.39370078740157483" bottom="0.39370078740157483" header="0" footer="0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L143"/>
  <sheetViews>
    <sheetView topLeftCell="A55" zoomScaleNormal="100" workbookViewId="0">
      <selection activeCell="E83" sqref="E83"/>
    </sheetView>
  </sheetViews>
  <sheetFormatPr baseColWidth="10" defaultColWidth="11.453125" defaultRowHeight="12.5" x14ac:dyDescent="0.25"/>
  <cols>
    <col min="2" max="2" width="10.453125" customWidth="1"/>
    <col min="3" max="8" width="8.54296875" customWidth="1"/>
    <col min="9" max="9" width="11.453125" style="11"/>
  </cols>
  <sheetData>
    <row r="1" spans="1:12" x14ac:dyDescent="0.25">
      <c r="A1" s="555" t="s">
        <v>627</v>
      </c>
      <c r="B1" s="556"/>
      <c r="C1" s="556"/>
      <c r="D1" s="556"/>
      <c r="E1" s="556"/>
      <c r="F1" s="556"/>
      <c r="G1" s="556"/>
      <c r="H1" s="556"/>
      <c r="I1" s="17"/>
      <c r="J1" s="557"/>
      <c r="K1" s="557"/>
      <c r="L1" s="558"/>
    </row>
    <row r="2" spans="1:12" ht="13" thickBot="1" x14ac:dyDescent="0.3">
      <c r="A2" s="556"/>
      <c r="B2" s="557"/>
      <c r="C2" s="557"/>
      <c r="D2" s="557"/>
      <c r="E2" s="557"/>
      <c r="F2" s="557"/>
      <c r="G2" s="557"/>
      <c r="H2" s="557"/>
      <c r="I2" s="17"/>
      <c r="J2" s="557"/>
      <c r="K2" s="557"/>
      <c r="L2" s="558"/>
    </row>
    <row r="3" spans="1:12" x14ac:dyDescent="0.25">
      <c r="A3" s="556"/>
      <c r="B3" s="559"/>
      <c r="C3" s="559"/>
      <c r="D3" s="559"/>
      <c r="E3" s="559"/>
      <c r="F3" s="559"/>
      <c r="G3" s="559"/>
      <c r="H3" s="559"/>
      <c r="I3" s="17"/>
      <c r="J3" s="557"/>
      <c r="K3" s="557"/>
      <c r="L3" s="558"/>
    </row>
    <row r="4" spans="1:12" x14ac:dyDescent="0.25">
      <c r="A4" s="556"/>
      <c r="B4" s="560" t="s">
        <v>446</v>
      </c>
      <c r="C4" s="839" t="s">
        <v>53</v>
      </c>
      <c r="D4" s="839"/>
      <c r="E4" s="840" t="s">
        <v>54</v>
      </c>
      <c r="F4" s="840"/>
      <c r="G4" s="840" t="s">
        <v>27</v>
      </c>
      <c r="H4" s="840"/>
      <c r="I4" s="17"/>
      <c r="J4" s="557"/>
      <c r="K4" s="557"/>
      <c r="L4" s="558"/>
    </row>
    <row r="5" spans="1:12" ht="13" thickBot="1" x14ac:dyDescent="0.3">
      <c r="A5" s="556"/>
      <c r="B5" s="561"/>
      <c r="C5" s="562" t="s">
        <v>513</v>
      </c>
      <c r="D5" s="562" t="s">
        <v>104</v>
      </c>
      <c r="E5" s="562" t="s">
        <v>106</v>
      </c>
      <c r="F5" s="562" t="s">
        <v>104</v>
      </c>
      <c r="G5" s="562" t="s">
        <v>106</v>
      </c>
      <c r="H5" s="562" t="s">
        <v>104</v>
      </c>
      <c r="I5" s="17"/>
      <c r="J5" s="557"/>
      <c r="K5" s="557"/>
      <c r="L5" s="558"/>
    </row>
    <row r="6" spans="1:12" x14ac:dyDescent="0.25">
      <c r="A6" s="556"/>
      <c r="B6" s="841" t="s">
        <v>5</v>
      </c>
      <c r="C6" s="841"/>
      <c r="D6" s="841"/>
      <c r="E6" s="841"/>
      <c r="F6" s="841"/>
      <c r="G6" s="841"/>
      <c r="H6" s="841"/>
      <c r="I6" s="17"/>
      <c r="J6" s="557"/>
      <c r="K6" s="557"/>
      <c r="L6" s="558"/>
    </row>
    <row r="7" spans="1:12" x14ac:dyDescent="0.25">
      <c r="A7" s="556"/>
      <c r="B7" s="557" t="s">
        <v>6</v>
      </c>
      <c r="C7" s="17">
        <v>675</v>
      </c>
      <c r="D7" s="17">
        <v>816</v>
      </c>
      <c r="E7" s="17">
        <v>1009</v>
      </c>
      <c r="F7" s="17">
        <v>760</v>
      </c>
      <c r="G7" s="17">
        <v>-335</v>
      </c>
      <c r="H7" s="17">
        <v>57</v>
      </c>
      <c r="I7" s="17"/>
      <c r="J7" s="557"/>
      <c r="K7" s="557"/>
      <c r="L7" s="558"/>
    </row>
    <row r="8" spans="1:12" x14ac:dyDescent="0.25">
      <c r="A8" s="556"/>
      <c r="B8" s="557" t="s">
        <v>7</v>
      </c>
      <c r="C8" s="17">
        <v>789</v>
      </c>
      <c r="D8" s="17">
        <v>774</v>
      </c>
      <c r="E8" s="17">
        <v>1044</v>
      </c>
      <c r="F8" s="17">
        <v>852</v>
      </c>
      <c r="G8" s="17">
        <v>-255</v>
      </c>
      <c r="H8" s="17">
        <v>-79</v>
      </c>
      <c r="I8" s="17"/>
      <c r="J8" s="557"/>
      <c r="K8" s="557"/>
      <c r="L8" s="558"/>
    </row>
    <row r="9" spans="1:12" x14ac:dyDescent="0.25">
      <c r="A9" s="556"/>
      <c r="B9" s="557" t="s">
        <v>8</v>
      </c>
      <c r="C9" s="17">
        <v>986</v>
      </c>
      <c r="D9" s="17">
        <v>829</v>
      </c>
      <c r="E9" s="17">
        <v>1385</v>
      </c>
      <c r="F9" s="17">
        <v>1123</v>
      </c>
      <c r="G9" s="17">
        <v>-399</v>
      </c>
      <c r="H9" s="17">
        <v>-294</v>
      </c>
      <c r="I9" s="17"/>
      <c r="J9" s="557"/>
      <c r="K9" s="557"/>
      <c r="L9" s="558"/>
    </row>
    <row r="10" spans="1:12" x14ac:dyDescent="0.25">
      <c r="A10" s="556"/>
      <c r="B10" s="557" t="s">
        <v>9</v>
      </c>
      <c r="C10" s="17">
        <v>1102</v>
      </c>
      <c r="D10" s="17">
        <v>727</v>
      </c>
      <c r="E10" s="17">
        <v>1315</v>
      </c>
      <c r="F10" s="17">
        <v>934</v>
      </c>
      <c r="G10" s="17">
        <v>-213</v>
      </c>
      <c r="H10" s="17">
        <v>-207</v>
      </c>
      <c r="I10" s="17"/>
      <c r="J10" s="557"/>
      <c r="K10" s="557"/>
      <c r="L10" s="558"/>
    </row>
    <row r="11" spans="1:12" x14ac:dyDescent="0.25">
      <c r="A11" s="556"/>
      <c r="B11" s="557" t="s">
        <v>10</v>
      </c>
      <c r="C11" s="17">
        <v>1036</v>
      </c>
      <c r="D11" s="17">
        <v>837</v>
      </c>
      <c r="E11" s="17">
        <v>1506</v>
      </c>
      <c r="F11" s="17">
        <v>1068</v>
      </c>
      <c r="G11" s="17">
        <v>-470</v>
      </c>
      <c r="H11" s="17">
        <v>-231</v>
      </c>
      <c r="I11" s="17"/>
      <c r="J11" s="557"/>
      <c r="K11" s="557"/>
      <c r="L11" s="558"/>
    </row>
    <row r="12" spans="1:12" x14ac:dyDescent="0.25">
      <c r="A12" s="556"/>
      <c r="B12" s="557" t="s">
        <v>11</v>
      </c>
      <c r="C12" s="17">
        <v>1225</v>
      </c>
      <c r="D12" s="17">
        <v>972</v>
      </c>
      <c r="E12" s="17">
        <v>1787</v>
      </c>
      <c r="F12" s="17">
        <v>1041</v>
      </c>
      <c r="G12" s="17">
        <v>-561</v>
      </c>
      <c r="H12" s="17">
        <v>-69</v>
      </c>
      <c r="I12" s="17"/>
      <c r="J12" s="557"/>
      <c r="K12" s="557"/>
      <c r="L12" s="558"/>
    </row>
    <row r="13" spans="1:12" x14ac:dyDescent="0.25">
      <c r="A13" s="556"/>
      <c r="B13" s="557" t="s">
        <v>12</v>
      </c>
      <c r="C13" s="17">
        <v>1136</v>
      </c>
      <c r="D13" s="17">
        <v>938</v>
      </c>
      <c r="E13" s="17">
        <v>1476</v>
      </c>
      <c r="F13" s="17">
        <v>1104</v>
      </c>
      <c r="G13" s="17">
        <v>-340</v>
      </c>
      <c r="H13" s="17">
        <v>-166</v>
      </c>
      <c r="I13" s="17"/>
      <c r="J13" s="557"/>
      <c r="K13" s="557"/>
      <c r="L13" s="558"/>
    </row>
    <row r="14" spans="1:12" x14ac:dyDescent="0.25">
      <c r="A14" s="556"/>
      <c r="B14" s="557" t="s">
        <v>13</v>
      </c>
      <c r="C14" s="17">
        <v>1177</v>
      </c>
      <c r="D14" s="17">
        <v>1191</v>
      </c>
      <c r="E14" s="17">
        <v>1450</v>
      </c>
      <c r="F14" s="17">
        <v>1154</v>
      </c>
      <c r="G14" s="17">
        <v>-273</v>
      </c>
      <c r="H14" s="17">
        <v>37</v>
      </c>
      <c r="I14" s="17"/>
      <c r="J14" s="557"/>
      <c r="K14" s="557"/>
      <c r="L14" s="558"/>
    </row>
    <row r="15" spans="1:12" x14ac:dyDescent="0.25">
      <c r="A15" s="556"/>
      <c r="B15" s="557" t="s">
        <v>14</v>
      </c>
      <c r="C15" s="17">
        <v>1213</v>
      </c>
      <c r="D15" s="17">
        <v>1299</v>
      </c>
      <c r="E15" s="17">
        <v>1587</v>
      </c>
      <c r="F15" s="17">
        <v>1091</v>
      </c>
      <c r="G15" s="17">
        <v>-373</v>
      </c>
      <c r="H15" s="17">
        <v>208</v>
      </c>
      <c r="I15" s="17"/>
      <c r="J15" s="557"/>
      <c r="K15" s="557"/>
      <c r="L15" s="558"/>
    </row>
    <row r="16" spans="1:12" x14ac:dyDescent="0.25">
      <c r="A16" s="556"/>
      <c r="B16" s="557" t="s">
        <v>15</v>
      </c>
      <c r="C16" s="17">
        <v>1123</v>
      </c>
      <c r="D16" s="17">
        <v>1114</v>
      </c>
      <c r="E16" s="17">
        <v>1247</v>
      </c>
      <c r="F16" s="17">
        <v>1002</v>
      </c>
      <c r="G16" s="17">
        <v>-124</v>
      </c>
      <c r="H16" s="17">
        <v>112</v>
      </c>
      <c r="I16" s="17"/>
      <c r="J16" s="557"/>
      <c r="K16" s="557"/>
      <c r="L16" s="558"/>
    </row>
    <row r="17" spans="1:12" x14ac:dyDescent="0.25">
      <c r="A17" s="556"/>
      <c r="B17" s="557" t="s">
        <v>16</v>
      </c>
      <c r="C17" s="17"/>
      <c r="D17" s="17">
        <v>1197</v>
      </c>
      <c r="E17" s="17"/>
      <c r="F17" s="17">
        <v>1111</v>
      </c>
      <c r="G17" s="17"/>
      <c r="H17" s="17">
        <v>86</v>
      </c>
      <c r="I17" s="17"/>
      <c r="J17" s="557"/>
      <c r="K17" s="557"/>
      <c r="L17" s="558"/>
    </row>
    <row r="18" spans="1:12" ht="13" thickBot="1" x14ac:dyDescent="0.3">
      <c r="A18" s="556"/>
      <c r="B18" s="563" t="s">
        <v>17</v>
      </c>
      <c r="C18" s="564"/>
      <c r="D18" s="564">
        <v>1074</v>
      </c>
      <c r="E18" s="564"/>
      <c r="F18" s="564">
        <v>1201</v>
      </c>
      <c r="G18" s="564"/>
      <c r="H18" s="564">
        <v>-128</v>
      </c>
      <c r="I18" s="17"/>
      <c r="J18" s="557"/>
      <c r="K18" s="557"/>
      <c r="L18" s="558"/>
    </row>
    <row r="19" spans="1:12" x14ac:dyDescent="0.25">
      <c r="A19" s="556"/>
      <c r="B19" s="565"/>
      <c r="C19" s="121"/>
      <c r="D19" s="121"/>
      <c r="E19" s="121"/>
      <c r="F19" s="121"/>
      <c r="G19" s="121"/>
      <c r="H19" s="121"/>
      <c r="I19" s="17"/>
      <c r="J19" s="557"/>
      <c r="K19" s="557"/>
      <c r="L19" s="558"/>
    </row>
    <row r="20" spans="1:12" x14ac:dyDescent="0.25">
      <c r="A20" s="556"/>
      <c r="B20" s="565"/>
      <c r="C20" s="121"/>
      <c r="D20" s="121"/>
      <c r="E20" s="121"/>
      <c r="F20" s="121"/>
      <c r="G20" s="121"/>
      <c r="H20" s="121"/>
      <c r="I20" s="17"/>
      <c r="J20" s="557"/>
      <c r="K20" s="557"/>
      <c r="L20" s="558"/>
    </row>
    <row r="21" spans="1:12" x14ac:dyDescent="0.25">
      <c r="A21" s="555" t="s">
        <v>628</v>
      </c>
      <c r="B21" s="556"/>
      <c r="C21" s="556"/>
      <c r="D21" s="556"/>
      <c r="E21" s="556"/>
      <c r="F21" s="556"/>
      <c r="G21" s="556"/>
      <c r="H21" s="556"/>
      <c r="I21" s="17"/>
      <c r="J21" s="557"/>
      <c r="K21" s="557"/>
      <c r="L21" s="558"/>
    </row>
    <row r="22" spans="1:12" ht="13" thickBot="1" x14ac:dyDescent="0.3">
      <c r="A22" s="556"/>
      <c r="B22" s="556"/>
      <c r="C22" s="556"/>
      <c r="D22" s="556"/>
      <c r="E22" s="556"/>
      <c r="F22" s="556"/>
      <c r="G22" s="556"/>
      <c r="H22" s="556"/>
      <c r="I22" s="17"/>
      <c r="J22" s="557"/>
      <c r="K22" s="557"/>
      <c r="L22" s="558"/>
    </row>
    <row r="23" spans="1:12" x14ac:dyDescent="0.25">
      <c r="A23" s="556"/>
      <c r="B23" s="559"/>
      <c r="C23" s="559"/>
      <c r="D23" s="559"/>
      <c r="E23" s="559"/>
      <c r="F23" s="559"/>
      <c r="G23" s="559"/>
      <c r="H23" s="559"/>
      <c r="I23" s="17"/>
      <c r="J23" s="557"/>
      <c r="K23" s="557"/>
      <c r="L23" s="558"/>
    </row>
    <row r="24" spans="1:12" x14ac:dyDescent="0.25">
      <c r="A24" s="556"/>
      <c r="B24" s="560" t="s">
        <v>446</v>
      </c>
      <c r="C24" s="839" t="s">
        <v>53</v>
      </c>
      <c r="D24" s="839"/>
      <c r="E24" s="840" t="s">
        <v>54</v>
      </c>
      <c r="F24" s="840"/>
      <c r="G24" s="840" t="s">
        <v>27</v>
      </c>
      <c r="H24" s="840"/>
      <c r="I24" s="17"/>
      <c r="J24" s="557"/>
      <c r="K24" s="557"/>
      <c r="L24" s="558"/>
    </row>
    <row r="25" spans="1:12" ht="13" thickBot="1" x14ac:dyDescent="0.3">
      <c r="A25" s="556"/>
      <c r="B25" s="561"/>
      <c r="C25" s="562" t="s">
        <v>513</v>
      </c>
      <c r="D25" s="562" t="s">
        <v>104</v>
      </c>
      <c r="E25" s="562" t="s">
        <v>106</v>
      </c>
      <c r="F25" s="562" t="s">
        <v>104</v>
      </c>
      <c r="G25" s="562" t="s">
        <v>106</v>
      </c>
      <c r="H25" s="562" t="s">
        <v>104</v>
      </c>
      <c r="I25" s="17"/>
      <c r="J25" s="557"/>
      <c r="K25" s="557"/>
      <c r="L25" s="558"/>
    </row>
    <row r="26" spans="1:12" x14ac:dyDescent="0.25">
      <c r="A26" s="556"/>
      <c r="B26" s="841" t="s">
        <v>5</v>
      </c>
      <c r="C26" s="841"/>
      <c r="D26" s="841"/>
      <c r="E26" s="841"/>
      <c r="F26" s="841"/>
      <c r="G26" s="841"/>
      <c r="H26" s="841"/>
      <c r="I26" s="17"/>
      <c r="J26" s="557"/>
      <c r="K26" s="557"/>
      <c r="L26" s="558"/>
    </row>
    <row r="27" spans="1:12" x14ac:dyDescent="0.25">
      <c r="A27" s="556"/>
      <c r="B27" s="557" t="s">
        <v>6</v>
      </c>
      <c r="C27" s="17">
        <v>369</v>
      </c>
      <c r="D27" s="17">
        <v>286</v>
      </c>
      <c r="E27" s="17">
        <v>1508</v>
      </c>
      <c r="F27" s="17">
        <v>871</v>
      </c>
      <c r="G27" s="17">
        <v>-1139</v>
      </c>
      <c r="H27" s="17">
        <v>-585</v>
      </c>
      <c r="I27" s="17"/>
      <c r="J27" s="557"/>
      <c r="K27" s="557"/>
      <c r="L27" s="558"/>
    </row>
    <row r="28" spans="1:12" x14ac:dyDescent="0.25">
      <c r="A28" s="556"/>
      <c r="B28" s="557" t="s">
        <v>7</v>
      </c>
      <c r="C28" s="17">
        <v>403</v>
      </c>
      <c r="D28" s="17">
        <v>253</v>
      </c>
      <c r="E28" s="17">
        <v>1271</v>
      </c>
      <c r="F28" s="17">
        <v>865</v>
      </c>
      <c r="G28" s="17">
        <v>-868</v>
      </c>
      <c r="H28" s="17">
        <v>-612</v>
      </c>
      <c r="I28" s="17"/>
      <c r="J28" s="557"/>
      <c r="K28" s="557"/>
      <c r="L28" s="558"/>
    </row>
    <row r="29" spans="1:12" x14ac:dyDescent="0.25">
      <c r="A29" s="556"/>
      <c r="B29" s="557" t="s">
        <v>8</v>
      </c>
      <c r="C29" s="17">
        <v>480</v>
      </c>
      <c r="D29" s="17">
        <v>427</v>
      </c>
      <c r="E29" s="17">
        <v>1622</v>
      </c>
      <c r="F29" s="17">
        <v>1110</v>
      </c>
      <c r="G29" s="17">
        <v>-1142</v>
      </c>
      <c r="H29" s="17">
        <v>-682</v>
      </c>
      <c r="I29" s="17"/>
      <c r="J29" s="557"/>
      <c r="K29" s="557"/>
      <c r="L29" s="558"/>
    </row>
    <row r="30" spans="1:12" x14ac:dyDescent="0.25">
      <c r="A30" s="556"/>
      <c r="B30" s="557" t="s">
        <v>9</v>
      </c>
      <c r="C30" s="17">
        <v>371</v>
      </c>
      <c r="D30" s="17">
        <v>474</v>
      </c>
      <c r="E30" s="17">
        <v>1253</v>
      </c>
      <c r="F30" s="17">
        <v>921</v>
      </c>
      <c r="G30" s="17">
        <v>-882</v>
      </c>
      <c r="H30" s="17">
        <v>-447</v>
      </c>
      <c r="I30" s="17"/>
      <c r="J30" s="557"/>
      <c r="K30" s="557"/>
      <c r="L30" s="558"/>
    </row>
    <row r="31" spans="1:12" x14ac:dyDescent="0.25">
      <c r="A31" s="556"/>
      <c r="B31" s="557" t="s">
        <v>10</v>
      </c>
      <c r="C31" s="17">
        <v>587</v>
      </c>
      <c r="D31" s="17">
        <v>775</v>
      </c>
      <c r="E31" s="17">
        <v>1429</v>
      </c>
      <c r="F31" s="17">
        <v>883</v>
      </c>
      <c r="G31" s="17">
        <v>-842</v>
      </c>
      <c r="H31" s="17">
        <v>-108</v>
      </c>
      <c r="I31" s="17"/>
      <c r="J31" s="557"/>
      <c r="K31" s="557"/>
      <c r="L31" s="558"/>
    </row>
    <row r="32" spans="1:12" x14ac:dyDescent="0.25">
      <c r="A32" s="556"/>
      <c r="B32" s="557" t="s">
        <v>11</v>
      </c>
      <c r="C32" s="17">
        <v>616</v>
      </c>
      <c r="D32" s="17">
        <v>521</v>
      </c>
      <c r="E32" s="17">
        <v>1579</v>
      </c>
      <c r="F32" s="17">
        <v>1194</v>
      </c>
      <c r="G32" s="17">
        <v>-963</v>
      </c>
      <c r="H32" s="17">
        <v>-673</v>
      </c>
      <c r="I32" s="17"/>
      <c r="J32" s="557"/>
      <c r="K32" s="557"/>
      <c r="L32" s="558"/>
    </row>
    <row r="33" spans="1:12" x14ac:dyDescent="0.25">
      <c r="A33" s="556"/>
      <c r="B33" s="557" t="s">
        <v>12</v>
      </c>
      <c r="C33" s="17">
        <v>746</v>
      </c>
      <c r="D33" s="17">
        <v>611</v>
      </c>
      <c r="E33" s="17">
        <v>1487</v>
      </c>
      <c r="F33" s="17">
        <v>1072</v>
      </c>
      <c r="G33" s="17">
        <v>-741</v>
      </c>
      <c r="H33" s="17">
        <v>-461</v>
      </c>
      <c r="I33" s="17"/>
      <c r="J33" s="557"/>
      <c r="K33" s="557"/>
      <c r="L33" s="558"/>
    </row>
    <row r="34" spans="1:12" x14ac:dyDescent="0.25">
      <c r="A34" s="556"/>
      <c r="B34" s="557" t="s">
        <v>13</v>
      </c>
      <c r="C34" s="17">
        <v>578</v>
      </c>
      <c r="D34" s="17">
        <v>1038</v>
      </c>
      <c r="E34" s="17">
        <v>1589</v>
      </c>
      <c r="F34" s="17">
        <v>1222</v>
      </c>
      <c r="G34" s="17">
        <v>-1011</v>
      </c>
      <c r="H34" s="17">
        <v>-184</v>
      </c>
      <c r="I34" s="17"/>
      <c r="J34" s="557"/>
      <c r="K34" s="557"/>
      <c r="L34" s="558"/>
    </row>
    <row r="35" spans="1:12" x14ac:dyDescent="0.25">
      <c r="A35" s="556"/>
      <c r="B35" s="557" t="s">
        <v>14</v>
      </c>
      <c r="C35" s="17">
        <v>1054</v>
      </c>
      <c r="D35" s="17">
        <v>721</v>
      </c>
      <c r="E35" s="17">
        <v>1618</v>
      </c>
      <c r="F35" s="17">
        <v>1386</v>
      </c>
      <c r="G35" s="17">
        <v>-565</v>
      </c>
      <c r="H35" s="17">
        <v>-665</v>
      </c>
      <c r="I35" s="17"/>
      <c r="J35" s="557"/>
      <c r="K35" s="557"/>
      <c r="L35" s="558"/>
    </row>
    <row r="36" spans="1:12" x14ac:dyDescent="0.25">
      <c r="A36" s="556"/>
      <c r="B36" s="557" t="s">
        <v>15</v>
      </c>
      <c r="C36" s="17">
        <v>1636</v>
      </c>
      <c r="D36" s="17">
        <v>511</v>
      </c>
      <c r="E36" s="17">
        <v>1501</v>
      </c>
      <c r="F36" s="17">
        <v>1323</v>
      </c>
      <c r="G36" s="17">
        <v>135</v>
      </c>
      <c r="H36" s="17">
        <v>-811</v>
      </c>
      <c r="I36" s="17"/>
      <c r="J36" s="557"/>
      <c r="K36" s="557"/>
      <c r="L36" s="558"/>
    </row>
    <row r="37" spans="1:12" x14ac:dyDescent="0.25">
      <c r="A37" s="556"/>
      <c r="B37" s="557" t="s">
        <v>16</v>
      </c>
      <c r="C37" s="17"/>
      <c r="D37" s="17">
        <v>304</v>
      </c>
      <c r="E37" s="17"/>
      <c r="F37" s="17">
        <v>1154</v>
      </c>
      <c r="G37" s="17"/>
      <c r="H37" s="17">
        <v>-850</v>
      </c>
      <c r="I37" s="17"/>
      <c r="J37" s="557"/>
      <c r="K37" s="557"/>
      <c r="L37" s="558"/>
    </row>
    <row r="38" spans="1:12" ht="13" thickBot="1" x14ac:dyDescent="0.3">
      <c r="A38" s="556"/>
      <c r="B38" s="563" t="s">
        <v>17</v>
      </c>
      <c r="C38" s="564"/>
      <c r="D38" s="564">
        <v>373</v>
      </c>
      <c r="E38" s="564"/>
      <c r="F38" s="564">
        <v>1537</v>
      </c>
      <c r="G38" s="564"/>
      <c r="H38" s="564">
        <v>-1164</v>
      </c>
      <c r="I38" s="17"/>
      <c r="J38" s="557"/>
      <c r="K38" s="557"/>
      <c r="L38" s="558"/>
    </row>
    <row r="39" spans="1:12" x14ac:dyDescent="0.25">
      <c r="A39" s="556"/>
      <c r="B39" s="556"/>
      <c r="C39" s="556"/>
      <c r="D39" s="556"/>
      <c r="E39" s="556"/>
      <c r="F39" s="556"/>
      <c r="G39" s="556"/>
      <c r="H39" s="556"/>
      <c r="I39" s="17"/>
      <c r="J39" s="557"/>
      <c r="K39" s="557"/>
      <c r="L39" s="558"/>
    </row>
    <row r="40" spans="1:12" x14ac:dyDescent="0.25">
      <c r="A40" s="556"/>
      <c r="B40" s="556"/>
      <c r="C40" s="556"/>
      <c r="D40" s="556"/>
      <c r="E40" s="556"/>
      <c r="F40" s="556"/>
      <c r="G40" s="556"/>
      <c r="H40" s="556"/>
      <c r="I40" s="17"/>
      <c r="J40" s="557"/>
      <c r="K40" s="557"/>
      <c r="L40" s="558"/>
    </row>
    <row r="41" spans="1:12" x14ac:dyDescent="0.25">
      <c r="A41" s="555" t="s">
        <v>629</v>
      </c>
      <c r="B41" s="556"/>
      <c r="C41" s="556"/>
      <c r="D41" s="556"/>
      <c r="E41" s="556"/>
      <c r="F41" s="556"/>
      <c r="G41" s="556"/>
      <c r="H41" s="556"/>
      <c r="I41" s="17"/>
      <c r="J41" s="557"/>
      <c r="K41" s="557"/>
      <c r="L41" s="558"/>
    </row>
    <row r="42" spans="1:12" ht="13" thickBot="1" x14ac:dyDescent="0.3">
      <c r="A42" s="556"/>
      <c r="B42" s="556"/>
      <c r="C42" s="556"/>
      <c r="D42" s="556"/>
      <c r="E42" s="556"/>
      <c r="F42" s="556"/>
      <c r="G42" s="556"/>
      <c r="H42" s="556"/>
      <c r="I42" s="17"/>
      <c r="J42" s="557"/>
      <c r="K42" s="557"/>
      <c r="L42" s="558"/>
    </row>
    <row r="43" spans="1:12" x14ac:dyDescent="0.25">
      <c r="A43" s="556"/>
      <c r="B43" s="559"/>
      <c r="C43" s="559"/>
      <c r="D43" s="559"/>
      <c r="E43" s="559"/>
      <c r="F43" s="559"/>
      <c r="G43" s="559"/>
      <c r="H43" s="559"/>
      <c r="I43" s="17"/>
      <c r="J43" s="557"/>
      <c r="K43" s="557"/>
      <c r="L43" s="558"/>
    </row>
    <row r="44" spans="1:12" x14ac:dyDescent="0.25">
      <c r="A44" s="556"/>
      <c r="B44" s="560" t="s">
        <v>514</v>
      </c>
      <c r="C44" s="839" t="s">
        <v>53</v>
      </c>
      <c r="D44" s="839"/>
      <c r="E44" s="840" t="s">
        <v>54</v>
      </c>
      <c r="F44" s="840"/>
      <c r="G44" s="840" t="s">
        <v>27</v>
      </c>
      <c r="H44" s="840"/>
      <c r="I44" s="17"/>
      <c r="J44" s="557"/>
      <c r="K44" s="557"/>
      <c r="L44" s="558"/>
    </row>
    <row r="45" spans="1:12" ht="13" thickBot="1" x14ac:dyDescent="0.3">
      <c r="A45" s="556"/>
      <c r="B45" s="561"/>
      <c r="C45" s="562" t="s">
        <v>513</v>
      </c>
      <c r="D45" s="562" t="s">
        <v>104</v>
      </c>
      <c r="E45" s="562" t="s">
        <v>106</v>
      </c>
      <c r="F45" s="562" t="s">
        <v>104</v>
      </c>
      <c r="G45" s="562" t="s">
        <v>106</v>
      </c>
      <c r="H45" s="562" t="s">
        <v>104</v>
      </c>
      <c r="I45" s="17"/>
      <c r="J45" s="557"/>
      <c r="K45" s="557"/>
      <c r="L45" s="558"/>
    </row>
    <row r="46" spans="1:12" x14ac:dyDescent="0.25">
      <c r="A46" s="556"/>
      <c r="B46" s="841" t="s">
        <v>5</v>
      </c>
      <c r="C46" s="841"/>
      <c r="D46" s="841"/>
      <c r="E46" s="841"/>
      <c r="F46" s="841"/>
      <c r="G46" s="841"/>
      <c r="H46" s="841"/>
      <c r="I46" s="17"/>
      <c r="J46" s="557"/>
      <c r="K46" s="557"/>
      <c r="L46" s="558"/>
    </row>
    <row r="47" spans="1:12" x14ac:dyDescent="0.25">
      <c r="A47" s="556"/>
      <c r="B47" s="557" t="s">
        <v>6</v>
      </c>
      <c r="C47" s="17">
        <v>421</v>
      </c>
      <c r="D47" s="17">
        <v>237</v>
      </c>
      <c r="E47" s="17">
        <v>53</v>
      </c>
      <c r="F47" s="17">
        <v>45</v>
      </c>
      <c r="G47" s="17">
        <v>368</v>
      </c>
      <c r="H47" s="17">
        <v>192</v>
      </c>
      <c r="I47" s="17"/>
      <c r="J47" s="557"/>
      <c r="K47" s="557"/>
      <c r="L47" s="558"/>
    </row>
    <row r="48" spans="1:12" x14ac:dyDescent="0.25">
      <c r="A48" s="556"/>
      <c r="B48" s="557" t="s">
        <v>7</v>
      </c>
      <c r="C48" s="17">
        <v>395</v>
      </c>
      <c r="D48" s="17">
        <v>229</v>
      </c>
      <c r="E48" s="17">
        <v>71</v>
      </c>
      <c r="F48" s="17">
        <v>43</v>
      </c>
      <c r="G48" s="17">
        <v>324</v>
      </c>
      <c r="H48" s="17">
        <v>186</v>
      </c>
      <c r="I48" s="17"/>
      <c r="J48" s="557"/>
      <c r="K48" s="557"/>
      <c r="L48" s="558"/>
    </row>
    <row r="49" spans="1:12" x14ac:dyDescent="0.25">
      <c r="A49" s="556"/>
      <c r="B49" s="557" t="s">
        <v>8</v>
      </c>
      <c r="C49" s="17">
        <v>495</v>
      </c>
      <c r="D49" s="17">
        <v>278</v>
      </c>
      <c r="E49" s="17">
        <v>78</v>
      </c>
      <c r="F49" s="17">
        <v>57</v>
      </c>
      <c r="G49" s="17">
        <v>417</v>
      </c>
      <c r="H49" s="17">
        <v>221</v>
      </c>
      <c r="I49" s="17"/>
      <c r="J49" s="557"/>
      <c r="K49" s="557"/>
      <c r="L49" s="558"/>
    </row>
    <row r="50" spans="1:12" x14ac:dyDescent="0.25">
      <c r="A50" s="556"/>
      <c r="B50" s="557" t="s">
        <v>9</v>
      </c>
      <c r="C50" s="17">
        <v>440</v>
      </c>
      <c r="D50" s="17">
        <v>327</v>
      </c>
      <c r="E50" s="17">
        <v>69</v>
      </c>
      <c r="F50" s="17">
        <v>50</v>
      </c>
      <c r="G50" s="17">
        <v>371</v>
      </c>
      <c r="H50" s="17">
        <v>277</v>
      </c>
      <c r="I50" s="17"/>
      <c r="J50" s="557"/>
      <c r="K50" s="557"/>
      <c r="L50" s="558"/>
    </row>
    <row r="51" spans="1:12" x14ac:dyDescent="0.25">
      <c r="A51" s="556"/>
      <c r="B51" s="557" t="s">
        <v>10</v>
      </c>
      <c r="C51" s="17">
        <v>506</v>
      </c>
      <c r="D51" s="17">
        <v>354</v>
      </c>
      <c r="E51" s="17">
        <v>79</v>
      </c>
      <c r="F51" s="17">
        <v>55</v>
      </c>
      <c r="G51" s="17">
        <v>427</v>
      </c>
      <c r="H51" s="17">
        <v>299</v>
      </c>
      <c r="I51" s="17"/>
      <c r="J51" s="557"/>
      <c r="K51" s="557"/>
      <c r="L51" s="558"/>
    </row>
    <row r="52" spans="1:12" x14ac:dyDescent="0.25">
      <c r="A52" s="556"/>
      <c r="B52" s="557" t="s">
        <v>11</v>
      </c>
      <c r="C52" s="17">
        <v>371</v>
      </c>
      <c r="D52" s="17">
        <v>313</v>
      </c>
      <c r="E52" s="17">
        <v>63</v>
      </c>
      <c r="F52" s="17">
        <v>55</v>
      </c>
      <c r="G52" s="17">
        <v>308</v>
      </c>
      <c r="H52" s="17">
        <v>258</v>
      </c>
      <c r="I52" s="17"/>
      <c r="J52" s="557"/>
      <c r="K52" s="557"/>
      <c r="L52" s="558"/>
    </row>
    <row r="53" spans="1:12" x14ac:dyDescent="0.25">
      <c r="A53" s="556"/>
      <c r="B53" s="557" t="s">
        <v>12</v>
      </c>
      <c r="C53" s="17">
        <v>332</v>
      </c>
      <c r="D53" s="17">
        <v>360</v>
      </c>
      <c r="E53" s="17">
        <v>51</v>
      </c>
      <c r="F53" s="17">
        <v>61</v>
      </c>
      <c r="G53" s="17">
        <v>281</v>
      </c>
      <c r="H53" s="17">
        <v>299</v>
      </c>
      <c r="I53" s="17"/>
      <c r="J53" s="557"/>
      <c r="K53" s="557"/>
      <c r="L53" s="558"/>
    </row>
    <row r="54" spans="1:12" x14ac:dyDescent="0.25">
      <c r="A54" s="556"/>
      <c r="B54" s="557" t="s">
        <v>13</v>
      </c>
      <c r="C54" s="17">
        <v>431</v>
      </c>
      <c r="D54" s="17">
        <v>360</v>
      </c>
      <c r="E54" s="17">
        <v>77</v>
      </c>
      <c r="F54" s="17">
        <v>55</v>
      </c>
      <c r="G54" s="17">
        <v>354</v>
      </c>
      <c r="H54" s="17">
        <v>305</v>
      </c>
      <c r="I54" s="17"/>
      <c r="J54" s="557"/>
      <c r="K54" s="557"/>
      <c r="L54" s="558"/>
    </row>
    <row r="55" spans="1:12" x14ac:dyDescent="0.25">
      <c r="A55" s="556"/>
      <c r="B55" s="557" t="s">
        <v>14</v>
      </c>
      <c r="C55" s="17">
        <v>413</v>
      </c>
      <c r="D55" s="17">
        <v>423</v>
      </c>
      <c r="E55" s="17">
        <v>68</v>
      </c>
      <c r="F55" s="17">
        <v>66</v>
      </c>
      <c r="G55" s="17">
        <v>345</v>
      </c>
      <c r="H55" s="17">
        <v>357</v>
      </c>
      <c r="I55" s="17"/>
      <c r="J55" s="557"/>
      <c r="K55" s="557"/>
      <c r="L55" s="558"/>
    </row>
    <row r="56" spans="1:12" x14ac:dyDescent="0.25">
      <c r="A56" s="556"/>
      <c r="B56" s="557" t="s">
        <v>15</v>
      </c>
      <c r="C56" s="17">
        <v>351</v>
      </c>
      <c r="D56" s="17">
        <v>420</v>
      </c>
      <c r="E56" s="17">
        <v>57</v>
      </c>
      <c r="F56" s="17">
        <v>65</v>
      </c>
      <c r="G56" s="17">
        <v>294</v>
      </c>
      <c r="H56" s="17">
        <v>354</v>
      </c>
      <c r="I56" s="17"/>
      <c r="J56" s="557"/>
      <c r="K56" s="557"/>
      <c r="L56" s="558"/>
    </row>
    <row r="57" spans="1:12" x14ac:dyDescent="0.25">
      <c r="A57" s="556"/>
      <c r="B57" s="557" t="s">
        <v>16</v>
      </c>
      <c r="C57" s="17"/>
      <c r="D57" s="17">
        <v>457</v>
      </c>
      <c r="E57" s="17"/>
      <c r="F57" s="17">
        <v>76</v>
      </c>
      <c r="G57" s="17"/>
      <c r="H57" s="17">
        <v>382</v>
      </c>
      <c r="I57" s="17"/>
      <c r="J57" s="557"/>
      <c r="K57" s="557"/>
      <c r="L57" s="558"/>
    </row>
    <row r="58" spans="1:12" ht="13" thickBot="1" x14ac:dyDescent="0.3">
      <c r="A58" s="556"/>
      <c r="B58" s="563" t="s">
        <v>17</v>
      </c>
      <c r="C58" s="564"/>
      <c r="D58" s="564">
        <v>447</v>
      </c>
      <c r="E58" s="564"/>
      <c r="F58" s="564">
        <v>69</v>
      </c>
      <c r="G58" s="564"/>
      <c r="H58" s="564">
        <v>379</v>
      </c>
      <c r="I58" s="17"/>
      <c r="J58" s="557"/>
      <c r="K58" s="557"/>
      <c r="L58" s="558"/>
    </row>
    <row r="59" spans="1:12" x14ac:dyDescent="0.25">
      <c r="A59" s="556"/>
      <c r="B59" s="556"/>
      <c r="C59" s="556"/>
      <c r="D59" s="556"/>
      <c r="E59" s="556"/>
      <c r="F59" s="556"/>
      <c r="G59" s="556"/>
      <c r="H59" s="556"/>
      <c r="I59" s="17"/>
      <c r="J59" s="557"/>
      <c r="K59" s="557"/>
      <c r="L59" s="558"/>
    </row>
    <row r="60" spans="1:12" x14ac:dyDescent="0.25">
      <c r="A60" s="556"/>
      <c r="B60" s="556"/>
      <c r="C60" s="556"/>
      <c r="D60" s="556"/>
      <c r="E60" s="556"/>
      <c r="F60" s="556"/>
      <c r="G60" s="556"/>
      <c r="H60" s="556"/>
      <c r="I60" s="17"/>
      <c r="J60" s="557"/>
      <c r="K60" s="557"/>
      <c r="L60" s="558"/>
    </row>
    <row r="61" spans="1:12" x14ac:dyDescent="0.25">
      <c r="A61" s="555" t="s">
        <v>630</v>
      </c>
      <c r="B61" s="556"/>
      <c r="C61" s="556"/>
      <c r="D61" s="556"/>
      <c r="E61" s="556"/>
      <c r="F61" s="556"/>
      <c r="G61" s="556"/>
      <c r="H61" s="556"/>
      <c r="I61" s="17"/>
      <c r="J61" s="557"/>
      <c r="K61" s="557"/>
      <c r="L61" s="558"/>
    </row>
    <row r="62" spans="1:12" ht="13" thickBot="1" x14ac:dyDescent="0.3">
      <c r="A62" s="556"/>
      <c r="B62" s="556"/>
      <c r="C62" s="556"/>
      <c r="D62" s="556"/>
      <c r="E62" s="556"/>
      <c r="F62" s="556"/>
      <c r="G62" s="556"/>
      <c r="H62" s="556"/>
      <c r="I62" s="17"/>
      <c r="J62" s="557"/>
      <c r="K62" s="557"/>
      <c r="L62" s="558"/>
    </row>
    <row r="63" spans="1:12" x14ac:dyDescent="0.25">
      <c r="A63" s="556"/>
      <c r="B63" s="559"/>
      <c r="C63" s="559"/>
      <c r="D63" s="559"/>
      <c r="E63" s="559"/>
      <c r="F63" s="559"/>
      <c r="G63" s="559"/>
      <c r="H63" s="559"/>
      <c r="I63" s="17"/>
      <c r="J63" s="557"/>
      <c r="K63" s="557"/>
      <c r="L63" s="558"/>
    </row>
    <row r="64" spans="1:12" x14ac:dyDescent="0.25">
      <c r="A64" s="556"/>
      <c r="B64" s="560" t="s">
        <v>514</v>
      </c>
      <c r="C64" s="839" t="s">
        <v>53</v>
      </c>
      <c r="D64" s="839"/>
      <c r="E64" s="840" t="s">
        <v>54</v>
      </c>
      <c r="F64" s="840"/>
      <c r="G64" s="840" t="s">
        <v>27</v>
      </c>
      <c r="H64" s="840"/>
      <c r="I64" s="17"/>
      <c r="J64" s="557"/>
      <c r="K64" s="557"/>
      <c r="L64" s="558"/>
    </row>
    <row r="65" spans="1:12" ht="13" thickBot="1" x14ac:dyDescent="0.3">
      <c r="A65" s="556"/>
      <c r="B65" s="561"/>
      <c r="C65" s="562" t="s">
        <v>513</v>
      </c>
      <c r="D65" s="562" t="s">
        <v>104</v>
      </c>
      <c r="E65" s="562" t="s">
        <v>106</v>
      </c>
      <c r="F65" s="562" t="s">
        <v>104</v>
      </c>
      <c r="G65" s="562" t="s">
        <v>106</v>
      </c>
      <c r="H65" s="562" t="s">
        <v>104</v>
      </c>
      <c r="I65" s="17"/>
      <c r="J65" s="557"/>
      <c r="K65" s="557"/>
      <c r="L65" s="558"/>
    </row>
    <row r="66" spans="1:12" x14ac:dyDescent="0.25">
      <c r="A66" s="556"/>
      <c r="B66" s="841" t="s">
        <v>5</v>
      </c>
      <c r="C66" s="841"/>
      <c r="D66" s="841"/>
      <c r="E66" s="841"/>
      <c r="F66" s="841"/>
      <c r="G66" s="841"/>
      <c r="H66" s="841"/>
      <c r="I66" s="17"/>
      <c r="J66" s="557"/>
      <c r="K66" s="557"/>
      <c r="L66" s="558"/>
    </row>
    <row r="67" spans="1:12" x14ac:dyDescent="0.25">
      <c r="A67" s="556"/>
      <c r="B67" s="557" t="s">
        <v>6</v>
      </c>
      <c r="C67" s="17">
        <v>250</v>
      </c>
      <c r="D67" s="17">
        <v>271</v>
      </c>
      <c r="E67" s="17">
        <v>363</v>
      </c>
      <c r="F67" s="17">
        <v>348</v>
      </c>
      <c r="G67" s="17">
        <v>-113</v>
      </c>
      <c r="H67" s="17">
        <v>-77</v>
      </c>
      <c r="I67" s="17"/>
      <c r="J67" s="557"/>
      <c r="K67" s="557"/>
      <c r="L67" s="558"/>
    </row>
    <row r="68" spans="1:12" x14ac:dyDescent="0.25">
      <c r="A68" s="556"/>
      <c r="B68" s="557" t="s">
        <v>7</v>
      </c>
      <c r="C68" s="17">
        <v>579</v>
      </c>
      <c r="D68" s="17">
        <v>307</v>
      </c>
      <c r="E68" s="17">
        <v>473</v>
      </c>
      <c r="F68" s="17">
        <v>277</v>
      </c>
      <c r="G68" s="17">
        <v>106</v>
      </c>
      <c r="H68" s="17">
        <v>30</v>
      </c>
      <c r="I68" s="17"/>
      <c r="J68" s="557"/>
      <c r="K68" s="557"/>
      <c r="L68" s="558"/>
    </row>
    <row r="69" spans="1:12" x14ac:dyDescent="0.25">
      <c r="A69" s="556"/>
      <c r="B69" s="557" t="s">
        <v>8</v>
      </c>
      <c r="C69" s="17">
        <v>626</v>
      </c>
      <c r="D69" s="17">
        <v>298</v>
      </c>
      <c r="E69" s="17">
        <v>659</v>
      </c>
      <c r="F69" s="17">
        <v>403</v>
      </c>
      <c r="G69" s="17">
        <v>-33</v>
      </c>
      <c r="H69" s="17">
        <v>-105</v>
      </c>
      <c r="I69" s="17"/>
      <c r="J69" s="557"/>
      <c r="K69" s="557"/>
      <c r="L69" s="558"/>
    </row>
    <row r="70" spans="1:12" x14ac:dyDescent="0.25">
      <c r="A70" s="556"/>
      <c r="B70" s="557" t="s">
        <v>9</v>
      </c>
      <c r="C70" s="17">
        <v>665</v>
      </c>
      <c r="D70" s="17">
        <v>331</v>
      </c>
      <c r="E70" s="17">
        <v>894</v>
      </c>
      <c r="F70" s="17">
        <v>372</v>
      </c>
      <c r="G70" s="17">
        <v>-229</v>
      </c>
      <c r="H70" s="17">
        <v>-42</v>
      </c>
      <c r="I70" s="17"/>
      <c r="J70" s="557"/>
      <c r="K70" s="557"/>
      <c r="L70" s="558"/>
    </row>
    <row r="71" spans="1:12" x14ac:dyDescent="0.25">
      <c r="A71" s="556"/>
      <c r="B71" s="557" t="s">
        <v>10</v>
      </c>
      <c r="C71" s="17">
        <v>545</v>
      </c>
      <c r="D71" s="17">
        <v>443</v>
      </c>
      <c r="E71" s="17">
        <v>1288</v>
      </c>
      <c r="F71" s="17">
        <v>475</v>
      </c>
      <c r="G71" s="17">
        <v>-743</v>
      </c>
      <c r="H71" s="17">
        <v>-32</v>
      </c>
      <c r="I71" s="17"/>
      <c r="J71" s="557"/>
      <c r="K71" s="557"/>
      <c r="L71" s="558"/>
    </row>
    <row r="72" spans="1:12" x14ac:dyDescent="0.25">
      <c r="A72" s="556"/>
      <c r="B72" s="557" t="s">
        <v>11</v>
      </c>
      <c r="C72" s="17">
        <v>745</v>
      </c>
      <c r="D72" s="17">
        <v>632</v>
      </c>
      <c r="E72" s="17">
        <v>1539</v>
      </c>
      <c r="F72" s="17">
        <v>648</v>
      </c>
      <c r="G72" s="17">
        <v>-794</v>
      </c>
      <c r="H72" s="17">
        <v>-16</v>
      </c>
      <c r="I72" s="17"/>
      <c r="J72" s="557"/>
      <c r="K72" s="557"/>
      <c r="L72" s="558"/>
    </row>
    <row r="73" spans="1:12" x14ac:dyDescent="0.25">
      <c r="A73" s="556"/>
      <c r="B73" s="557" t="s">
        <v>12</v>
      </c>
      <c r="C73" s="17">
        <v>425</v>
      </c>
      <c r="D73" s="17">
        <v>333</v>
      </c>
      <c r="E73" s="17">
        <v>1632</v>
      </c>
      <c r="F73" s="17">
        <v>616</v>
      </c>
      <c r="G73" s="17">
        <v>-1207</v>
      </c>
      <c r="H73" s="17">
        <v>-282</v>
      </c>
      <c r="I73" s="17"/>
      <c r="J73" s="557"/>
      <c r="K73" s="557"/>
      <c r="L73" s="558"/>
    </row>
    <row r="74" spans="1:12" x14ac:dyDescent="0.25">
      <c r="A74" s="556"/>
      <c r="B74" s="557" t="s">
        <v>13</v>
      </c>
      <c r="C74" s="17">
        <v>644</v>
      </c>
      <c r="D74" s="17">
        <v>534</v>
      </c>
      <c r="E74" s="17">
        <v>1149</v>
      </c>
      <c r="F74" s="17">
        <v>727</v>
      </c>
      <c r="G74" s="17">
        <v>-505</v>
      </c>
      <c r="H74" s="17">
        <v>-193</v>
      </c>
      <c r="I74" s="17"/>
      <c r="J74" s="557"/>
      <c r="K74" s="557"/>
      <c r="L74" s="558"/>
    </row>
    <row r="75" spans="1:12" x14ac:dyDescent="0.25">
      <c r="A75" s="556"/>
      <c r="B75" s="557" t="s">
        <v>14</v>
      </c>
      <c r="C75" s="17">
        <v>703</v>
      </c>
      <c r="D75" s="17">
        <v>383</v>
      </c>
      <c r="E75" s="17">
        <v>594</v>
      </c>
      <c r="F75" s="17">
        <v>531</v>
      </c>
      <c r="G75" s="17">
        <v>109</v>
      </c>
      <c r="H75" s="17">
        <v>-148</v>
      </c>
      <c r="I75" s="17"/>
      <c r="J75" s="557"/>
      <c r="K75" s="557"/>
      <c r="L75" s="558"/>
    </row>
    <row r="76" spans="1:12" x14ac:dyDescent="0.25">
      <c r="A76" s="556"/>
      <c r="B76" s="557" t="s">
        <v>15</v>
      </c>
      <c r="C76" s="17">
        <v>646</v>
      </c>
      <c r="D76" s="17">
        <v>484</v>
      </c>
      <c r="E76" s="17">
        <v>628</v>
      </c>
      <c r="F76" s="17">
        <v>422</v>
      </c>
      <c r="G76" s="17">
        <v>18</v>
      </c>
      <c r="H76" s="17">
        <v>62</v>
      </c>
      <c r="I76" s="17"/>
      <c r="J76" s="557"/>
      <c r="K76" s="557"/>
      <c r="L76" s="558"/>
    </row>
    <row r="77" spans="1:12" x14ac:dyDescent="0.25">
      <c r="A77" s="556"/>
      <c r="B77" s="557" t="s">
        <v>16</v>
      </c>
      <c r="C77" s="17"/>
      <c r="D77" s="17">
        <v>363</v>
      </c>
      <c r="E77" s="17"/>
      <c r="F77" s="17">
        <v>516</v>
      </c>
      <c r="G77" s="17"/>
      <c r="H77" s="17">
        <v>-153</v>
      </c>
      <c r="I77" s="17"/>
      <c r="J77" s="557"/>
      <c r="K77" s="557"/>
      <c r="L77" s="558"/>
    </row>
    <row r="78" spans="1:12" ht="13" thickBot="1" x14ac:dyDescent="0.3">
      <c r="A78" s="556"/>
      <c r="B78" s="563" t="s">
        <v>17</v>
      </c>
      <c r="C78" s="564"/>
      <c r="D78" s="564">
        <v>620</v>
      </c>
      <c r="E78" s="564"/>
      <c r="F78" s="564">
        <v>587</v>
      </c>
      <c r="G78" s="564"/>
      <c r="H78" s="564">
        <v>33</v>
      </c>
      <c r="I78" s="17"/>
      <c r="J78" s="557"/>
      <c r="K78" s="557"/>
      <c r="L78" s="558"/>
    </row>
    <row r="79" spans="1:12" x14ac:dyDescent="0.25">
      <c r="A79" s="556"/>
      <c r="B79" s="557"/>
      <c r="C79" s="17"/>
      <c r="D79" s="17"/>
      <c r="E79" s="17"/>
      <c r="F79" s="17"/>
      <c r="G79" s="17"/>
      <c r="H79" s="17"/>
      <c r="I79" s="17"/>
      <c r="J79" s="557"/>
      <c r="K79" s="557"/>
      <c r="L79" s="558"/>
    </row>
    <row r="80" spans="1:12" x14ac:dyDescent="0.25">
      <c r="A80" s="556"/>
      <c r="B80" s="556"/>
      <c r="C80" s="556"/>
      <c r="D80" s="556"/>
      <c r="E80" s="556"/>
      <c r="F80" s="556"/>
      <c r="G80" s="556"/>
      <c r="H80" s="556"/>
      <c r="I80" s="17"/>
      <c r="J80" s="557"/>
      <c r="K80" s="557"/>
      <c r="L80" s="558"/>
    </row>
    <row r="81" spans="1:12" x14ac:dyDescent="0.25">
      <c r="A81" s="555" t="s">
        <v>631</v>
      </c>
      <c r="B81" s="556"/>
      <c r="C81" s="556"/>
      <c r="D81" s="556"/>
      <c r="E81" s="556"/>
      <c r="F81" s="556"/>
      <c r="G81" s="556"/>
      <c r="H81" s="556"/>
      <c r="I81" s="17"/>
      <c r="J81" s="557"/>
      <c r="K81" s="557"/>
      <c r="L81" s="558"/>
    </row>
    <row r="82" spans="1:12" ht="13" thickBot="1" x14ac:dyDescent="0.3">
      <c r="A82" s="556"/>
      <c r="B82" s="556"/>
      <c r="C82" s="556"/>
      <c r="D82" s="556"/>
      <c r="E82" s="556"/>
      <c r="F82" s="556"/>
      <c r="G82" s="556"/>
      <c r="H82" s="556"/>
      <c r="I82" s="17"/>
      <c r="J82" s="557"/>
      <c r="K82" s="557"/>
      <c r="L82" s="558"/>
    </row>
    <row r="83" spans="1:12" x14ac:dyDescent="0.25">
      <c r="A83" s="556"/>
      <c r="B83" s="559"/>
      <c r="C83" s="559"/>
      <c r="D83" s="559"/>
      <c r="E83" s="559"/>
      <c r="F83" s="559"/>
      <c r="G83" s="559"/>
      <c r="H83" s="559"/>
      <c r="I83" s="17"/>
      <c r="J83" s="557"/>
      <c r="K83" s="557"/>
      <c r="L83" s="558"/>
    </row>
    <row r="84" spans="1:12" x14ac:dyDescent="0.25">
      <c r="A84" s="556"/>
      <c r="B84" s="560" t="s">
        <v>514</v>
      </c>
      <c r="C84" s="839" t="s">
        <v>53</v>
      </c>
      <c r="D84" s="839"/>
      <c r="E84" s="840" t="s">
        <v>54</v>
      </c>
      <c r="F84" s="840"/>
      <c r="G84" s="840" t="s">
        <v>27</v>
      </c>
      <c r="H84" s="840"/>
      <c r="I84" s="17"/>
      <c r="J84" s="557"/>
      <c r="K84" s="557"/>
      <c r="L84" s="558"/>
    </row>
    <row r="85" spans="1:12" ht="13" thickBot="1" x14ac:dyDescent="0.3">
      <c r="A85" s="556"/>
      <c r="B85" s="561"/>
      <c r="C85" s="562" t="s">
        <v>513</v>
      </c>
      <c r="D85" s="562" t="s">
        <v>104</v>
      </c>
      <c r="E85" s="562" t="s">
        <v>106</v>
      </c>
      <c r="F85" s="562" t="s">
        <v>104</v>
      </c>
      <c r="G85" s="562" t="s">
        <v>106</v>
      </c>
      <c r="H85" s="562" t="s">
        <v>104</v>
      </c>
      <c r="I85" s="17"/>
      <c r="J85" s="557"/>
      <c r="K85" s="557"/>
      <c r="L85" s="558"/>
    </row>
    <row r="86" spans="1:12" x14ac:dyDescent="0.25">
      <c r="A86" s="556"/>
      <c r="B86" s="841" t="s">
        <v>5</v>
      </c>
      <c r="C86" s="841"/>
      <c r="D86" s="841"/>
      <c r="E86" s="841"/>
      <c r="F86" s="841"/>
      <c r="G86" s="841"/>
      <c r="H86" s="841"/>
      <c r="I86" s="17"/>
      <c r="J86" s="557"/>
      <c r="K86" s="557"/>
      <c r="L86" s="558"/>
    </row>
    <row r="87" spans="1:12" x14ac:dyDescent="0.25">
      <c r="A87" s="556"/>
      <c r="B87" s="557" t="s">
        <v>6</v>
      </c>
      <c r="C87" s="17">
        <v>68</v>
      </c>
      <c r="D87" s="17">
        <v>40</v>
      </c>
      <c r="E87" s="17">
        <v>194</v>
      </c>
      <c r="F87" s="17">
        <v>180</v>
      </c>
      <c r="G87" s="17">
        <v>-126</v>
      </c>
      <c r="H87" s="17">
        <v>-140</v>
      </c>
      <c r="I87" s="17"/>
      <c r="J87" s="557"/>
      <c r="K87" s="557"/>
      <c r="L87" s="558"/>
    </row>
    <row r="88" spans="1:12" x14ac:dyDescent="0.25">
      <c r="A88" s="556"/>
      <c r="B88" s="557" t="s">
        <v>7</v>
      </c>
      <c r="C88" s="17">
        <v>49</v>
      </c>
      <c r="D88" s="17">
        <v>52</v>
      </c>
      <c r="E88" s="17">
        <v>208</v>
      </c>
      <c r="F88" s="17">
        <v>164</v>
      </c>
      <c r="G88" s="17">
        <v>-159</v>
      </c>
      <c r="H88" s="17">
        <v>-111</v>
      </c>
      <c r="I88" s="17"/>
      <c r="J88" s="557"/>
      <c r="K88" s="557"/>
      <c r="L88" s="558"/>
    </row>
    <row r="89" spans="1:12" x14ac:dyDescent="0.25">
      <c r="A89" s="556"/>
      <c r="B89" s="557" t="s">
        <v>8</v>
      </c>
      <c r="C89" s="17">
        <v>67</v>
      </c>
      <c r="D89" s="17">
        <v>48</v>
      </c>
      <c r="E89" s="17">
        <v>218</v>
      </c>
      <c r="F89" s="17">
        <v>230</v>
      </c>
      <c r="G89" s="17">
        <v>-151</v>
      </c>
      <c r="H89" s="17">
        <v>-182</v>
      </c>
      <c r="I89" s="17"/>
      <c r="J89" s="557"/>
      <c r="K89" s="557"/>
      <c r="L89" s="558"/>
    </row>
    <row r="90" spans="1:12" x14ac:dyDescent="0.25">
      <c r="A90" s="556"/>
      <c r="B90" s="557" t="s">
        <v>9</v>
      </c>
      <c r="C90" s="17">
        <v>89</v>
      </c>
      <c r="D90" s="17">
        <v>57</v>
      </c>
      <c r="E90" s="17">
        <v>297</v>
      </c>
      <c r="F90" s="17">
        <v>183</v>
      </c>
      <c r="G90" s="17">
        <v>-208</v>
      </c>
      <c r="H90" s="17">
        <v>-126</v>
      </c>
      <c r="I90" s="17"/>
      <c r="J90" s="557"/>
      <c r="K90" s="557"/>
      <c r="L90" s="558"/>
    </row>
    <row r="91" spans="1:12" x14ac:dyDescent="0.25">
      <c r="A91" s="556"/>
      <c r="B91" s="557" t="s">
        <v>10</v>
      </c>
      <c r="C91" s="17">
        <v>73</v>
      </c>
      <c r="D91" s="17">
        <v>59</v>
      </c>
      <c r="E91" s="17">
        <v>226</v>
      </c>
      <c r="F91" s="17">
        <v>200</v>
      </c>
      <c r="G91" s="17">
        <v>-152</v>
      </c>
      <c r="H91" s="17">
        <v>-141</v>
      </c>
      <c r="I91" s="17"/>
      <c r="J91" s="557"/>
      <c r="K91" s="557"/>
      <c r="L91" s="558"/>
    </row>
    <row r="92" spans="1:12" x14ac:dyDescent="0.25">
      <c r="A92" s="556"/>
      <c r="B92" s="557" t="s">
        <v>11</v>
      </c>
      <c r="C92" s="17">
        <v>68</v>
      </c>
      <c r="D92" s="17">
        <v>60</v>
      </c>
      <c r="E92" s="17">
        <v>257</v>
      </c>
      <c r="F92" s="17">
        <v>225</v>
      </c>
      <c r="G92" s="17">
        <v>-189</v>
      </c>
      <c r="H92" s="17">
        <v>-165</v>
      </c>
      <c r="I92" s="17"/>
      <c r="J92" s="557"/>
      <c r="K92" s="557"/>
      <c r="L92" s="558"/>
    </row>
    <row r="93" spans="1:12" x14ac:dyDescent="0.25">
      <c r="A93" s="556"/>
      <c r="B93" s="557" t="s">
        <v>12</v>
      </c>
      <c r="C93" s="17">
        <v>82</v>
      </c>
      <c r="D93" s="17">
        <v>83</v>
      </c>
      <c r="E93" s="17">
        <v>209</v>
      </c>
      <c r="F93" s="17">
        <v>258</v>
      </c>
      <c r="G93" s="17">
        <v>-127</v>
      </c>
      <c r="H93" s="17">
        <v>-175</v>
      </c>
      <c r="I93" s="17"/>
      <c r="J93" s="557"/>
      <c r="K93" s="557"/>
      <c r="L93" s="558"/>
    </row>
    <row r="94" spans="1:12" x14ac:dyDescent="0.25">
      <c r="A94" s="556"/>
      <c r="B94" s="557" t="s">
        <v>13</v>
      </c>
      <c r="C94" s="17">
        <v>86</v>
      </c>
      <c r="D94" s="17">
        <v>79</v>
      </c>
      <c r="E94" s="17">
        <v>253</v>
      </c>
      <c r="F94" s="17">
        <v>209</v>
      </c>
      <c r="G94" s="17">
        <v>-167</v>
      </c>
      <c r="H94" s="17">
        <v>-130</v>
      </c>
      <c r="I94" s="17"/>
      <c r="J94" s="557"/>
      <c r="K94" s="557"/>
      <c r="L94" s="558"/>
    </row>
    <row r="95" spans="1:12" x14ac:dyDescent="0.25">
      <c r="A95" s="556"/>
      <c r="B95" s="557" t="s">
        <v>14</v>
      </c>
      <c r="C95" s="17">
        <v>65</v>
      </c>
      <c r="D95" s="17">
        <v>86</v>
      </c>
      <c r="E95" s="17">
        <v>251</v>
      </c>
      <c r="F95" s="17">
        <v>251</v>
      </c>
      <c r="G95" s="17">
        <v>-186</v>
      </c>
      <c r="H95" s="17">
        <v>-165</v>
      </c>
      <c r="I95" s="17"/>
      <c r="J95" s="557"/>
      <c r="K95" s="557"/>
      <c r="L95" s="558"/>
    </row>
    <row r="96" spans="1:12" x14ac:dyDescent="0.25">
      <c r="A96" s="556"/>
      <c r="B96" s="557" t="s">
        <v>15</v>
      </c>
      <c r="C96" s="17">
        <v>100</v>
      </c>
      <c r="D96" s="17">
        <v>69</v>
      </c>
      <c r="E96" s="17">
        <v>232</v>
      </c>
      <c r="F96" s="17">
        <v>213</v>
      </c>
      <c r="G96" s="17">
        <v>-132</v>
      </c>
      <c r="H96" s="17">
        <v>-144</v>
      </c>
      <c r="I96" s="17"/>
      <c r="J96" s="557"/>
      <c r="K96" s="557"/>
      <c r="L96" s="558"/>
    </row>
    <row r="97" spans="1:12" x14ac:dyDescent="0.25">
      <c r="A97" s="556"/>
      <c r="B97" s="557" t="s">
        <v>16</v>
      </c>
      <c r="C97" s="17"/>
      <c r="D97" s="17">
        <v>119</v>
      </c>
      <c r="E97" s="17"/>
      <c r="F97" s="17">
        <v>229</v>
      </c>
      <c r="G97" s="17"/>
      <c r="H97" s="17">
        <v>-109</v>
      </c>
      <c r="I97" s="17"/>
      <c r="J97" s="557"/>
      <c r="K97" s="557"/>
      <c r="L97" s="558"/>
    </row>
    <row r="98" spans="1:12" ht="13" thickBot="1" x14ac:dyDescent="0.3">
      <c r="A98" s="556"/>
      <c r="B98" s="563" t="s">
        <v>17</v>
      </c>
      <c r="C98" s="564"/>
      <c r="D98" s="564">
        <v>58</v>
      </c>
      <c r="E98" s="564"/>
      <c r="F98" s="564">
        <v>186</v>
      </c>
      <c r="G98" s="564"/>
      <c r="H98" s="564">
        <v>-127</v>
      </c>
      <c r="I98" s="17"/>
      <c r="J98" s="557"/>
      <c r="K98" s="557"/>
      <c r="L98" s="558"/>
    </row>
    <row r="99" spans="1:12" x14ac:dyDescent="0.25">
      <c r="A99" s="556"/>
      <c r="B99" s="556"/>
      <c r="C99" s="556"/>
      <c r="D99" s="556"/>
      <c r="E99" s="556"/>
      <c r="F99" s="556"/>
      <c r="G99" s="556"/>
      <c r="H99" s="556"/>
      <c r="I99" s="17"/>
      <c r="J99" s="557"/>
      <c r="K99" s="557"/>
      <c r="L99" s="558"/>
    </row>
    <row r="100" spans="1:12" x14ac:dyDescent="0.25">
      <c r="A100" s="556"/>
      <c r="B100" s="556"/>
      <c r="C100" s="556"/>
      <c r="D100" s="556"/>
      <c r="E100" s="556"/>
      <c r="F100" s="556"/>
      <c r="G100" s="556"/>
      <c r="H100" s="556"/>
      <c r="I100" s="17"/>
      <c r="J100" s="557"/>
      <c r="K100" s="557"/>
      <c r="L100" s="558"/>
    </row>
    <row r="101" spans="1:12" x14ac:dyDescent="0.25">
      <c r="A101" s="555" t="s">
        <v>632</v>
      </c>
      <c r="B101" s="556"/>
      <c r="C101" s="556"/>
      <c r="D101" s="556"/>
      <c r="E101" s="556"/>
      <c r="F101" s="556"/>
      <c r="G101" s="556"/>
      <c r="H101" s="556"/>
      <c r="I101" s="17"/>
      <c r="J101" s="557"/>
      <c r="K101" s="557"/>
      <c r="L101" s="558"/>
    </row>
    <row r="102" spans="1:12" ht="13" thickBot="1" x14ac:dyDescent="0.3">
      <c r="A102" s="556"/>
      <c r="B102" s="556"/>
      <c r="C102" s="556"/>
      <c r="D102" s="556"/>
      <c r="E102" s="556"/>
      <c r="F102" s="556"/>
      <c r="G102" s="556"/>
      <c r="H102" s="556"/>
      <c r="I102" s="17"/>
      <c r="J102" s="557"/>
      <c r="K102" s="557"/>
      <c r="L102" s="558"/>
    </row>
    <row r="103" spans="1:12" x14ac:dyDescent="0.25">
      <c r="A103" s="556"/>
      <c r="B103" s="559"/>
      <c r="C103" s="559"/>
      <c r="D103" s="559"/>
      <c r="E103" s="559"/>
      <c r="F103" s="559"/>
      <c r="G103" s="559"/>
      <c r="H103" s="559"/>
      <c r="I103" s="17"/>
      <c r="J103" s="557"/>
      <c r="K103" s="557"/>
    </row>
    <row r="104" spans="1:12" x14ac:dyDescent="0.25">
      <c r="A104" s="556"/>
      <c r="B104" s="560" t="s">
        <v>514</v>
      </c>
      <c r="C104" s="839" t="s">
        <v>53</v>
      </c>
      <c r="D104" s="839"/>
      <c r="E104" s="840" t="s">
        <v>54</v>
      </c>
      <c r="F104" s="840"/>
      <c r="G104" s="840" t="s">
        <v>27</v>
      </c>
      <c r="H104" s="840"/>
      <c r="I104" s="17"/>
      <c r="J104" s="557"/>
      <c r="K104" s="557"/>
    </row>
    <row r="105" spans="1:12" ht="13" thickBot="1" x14ac:dyDescent="0.3">
      <c r="A105" s="556"/>
      <c r="B105" s="561"/>
      <c r="C105" s="562" t="s">
        <v>513</v>
      </c>
      <c r="D105" s="562" t="s">
        <v>104</v>
      </c>
      <c r="E105" s="562" t="s">
        <v>106</v>
      </c>
      <c r="F105" s="562" t="s">
        <v>104</v>
      </c>
      <c r="G105" s="562" t="s">
        <v>106</v>
      </c>
      <c r="H105" s="562" t="s">
        <v>104</v>
      </c>
      <c r="I105" s="17"/>
      <c r="J105" s="557"/>
      <c r="K105" s="557"/>
    </row>
    <row r="106" spans="1:12" x14ac:dyDescent="0.25">
      <c r="A106" s="556"/>
      <c r="B106" s="841" t="s">
        <v>5</v>
      </c>
      <c r="C106" s="841"/>
      <c r="D106" s="841"/>
      <c r="E106" s="841"/>
      <c r="F106" s="841"/>
      <c r="G106" s="841"/>
      <c r="H106" s="841"/>
      <c r="I106" s="17"/>
      <c r="J106" s="557"/>
      <c r="K106" s="557"/>
    </row>
    <row r="107" spans="1:12" x14ac:dyDescent="0.25">
      <c r="A107" s="556"/>
      <c r="B107" s="557" t="s">
        <v>6</v>
      </c>
      <c r="C107" s="17">
        <v>116</v>
      </c>
      <c r="D107" s="17">
        <v>167</v>
      </c>
      <c r="E107" s="17">
        <v>109</v>
      </c>
      <c r="F107" s="17">
        <v>77</v>
      </c>
      <c r="G107" s="17">
        <v>7</v>
      </c>
      <c r="H107" s="17">
        <v>90</v>
      </c>
      <c r="I107" s="17"/>
    </row>
    <row r="108" spans="1:12" x14ac:dyDescent="0.25">
      <c r="A108" s="556"/>
      <c r="B108" s="557" t="s">
        <v>7</v>
      </c>
      <c r="C108" s="17">
        <v>188</v>
      </c>
      <c r="D108" s="17">
        <v>314</v>
      </c>
      <c r="E108" s="17">
        <v>111</v>
      </c>
      <c r="F108" s="17">
        <v>82</v>
      </c>
      <c r="G108" s="17">
        <v>77</v>
      </c>
      <c r="H108" s="17">
        <v>232</v>
      </c>
      <c r="I108" s="17"/>
    </row>
    <row r="109" spans="1:12" x14ac:dyDescent="0.25">
      <c r="A109" s="556"/>
      <c r="B109" s="557" t="s">
        <v>8</v>
      </c>
      <c r="C109" s="17">
        <v>333</v>
      </c>
      <c r="D109" s="17">
        <v>296</v>
      </c>
      <c r="E109" s="17">
        <v>127</v>
      </c>
      <c r="F109" s="17">
        <v>129</v>
      </c>
      <c r="G109" s="17">
        <v>206</v>
      </c>
      <c r="H109" s="17">
        <v>166</v>
      </c>
      <c r="I109" s="17"/>
    </row>
    <row r="110" spans="1:12" x14ac:dyDescent="0.25">
      <c r="A110" s="556"/>
      <c r="B110" s="557" t="s">
        <v>9</v>
      </c>
      <c r="C110" s="17">
        <v>423</v>
      </c>
      <c r="D110" s="17">
        <v>308</v>
      </c>
      <c r="E110" s="17">
        <v>178</v>
      </c>
      <c r="F110" s="17">
        <v>93</v>
      </c>
      <c r="G110" s="17">
        <v>245</v>
      </c>
      <c r="H110" s="17">
        <v>216</v>
      </c>
      <c r="I110" s="17"/>
    </row>
    <row r="111" spans="1:12" x14ac:dyDescent="0.25">
      <c r="A111" s="556"/>
      <c r="B111" s="557" t="s">
        <v>10</v>
      </c>
      <c r="C111" s="17">
        <v>271</v>
      </c>
      <c r="D111" s="17">
        <v>251</v>
      </c>
      <c r="E111" s="17">
        <v>145</v>
      </c>
      <c r="F111" s="17">
        <v>107</v>
      </c>
      <c r="G111" s="17">
        <v>126</v>
      </c>
      <c r="H111" s="17">
        <v>144</v>
      </c>
      <c r="I111" s="17"/>
    </row>
    <row r="112" spans="1:12" x14ac:dyDescent="0.25">
      <c r="A112" s="556"/>
      <c r="B112" s="557" t="s">
        <v>11</v>
      </c>
      <c r="C112" s="17">
        <v>271</v>
      </c>
      <c r="D112" s="17">
        <v>295</v>
      </c>
      <c r="E112" s="17">
        <v>86</v>
      </c>
      <c r="F112" s="17">
        <v>114</v>
      </c>
      <c r="G112" s="17">
        <v>185</v>
      </c>
      <c r="H112" s="17">
        <v>181</v>
      </c>
      <c r="I112" s="17"/>
    </row>
    <row r="113" spans="1:9" x14ac:dyDescent="0.25">
      <c r="A113" s="556"/>
      <c r="B113" s="557" t="s">
        <v>12</v>
      </c>
      <c r="C113" s="17">
        <v>346</v>
      </c>
      <c r="D113" s="17">
        <v>263</v>
      </c>
      <c r="E113" s="17">
        <v>68</v>
      </c>
      <c r="F113" s="17">
        <v>104</v>
      </c>
      <c r="G113" s="17">
        <v>279</v>
      </c>
      <c r="H113" s="17">
        <v>158</v>
      </c>
      <c r="I113" s="17"/>
    </row>
    <row r="114" spans="1:9" x14ac:dyDescent="0.25">
      <c r="A114" s="556"/>
      <c r="B114" s="557" t="s">
        <v>13</v>
      </c>
      <c r="C114" s="17">
        <v>306</v>
      </c>
      <c r="D114" s="17">
        <v>316</v>
      </c>
      <c r="E114" s="17">
        <v>89</v>
      </c>
      <c r="F114" s="17">
        <v>112</v>
      </c>
      <c r="G114" s="17">
        <v>217</v>
      </c>
      <c r="H114" s="17">
        <v>204</v>
      </c>
      <c r="I114" s="17"/>
    </row>
    <row r="115" spans="1:9" x14ac:dyDescent="0.25">
      <c r="A115" s="556"/>
      <c r="B115" s="557" t="s">
        <v>14</v>
      </c>
      <c r="C115" s="17">
        <v>254</v>
      </c>
      <c r="D115" s="17">
        <v>307</v>
      </c>
      <c r="E115" s="17">
        <v>86</v>
      </c>
      <c r="F115" s="17">
        <v>83</v>
      </c>
      <c r="G115" s="17">
        <v>168</v>
      </c>
      <c r="H115" s="17">
        <v>224</v>
      </c>
      <c r="I115" s="17"/>
    </row>
    <row r="116" spans="1:9" x14ac:dyDescent="0.25">
      <c r="A116" s="556"/>
      <c r="B116" s="557" t="s">
        <v>15</v>
      </c>
      <c r="C116" s="17">
        <v>241</v>
      </c>
      <c r="D116" s="17">
        <v>235</v>
      </c>
      <c r="E116" s="17">
        <v>81</v>
      </c>
      <c r="F116" s="17">
        <v>84</v>
      </c>
      <c r="G116" s="17">
        <v>160</v>
      </c>
      <c r="H116" s="17">
        <v>151</v>
      </c>
      <c r="I116" s="17"/>
    </row>
    <row r="117" spans="1:9" x14ac:dyDescent="0.25">
      <c r="A117" s="556"/>
      <c r="B117" s="557" t="s">
        <v>16</v>
      </c>
      <c r="C117" s="17"/>
      <c r="D117" s="17">
        <v>177</v>
      </c>
      <c r="E117" s="17"/>
      <c r="F117" s="17">
        <v>109</v>
      </c>
      <c r="G117" s="17"/>
      <c r="H117" s="17">
        <v>68</v>
      </c>
      <c r="I117" s="17"/>
    </row>
    <row r="118" spans="1:9" ht="13" thickBot="1" x14ac:dyDescent="0.3">
      <c r="A118" s="556"/>
      <c r="B118" s="563" t="s">
        <v>17</v>
      </c>
      <c r="C118" s="564"/>
      <c r="D118" s="564">
        <v>293</v>
      </c>
      <c r="E118" s="564"/>
      <c r="F118" s="564">
        <v>91</v>
      </c>
      <c r="G118" s="564"/>
      <c r="H118" s="564">
        <v>202</v>
      </c>
      <c r="I118" s="17"/>
    </row>
    <row r="119" spans="1:9" x14ac:dyDescent="0.25">
      <c r="A119" s="556"/>
      <c r="B119" s="556"/>
      <c r="C119" s="556"/>
      <c r="D119" s="556"/>
      <c r="E119" s="556"/>
      <c r="F119" s="556"/>
      <c r="G119" s="556"/>
      <c r="H119" s="556"/>
      <c r="I119" s="17"/>
    </row>
    <row r="121" spans="1:9" x14ac:dyDescent="0.25">
      <c r="A121" s="555" t="s">
        <v>633</v>
      </c>
      <c r="B121" s="556"/>
      <c r="C121" s="556"/>
      <c r="D121" s="556"/>
      <c r="E121" s="556"/>
      <c r="F121" s="556"/>
      <c r="G121" s="556"/>
      <c r="H121" s="556"/>
    </row>
    <row r="122" spans="1:9" ht="13" thickBot="1" x14ac:dyDescent="0.3">
      <c r="A122" s="556"/>
      <c r="B122" s="556"/>
      <c r="C122" s="556"/>
      <c r="D122" s="556"/>
      <c r="E122" s="556"/>
      <c r="F122" s="556"/>
      <c r="G122" s="556"/>
      <c r="H122" s="556"/>
    </row>
    <row r="123" spans="1:9" x14ac:dyDescent="0.25">
      <c r="A123" s="556"/>
      <c r="B123" s="559"/>
      <c r="C123" s="559"/>
      <c r="D123" s="559"/>
      <c r="E123" s="559"/>
      <c r="F123" s="559"/>
      <c r="G123" s="559"/>
      <c r="H123" s="559"/>
    </row>
    <row r="124" spans="1:9" x14ac:dyDescent="0.25">
      <c r="A124" s="556"/>
      <c r="B124" s="560" t="s">
        <v>514</v>
      </c>
      <c r="C124" s="839" t="s">
        <v>53</v>
      </c>
      <c r="D124" s="839"/>
      <c r="E124" s="840" t="s">
        <v>54</v>
      </c>
      <c r="F124" s="840"/>
      <c r="G124" s="840" t="s">
        <v>27</v>
      </c>
      <c r="H124" s="840"/>
    </row>
    <row r="125" spans="1:9" ht="13" thickBot="1" x14ac:dyDescent="0.3">
      <c r="A125" s="556"/>
      <c r="B125" s="561"/>
      <c r="C125" s="562" t="s">
        <v>513</v>
      </c>
      <c r="D125" s="562" t="s">
        <v>104</v>
      </c>
      <c r="E125" s="562" t="s">
        <v>106</v>
      </c>
      <c r="F125" s="562" t="s">
        <v>104</v>
      </c>
      <c r="G125" s="562" t="s">
        <v>106</v>
      </c>
      <c r="H125" s="562" t="s">
        <v>104</v>
      </c>
    </row>
    <row r="126" spans="1:9" x14ac:dyDescent="0.25">
      <c r="A126" s="556"/>
      <c r="B126" s="841" t="s">
        <v>5</v>
      </c>
      <c r="C126" s="841"/>
      <c r="D126" s="841"/>
      <c r="E126" s="841"/>
      <c r="F126" s="841"/>
      <c r="G126" s="841"/>
      <c r="H126" s="841"/>
    </row>
    <row r="127" spans="1:9" x14ac:dyDescent="0.25">
      <c r="A127" s="556"/>
      <c r="B127" s="557" t="s">
        <v>6</v>
      </c>
      <c r="C127" s="17">
        <v>251</v>
      </c>
      <c r="D127" s="17">
        <v>408</v>
      </c>
      <c r="E127" s="17">
        <v>137</v>
      </c>
      <c r="F127" s="17">
        <v>66</v>
      </c>
      <c r="G127" s="17">
        <v>114</v>
      </c>
      <c r="H127" s="17">
        <v>341</v>
      </c>
    </row>
    <row r="128" spans="1:9" x14ac:dyDescent="0.25">
      <c r="A128" s="556"/>
      <c r="B128" s="557" t="s">
        <v>7</v>
      </c>
      <c r="C128" s="17">
        <v>255</v>
      </c>
      <c r="D128" s="17">
        <v>245</v>
      </c>
      <c r="E128" s="17">
        <v>156</v>
      </c>
      <c r="F128" s="17">
        <v>76</v>
      </c>
      <c r="G128" s="17">
        <v>100</v>
      </c>
      <c r="H128" s="17">
        <v>169</v>
      </c>
    </row>
    <row r="129" spans="1:10" x14ac:dyDescent="0.25">
      <c r="A129" s="556"/>
      <c r="B129" s="557" t="s">
        <v>8</v>
      </c>
      <c r="C129" s="17">
        <v>397</v>
      </c>
      <c r="D129" s="17">
        <v>243</v>
      </c>
      <c r="E129" s="17">
        <v>118</v>
      </c>
      <c r="F129" s="17">
        <v>91</v>
      </c>
      <c r="G129" s="17">
        <v>279</v>
      </c>
      <c r="H129" s="17">
        <v>152</v>
      </c>
      <c r="J129" s="11"/>
    </row>
    <row r="130" spans="1:10" x14ac:dyDescent="0.25">
      <c r="A130" s="556"/>
      <c r="B130" s="557" t="s">
        <v>9</v>
      </c>
      <c r="C130" s="17">
        <v>477</v>
      </c>
      <c r="D130" s="17">
        <v>330</v>
      </c>
      <c r="E130" s="17">
        <v>180</v>
      </c>
      <c r="F130" s="17">
        <v>97</v>
      </c>
      <c r="G130" s="17">
        <v>297</v>
      </c>
      <c r="H130" s="17">
        <v>233</v>
      </c>
    </row>
    <row r="131" spans="1:10" x14ac:dyDescent="0.25">
      <c r="A131" s="556"/>
      <c r="B131" s="557" t="s">
        <v>10</v>
      </c>
      <c r="C131" s="17">
        <v>708</v>
      </c>
      <c r="D131" s="17">
        <v>330</v>
      </c>
      <c r="E131" s="17">
        <v>119</v>
      </c>
      <c r="F131" s="17">
        <v>174</v>
      </c>
      <c r="G131" s="17">
        <v>589</v>
      </c>
      <c r="H131" s="17">
        <v>156</v>
      </c>
    </row>
    <row r="132" spans="1:10" x14ac:dyDescent="0.25">
      <c r="A132" s="556"/>
      <c r="B132" s="557" t="s">
        <v>11</v>
      </c>
      <c r="C132" s="17">
        <v>629</v>
      </c>
      <c r="D132" s="17">
        <v>305</v>
      </c>
      <c r="E132" s="17">
        <v>252</v>
      </c>
      <c r="F132" s="17">
        <v>160</v>
      </c>
      <c r="G132" s="17">
        <v>377</v>
      </c>
      <c r="H132" s="17">
        <v>144</v>
      </c>
    </row>
    <row r="133" spans="1:10" x14ac:dyDescent="0.25">
      <c r="A133" s="556"/>
      <c r="B133" s="557" t="s">
        <v>12</v>
      </c>
      <c r="C133" s="17">
        <v>357</v>
      </c>
      <c r="D133" s="17">
        <v>260</v>
      </c>
      <c r="E133" s="17">
        <v>196</v>
      </c>
      <c r="F133" s="17">
        <v>125</v>
      </c>
      <c r="G133" s="17">
        <v>161</v>
      </c>
      <c r="H133" s="17">
        <v>135</v>
      </c>
    </row>
    <row r="134" spans="1:10" x14ac:dyDescent="0.25">
      <c r="A134" s="556"/>
      <c r="B134" s="557" t="s">
        <v>13</v>
      </c>
      <c r="C134" s="17">
        <v>375</v>
      </c>
      <c r="D134" s="17">
        <v>393</v>
      </c>
      <c r="E134" s="17">
        <v>177</v>
      </c>
      <c r="F134" s="17">
        <v>91</v>
      </c>
      <c r="G134" s="17">
        <v>198</v>
      </c>
      <c r="H134" s="17">
        <v>302</v>
      </c>
    </row>
    <row r="135" spans="1:10" x14ac:dyDescent="0.25">
      <c r="A135" s="556"/>
      <c r="B135" s="557" t="s">
        <v>14</v>
      </c>
      <c r="C135" s="17">
        <v>185</v>
      </c>
      <c r="D135" s="17">
        <v>397</v>
      </c>
      <c r="E135" s="17">
        <v>110</v>
      </c>
      <c r="F135" s="17">
        <v>156</v>
      </c>
      <c r="G135" s="17">
        <v>75</v>
      </c>
      <c r="H135" s="17">
        <v>242</v>
      </c>
    </row>
    <row r="136" spans="1:10" x14ac:dyDescent="0.25">
      <c r="A136" s="556"/>
      <c r="B136" s="557" t="s">
        <v>15</v>
      </c>
      <c r="C136" s="17">
        <v>165</v>
      </c>
      <c r="D136" s="17">
        <v>437</v>
      </c>
      <c r="E136" s="17">
        <v>210</v>
      </c>
      <c r="F136" s="17">
        <v>130</v>
      </c>
      <c r="G136" s="17">
        <v>-45</v>
      </c>
      <c r="H136" s="17">
        <v>307</v>
      </c>
    </row>
    <row r="137" spans="1:10" x14ac:dyDescent="0.25">
      <c r="A137" s="556"/>
      <c r="B137" s="557" t="s">
        <v>16</v>
      </c>
      <c r="C137" s="17"/>
      <c r="D137" s="17">
        <v>455</v>
      </c>
      <c r="E137" s="17"/>
      <c r="F137" s="17">
        <v>116</v>
      </c>
      <c r="G137" s="17"/>
      <c r="H137" s="17">
        <v>339</v>
      </c>
    </row>
    <row r="138" spans="1:10" ht="13" thickBot="1" x14ac:dyDescent="0.3">
      <c r="A138" s="556"/>
      <c r="B138" s="563" t="s">
        <v>17</v>
      </c>
      <c r="C138" s="564"/>
      <c r="D138" s="564">
        <v>492</v>
      </c>
      <c r="E138" s="564"/>
      <c r="F138" s="564">
        <v>113</v>
      </c>
      <c r="G138" s="564"/>
      <c r="H138" s="564">
        <v>379</v>
      </c>
    </row>
    <row r="141" spans="1:10" x14ac:dyDescent="0.25">
      <c r="A141" s="163" t="s">
        <v>502</v>
      </c>
    </row>
    <row r="142" spans="1:10" x14ac:dyDescent="0.25">
      <c r="A142" s="163"/>
    </row>
    <row r="143" spans="1:10" x14ac:dyDescent="0.25">
      <c r="A143" s="163" t="s">
        <v>67</v>
      </c>
    </row>
  </sheetData>
  <mergeCells count="28">
    <mergeCell ref="B86:H86"/>
    <mergeCell ref="C84:D84"/>
    <mergeCell ref="E84:F84"/>
    <mergeCell ref="G84:H84"/>
    <mergeCell ref="B46:H46"/>
    <mergeCell ref="B66:H66"/>
    <mergeCell ref="C4:D4"/>
    <mergeCell ref="E4:F4"/>
    <mergeCell ref="G4:H4"/>
    <mergeCell ref="B6:H6"/>
    <mergeCell ref="E64:F64"/>
    <mergeCell ref="G64:H64"/>
    <mergeCell ref="C24:D24"/>
    <mergeCell ref="E24:F24"/>
    <mergeCell ref="G24:H24"/>
    <mergeCell ref="B26:H26"/>
    <mergeCell ref="C64:D64"/>
    <mergeCell ref="C44:D44"/>
    <mergeCell ref="E44:F44"/>
    <mergeCell ref="G44:H44"/>
    <mergeCell ref="C124:D124"/>
    <mergeCell ref="E124:F124"/>
    <mergeCell ref="G124:H124"/>
    <mergeCell ref="B126:H126"/>
    <mergeCell ref="C104:D104"/>
    <mergeCell ref="E104:F104"/>
    <mergeCell ref="G104:H104"/>
    <mergeCell ref="B106:H106"/>
  </mergeCells>
  <phoneticPr fontId="22" type="noConversion"/>
  <pageMargins left="0.75" right="0.75" top="1" bottom="1" header="0" footer="0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G156"/>
  <sheetViews>
    <sheetView topLeftCell="A115" zoomScaleNormal="100" workbookViewId="0">
      <selection activeCell="D68" sqref="D68"/>
    </sheetView>
  </sheetViews>
  <sheetFormatPr baseColWidth="10" defaultColWidth="11.453125" defaultRowHeight="12.5" x14ac:dyDescent="0.25"/>
  <cols>
    <col min="1" max="1" width="5.7265625" customWidth="1"/>
    <col min="2" max="2" width="8.54296875" customWidth="1"/>
    <col min="3" max="3" width="26" customWidth="1"/>
    <col min="4" max="4" width="21.26953125" customWidth="1"/>
    <col min="5" max="5" width="10.26953125" bestFit="1" customWidth="1"/>
    <col min="6" max="6" width="10.453125" bestFit="1" customWidth="1"/>
    <col min="7" max="7" width="6.453125" customWidth="1"/>
  </cols>
  <sheetData>
    <row r="1" spans="1:7" x14ac:dyDescent="0.25">
      <c r="B1" s="842"/>
      <c r="C1" s="842"/>
      <c r="D1" s="842"/>
      <c r="E1" s="842"/>
      <c r="F1" s="842"/>
      <c r="G1" s="842"/>
    </row>
    <row r="2" spans="1:7" x14ac:dyDescent="0.25">
      <c r="A2" s="63" t="s">
        <v>515</v>
      </c>
      <c r="B2" s="44" t="s">
        <v>514</v>
      </c>
      <c r="C2" s="52" t="s">
        <v>516</v>
      </c>
      <c r="D2" s="52"/>
      <c r="E2" s="44" t="s">
        <v>53</v>
      </c>
      <c r="F2" s="44" t="s">
        <v>54</v>
      </c>
      <c r="G2" s="44" t="s">
        <v>27</v>
      </c>
    </row>
    <row r="3" spans="1:7" x14ac:dyDescent="0.25">
      <c r="A3" s="84">
        <v>2021</v>
      </c>
      <c r="B3" s="134">
        <v>44216</v>
      </c>
      <c r="C3" s="3" t="s">
        <v>517</v>
      </c>
      <c r="D3" s="64" t="s">
        <v>518</v>
      </c>
      <c r="E3" s="17">
        <v>816</v>
      </c>
      <c r="F3" s="17">
        <v>760</v>
      </c>
      <c r="G3" s="17">
        <v>57</v>
      </c>
    </row>
    <row r="4" spans="1:7" x14ac:dyDescent="0.25">
      <c r="A4" s="84">
        <v>2021</v>
      </c>
      <c r="B4" s="134">
        <v>44247</v>
      </c>
      <c r="C4" s="3" t="s">
        <v>517</v>
      </c>
      <c r="E4" s="17">
        <v>774</v>
      </c>
      <c r="F4" s="17">
        <v>852</v>
      </c>
      <c r="G4" s="17">
        <v>-79</v>
      </c>
    </row>
    <row r="5" spans="1:7" x14ac:dyDescent="0.25">
      <c r="A5" s="84">
        <v>2021</v>
      </c>
      <c r="B5" s="134">
        <v>44275</v>
      </c>
      <c r="C5" s="3" t="s">
        <v>517</v>
      </c>
      <c r="E5" s="17">
        <v>829</v>
      </c>
      <c r="F5" s="17">
        <v>1123</v>
      </c>
      <c r="G5" s="17">
        <v>-294</v>
      </c>
    </row>
    <row r="6" spans="1:7" x14ac:dyDescent="0.25">
      <c r="A6" s="84">
        <v>2021</v>
      </c>
      <c r="B6" s="134">
        <v>44306</v>
      </c>
      <c r="C6" s="3" t="s">
        <v>517</v>
      </c>
      <c r="E6" s="17">
        <v>727</v>
      </c>
      <c r="F6" s="17">
        <v>934</v>
      </c>
      <c r="G6" s="17">
        <v>-207</v>
      </c>
    </row>
    <row r="7" spans="1:7" x14ac:dyDescent="0.25">
      <c r="A7" s="84">
        <v>2021</v>
      </c>
      <c r="B7" s="134">
        <v>44336</v>
      </c>
      <c r="C7" s="3" t="s">
        <v>517</v>
      </c>
      <c r="E7" s="17">
        <v>837</v>
      </c>
      <c r="F7" s="17">
        <v>1068</v>
      </c>
      <c r="G7" s="17">
        <v>-231</v>
      </c>
    </row>
    <row r="8" spans="1:7" x14ac:dyDescent="0.25">
      <c r="A8" s="84">
        <v>2021</v>
      </c>
      <c r="B8" s="134">
        <v>44367</v>
      </c>
      <c r="C8" s="3" t="s">
        <v>517</v>
      </c>
      <c r="E8" s="17">
        <v>972</v>
      </c>
      <c r="F8" s="17">
        <v>1041</v>
      </c>
      <c r="G8" s="17">
        <v>-69</v>
      </c>
    </row>
    <row r="9" spans="1:7" x14ac:dyDescent="0.25">
      <c r="A9" s="84">
        <v>2021</v>
      </c>
      <c r="B9" s="134">
        <v>44397</v>
      </c>
      <c r="C9" s="3" t="s">
        <v>517</v>
      </c>
      <c r="E9" s="17">
        <v>938</v>
      </c>
      <c r="F9" s="17">
        <v>1104</v>
      </c>
      <c r="G9" s="17">
        <v>-166</v>
      </c>
    </row>
    <row r="10" spans="1:7" x14ac:dyDescent="0.25">
      <c r="A10" s="84">
        <v>2021</v>
      </c>
      <c r="B10" s="134">
        <v>44428</v>
      </c>
      <c r="C10" s="3" t="s">
        <v>517</v>
      </c>
      <c r="E10" s="17">
        <v>1191</v>
      </c>
      <c r="F10" s="17">
        <v>1154</v>
      </c>
      <c r="G10" s="17">
        <v>37</v>
      </c>
    </row>
    <row r="11" spans="1:7" x14ac:dyDescent="0.25">
      <c r="A11" s="84">
        <v>2021</v>
      </c>
      <c r="B11" s="134">
        <v>44459</v>
      </c>
      <c r="C11" s="3" t="s">
        <v>517</v>
      </c>
      <c r="E11" s="17">
        <v>1299</v>
      </c>
      <c r="F11" s="17">
        <v>1091</v>
      </c>
      <c r="G11" s="17">
        <v>208</v>
      </c>
    </row>
    <row r="12" spans="1:7" x14ac:dyDescent="0.25">
      <c r="A12" s="84">
        <v>2021</v>
      </c>
      <c r="B12" s="134">
        <v>44489</v>
      </c>
      <c r="C12" s="3" t="s">
        <v>517</v>
      </c>
      <c r="E12" s="17">
        <v>1114</v>
      </c>
      <c r="F12" s="17">
        <v>1002</v>
      </c>
      <c r="G12" s="17">
        <v>112</v>
      </c>
    </row>
    <row r="13" spans="1:7" x14ac:dyDescent="0.25">
      <c r="A13" s="84">
        <v>2021</v>
      </c>
      <c r="B13" s="134">
        <v>44520</v>
      </c>
      <c r="C13" s="3" t="s">
        <v>517</v>
      </c>
      <c r="E13" s="17">
        <v>1197</v>
      </c>
      <c r="F13" s="17">
        <v>1111</v>
      </c>
      <c r="G13" s="17">
        <v>86</v>
      </c>
    </row>
    <row r="14" spans="1:7" x14ac:dyDescent="0.25">
      <c r="A14" s="84">
        <v>2021</v>
      </c>
      <c r="B14" s="134">
        <v>44550</v>
      </c>
      <c r="C14" s="3" t="s">
        <v>517</v>
      </c>
      <c r="E14" s="17">
        <v>1074</v>
      </c>
      <c r="F14" s="17">
        <v>1201</v>
      </c>
      <c r="G14" s="17">
        <v>-128</v>
      </c>
    </row>
    <row r="15" spans="1:7" x14ac:dyDescent="0.25">
      <c r="A15" s="84">
        <v>2022</v>
      </c>
      <c r="B15" s="134">
        <v>44581</v>
      </c>
      <c r="C15" s="3" t="s">
        <v>517</v>
      </c>
      <c r="E15" s="17">
        <v>675</v>
      </c>
      <c r="F15" s="17">
        <v>1009</v>
      </c>
      <c r="G15" s="17">
        <v>-335</v>
      </c>
    </row>
    <row r="16" spans="1:7" x14ac:dyDescent="0.25">
      <c r="A16" s="84">
        <v>2022</v>
      </c>
      <c r="B16" s="134">
        <v>44612</v>
      </c>
      <c r="C16" s="3" t="s">
        <v>517</v>
      </c>
      <c r="E16" s="17">
        <v>789</v>
      </c>
      <c r="F16" s="17">
        <v>1044</v>
      </c>
      <c r="G16" s="17">
        <v>-255</v>
      </c>
    </row>
    <row r="17" spans="1:7" x14ac:dyDescent="0.25">
      <c r="A17" s="84">
        <v>2022</v>
      </c>
      <c r="B17" s="134">
        <v>44640</v>
      </c>
      <c r="C17" s="3" t="s">
        <v>517</v>
      </c>
      <c r="E17" s="17">
        <v>986</v>
      </c>
      <c r="F17" s="17">
        <v>1385</v>
      </c>
      <c r="G17" s="17">
        <v>-399</v>
      </c>
    </row>
    <row r="18" spans="1:7" x14ac:dyDescent="0.25">
      <c r="A18" s="84">
        <v>2022</v>
      </c>
      <c r="B18" s="134">
        <v>44671</v>
      </c>
      <c r="C18" s="3" t="s">
        <v>517</v>
      </c>
      <c r="E18" s="17">
        <v>1102</v>
      </c>
      <c r="F18" s="17">
        <v>1315</v>
      </c>
      <c r="G18" s="17">
        <v>-213</v>
      </c>
    </row>
    <row r="19" spans="1:7" x14ac:dyDescent="0.25">
      <c r="A19" s="84">
        <v>2022</v>
      </c>
      <c r="B19" s="134">
        <v>44701</v>
      </c>
      <c r="C19" s="3" t="s">
        <v>517</v>
      </c>
      <c r="E19" s="17">
        <v>1036</v>
      </c>
      <c r="F19" s="17">
        <v>1506</v>
      </c>
      <c r="G19" s="17">
        <v>-470</v>
      </c>
    </row>
    <row r="20" spans="1:7" x14ac:dyDescent="0.25">
      <c r="A20" s="84">
        <v>2022</v>
      </c>
      <c r="B20" s="134">
        <v>44732</v>
      </c>
      <c r="C20" s="3" t="s">
        <v>517</v>
      </c>
      <c r="E20" s="17">
        <v>1225</v>
      </c>
      <c r="F20" s="17">
        <v>1787</v>
      </c>
      <c r="G20" s="17">
        <v>-561</v>
      </c>
    </row>
    <row r="21" spans="1:7" x14ac:dyDescent="0.25">
      <c r="A21" s="84">
        <v>2022</v>
      </c>
      <c r="B21" s="134">
        <v>44762</v>
      </c>
      <c r="C21" s="3" t="s">
        <v>517</v>
      </c>
      <c r="E21" s="17">
        <v>1136</v>
      </c>
      <c r="F21" s="17">
        <v>1476</v>
      </c>
      <c r="G21" s="17">
        <v>-340</v>
      </c>
    </row>
    <row r="22" spans="1:7" x14ac:dyDescent="0.25">
      <c r="A22" s="84">
        <v>2022</v>
      </c>
      <c r="B22" s="134">
        <v>44793</v>
      </c>
      <c r="C22" s="3" t="s">
        <v>517</v>
      </c>
      <c r="E22" s="17">
        <v>1177</v>
      </c>
      <c r="F22" s="17">
        <v>1450</v>
      </c>
      <c r="G22" s="17">
        <v>-273</v>
      </c>
    </row>
    <row r="23" spans="1:7" x14ac:dyDescent="0.25">
      <c r="A23" s="84">
        <v>2022</v>
      </c>
      <c r="B23" s="134">
        <v>44824</v>
      </c>
      <c r="C23" s="3" t="s">
        <v>517</v>
      </c>
      <c r="E23" s="17">
        <v>1213</v>
      </c>
      <c r="F23" s="17">
        <v>1587</v>
      </c>
      <c r="G23" s="17">
        <v>-373</v>
      </c>
    </row>
    <row r="24" spans="1:7" x14ac:dyDescent="0.25">
      <c r="A24" s="84">
        <v>2022</v>
      </c>
      <c r="B24" s="134">
        <v>44854</v>
      </c>
      <c r="C24" s="3" t="s">
        <v>517</v>
      </c>
      <c r="E24" s="17">
        <v>1123</v>
      </c>
      <c r="F24" s="17">
        <v>1247</v>
      </c>
      <c r="G24" s="17">
        <v>-124</v>
      </c>
    </row>
    <row r="25" spans="1:7" x14ac:dyDescent="0.25">
      <c r="A25" s="84">
        <v>2021</v>
      </c>
      <c r="B25" s="134">
        <v>44216</v>
      </c>
      <c r="C25" s="3" t="s">
        <v>519</v>
      </c>
      <c r="D25" s="64" t="s">
        <v>520</v>
      </c>
      <c r="E25" s="17">
        <v>286</v>
      </c>
      <c r="F25" s="17">
        <v>871</v>
      </c>
      <c r="G25" s="17">
        <v>-585</v>
      </c>
    </row>
    <row r="26" spans="1:7" x14ac:dyDescent="0.25">
      <c r="A26" s="84">
        <v>2021</v>
      </c>
      <c r="B26" s="134">
        <v>44247</v>
      </c>
      <c r="C26" s="3" t="s">
        <v>519</v>
      </c>
      <c r="E26" s="17">
        <v>253</v>
      </c>
      <c r="F26" s="17">
        <v>865</v>
      </c>
      <c r="G26" s="17">
        <v>-612</v>
      </c>
    </row>
    <row r="27" spans="1:7" x14ac:dyDescent="0.25">
      <c r="A27" s="84">
        <v>2021</v>
      </c>
      <c r="B27" s="134">
        <v>44275</v>
      </c>
      <c r="C27" s="3" t="s">
        <v>519</v>
      </c>
      <c r="E27" s="17">
        <v>427</v>
      </c>
      <c r="F27" s="17">
        <v>1110</v>
      </c>
      <c r="G27" s="17">
        <v>-682</v>
      </c>
    </row>
    <row r="28" spans="1:7" x14ac:dyDescent="0.25">
      <c r="A28" s="84">
        <v>2021</v>
      </c>
      <c r="B28" s="134">
        <v>44306</v>
      </c>
      <c r="C28" s="3" t="s">
        <v>519</v>
      </c>
      <c r="E28" s="17">
        <v>474</v>
      </c>
      <c r="F28" s="17">
        <v>921</v>
      </c>
      <c r="G28" s="17">
        <v>-447</v>
      </c>
    </row>
    <row r="29" spans="1:7" x14ac:dyDescent="0.25">
      <c r="A29" s="84">
        <v>2021</v>
      </c>
      <c r="B29" s="134">
        <v>44336</v>
      </c>
      <c r="C29" s="3" t="s">
        <v>519</v>
      </c>
      <c r="E29" s="17">
        <v>775</v>
      </c>
      <c r="F29" s="17">
        <v>883</v>
      </c>
      <c r="G29" s="17">
        <v>-108</v>
      </c>
    </row>
    <row r="30" spans="1:7" x14ac:dyDescent="0.25">
      <c r="A30" s="84">
        <v>2021</v>
      </c>
      <c r="B30" s="134">
        <v>44367</v>
      </c>
      <c r="C30" s="3" t="s">
        <v>519</v>
      </c>
      <c r="E30" s="17">
        <v>521</v>
      </c>
      <c r="F30" s="17">
        <v>1194</v>
      </c>
      <c r="G30" s="17">
        <v>-673</v>
      </c>
    </row>
    <row r="31" spans="1:7" x14ac:dyDescent="0.25">
      <c r="A31" s="84">
        <v>2021</v>
      </c>
      <c r="B31" s="134">
        <v>44397</v>
      </c>
      <c r="C31" s="3" t="s">
        <v>519</v>
      </c>
      <c r="E31" s="17">
        <v>611</v>
      </c>
      <c r="F31" s="17">
        <v>1072</v>
      </c>
      <c r="G31" s="17">
        <v>-461</v>
      </c>
    </row>
    <row r="32" spans="1:7" x14ac:dyDescent="0.25">
      <c r="A32" s="84">
        <v>2021</v>
      </c>
      <c r="B32" s="134">
        <v>44428</v>
      </c>
      <c r="C32" s="3" t="s">
        <v>519</v>
      </c>
      <c r="E32" s="17">
        <v>1038</v>
      </c>
      <c r="F32" s="17">
        <v>1222</v>
      </c>
      <c r="G32" s="17">
        <v>-184</v>
      </c>
    </row>
    <row r="33" spans="1:7" x14ac:dyDescent="0.25">
      <c r="A33" s="84">
        <v>2021</v>
      </c>
      <c r="B33" s="134">
        <v>44459</v>
      </c>
      <c r="C33" s="3" t="s">
        <v>519</v>
      </c>
      <c r="E33" s="17">
        <v>721</v>
      </c>
      <c r="F33" s="17">
        <v>1386</v>
      </c>
      <c r="G33" s="17">
        <v>-665</v>
      </c>
    </row>
    <row r="34" spans="1:7" x14ac:dyDescent="0.25">
      <c r="A34" s="84">
        <v>2021</v>
      </c>
      <c r="B34" s="134">
        <v>44489</v>
      </c>
      <c r="C34" s="3" t="s">
        <v>519</v>
      </c>
      <c r="E34" s="17">
        <v>511</v>
      </c>
      <c r="F34" s="17">
        <v>1323</v>
      </c>
      <c r="G34" s="17">
        <v>-811</v>
      </c>
    </row>
    <row r="35" spans="1:7" x14ac:dyDescent="0.25">
      <c r="A35" s="84">
        <v>2021</v>
      </c>
      <c r="B35" s="134">
        <v>44520</v>
      </c>
      <c r="C35" s="3" t="s">
        <v>519</v>
      </c>
      <c r="E35" s="17">
        <v>304</v>
      </c>
      <c r="F35" s="17">
        <v>1154</v>
      </c>
      <c r="G35" s="17">
        <v>-850</v>
      </c>
    </row>
    <row r="36" spans="1:7" x14ac:dyDescent="0.25">
      <c r="A36" s="84">
        <v>2021</v>
      </c>
      <c r="B36" s="134">
        <v>44550</v>
      </c>
      <c r="C36" s="3" t="s">
        <v>519</v>
      </c>
      <c r="E36" s="17">
        <v>373</v>
      </c>
      <c r="F36" s="17">
        <v>1537</v>
      </c>
      <c r="G36" s="17">
        <v>-1164</v>
      </c>
    </row>
    <row r="37" spans="1:7" x14ac:dyDescent="0.25">
      <c r="A37" s="84">
        <v>2022</v>
      </c>
      <c r="B37" s="134">
        <v>44581</v>
      </c>
      <c r="C37" s="3" t="s">
        <v>519</v>
      </c>
      <c r="E37" s="17">
        <v>369</v>
      </c>
      <c r="F37" s="17">
        <v>1508</v>
      </c>
      <c r="G37" s="17">
        <v>-1139</v>
      </c>
    </row>
    <row r="38" spans="1:7" x14ac:dyDescent="0.25">
      <c r="A38" s="84">
        <v>2022</v>
      </c>
      <c r="B38" s="134">
        <v>44612</v>
      </c>
      <c r="C38" s="3" t="s">
        <v>519</v>
      </c>
      <c r="E38" s="17">
        <v>403</v>
      </c>
      <c r="F38" s="17">
        <v>1271</v>
      </c>
      <c r="G38" s="17">
        <v>-868</v>
      </c>
    </row>
    <row r="39" spans="1:7" x14ac:dyDescent="0.25">
      <c r="A39" s="84">
        <v>2022</v>
      </c>
      <c r="B39" s="134">
        <v>44640</v>
      </c>
      <c r="C39" s="3" t="s">
        <v>519</v>
      </c>
      <c r="E39" s="17">
        <v>480</v>
      </c>
      <c r="F39" s="17">
        <v>1622</v>
      </c>
      <c r="G39" s="17">
        <v>-1142</v>
      </c>
    </row>
    <row r="40" spans="1:7" x14ac:dyDescent="0.25">
      <c r="A40" s="84">
        <v>2022</v>
      </c>
      <c r="B40" s="134">
        <v>44671</v>
      </c>
      <c r="C40" s="3" t="s">
        <v>519</v>
      </c>
      <c r="E40" s="17">
        <v>371</v>
      </c>
      <c r="F40" s="17">
        <v>1253</v>
      </c>
      <c r="G40" s="17">
        <v>-882</v>
      </c>
    </row>
    <row r="41" spans="1:7" x14ac:dyDescent="0.25">
      <c r="A41" s="84">
        <v>2022</v>
      </c>
      <c r="B41" s="134">
        <v>44701</v>
      </c>
      <c r="C41" s="3" t="s">
        <v>519</v>
      </c>
      <c r="E41" s="17">
        <v>587</v>
      </c>
      <c r="F41" s="17">
        <v>1429</v>
      </c>
      <c r="G41" s="17">
        <v>-842</v>
      </c>
    </row>
    <row r="42" spans="1:7" x14ac:dyDescent="0.25">
      <c r="A42" s="84">
        <v>2022</v>
      </c>
      <c r="B42" s="134">
        <v>44732</v>
      </c>
      <c r="C42" s="3" t="s">
        <v>519</v>
      </c>
      <c r="E42" s="17">
        <v>616</v>
      </c>
      <c r="F42" s="17">
        <v>1579</v>
      </c>
      <c r="G42" s="17">
        <v>-963</v>
      </c>
    </row>
    <row r="43" spans="1:7" x14ac:dyDescent="0.25">
      <c r="A43" s="84">
        <v>2022</v>
      </c>
      <c r="B43" s="134">
        <v>44762</v>
      </c>
      <c r="C43" s="3" t="s">
        <v>519</v>
      </c>
      <c r="E43" s="17">
        <v>746</v>
      </c>
      <c r="F43" s="17">
        <v>1487</v>
      </c>
      <c r="G43" s="17">
        <v>-741</v>
      </c>
    </row>
    <row r="44" spans="1:7" x14ac:dyDescent="0.25">
      <c r="A44" s="84">
        <v>2022</v>
      </c>
      <c r="B44" s="134">
        <v>44793</v>
      </c>
      <c r="C44" s="3" t="s">
        <v>519</v>
      </c>
      <c r="E44" s="17">
        <v>578</v>
      </c>
      <c r="F44" s="17">
        <v>1589</v>
      </c>
      <c r="G44" s="17">
        <v>-1011</v>
      </c>
    </row>
    <row r="45" spans="1:7" x14ac:dyDescent="0.25">
      <c r="A45" s="84">
        <v>2022</v>
      </c>
      <c r="B45" s="134">
        <v>44824</v>
      </c>
      <c r="C45" s="3" t="s">
        <v>519</v>
      </c>
      <c r="E45" s="17">
        <v>1054</v>
      </c>
      <c r="F45" s="17">
        <v>1618</v>
      </c>
      <c r="G45" s="17">
        <v>-565</v>
      </c>
    </row>
    <row r="46" spans="1:7" x14ac:dyDescent="0.25">
      <c r="A46" s="84">
        <v>2022</v>
      </c>
      <c r="B46" s="134">
        <v>44854</v>
      </c>
      <c r="C46" s="3" t="s">
        <v>519</v>
      </c>
      <c r="E46" s="17">
        <v>1636</v>
      </c>
      <c r="F46" s="17">
        <v>1501</v>
      </c>
      <c r="G46" s="17">
        <v>135</v>
      </c>
    </row>
    <row r="47" spans="1:7" x14ac:dyDescent="0.25">
      <c r="A47" s="84">
        <v>2021</v>
      </c>
      <c r="B47" s="134">
        <v>44216</v>
      </c>
      <c r="C47" s="3" t="s">
        <v>521</v>
      </c>
      <c r="D47" s="64" t="s">
        <v>522</v>
      </c>
      <c r="E47" s="17">
        <v>271</v>
      </c>
      <c r="F47" s="17">
        <v>348</v>
      </c>
      <c r="G47" s="17">
        <v>-77</v>
      </c>
    </row>
    <row r="48" spans="1:7" x14ac:dyDescent="0.25">
      <c r="A48" s="84">
        <v>2021</v>
      </c>
      <c r="B48" s="134">
        <v>44247</v>
      </c>
      <c r="C48" s="3" t="s">
        <v>521</v>
      </c>
      <c r="D48" s="64"/>
      <c r="E48" s="17">
        <v>307</v>
      </c>
      <c r="F48" s="17">
        <v>277</v>
      </c>
      <c r="G48" s="17">
        <v>30</v>
      </c>
    </row>
    <row r="49" spans="1:7" x14ac:dyDescent="0.25">
      <c r="A49" s="84">
        <v>2021</v>
      </c>
      <c r="B49" s="134">
        <v>44275</v>
      </c>
      <c r="C49" s="3" t="s">
        <v>521</v>
      </c>
      <c r="D49" s="64"/>
      <c r="E49" s="17">
        <v>298</v>
      </c>
      <c r="F49" s="17">
        <v>403</v>
      </c>
      <c r="G49" s="17">
        <v>-105</v>
      </c>
    </row>
    <row r="50" spans="1:7" x14ac:dyDescent="0.25">
      <c r="A50" s="84">
        <v>2021</v>
      </c>
      <c r="B50" s="134">
        <v>44306</v>
      </c>
      <c r="C50" s="3" t="s">
        <v>521</v>
      </c>
      <c r="D50" s="64"/>
      <c r="E50" s="17">
        <v>331</v>
      </c>
      <c r="F50" s="17">
        <v>372</v>
      </c>
      <c r="G50" s="17">
        <v>-42</v>
      </c>
    </row>
    <row r="51" spans="1:7" x14ac:dyDescent="0.25">
      <c r="A51" s="84">
        <v>2021</v>
      </c>
      <c r="B51" s="134">
        <v>44336</v>
      </c>
      <c r="C51" s="3" t="s">
        <v>521</v>
      </c>
      <c r="D51" s="64"/>
      <c r="E51" s="17">
        <v>443</v>
      </c>
      <c r="F51" s="17">
        <v>475</v>
      </c>
      <c r="G51" s="17">
        <v>-32</v>
      </c>
    </row>
    <row r="52" spans="1:7" x14ac:dyDescent="0.25">
      <c r="A52" s="84">
        <v>2021</v>
      </c>
      <c r="B52" s="134">
        <v>44367</v>
      </c>
      <c r="C52" s="3" t="s">
        <v>521</v>
      </c>
      <c r="D52" s="64"/>
      <c r="E52" s="17">
        <v>632</v>
      </c>
      <c r="F52" s="17">
        <v>648</v>
      </c>
      <c r="G52" s="17">
        <v>-16</v>
      </c>
    </row>
    <row r="53" spans="1:7" x14ac:dyDescent="0.25">
      <c r="A53" s="84">
        <v>2021</v>
      </c>
      <c r="B53" s="134">
        <v>44397</v>
      </c>
      <c r="C53" s="3" t="s">
        <v>521</v>
      </c>
      <c r="D53" s="64"/>
      <c r="E53" s="17">
        <v>333</v>
      </c>
      <c r="F53" s="17">
        <v>616</v>
      </c>
      <c r="G53" s="17">
        <v>-282</v>
      </c>
    </row>
    <row r="54" spans="1:7" x14ac:dyDescent="0.25">
      <c r="A54" s="84">
        <v>2021</v>
      </c>
      <c r="B54" s="134">
        <v>44428</v>
      </c>
      <c r="C54" s="3" t="s">
        <v>521</v>
      </c>
      <c r="D54" s="64"/>
      <c r="E54" s="17">
        <v>534</v>
      </c>
      <c r="F54" s="17">
        <v>727</v>
      </c>
      <c r="G54" s="17">
        <v>-193</v>
      </c>
    </row>
    <row r="55" spans="1:7" x14ac:dyDescent="0.25">
      <c r="A55" s="84">
        <v>2021</v>
      </c>
      <c r="B55" s="134">
        <v>44459</v>
      </c>
      <c r="C55" s="3" t="s">
        <v>521</v>
      </c>
      <c r="D55" s="64"/>
      <c r="E55" s="17">
        <v>383</v>
      </c>
      <c r="F55" s="17">
        <v>531</v>
      </c>
      <c r="G55" s="17">
        <v>-148</v>
      </c>
    </row>
    <row r="56" spans="1:7" x14ac:dyDescent="0.25">
      <c r="A56" s="84">
        <v>2021</v>
      </c>
      <c r="B56" s="134">
        <v>44489</v>
      </c>
      <c r="C56" s="3" t="s">
        <v>521</v>
      </c>
      <c r="D56" s="64"/>
      <c r="E56" s="17">
        <v>484</v>
      </c>
      <c r="F56" s="17">
        <v>422</v>
      </c>
      <c r="G56" s="17">
        <v>62</v>
      </c>
    </row>
    <row r="57" spans="1:7" x14ac:dyDescent="0.25">
      <c r="A57" s="84">
        <v>2021</v>
      </c>
      <c r="B57" s="134">
        <v>44520</v>
      </c>
      <c r="C57" s="3" t="s">
        <v>521</v>
      </c>
      <c r="D57" s="64"/>
      <c r="E57" s="17">
        <v>363</v>
      </c>
      <c r="F57" s="17">
        <v>516</v>
      </c>
      <c r="G57" s="17">
        <v>-153</v>
      </c>
    </row>
    <row r="58" spans="1:7" x14ac:dyDescent="0.25">
      <c r="A58" s="84">
        <v>2021</v>
      </c>
      <c r="B58" s="134">
        <v>44550</v>
      </c>
      <c r="C58" s="3" t="s">
        <v>521</v>
      </c>
      <c r="D58" s="64"/>
      <c r="E58" s="17">
        <v>620</v>
      </c>
      <c r="F58" s="17">
        <v>587</v>
      </c>
      <c r="G58" s="17">
        <v>33</v>
      </c>
    </row>
    <row r="59" spans="1:7" x14ac:dyDescent="0.25">
      <c r="A59" s="84">
        <v>2022</v>
      </c>
      <c r="B59" s="134">
        <v>44581</v>
      </c>
      <c r="C59" s="3" t="s">
        <v>521</v>
      </c>
      <c r="D59" s="64"/>
      <c r="E59" s="17">
        <v>250</v>
      </c>
      <c r="F59" s="17">
        <v>363</v>
      </c>
      <c r="G59" s="17">
        <v>-113</v>
      </c>
    </row>
    <row r="60" spans="1:7" x14ac:dyDescent="0.25">
      <c r="A60" s="84">
        <v>2022</v>
      </c>
      <c r="B60" s="134">
        <v>44612</v>
      </c>
      <c r="C60" s="3" t="s">
        <v>521</v>
      </c>
      <c r="D60" s="64"/>
      <c r="E60" s="17">
        <v>579</v>
      </c>
      <c r="F60" s="17">
        <v>473</v>
      </c>
      <c r="G60" s="17">
        <v>106</v>
      </c>
    </row>
    <row r="61" spans="1:7" x14ac:dyDescent="0.25">
      <c r="A61" s="84">
        <v>2022</v>
      </c>
      <c r="B61" s="134">
        <v>44640</v>
      </c>
      <c r="C61" s="3" t="s">
        <v>521</v>
      </c>
      <c r="D61" s="64"/>
      <c r="E61" s="17">
        <v>626</v>
      </c>
      <c r="F61" s="17">
        <v>659</v>
      </c>
      <c r="G61" s="17">
        <v>-33</v>
      </c>
    </row>
    <row r="62" spans="1:7" x14ac:dyDescent="0.25">
      <c r="A62" s="84">
        <v>2022</v>
      </c>
      <c r="B62" s="134">
        <v>44671</v>
      </c>
      <c r="C62" s="3" t="s">
        <v>521</v>
      </c>
      <c r="D62" s="64"/>
      <c r="E62" s="17">
        <v>665</v>
      </c>
      <c r="F62" s="17">
        <v>894</v>
      </c>
      <c r="G62" s="17">
        <v>-229</v>
      </c>
    </row>
    <row r="63" spans="1:7" x14ac:dyDescent="0.25">
      <c r="A63" s="84">
        <v>2022</v>
      </c>
      <c r="B63" s="134">
        <v>44701</v>
      </c>
      <c r="C63" s="3" t="s">
        <v>521</v>
      </c>
      <c r="D63" s="64"/>
      <c r="E63" s="17">
        <v>545</v>
      </c>
      <c r="F63" s="17">
        <v>1288</v>
      </c>
      <c r="G63" s="17">
        <v>-743</v>
      </c>
    </row>
    <row r="64" spans="1:7" x14ac:dyDescent="0.25">
      <c r="A64" s="84">
        <v>2022</v>
      </c>
      <c r="B64" s="134">
        <v>44732</v>
      </c>
      <c r="C64" s="3" t="s">
        <v>521</v>
      </c>
      <c r="D64" s="64"/>
      <c r="E64" s="17">
        <v>745</v>
      </c>
      <c r="F64" s="17">
        <v>1539</v>
      </c>
      <c r="G64" s="17">
        <v>-794</v>
      </c>
    </row>
    <row r="65" spans="1:7" x14ac:dyDescent="0.25">
      <c r="A65" s="84">
        <v>2022</v>
      </c>
      <c r="B65" s="134">
        <v>44762</v>
      </c>
      <c r="C65" s="3" t="s">
        <v>521</v>
      </c>
      <c r="D65" s="64"/>
      <c r="E65" s="17">
        <v>425</v>
      </c>
      <c r="F65" s="17">
        <v>1632</v>
      </c>
      <c r="G65" s="17">
        <v>-1207</v>
      </c>
    </row>
    <row r="66" spans="1:7" x14ac:dyDescent="0.25">
      <c r="A66" s="84">
        <v>2022</v>
      </c>
      <c r="B66" s="134">
        <v>44793</v>
      </c>
      <c r="C66" s="3" t="s">
        <v>521</v>
      </c>
      <c r="D66" s="64"/>
      <c r="E66" s="17">
        <v>644</v>
      </c>
      <c r="F66" s="17">
        <v>1149</v>
      </c>
      <c r="G66" s="17">
        <v>-505</v>
      </c>
    </row>
    <row r="67" spans="1:7" x14ac:dyDescent="0.25">
      <c r="A67" s="84">
        <v>2022</v>
      </c>
      <c r="B67" s="134">
        <v>44824</v>
      </c>
      <c r="C67" s="3" t="s">
        <v>521</v>
      </c>
      <c r="D67" s="64"/>
      <c r="E67" s="17">
        <v>703</v>
      </c>
      <c r="F67" s="17">
        <v>594</v>
      </c>
      <c r="G67" s="17">
        <v>109</v>
      </c>
    </row>
    <row r="68" spans="1:7" x14ac:dyDescent="0.25">
      <c r="A68" s="84">
        <v>2022</v>
      </c>
      <c r="B68" s="134">
        <v>44854</v>
      </c>
      <c r="C68" s="3" t="s">
        <v>521</v>
      </c>
      <c r="D68" s="64"/>
      <c r="E68" s="17">
        <v>646</v>
      </c>
      <c r="F68" s="17">
        <v>628</v>
      </c>
      <c r="G68" s="17">
        <v>18</v>
      </c>
    </row>
    <row r="69" spans="1:7" ht="20" x14ac:dyDescent="0.25">
      <c r="A69" s="84">
        <v>2021</v>
      </c>
      <c r="B69" s="134">
        <v>44216</v>
      </c>
      <c r="C69" s="1" t="s">
        <v>523</v>
      </c>
      <c r="D69" s="64" t="s">
        <v>524</v>
      </c>
      <c r="E69" s="1">
        <v>40</v>
      </c>
      <c r="F69" s="1">
        <v>180</v>
      </c>
      <c r="G69" s="1">
        <v>-140</v>
      </c>
    </row>
    <row r="70" spans="1:7" x14ac:dyDescent="0.25">
      <c r="A70" s="84">
        <v>2021</v>
      </c>
      <c r="B70" s="134">
        <v>44247</v>
      </c>
      <c r="C70" s="1" t="s">
        <v>523</v>
      </c>
      <c r="D70" s="64"/>
      <c r="E70" s="1">
        <v>52</v>
      </c>
      <c r="F70" s="1">
        <v>164</v>
      </c>
      <c r="G70" s="1">
        <v>-111</v>
      </c>
    </row>
    <row r="71" spans="1:7" x14ac:dyDescent="0.25">
      <c r="A71" s="84">
        <v>2021</v>
      </c>
      <c r="B71" s="134">
        <v>44275</v>
      </c>
      <c r="C71" s="1" t="s">
        <v>523</v>
      </c>
      <c r="D71" s="64"/>
      <c r="E71" s="1">
        <v>48</v>
      </c>
      <c r="F71" s="1">
        <v>230</v>
      </c>
      <c r="G71" s="1">
        <v>-182</v>
      </c>
    </row>
    <row r="72" spans="1:7" x14ac:dyDescent="0.25">
      <c r="A72" s="84">
        <v>2021</v>
      </c>
      <c r="B72" s="134">
        <v>44306</v>
      </c>
      <c r="C72" s="1" t="s">
        <v>523</v>
      </c>
      <c r="D72" s="64"/>
      <c r="E72" s="1">
        <v>57</v>
      </c>
      <c r="F72" s="1">
        <v>183</v>
      </c>
      <c r="G72" s="1">
        <v>-126</v>
      </c>
    </row>
    <row r="73" spans="1:7" x14ac:dyDescent="0.25">
      <c r="A73" s="84">
        <v>2021</v>
      </c>
      <c r="B73" s="134">
        <v>44336</v>
      </c>
      <c r="C73" s="1" t="s">
        <v>523</v>
      </c>
      <c r="D73" s="64"/>
      <c r="E73" s="1">
        <v>59</v>
      </c>
      <c r="F73" s="1">
        <v>200</v>
      </c>
      <c r="G73" s="1">
        <v>-141</v>
      </c>
    </row>
    <row r="74" spans="1:7" x14ac:dyDescent="0.25">
      <c r="A74" s="84">
        <v>2021</v>
      </c>
      <c r="B74" s="134">
        <v>44367</v>
      </c>
      <c r="C74" s="1" t="s">
        <v>523</v>
      </c>
      <c r="D74" s="64"/>
      <c r="E74" s="1">
        <v>60</v>
      </c>
      <c r="F74" s="1">
        <v>225</v>
      </c>
      <c r="G74" s="1">
        <v>-165</v>
      </c>
    </row>
    <row r="75" spans="1:7" x14ac:dyDescent="0.25">
      <c r="A75" s="84">
        <v>2021</v>
      </c>
      <c r="B75" s="134">
        <v>44397</v>
      </c>
      <c r="C75" s="1" t="s">
        <v>523</v>
      </c>
      <c r="D75" s="64"/>
      <c r="E75" s="1">
        <v>83</v>
      </c>
      <c r="F75" s="1">
        <v>258</v>
      </c>
      <c r="G75" s="1">
        <v>-175</v>
      </c>
    </row>
    <row r="76" spans="1:7" x14ac:dyDescent="0.25">
      <c r="A76" s="84">
        <v>2021</v>
      </c>
      <c r="B76" s="134">
        <v>44428</v>
      </c>
      <c r="C76" s="1" t="s">
        <v>523</v>
      </c>
      <c r="D76" s="64"/>
      <c r="E76" s="1">
        <v>79</v>
      </c>
      <c r="F76" s="1">
        <v>209</v>
      </c>
      <c r="G76" s="1">
        <v>-130</v>
      </c>
    </row>
    <row r="77" spans="1:7" x14ac:dyDescent="0.25">
      <c r="A77" s="84">
        <v>2021</v>
      </c>
      <c r="B77" s="134">
        <v>44459</v>
      </c>
      <c r="C77" s="1" t="s">
        <v>523</v>
      </c>
      <c r="D77" s="64"/>
      <c r="E77" s="1">
        <v>86</v>
      </c>
      <c r="F77" s="1">
        <v>251</v>
      </c>
      <c r="G77" s="1">
        <v>-165</v>
      </c>
    </row>
    <row r="78" spans="1:7" x14ac:dyDescent="0.25">
      <c r="A78" s="84">
        <v>2021</v>
      </c>
      <c r="B78" s="134">
        <v>44489</v>
      </c>
      <c r="C78" s="1" t="s">
        <v>523</v>
      </c>
      <c r="D78" s="64"/>
      <c r="E78" s="1">
        <v>69</v>
      </c>
      <c r="F78" s="1">
        <v>213</v>
      </c>
      <c r="G78" s="1">
        <v>-144</v>
      </c>
    </row>
    <row r="79" spans="1:7" x14ac:dyDescent="0.25">
      <c r="A79" s="84">
        <v>2021</v>
      </c>
      <c r="B79" s="134">
        <v>44520</v>
      </c>
      <c r="C79" s="1" t="s">
        <v>523</v>
      </c>
      <c r="D79" s="64"/>
      <c r="E79" s="1">
        <v>119</v>
      </c>
      <c r="F79" s="1">
        <v>229</v>
      </c>
      <c r="G79" s="1">
        <v>-109</v>
      </c>
    </row>
    <row r="80" spans="1:7" x14ac:dyDescent="0.25">
      <c r="A80" s="84">
        <v>2021</v>
      </c>
      <c r="B80" s="134">
        <v>44550</v>
      </c>
      <c r="C80" s="1" t="s">
        <v>523</v>
      </c>
      <c r="D80" s="64"/>
      <c r="E80" s="1">
        <v>58</v>
      </c>
      <c r="F80" s="1">
        <v>186</v>
      </c>
      <c r="G80" s="1">
        <v>-127</v>
      </c>
    </row>
    <row r="81" spans="1:7" x14ac:dyDescent="0.25">
      <c r="A81" s="84">
        <v>2022</v>
      </c>
      <c r="B81" s="134">
        <v>44581</v>
      </c>
      <c r="C81" s="1" t="s">
        <v>523</v>
      </c>
      <c r="D81" s="64"/>
      <c r="E81" s="1">
        <v>68</v>
      </c>
      <c r="F81" s="1">
        <v>194</v>
      </c>
      <c r="G81" s="1">
        <v>-126</v>
      </c>
    </row>
    <row r="82" spans="1:7" x14ac:dyDescent="0.25">
      <c r="A82" s="84">
        <v>2022</v>
      </c>
      <c r="B82" s="134">
        <v>44612</v>
      </c>
      <c r="C82" s="1" t="s">
        <v>523</v>
      </c>
      <c r="D82" s="64"/>
      <c r="E82" s="1">
        <v>49</v>
      </c>
      <c r="F82" s="1">
        <v>208</v>
      </c>
      <c r="G82" s="1">
        <v>-159</v>
      </c>
    </row>
    <row r="83" spans="1:7" x14ac:dyDescent="0.25">
      <c r="A83" s="84">
        <v>2022</v>
      </c>
      <c r="B83" s="134">
        <v>44640</v>
      </c>
      <c r="C83" s="1" t="s">
        <v>523</v>
      </c>
      <c r="D83" s="64"/>
      <c r="E83" s="1">
        <v>67</v>
      </c>
      <c r="F83" s="1">
        <v>218</v>
      </c>
      <c r="G83" s="1">
        <v>-151</v>
      </c>
    </row>
    <row r="84" spans="1:7" x14ac:dyDescent="0.25">
      <c r="A84" s="84">
        <v>2022</v>
      </c>
      <c r="B84" s="134">
        <v>44671</v>
      </c>
      <c r="C84" s="1" t="s">
        <v>523</v>
      </c>
      <c r="D84" s="64"/>
      <c r="E84" s="1">
        <v>89</v>
      </c>
      <c r="F84" s="1">
        <v>297</v>
      </c>
      <c r="G84" s="1">
        <v>-208</v>
      </c>
    </row>
    <row r="85" spans="1:7" x14ac:dyDescent="0.25">
      <c r="A85" s="84">
        <v>2022</v>
      </c>
      <c r="B85" s="134">
        <v>44701</v>
      </c>
      <c r="C85" s="1" t="s">
        <v>523</v>
      </c>
      <c r="D85" s="64"/>
      <c r="E85" s="1">
        <v>73</v>
      </c>
      <c r="F85" s="1">
        <v>226</v>
      </c>
      <c r="G85" s="1">
        <v>-152</v>
      </c>
    </row>
    <row r="86" spans="1:7" x14ac:dyDescent="0.25">
      <c r="A86" s="84">
        <v>2022</v>
      </c>
      <c r="B86" s="134">
        <v>44732</v>
      </c>
      <c r="C86" s="1" t="s">
        <v>523</v>
      </c>
      <c r="D86" s="64"/>
      <c r="E86" s="1">
        <v>68</v>
      </c>
      <c r="F86" s="1">
        <v>257</v>
      </c>
      <c r="G86" s="1">
        <v>-189</v>
      </c>
    </row>
    <row r="87" spans="1:7" x14ac:dyDescent="0.25">
      <c r="A87" s="84">
        <v>2022</v>
      </c>
      <c r="B87" s="134">
        <v>44762</v>
      </c>
      <c r="C87" s="1" t="s">
        <v>523</v>
      </c>
      <c r="D87" s="64"/>
      <c r="E87" s="1">
        <v>82</v>
      </c>
      <c r="F87" s="1">
        <v>209</v>
      </c>
      <c r="G87" s="1">
        <v>-127</v>
      </c>
    </row>
    <row r="88" spans="1:7" x14ac:dyDescent="0.25">
      <c r="A88" s="84">
        <v>2022</v>
      </c>
      <c r="B88" s="134">
        <v>44793</v>
      </c>
      <c r="C88" s="1" t="s">
        <v>523</v>
      </c>
      <c r="D88" s="64"/>
      <c r="E88" s="1">
        <v>86</v>
      </c>
      <c r="F88" s="1">
        <v>253</v>
      </c>
      <c r="G88" s="1">
        <v>-167</v>
      </c>
    </row>
    <row r="89" spans="1:7" x14ac:dyDescent="0.25">
      <c r="A89" s="84">
        <v>2022</v>
      </c>
      <c r="B89" s="134">
        <v>44824</v>
      </c>
      <c r="C89" s="1" t="s">
        <v>523</v>
      </c>
      <c r="D89" s="64"/>
      <c r="E89" s="1">
        <v>65</v>
      </c>
      <c r="F89" s="1">
        <v>251</v>
      </c>
      <c r="G89" s="1">
        <v>-186</v>
      </c>
    </row>
    <row r="90" spans="1:7" x14ac:dyDescent="0.25">
      <c r="A90" s="84">
        <v>2022</v>
      </c>
      <c r="B90" s="134">
        <v>44854</v>
      </c>
      <c r="C90" s="1" t="s">
        <v>523</v>
      </c>
      <c r="D90" s="64"/>
      <c r="E90" s="1">
        <v>100</v>
      </c>
      <c r="F90" s="1">
        <v>232</v>
      </c>
      <c r="G90" s="1">
        <v>-132</v>
      </c>
    </row>
    <row r="91" spans="1:7" x14ac:dyDescent="0.25">
      <c r="A91" s="84">
        <v>2021</v>
      </c>
      <c r="B91" s="134">
        <v>44197</v>
      </c>
      <c r="C91" s="1" t="s">
        <v>525</v>
      </c>
      <c r="D91" s="64" t="s">
        <v>526</v>
      </c>
      <c r="E91" s="1">
        <v>237</v>
      </c>
      <c r="F91" s="1">
        <v>45</v>
      </c>
      <c r="G91" s="1">
        <v>192</v>
      </c>
    </row>
    <row r="92" spans="1:7" x14ac:dyDescent="0.25">
      <c r="A92" s="84">
        <v>2021</v>
      </c>
      <c r="B92" s="134">
        <v>44228</v>
      </c>
      <c r="C92" s="1" t="s">
        <v>525</v>
      </c>
      <c r="E92" s="1">
        <v>229</v>
      </c>
      <c r="F92" s="1">
        <v>43</v>
      </c>
      <c r="G92" s="1">
        <v>186</v>
      </c>
    </row>
    <row r="93" spans="1:7" x14ac:dyDescent="0.25">
      <c r="A93" s="84">
        <v>2021</v>
      </c>
      <c r="B93" s="134">
        <v>44256</v>
      </c>
      <c r="C93" s="1" t="s">
        <v>525</v>
      </c>
      <c r="E93" s="1">
        <v>278</v>
      </c>
      <c r="F93" s="1">
        <v>57</v>
      </c>
      <c r="G93" s="1">
        <v>221</v>
      </c>
    </row>
    <row r="94" spans="1:7" x14ac:dyDescent="0.25">
      <c r="A94" s="84">
        <v>2021</v>
      </c>
      <c r="B94" s="134">
        <v>44287</v>
      </c>
      <c r="C94" s="1" t="s">
        <v>525</v>
      </c>
      <c r="E94" s="1">
        <v>327</v>
      </c>
      <c r="F94" s="1">
        <v>50</v>
      </c>
      <c r="G94" s="1">
        <v>277</v>
      </c>
    </row>
    <row r="95" spans="1:7" x14ac:dyDescent="0.25">
      <c r="A95" s="84">
        <v>2021</v>
      </c>
      <c r="B95" s="134">
        <v>44317</v>
      </c>
      <c r="C95" s="1" t="s">
        <v>525</v>
      </c>
      <c r="E95" s="1">
        <v>354</v>
      </c>
      <c r="F95" s="1">
        <v>55</v>
      </c>
      <c r="G95" s="1">
        <v>299</v>
      </c>
    </row>
    <row r="96" spans="1:7" x14ac:dyDescent="0.25">
      <c r="A96" s="84">
        <v>2021</v>
      </c>
      <c r="B96" s="134">
        <v>44348</v>
      </c>
      <c r="C96" s="1" t="s">
        <v>525</v>
      </c>
      <c r="E96" s="1">
        <v>313</v>
      </c>
      <c r="F96" s="1">
        <v>55</v>
      </c>
      <c r="G96" s="1">
        <v>258</v>
      </c>
    </row>
    <row r="97" spans="1:7" x14ac:dyDescent="0.25">
      <c r="A97" s="84">
        <v>2021</v>
      </c>
      <c r="B97" s="134">
        <v>44378</v>
      </c>
      <c r="C97" s="1" t="s">
        <v>525</v>
      </c>
      <c r="E97" s="1">
        <v>360</v>
      </c>
      <c r="F97" s="1">
        <v>61</v>
      </c>
      <c r="G97" s="1">
        <v>299</v>
      </c>
    </row>
    <row r="98" spans="1:7" x14ac:dyDescent="0.25">
      <c r="A98" s="84">
        <v>2021</v>
      </c>
      <c r="B98" s="134">
        <v>44409</v>
      </c>
      <c r="C98" s="1" t="s">
        <v>525</v>
      </c>
      <c r="E98" s="1">
        <v>360</v>
      </c>
      <c r="F98" s="1">
        <v>55</v>
      </c>
      <c r="G98" s="1">
        <v>305</v>
      </c>
    </row>
    <row r="99" spans="1:7" x14ac:dyDescent="0.25">
      <c r="A99" s="84">
        <v>2021</v>
      </c>
      <c r="B99" s="134">
        <v>44440</v>
      </c>
      <c r="C99" s="1" t="s">
        <v>525</v>
      </c>
      <c r="E99" s="1">
        <v>423</v>
      </c>
      <c r="F99" s="1">
        <v>66</v>
      </c>
      <c r="G99" s="1">
        <v>357</v>
      </c>
    </row>
    <row r="100" spans="1:7" x14ac:dyDescent="0.25">
      <c r="A100" s="84">
        <v>2021</v>
      </c>
      <c r="B100" s="134">
        <v>44470</v>
      </c>
      <c r="C100" s="1" t="s">
        <v>525</v>
      </c>
      <c r="E100" s="1">
        <v>420</v>
      </c>
      <c r="F100" s="1">
        <v>65</v>
      </c>
      <c r="G100" s="1">
        <v>354</v>
      </c>
    </row>
    <row r="101" spans="1:7" x14ac:dyDescent="0.25">
      <c r="A101" s="84">
        <v>2021</v>
      </c>
      <c r="B101" s="134">
        <v>44501</v>
      </c>
      <c r="C101" s="1" t="s">
        <v>525</v>
      </c>
      <c r="E101" s="1">
        <v>457</v>
      </c>
      <c r="F101" s="1">
        <v>76</v>
      </c>
      <c r="G101" s="1">
        <v>382</v>
      </c>
    </row>
    <row r="102" spans="1:7" x14ac:dyDescent="0.25">
      <c r="A102" s="84">
        <v>2021</v>
      </c>
      <c r="B102" s="134">
        <v>44531</v>
      </c>
      <c r="C102" s="1" t="s">
        <v>525</v>
      </c>
      <c r="E102" s="1">
        <v>447</v>
      </c>
      <c r="F102" s="1">
        <v>69</v>
      </c>
      <c r="G102" s="1">
        <v>379</v>
      </c>
    </row>
    <row r="103" spans="1:7" x14ac:dyDescent="0.25">
      <c r="A103" s="84">
        <v>2022</v>
      </c>
      <c r="B103" s="134">
        <v>44562</v>
      </c>
      <c r="C103" s="1" t="s">
        <v>525</v>
      </c>
      <c r="E103" s="1">
        <v>421</v>
      </c>
      <c r="F103" s="1">
        <v>53</v>
      </c>
      <c r="G103" s="1">
        <v>368</v>
      </c>
    </row>
    <row r="104" spans="1:7" x14ac:dyDescent="0.25">
      <c r="A104" s="84">
        <v>2022</v>
      </c>
      <c r="B104" s="134">
        <v>44593</v>
      </c>
      <c r="C104" s="1" t="s">
        <v>525</v>
      </c>
      <c r="E104" s="1">
        <v>395</v>
      </c>
      <c r="F104" s="1">
        <v>71</v>
      </c>
      <c r="G104" s="1">
        <v>324</v>
      </c>
    </row>
    <row r="105" spans="1:7" x14ac:dyDescent="0.25">
      <c r="A105" s="84">
        <v>2022</v>
      </c>
      <c r="B105" s="134">
        <v>44621</v>
      </c>
      <c r="C105" s="1" t="s">
        <v>525</v>
      </c>
      <c r="E105" s="1">
        <v>495</v>
      </c>
      <c r="F105" s="1">
        <v>78</v>
      </c>
      <c r="G105" s="1">
        <v>417</v>
      </c>
    </row>
    <row r="106" spans="1:7" x14ac:dyDescent="0.25">
      <c r="A106" s="84">
        <v>2022</v>
      </c>
      <c r="B106" s="134">
        <v>44652</v>
      </c>
      <c r="C106" s="1" t="s">
        <v>525</v>
      </c>
      <c r="E106" s="1">
        <v>440</v>
      </c>
      <c r="F106" s="1">
        <v>69</v>
      </c>
      <c r="G106" s="1">
        <v>371</v>
      </c>
    </row>
    <row r="107" spans="1:7" x14ac:dyDescent="0.25">
      <c r="A107" s="84">
        <v>2022</v>
      </c>
      <c r="B107" s="134">
        <v>44682</v>
      </c>
      <c r="C107" s="1" t="s">
        <v>525</v>
      </c>
      <c r="E107" s="1">
        <v>506</v>
      </c>
      <c r="F107" s="1">
        <v>79</v>
      </c>
      <c r="G107" s="1">
        <v>427</v>
      </c>
    </row>
    <row r="108" spans="1:7" x14ac:dyDescent="0.25">
      <c r="A108" s="84">
        <v>2022</v>
      </c>
      <c r="B108" s="134">
        <v>44713</v>
      </c>
      <c r="C108" s="1" t="s">
        <v>525</v>
      </c>
      <c r="E108" s="1">
        <v>371</v>
      </c>
      <c r="F108" s="1">
        <v>63</v>
      </c>
      <c r="G108" s="1">
        <v>308</v>
      </c>
    </row>
    <row r="109" spans="1:7" x14ac:dyDescent="0.25">
      <c r="A109" s="84">
        <v>2022</v>
      </c>
      <c r="B109" s="134">
        <v>44743</v>
      </c>
      <c r="C109" s="1" t="s">
        <v>525</v>
      </c>
      <c r="E109" s="1">
        <v>332</v>
      </c>
      <c r="F109" s="1">
        <v>51</v>
      </c>
      <c r="G109" s="1">
        <v>281</v>
      </c>
    </row>
    <row r="110" spans="1:7" x14ac:dyDescent="0.25">
      <c r="A110" s="84">
        <v>2022</v>
      </c>
      <c r="B110" s="134">
        <v>44774</v>
      </c>
      <c r="C110" s="1" t="s">
        <v>525</v>
      </c>
      <c r="E110" s="1">
        <v>431</v>
      </c>
      <c r="F110" s="1">
        <v>77</v>
      </c>
      <c r="G110" s="1">
        <v>354</v>
      </c>
    </row>
    <row r="111" spans="1:7" x14ac:dyDescent="0.25">
      <c r="A111" s="84">
        <v>2022</v>
      </c>
      <c r="B111" s="134">
        <v>44805</v>
      </c>
      <c r="C111" s="1" t="s">
        <v>525</v>
      </c>
      <c r="E111" s="1">
        <v>413</v>
      </c>
      <c r="F111" s="1">
        <v>68</v>
      </c>
      <c r="G111" s="1">
        <v>345</v>
      </c>
    </row>
    <row r="112" spans="1:7" x14ac:dyDescent="0.25">
      <c r="A112" s="84">
        <v>2022</v>
      </c>
      <c r="B112" s="134">
        <v>44835</v>
      </c>
      <c r="C112" s="1" t="s">
        <v>525</v>
      </c>
      <c r="E112" s="1">
        <v>351</v>
      </c>
      <c r="F112" s="1">
        <v>57</v>
      </c>
      <c r="G112" s="1">
        <v>294</v>
      </c>
    </row>
    <row r="113" spans="1:7" x14ac:dyDescent="0.25">
      <c r="A113" s="84">
        <v>2021</v>
      </c>
      <c r="B113" s="134">
        <v>44197</v>
      </c>
      <c r="C113" s="1" t="s">
        <v>527</v>
      </c>
      <c r="D113" s="64" t="s">
        <v>528</v>
      </c>
      <c r="E113" s="1">
        <v>167</v>
      </c>
      <c r="F113" s="1">
        <v>77</v>
      </c>
      <c r="G113" s="1">
        <v>90</v>
      </c>
    </row>
    <row r="114" spans="1:7" x14ac:dyDescent="0.25">
      <c r="A114" s="84">
        <v>2021</v>
      </c>
      <c r="B114" s="134">
        <v>44228</v>
      </c>
      <c r="C114" s="1" t="s">
        <v>527</v>
      </c>
      <c r="E114" s="1">
        <v>314</v>
      </c>
      <c r="F114" s="1">
        <v>82</v>
      </c>
      <c r="G114" s="1">
        <v>232</v>
      </c>
    </row>
    <row r="115" spans="1:7" x14ac:dyDescent="0.25">
      <c r="A115" s="84">
        <v>2021</v>
      </c>
      <c r="B115" s="134">
        <v>44256</v>
      </c>
      <c r="C115" s="1" t="s">
        <v>527</v>
      </c>
      <c r="E115" s="1">
        <v>296</v>
      </c>
      <c r="F115" s="1">
        <v>129</v>
      </c>
      <c r="G115" s="1">
        <v>166</v>
      </c>
    </row>
    <row r="116" spans="1:7" x14ac:dyDescent="0.25">
      <c r="A116" s="84">
        <v>2021</v>
      </c>
      <c r="B116" s="134">
        <v>44287</v>
      </c>
      <c r="C116" s="1" t="s">
        <v>527</v>
      </c>
      <c r="E116" s="1">
        <v>308</v>
      </c>
      <c r="F116" s="1">
        <v>93</v>
      </c>
      <c r="G116" s="1">
        <v>216</v>
      </c>
    </row>
    <row r="117" spans="1:7" x14ac:dyDescent="0.25">
      <c r="A117" s="84">
        <v>2021</v>
      </c>
      <c r="B117" s="134">
        <v>44317</v>
      </c>
      <c r="C117" s="1" t="s">
        <v>527</v>
      </c>
      <c r="E117" s="1">
        <v>251</v>
      </c>
      <c r="F117" s="1">
        <v>107</v>
      </c>
      <c r="G117" s="1">
        <v>144</v>
      </c>
    </row>
    <row r="118" spans="1:7" x14ac:dyDescent="0.25">
      <c r="A118" s="84">
        <v>2021</v>
      </c>
      <c r="B118" s="134">
        <v>44348</v>
      </c>
      <c r="C118" s="1" t="s">
        <v>527</v>
      </c>
      <c r="E118" s="1">
        <v>295</v>
      </c>
      <c r="F118" s="1">
        <v>114</v>
      </c>
      <c r="G118" s="1">
        <v>181</v>
      </c>
    </row>
    <row r="119" spans="1:7" x14ac:dyDescent="0.25">
      <c r="A119" s="84">
        <v>2021</v>
      </c>
      <c r="B119" s="134">
        <v>44378</v>
      </c>
      <c r="C119" s="1" t="s">
        <v>527</v>
      </c>
      <c r="E119" s="1">
        <v>263</v>
      </c>
      <c r="F119" s="1">
        <v>104</v>
      </c>
      <c r="G119" s="1">
        <v>158</v>
      </c>
    </row>
    <row r="120" spans="1:7" x14ac:dyDescent="0.25">
      <c r="A120" s="84">
        <v>2021</v>
      </c>
      <c r="B120" s="134">
        <v>44409</v>
      </c>
      <c r="C120" s="1" t="s">
        <v>527</v>
      </c>
      <c r="E120" s="1">
        <v>316</v>
      </c>
      <c r="F120" s="1">
        <v>112</v>
      </c>
      <c r="G120" s="1">
        <v>204</v>
      </c>
    </row>
    <row r="121" spans="1:7" x14ac:dyDescent="0.25">
      <c r="A121" s="84">
        <v>2021</v>
      </c>
      <c r="B121" s="134">
        <v>44440</v>
      </c>
      <c r="C121" s="1" t="s">
        <v>527</v>
      </c>
      <c r="E121" s="1">
        <v>307</v>
      </c>
      <c r="F121" s="1">
        <v>83</v>
      </c>
      <c r="G121" s="1">
        <v>224</v>
      </c>
    </row>
    <row r="122" spans="1:7" x14ac:dyDescent="0.25">
      <c r="A122" s="84">
        <v>2021</v>
      </c>
      <c r="B122" s="134">
        <v>44470</v>
      </c>
      <c r="C122" s="1" t="s">
        <v>527</v>
      </c>
      <c r="E122" s="1">
        <v>235</v>
      </c>
      <c r="F122" s="1">
        <v>84</v>
      </c>
      <c r="G122" s="1">
        <v>151</v>
      </c>
    </row>
    <row r="123" spans="1:7" x14ac:dyDescent="0.25">
      <c r="A123" s="84">
        <v>2021</v>
      </c>
      <c r="B123" s="134">
        <v>44501</v>
      </c>
      <c r="C123" s="1" t="s">
        <v>527</v>
      </c>
      <c r="E123" s="1">
        <v>177</v>
      </c>
      <c r="F123" s="1">
        <v>109</v>
      </c>
      <c r="G123" s="1">
        <v>68</v>
      </c>
    </row>
    <row r="124" spans="1:7" x14ac:dyDescent="0.25">
      <c r="A124" s="84">
        <v>2021</v>
      </c>
      <c r="B124" s="134">
        <v>44531</v>
      </c>
      <c r="C124" s="1" t="s">
        <v>527</v>
      </c>
      <c r="E124" s="1">
        <v>293</v>
      </c>
      <c r="F124" s="1">
        <v>91</v>
      </c>
      <c r="G124" s="1">
        <v>202</v>
      </c>
    </row>
    <row r="125" spans="1:7" x14ac:dyDescent="0.25">
      <c r="A125" s="84">
        <v>2022</v>
      </c>
      <c r="B125" s="134">
        <v>44562</v>
      </c>
      <c r="C125" s="1" t="s">
        <v>527</v>
      </c>
      <c r="E125" s="1">
        <v>116</v>
      </c>
      <c r="F125" s="1">
        <v>109</v>
      </c>
      <c r="G125" s="1">
        <v>7</v>
      </c>
    </row>
    <row r="126" spans="1:7" x14ac:dyDescent="0.25">
      <c r="A126" s="84">
        <v>2022</v>
      </c>
      <c r="B126" s="134">
        <v>44593</v>
      </c>
      <c r="C126" s="1" t="s">
        <v>527</v>
      </c>
      <c r="E126" s="1">
        <v>188</v>
      </c>
      <c r="F126" s="1">
        <v>111</v>
      </c>
      <c r="G126" s="1">
        <v>77</v>
      </c>
    </row>
    <row r="127" spans="1:7" x14ac:dyDescent="0.25">
      <c r="A127" s="84">
        <v>2022</v>
      </c>
      <c r="B127" s="134">
        <v>44621</v>
      </c>
      <c r="C127" s="1" t="s">
        <v>527</v>
      </c>
      <c r="E127" s="1">
        <v>333</v>
      </c>
      <c r="F127" s="1">
        <v>127</v>
      </c>
      <c r="G127" s="1">
        <v>206</v>
      </c>
    </row>
    <row r="128" spans="1:7" x14ac:dyDescent="0.25">
      <c r="A128" s="84">
        <v>2022</v>
      </c>
      <c r="B128" s="134">
        <v>44652</v>
      </c>
      <c r="C128" s="1" t="s">
        <v>527</v>
      </c>
      <c r="E128" s="1">
        <v>423</v>
      </c>
      <c r="F128" s="1">
        <v>178</v>
      </c>
      <c r="G128" s="1">
        <v>245</v>
      </c>
    </row>
    <row r="129" spans="1:7" x14ac:dyDescent="0.25">
      <c r="A129" s="84">
        <v>2022</v>
      </c>
      <c r="B129" s="134">
        <v>44682</v>
      </c>
      <c r="C129" s="1" t="s">
        <v>527</v>
      </c>
      <c r="E129" s="1">
        <v>271</v>
      </c>
      <c r="F129" s="1">
        <v>145</v>
      </c>
      <c r="G129" s="1">
        <v>126</v>
      </c>
    </row>
    <row r="130" spans="1:7" x14ac:dyDescent="0.25">
      <c r="A130" s="84">
        <v>2022</v>
      </c>
      <c r="B130" s="134">
        <v>44713</v>
      </c>
      <c r="C130" s="1" t="s">
        <v>527</v>
      </c>
      <c r="E130" s="1">
        <v>271</v>
      </c>
      <c r="F130" s="1">
        <v>86</v>
      </c>
      <c r="G130" s="1">
        <v>185</v>
      </c>
    </row>
    <row r="131" spans="1:7" x14ac:dyDescent="0.25">
      <c r="A131" s="84">
        <v>2022</v>
      </c>
      <c r="B131" s="134">
        <v>44743</v>
      </c>
      <c r="C131" s="1" t="s">
        <v>527</v>
      </c>
      <c r="E131" s="1">
        <v>346</v>
      </c>
      <c r="F131" s="1">
        <v>68</v>
      </c>
      <c r="G131" s="1">
        <v>279</v>
      </c>
    </row>
    <row r="132" spans="1:7" x14ac:dyDescent="0.25">
      <c r="A132" s="84">
        <v>2022</v>
      </c>
      <c r="B132" s="134">
        <v>44774</v>
      </c>
      <c r="C132" s="1" t="s">
        <v>527</v>
      </c>
      <c r="E132" s="1">
        <v>306</v>
      </c>
      <c r="F132" s="1">
        <v>89</v>
      </c>
      <c r="G132" s="1">
        <v>217</v>
      </c>
    </row>
    <row r="133" spans="1:7" x14ac:dyDescent="0.25">
      <c r="A133" s="84">
        <v>2022</v>
      </c>
      <c r="B133" s="134">
        <v>44805</v>
      </c>
      <c r="C133" s="1" t="s">
        <v>527</v>
      </c>
      <c r="E133" s="1">
        <v>254</v>
      </c>
      <c r="F133" s="1">
        <v>86</v>
      </c>
      <c r="G133" s="1">
        <v>168</v>
      </c>
    </row>
    <row r="134" spans="1:7" x14ac:dyDescent="0.25">
      <c r="A134" s="84">
        <v>2022</v>
      </c>
      <c r="B134" s="134">
        <v>44835</v>
      </c>
      <c r="C134" s="1" t="s">
        <v>527</v>
      </c>
      <c r="E134" s="1">
        <v>241</v>
      </c>
      <c r="F134" s="1">
        <v>81</v>
      </c>
      <c r="G134" s="1">
        <v>160</v>
      </c>
    </row>
    <row r="135" spans="1:7" x14ac:dyDescent="0.25">
      <c r="A135" s="84">
        <v>2021</v>
      </c>
      <c r="B135" s="134">
        <v>44197</v>
      </c>
      <c r="C135" s="1" t="s">
        <v>529</v>
      </c>
      <c r="D135" s="64" t="s">
        <v>530</v>
      </c>
      <c r="E135" s="1">
        <v>408</v>
      </c>
      <c r="F135" s="1">
        <v>66</v>
      </c>
      <c r="G135" s="1">
        <v>341</v>
      </c>
    </row>
    <row r="136" spans="1:7" x14ac:dyDescent="0.25">
      <c r="A136" s="84">
        <v>2021</v>
      </c>
      <c r="B136" s="134">
        <v>44228</v>
      </c>
      <c r="C136" s="1" t="s">
        <v>529</v>
      </c>
      <c r="E136" s="1">
        <v>245</v>
      </c>
      <c r="F136" s="1">
        <v>76</v>
      </c>
      <c r="G136" s="1">
        <v>169</v>
      </c>
    </row>
    <row r="137" spans="1:7" x14ac:dyDescent="0.25">
      <c r="A137" s="84">
        <v>2021</v>
      </c>
      <c r="B137" s="134">
        <v>44256</v>
      </c>
      <c r="C137" s="1" t="s">
        <v>529</v>
      </c>
      <c r="E137" s="1">
        <v>243</v>
      </c>
      <c r="F137" s="1">
        <v>91</v>
      </c>
      <c r="G137" s="1">
        <v>152</v>
      </c>
    </row>
    <row r="138" spans="1:7" x14ac:dyDescent="0.25">
      <c r="A138" s="84">
        <v>2021</v>
      </c>
      <c r="B138" s="134">
        <v>44287</v>
      </c>
      <c r="C138" s="1" t="s">
        <v>529</v>
      </c>
      <c r="E138" s="1">
        <v>330</v>
      </c>
      <c r="F138" s="1">
        <v>97</v>
      </c>
      <c r="G138" s="1">
        <v>233</v>
      </c>
    </row>
    <row r="139" spans="1:7" x14ac:dyDescent="0.25">
      <c r="A139" s="84">
        <v>2021</v>
      </c>
      <c r="B139" s="134">
        <v>44317</v>
      </c>
      <c r="C139" s="1" t="s">
        <v>529</v>
      </c>
      <c r="E139" s="1">
        <v>330</v>
      </c>
      <c r="F139" s="1">
        <v>174</v>
      </c>
      <c r="G139" s="1">
        <v>156</v>
      </c>
    </row>
    <row r="140" spans="1:7" x14ac:dyDescent="0.25">
      <c r="A140" s="84">
        <v>2021</v>
      </c>
      <c r="B140" s="134">
        <v>44348</v>
      </c>
      <c r="C140" s="1" t="s">
        <v>529</v>
      </c>
      <c r="E140" s="1">
        <v>305</v>
      </c>
      <c r="F140" s="1">
        <v>160</v>
      </c>
      <c r="G140" s="1">
        <v>144</v>
      </c>
    </row>
    <row r="141" spans="1:7" x14ac:dyDescent="0.25">
      <c r="A141" s="84">
        <v>2021</v>
      </c>
      <c r="B141" s="134">
        <v>44378</v>
      </c>
      <c r="C141" s="1" t="s">
        <v>529</v>
      </c>
      <c r="E141" s="1">
        <v>260</v>
      </c>
      <c r="F141" s="1">
        <v>125</v>
      </c>
      <c r="G141" s="1">
        <v>135</v>
      </c>
    </row>
    <row r="142" spans="1:7" x14ac:dyDescent="0.25">
      <c r="A142" s="84">
        <v>2021</v>
      </c>
      <c r="B142" s="134">
        <v>44409</v>
      </c>
      <c r="C142" s="1" t="s">
        <v>529</v>
      </c>
      <c r="E142" s="1">
        <v>393</v>
      </c>
      <c r="F142" s="1">
        <v>91</v>
      </c>
      <c r="G142" s="1">
        <v>302</v>
      </c>
    </row>
    <row r="143" spans="1:7" x14ac:dyDescent="0.25">
      <c r="A143" s="84">
        <v>2021</v>
      </c>
      <c r="B143" s="134">
        <v>44440</v>
      </c>
      <c r="C143" s="1" t="s">
        <v>529</v>
      </c>
      <c r="E143" s="1">
        <v>397</v>
      </c>
      <c r="F143" s="1">
        <v>156</v>
      </c>
      <c r="G143" s="1">
        <v>242</v>
      </c>
    </row>
    <row r="144" spans="1:7" x14ac:dyDescent="0.25">
      <c r="A144" s="84">
        <v>2021</v>
      </c>
      <c r="B144" s="134">
        <v>44470</v>
      </c>
      <c r="C144" s="1" t="s">
        <v>529</v>
      </c>
      <c r="E144" s="1">
        <v>437</v>
      </c>
      <c r="F144" s="1">
        <v>130</v>
      </c>
      <c r="G144" s="1">
        <v>307</v>
      </c>
    </row>
    <row r="145" spans="1:7" x14ac:dyDescent="0.25">
      <c r="A145" s="84">
        <v>2021</v>
      </c>
      <c r="B145" s="134">
        <v>44501</v>
      </c>
      <c r="C145" s="1" t="s">
        <v>529</v>
      </c>
      <c r="E145" s="1">
        <v>455</v>
      </c>
      <c r="F145" s="1">
        <v>116</v>
      </c>
      <c r="G145" s="1">
        <v>339</v>
      </c>
    </row>
    <row r="146" spans="1:7" x14ac:dyDescent="0.25">
      <c r="A146" s="84">
        <v>2021</v>
      </c>
      <c r="B146" s="134">
        <v>44531</v>
      </c>
      <c r="C146" s="1" t="s">
        <v>529</v>
      </c>
      <c r="E146" s="1">
        <v>492</v>
      </c>
      <c r="F146" s="1">
        <v>113</v>
      </c>
      <c r="G146" s="1">
        <v>379</v>
      </c>
    </row>
    <row r="147" spans="1:7" x14ac:dyDescent="0.25">
      <c r="A147" s="84">
        <v>2022</v>
      </c>
      <c r="B147" s="134">
        <v>44562</v>
      </c>
      <c r="C147" s="1" t="s">
        <v>529</v>
      </c>
      <c r="E147" s="1">
        <v>251</v>
      </c>
      <c r="F147" s="1">
        <v>137</v>
      </c>
      <c r="G147" s="1">
        <v>114</v>
      </c>
    </row>
    <row r="148" spans="1:7" x14ac:dyDescent="0.25">
      <c r="A148" s="84">
        <v>2022</v>
      </c>
      <c r="B148" s="134">
        <v>44593</v>
      </c>
      <c r="C148" s="1" t="s">
        <v>529</v>
      </c>
      <c r="E148" s="1">
        <v>255</v>
      </c>
      <c r="F148" s="1">
        <v>156</v>
      </c>
      <c r="G148" s="1">
        <v>100</v>
      </c>
    </row>
    <row r="149" spans="1:7" x14ac:dyDescent="0.25">
      <c r="A149" s="84">
        <v>2022</v>
      </c>
      <c r="B149" s="134">
        <v>44621</v>
      </c>
      <c r="C149" s="1" t="s">
        <v>529</v>
      </c>
      <c r="E149" s="1">
        <v>397</v>
      </c>
      <c r="F149" s="1">
        <v>118</v>
      </c>
      <c r="G149" s="1">
        <v>279</v>
      </c>
    </row>
    <row r="150" spans="1:7" x14ac:dyDescent="0.25">
      <c r="A150" s="84">
        <v>2022</v>
      </c>
      <c r="B150" s="134">
        <v>44652</v>
      </c>
      <c r="C150" s="1" t="s">
        <v>529</v>
      </c>
      <c r="E150" s="1">
        <v>477</v>
      </c>
      <c r="F150" s="1">
        <v>180</v>
      </c>
      <c r="G150" s="1">
        <v>297</v>
      </c>
    </row>
    <row r="151" spans="1:7" x14ac:dyDescent="0.25">
      <c r="A151" s="84">
        <v>2022</v>
      </c>
      <c r="B151" s="134">
        <v>44682</v>
      </c>
      <c r="C151" s="1" t="s">
        <v>529</v>
      </c>
      <c r="E151" s="1">
        <v>708</v>
      </c>
      <c r="F151" s="1">
        <v>119</v>
      </c>
      <c r="G151" s="1">
        <v>589</v>
      </c>
    </row>
    <row r="152" spans="1:7" x14ac:dyDescent="0.25">
      <c r="A152" s="84">
        <v>2022</v>
      </c>
      <c r="B152" s="134">
        <v>44713</v>
      </c>
      <c r="C152" s="1" t="s">
        <v>529</v>
      </c>
      <c r="E152" s="1">
        <v>629</v>
      </c>
      <c r="F152" s="1">
        <v>252</v>
      </c>
      <c r="G152" s="1">
        <v>377</v>
      </c>
    </row>
    <row r="153" spans="1:7" x14ac:dyDescent="0.25">
      <c r="A153" s="84">
        <v>2022</v>
      </c>
      <c r="B153" s="134">
        <v>44743</v>
      </c>
      <c r="C153" s="1" t="s">
        <v>529</v>
      </c>
      <c r="E153" s="1">
        <v>357</v>
      </c>
      <c r="F153" s="1">
        <v>196</v>
      </c>
      <c r="G153" s="1">
        <v>161</v>
      </c>
    </row>
    <row r="154" spans="1:7" x14ac:dyDescent="0.25">
      <c r="A154" s="84">
        <v>2022</v>
      </c>
      <c r="B154" s="134">
        <v>44774</v>
      </c>
      <c r="C154" s="1" t="s">
        <v>529</v>
      </c>
      <c r="E154" s="1">
        <v>375</v>
      </c>
      <c r="F154" s="1">
        <v>177</v>
      </c>
      <c r="G154" s="1">
        <v>198</v>
      </c>
    </row>
    <row r="155" spans="1:7" x14ac:dyDescent="0.25">
      <c r="A155" s="84">
        <v>2022</v>
      </c>
      <c r="B155" s="134">
        <v>44805</v>
      </c>
      <c r="C155" s="1" t="s">
        <v>529</v>
      </c>
      <c r="E155" s="1">
        <v>185</v>
      </c>
      <c r="F155" s="1">
        <v>110</v>
      </c>
      <c r="G155" s="1">
        <v>75</v>
      </c>
    </row>
    <row r="156" spans="1:7" x14ac:dyDescent="0.25">
      <c r="A156" s="84">
        <v>2022</v>
      </c>
      <c r="B156" s="134">
        <v>44835</v>
      </c>
      <c r="C156" s="1" t="s">
        <v>529</v>
      </c>
      <c r="E156" s="1">
        <v>165</v>
      </c>
      <c r="F156" s="1">
        <v>210</v>
      </c>
      <c r="G156" s="1">
        <v>-45</v>
      </c>
    </row>
  </sheetData>
  <mergeCells count="1">
    <mergeCell ref="B1:G1"/>
  </mergeCells>
  <phoneticPr fontId="36" type="noConversion"/>
  <pageMargins left="0.75" right="0.75" top="1" bottom="1" header="0" footer="0"/>
  <pageSetup paperSize="9" orientation="portrait" horizontalDpi="4294967293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Hoja12"/>
  <dimension ref="A1:P35"/>
  <sheetViews>
    <sheetView zoomScaleNormal="100" workbookViewId="0">
      <selection activeCell="I17" sqref="I17"/>
    </sheetView>
  </sheetViews>
  <sheetFormatPr baseColWidth="10" defaultColWidth="11.453125" defaultRowHeight="11.5" x14ac:dyDescent="0.25"/>
  <cols>
    <col min="1" max="2" width="1.26953125" style="4" customWidth="1"/>
    <col min="3" max="3" width="40.26953125" style="4" customWidth="1"/>
    <col min="4" max="4" width="6" style="4" bestFit="1" customWidth="1"/>
    <col min="5" max="5" width="8.453125" style="578" customWidth="1"/>
    <col min="6" max="6" width="9.7265625" style="40" customWidth="1"/>
    <col min="7" max="7" width="6.453125" style="578" bestFit="1" customWidth="1"/>
    <col min="8" max="8" width="8.26953125" style="4" customWidth="1"/>
    <col min="9" max="9" width="9.26953125" style="40" bestFit="1" customWidth="1"/>
    <col min="10" max="10" width="6" style="4" customWidth="1"/>
    <col min="11" max="11" width="12.26953125" style="4" customWidth="1"/>
    <col min="12" max="16384" width="11.453125" style="4"/>
  </cols>
  <sheetData>
    <row r="1" spans="1:16" ht="12.5" x14ac:dyDescent="0.25">
      <c r="A1" s="127" t="s">
        <v>634</v>
      </c>
      <c r="B1" s="531"/>
      <c r="C1" s="531"/>
      <c r="D1" s="531"/>
      <c r="E1" s="531"/>
      <c r="F1" s="566"/>
      <c r="G1" s="531"/>
      <c r="H1" s="531"/>
      <c r="I1" s="566"/>
      <c r="J1" s="127"/>
      <c r="K1" s="127"/>
      <c r="L1" s="127"/>
    </row>
    <row r="2" spans="1:16" ht="8.25" customHeight="1" x14ac:dyDescent="0.25">
      <c r="A2" s="814"/>
      <c r="B2" s="814"/>
      <c r="C2" s="814"/>
      <c r="D2" s="814"/>
      <c r="E2" s="814"/>
      <c r="F2" s="814"/>
      <c r="G2" s="814"/>
      <c r="H2" s="814"/>
      <c r="I2" s="814"/>
    </row>
    <row r="3" spans="1:16" ht="13.5" customHeight="1" x14ac:dyDescent="0.25">
      <c r="A3" s="784" t="s">
        <v>114</v>
      </c>
      <c r="B3" s="784"/>
      <c r="C3" s="784"/>
      <c r="D3" s="845" t="s">
        <v>531</v>
      </c>
      <c r="E3" s="845"/>
      <c r="F3" s="845"/>
      <c r="G3" s="845"/>
      <c r="H3" s="845"/>
      <c r="I3" s="845"/>
      <c r="J3" s="107"/>
    </row>
    <row r="4" spans="1:16" ht="13.5" customHeight="1" x14ac:dyDescent="0.25">
      <c r="A4" s="785"/>
      <c r="B4" s="785"/>
      <c r="C4" s="785"/>
      <c r="D4" s="845" t="s">
        <v>15</v>
      </c>
      <c r="E4" s="845"/>
      <c r="F4" s="845"/>
      <c r="G4" s="845" t="s">
        <v>609</v>
      </c>
      <c r="H4" s="845"/>
      <c r="I4" s="845"/>
      <c r="J4" s="107"/>
    </row>
    <row r="5" spans="1:16" ht="34.5" customHeight="1" thickBot="1" x14ac:dyDescent="0.3">
      <c r="A5" s="786"/>
      <c r="B5" s="786"/>
      <c r="C5" s="786"/>
      <c r="D5" s="567" t="s">
        <v>103</v>
      </c>
      <c r="E5" s="567" t="s">
        <v>104</v>
      </c>
      <c r="F5" s="568" t="s">
        <v>56</v>
      </c>
      <c r="G5" s="567" t="s">
        <v>103</v>
      </c>
      <c r="H5" s="567" t="s">
        <v>104</v>
      </c>
      <c r="I5" s="568" t="s">
        <v>56</v>
      </c>
      <c r="J5" s="12"/>
    </row>
    <row r="6" spans="1:16" ht="11.25" customHeight="1" x14ac:dyDescent="0.25">
      <c r="A6" s="192"/>
      <c r="B6" s="192"/>
      <c r="C6" s="192"/>
      <c r="D6" s="733" t="s">
        <v>5</v>
      </c>
      <c r="E6" s="733"/>
      <c r="F6" s="569" t="s">
        <v>73</v>
      </c>
      <c r="G6" s="733" t="s">
        <v>5</v>
      </c>
      <c r="H6" s="733"/>
      <c r="I6" s="569" t="s">
        <v>73</v>
      </c>
      <c r="J6" s="12"/>
      <c r="K6" s="843" t="s">
        <v>191</v>
      </c>
      <c r="L6" s="844"/>
    </row>
    <row r="7" spans="1:16" ht="11.25" customHeight="1" x14ac:dyDescent="0.25">
      <c r="A7" s="242" t="s">
        <v>58</v>
      </c>
      <c r="B7" s="413"/>
      <c r="C7" s="413"/>
      <c r="D7" s="379">
        <v>1123</v>
      </c>
      <c r="E7" s="379">
        <v>1114</v>
      </c>
      <c r="F7" s="388">
        <v>0.8</v>
      </c>
      <c r="G7" s="379">
        <v>10462</v>
      </c>
      <c r="H7" s="379">
        <v>9497</v>
      </c>
      <c r="I7" s="388">
        <v>10.199999999999999</v>
      </c>
      <c r="J7" s="8"/>
      <c r="K7" s="137">
        <f>(D7/E7-1)*100</f>
        <v>0.80789946140036317</v>
      </c>
      <c r="L7" s="138">
        <f>(G7/H7-1)*100</f>
        <v>10.161103506370427</v>
      </c>
    </row>
    <row r="8" spans="1:16" x14ac:dyDescent="0.25">
      <c r="A8" s="1"/>
      <c r="B8" s="104" t="s">
        <v>118</v>
      </c>
      <c r="C8" s="570"/>
      <c r="D8" s="379">
        <v>100</v>
      </c>
      <c r="E8" s="379">
        <v>229</v>
      </c>
      <c r="F8" s="388">
        <v>-56.3</v>
      </c>
      <c r="G8" s="379">
        <v>1762</v>
      </c>
      <c r="H8" s="379">
        <v>1930</v>
      </c>
      <c r="I8" s="388">
        <v>-8.6999999999999993</v>
      </c>
      <c r="J8" s="8"/>
      <c r="K8" s="137">
        <f t="shared" ref="K8:K29" si="0">(D8/E8-1)*100</f>
        <v>-56.331877729257641</v>
      </c>
      <c r="L8" s="138">
        <f t="shared" ref="L8:L29" si="1">(G8/H8-1)*100</f>
        <v>-8.7046632124352374</v>
      </c>
    </row>
    <row r="9" spans="1:16" x14ac:dyDescent="0.25">
      <c r="A9" s="1"/>
      <c r="B9" s="1"/>
      <c r="C9" s="1" t="s">
        <v>198</v>
      </c>
      <c r="D9" s="17">
        <v>86</v>
      </c>
      <c r="E9" s="17">
        <v>207</v>
      </c>
      <c r="F9" s="121">
        <v>-58.5</v>
      </c>
      <c r="G9" s="17">
        <v>1467</v>
      </c>
      <c r="H9" s="17">
        <v>1616</v>
      </c>
      <c r="I9" s="121">
        <v>-9.1999999999999993</v>
      </c>
      <c r="J9" s="2"/>
      <c r="K9" s="137">
        <f t="shared" si="0"/>
        <v>-58.45410628019323</v>
      </c>
      <c r="L9" s="138">
        <f t="shared" si="1"/>
        <v>-9.2202970297029729</v>
      </c>
      <c r="P9" s="18"/>
    </row>
    <row r="10" spans="1:16" x14ac:dyDescent="0.25">
      <c r="A10" s="1"/>
      <c r="B10" s="1"/>
      <c r="C10" s="1" t="s">
        <v>197</v>
      </c>
      <c r="D10" s="17">
        <v>7</v>
      </c>
      <c r="E10" s="17">
        <v>7</v>
      </c>
      <c r="F10" s="47" t="s">
        <v>429</v>
      </c>
      <c r="G10" s="17">
        <v>80</v>
      </c>
      <c r="H10" s="17">
        <v>82</v>
      </c>
      <c r="I10" s="121">
        <v>-2.4</v>
      </c>
      <c r="J10" s="2"/>
      <c r="K10" s="137">
        <f t="shared" si="0"/>
        <v>0</v>
      </c>
      <c r="L10" s="138">
        <f t="shared" si="1"/>
        <v>-2.4390243902439046</v>
      </c>
    </row>
    <row r="11" spans="1:16" x14ac:dyDescent="0.25">
      <c r="A11" s="1"/>
      <c r="B11" s="1"/>
      <c r="C11" s="1" t="s">
        <v>196</v>
      </c>
      <c r="D11" s="17">
        <v>3</v>
      </c>
      <c r="E11" s="17">
        <v>7</v>
      </c>
      <c r="F11" s="121">
        <v>-57.1</v>
      </c>
      <c r="G11" s="17">
        <v>147</v>
      </c>
      <c r="H11" s="17">
        <v>167</v>
      </c>
      <c r="I11" s="121">
        <v>-12</v>
      </c>
      <c r="J11" s="2"/>
      <c r="K11" s="137">
        <f t="shared" si="0"/>
        <v>-57.142857142857139</v>
      </c>
      <c r="L11" s="138">
        <f t="shared" si="1"/>
        <v>-11.976047904191612</v>
      </c>
    </row>
    <row r="12" spans="1:16" x14ac:dyDescent="0.25">
      <c r="A12" s="1"/>
      <c r="B12" s="1"/>
      <c r="C12" s="1" t="s">
        <v>200</v>
      </c>
      <c r="D12" s="17">
        <v>1</v>
      </c>
      <c r="E12" s="46">
        <v>0</v>
      </c>
      <c r="F12" s="657">
        <v>89.5</v>
      </c>
      <c r="G12" s="17">
        <v>17</v>
      </c>
      <c r="H12" s="17">
        <v>7</v>
      </c>
      <c r="I12" s="121">
        <v>142.9</v>
      </c>
      <c r="J12" s="2"/>
      <c r="K12" s="137" t="e">
        <f t="shared" si="0"/>
        <v>#DIV/0!</v>
      </c>
      <c r="L12" s="138">
        <f t="shared" si="1"/>
        <v>142.85714285714283</v>
      </c>
    </row>
    <row r="13" spans="1:16" x14ac:dyDescent="0.25">
      <c r="A13" s="1"/>
      <c r="B13" s="1"/>
      <c r="C13" s="1" t="s">
        <v>199</v>
      </c>
      <c r="D13" s="17">
        <v>1</v>
      </c>
      <c r="E13" s="17">
        <v>1</v>
      </c>
      <c r="F13" s="47" t="s">
        <v>429</v>
      </c>
      <c r="G13" s="17">
        <v>10</v>
      </c>
      <c r="H13" s="17">
        <v>14</v>
      </c>
      <c r="I13" s="121">
        <v>-28.6</v>
      </c>
      <c r="J13" s="2"/>
      <c r="K13" s="137">
        <f t="shared" si="0"/>
        <v>0</v>
      </c>
      <c r="L13" s="138">
        <f t="shared" si="1"/>
        <v>-28.571428571428569</v>
      </c>
    </row>
    <row r="14" spans="1:16" x14ac:dyDescent="0.25">
      <c r="A14" s="1"/>
      <c r="B14" s="67"/>
      <c r="C14" s="1" t="s">
        <v>204</v>
      </c>
      <c r="D14" s="17">
        <v>2</v>
      </c>
      <c r="E14" s="46">
        <v>7</v>
      </c>
      <c r="F14" s="47">
        <v>-71.400000000000006</v>
      </c>
      <c r="G14" s="17">
        <v>41</v>
      </c>
      <c r="H14" s="17">
        <v>44</v>
      </c>
      <c r="I14" s="47">
        <v>-6.8</v>
      </c>
      <c r="J14" s="2"/>
      <c r="K14" s="137">
        <f t="shared" si="0"/>
        <v>-71.428571428571431</v>
      </c>
      <c r="L14" s="138">
        <f t="shared" si="1"/>
        <v>-6.8181818181818237</v>
      </c>
    </row>
    <row r="15" spans="1:16" x14ac:dyDescent="0.25">
      <c r="A15" s="1"/>
      <c r="B15" s="104" t="s">
        <v>119</v>
      </c>
      <c r="C15" s="14"/>
      <c r="D15" s="379">
        <v>163</v>
      </c>
      <c r="E15" s="379">
        <v>133</v>
      </c>
      <c r="F15" s="388">
        <v>22.6</v>
      </c>
      <c r="G15" s="379">
        <v>1484</v>
      </c>
      <c r="H15" s="379">
        <v>1230</v>
      </c>
      <c r="I15" s="388">
        <v>20.7</v>
      </c>
      <c r="J15" s="8"/>
      <c r="K15" s="137">
        <f t="shared" si="0"/>
        <v>22.55639097744362</v>
      </c>
      <c r="L15" s="138">
        <f t="shared" si="1"/>
        <v>20.650406504065046</v>
      </c>
    </row>
    <row r="16" spans="1:16" x14ac:dyDescent="0.25">
      <c r="A16" s="1"/>
      <c r="B16" s="1"/>
      <c r="C16" s="1" t="s">
        <v>207</v>
      </c>
      <c r="D16" s="17">
        <v>54</v>
      </c>
      <c r="E16" s="17">
        <v>26</v>
      </c>
      <c r="F16" s="121">
        <v>107.7</v>
      </c>
      <c r="G16" s="17">
        <v>345</v>
      </c>
      <c r="H16" s="17">
        <v>216</v>
      </c>
      <c r="I16" s="121">
        <v>59.7</v>
      </c>
      <c r="J16" s="2"/>
      <c r="K16" s="137">
        <f t="shared" si="0"/>
        <v>107.69230769230771</v>
      </c>
      <c r="L16" s="138">
        <f t="shared" si="1"/>
        <v>59.722222222222229</v>
      </c>
    </row>
    <row r="17" spans="1:12" x14ac:dyDescent="0.25">
      <c r="A17" s="1"/>
      <c r="B17" s="1"/>
      <c r="C17" s="1" t="s">
        <v>211</v>
      </c>
      <c r="D17" s="17">
        <v>29</v>
      </c>
      <c r="E17" s="17">
        <v>32</v>
      </c>
      <c r="F17" s="121">
        <v>-9.4</v>
      </c>
      <c r="G17" s="17">
        <v>406</v>
      </c>
      <c r="H17" s="17">
        <v>320</v>
      </c>
      <c r="I17" s="121">
        <v>26.9</v>
      </c>
      <c r="J17" s="2"/>
      <c r="K17" s="137">
        <f t="shared" si="0"/>
        <v>-9.375</v>
      </c>
      <c r="L17" s="138">
        <f t="shared" si="1"/>
        <v>26.875000000000004</v>
      </c>
    </row>
    <row r="18" spans="1:12" x14ac:dyDescent="0.25">
      <c r="A18" s="1"/>
      <c r="B18" s="1"/>
      <c r="C18" s="1" t="s">
        <v>214</v>
      </c>
      <c r="D18" s="17">
        <v>20</v>
      </c>
      <c r="E18" s="17">
        <v>23</v>
      </c>
      <c r="F18" s="121">
        <v>-13</v>
      </c>
      <c r="G18" s="17">
        <v>235</v>
      </c>
      <c r="H18" s="17">
        <v>175</v>
      </c>
      <c r="I18" s="121">
        <v>34.299999999999997</v>
      </c>
      <c r="J18" s="2"/>
      <c r="K18" s="137">
        <f t="shared" si="0"/>
        <v>-13.043478260869568</v>
      </c>
      <c r="L18" s="138">
        <f t="shared" si="1"/>
        <v>34.285714285714278</v>
      </c>
    </row>
    <row r="19" spans="1:12" x14ac:dyDescent="0.25">
      <c r="A19" s="1"/>
      <c r="B19" s="1"/>
      <c r="C19" s="1" t="s">
        <v>215</v>
      </c>
      <c r="D19" s="17">
        <v>10</v>
      </c>
      <c r="E19" s="17">
        <v>8</v>
      </c>
      <c r="F19" s="121">
        <v>25</v>
      </c>
      <c r="G19" s="17">
        <v>76</v>
      </c>
      <c r="H19" s="17">
        <v>70</v>
      </c>
      <c r="I19" s="121">
        <v>8.6</v>
      </c>
      <c r="J19" s="2"/>
      <c r="K19" s="137">
        <f t="shared" si="0"/>
        <v>25</v>
      </c>
      <c r="L19" s="138">
        <f t="shared" si="1"/>
        <v>8.5714285714285623</v>
      </c>
    </row>
    <row r="20" spans="1:12" x14ac:dyDescent="0.25">
      <c r="A20" s="1"/>
      <c r="B20" s="1"/>
      <c r="C20" s="1" t="s">
        <v>212</v>
      </c>
      <c r="D20" s="17">
        <v>8</v>
      </c>
      <c r="E20" s="17">
        <v>7</v>
      </c>
      <c r="F20" s="121">
        <v>14.3</v>
      </c>
      <c r="G20" s="17">
        <v>89</v>
      </c>
      <c r="H20" s="17">
        <v>141</v>
      </c>
      <c r="I20" s="121">
        <v>-36.9</v>
      </c>
      <c r="J20" s="2"/>
      <c r="K20" s="137">
        <f t="shared" si="0"/>
        <v>14.285714285714279</v>
      </c>
      <c r="L20" s="138">
        <f t="shared" si="1"/>
        <v>-36.87943262411347</v>
      </c>
    </row>
    <row r="21" spans="1:12" x14ac:dyDescent="0.25">
      <c r="A21" s="1"/>
      <c r="B21" s="1"/>
      <c r="C21" s="1" t="s">
        <v>220</v>
      </c>
      <c r="D21" s="17">
        <v>42</v>
      </c>
      <c r="E21" s="17">
        <v>37</v>
      </c>
      <c r="F21" s="121">
        <v>13.5</v>
      </c>
      <c r="G21" s="17">
        <v>333</v>
      </c>
      <c r="H21" s="17">
        <v>308</v>
      </c>
      <c r="I21" s="121">
        <v>8.1</v>
      </c>
      <c r="J21" s="2"/>
      <c r="K21" s="137">
        <f t="shared" si="0"/>
        <v>13.513513513513509</v>
      </c>
      <c r="L21" s="138">
        <f t="shared" si="1"/>
        <v>8.1168831168831233</v>
      </c>
    </row>
    <row r="22" spans="1:12" x14ac:dyDescent="0.25">
      <c r="A22" s="1"/>
      <c r="B22" s="104" t="s">
        <v>120</v>
      </c>
      <c r="C22" s="14"/>
      <c r="D22" s="379">
        <v>774</v>
      </c>
      <c r="E22" s="379">
        <v>579</v>
      </c>
      <c r="F22" s="388">
        <v>33.700000000000003</v>
      </c>
      <c r="G22" s="379">
        <v>6492</v>
      </c>
      <c r="H22" s="379">
        <v>5276</v>
      </c>
      <c r="I22" s="388">
        <v>23</v>
      </c>
      <c r="J22" s="8"/>
      <c r="K22" s="137">
        <f t="shared" si="0"/>
        <v>33.678756476683944</v>
      </c>
      <c r="L22" s="138">
        <f t="shared" si="1"/>
        <v>23.047763457164528</v>
      </c>
    </row>
    <row r="23" spans="1:12" x14ac:dyDescent="0.25">
      <c r="A23" s="1"/>
      <c r="B23" s="1"/>
      <c r="C23" s="1" t="s">
        <v>232</v>
      </c>
      <c r="D23" s="17">
        <v>550</v>
      </c>
      <c r="E23" s="17">
        <v>377</v>
      </c>
      <c r="F23" s="121">
        <v>45.9</v>
      </c>
      <c r="G23" s="17">
        <v>4164</v>
      </c>
      <c r="H23" s="17">
        <v>3352</v>
      </c>
      <c r="I23" s="121">
        <v>24.2</v>
      </c>
      <c r="J23" s="2"/>
      <c r="K23" s="137">
        <f t="shared" si="0"/>
        <v>45.888594164456229</v>
      </c>
      <c r="L23" s="138">
        <f t="shared" si="1"/>
        <v>24.224343675417657</v>
      </c>
    </row>
    <row r="24" spans="1:12" x14ac:dyDescent="0.25">
      <c r="A24" s="1"/>
      <c r="B24" s="1"/>
      <c r="C24" s="1" t="s">
        <v>231</v>
      </c>
      <c r="D24" s="46">
        <v>65</v>
      </c>
      <c r="E24" s="46">
        <v>52</v>
      </c>
      <c r="F24" s="47">
        <v>25</v>
      </c>
      <c r="G24" s="46">
        <v>578</v>
      </c>
      <c r="H24" s="46">
        <v>490</v>
      </c>
      <c r="I24" s="47">
        <v>18</v>
      </c>
      <c r="J24" s="2"/>
      <c r="K24" s="137">
        <f t="shared" si="0"/>
        <v>25</v>
      </c>
      <c r="L24" s="138">
        <f t="shared" si="1"/>
        <v>17.959183673469383</v>
      </c>
    </row>
    <row r="25" spans="1:12" x14ac:dyDescent="0.25">
      <c r="A25" s="1"/>
      <c r="B25" s="1"/>
      <c r="C25" s="1" t="s">
        <v>221</v>
      </c>
      <c r="D25" s="17">
        <v>63</v>
      </c>
      <c r="E25" s="17">
        <v>49</v>
      </c>
      <c r="F25" s="121">
        <v>28.6</v>
      </c>
      <c r="G25" s="17">
        <v>561</v>
      </c>
      <c r="H25" s="17">
        <v>467</v>
      </c>
      <c r="I25" s="121">
        <v>20.100000000000001</v>
      </c>
      <c r="J25" s="2"/>
      <c r="K25" s="137">
        <f t="shared" si="0"/>
        <v>28.57142857142858</v>
      </c>
      <c r="L25" s="138">
        <f t="shared" si="1"/>
        <v>20.128479657387576</v>
      </c>
    </row>
    <row r="26" spans="1:12" x14ac:dyDescent="0.25">
      <c r="A26" s="1"/>
      <c r="B26" s="1"/>
      <c r="C26" s="1" t="s">
        <v>222</v>
      </c>
      <c r="D26" s="17">
        <v>32</v>
      </c>
      <c r="E26" s="17">
        <v>49</v>
      </c>
      <c r="F26" s="47">
        <v>-34.700000000000003</v>
      </c>
      <c r="G26" s="17">
        <v>492</v>
      </c>
      <c r="H26" s="17">
        <v>400</v>
      </c>
      <c r="I26" s="121">
        <v>23</v>
      </c>
      <c r="J26" s="2"/>
      <c r="K26" s="137">
        <f t="shared" si="0"/>
        <v>-34.693877551020414</v>
      </c>
      <c r="L26" s="138">
        <f t="shared" si="1"/>
        <v>23</v>
      </c>
    </row>
    <row r="27" spans="1:12" x14ac:dyDescent="0.25">
      <c r="A27" s="1"/>
      <c r="B27" s="1"/>
      <c r="C27" s="1" t="s">
        <v>230</v>
      </c>
      <c r="D27" s="17">
        <v>31</v>
      </c>
      <c r="E27" s="17">
        <v>25</v>
      </c>
      <c r="F27" s="121">
        <v>24</v>
      </c>
      <c r="G27" s="17">
        <v>284</v>
      </c>
      <c r="H27" s="17">
        <v>251</v>
      </c>
      <c r="I27" s="121">
        <v>13.1</v>
      </c>
      <c r="J27" s="2"/>
      <c r="K27" s="137">
        <f t="shared" si="0"/>
        <v>24</v>
      </c>
      <c r="L27" s="138">
        <f t="shared" si="1"/>
        <v>13.147410358565747</v>
      </c>
    </row>
    <row r="28" spans="1:12" x14ac:dyDescent="0.25">
      <c r="A28" s="1"/>
      <c r="B28" s="1"/>
      <c r="C28" s="1" t="s">
        <v>234</v>
      </c>
      <c r="D28" s="46">
        <v>33</v>
      </c>
      <c r="E28" s="46">
        <v>27</v>
      </c>
      <c r="F28" s="47">
        <v>22.2</v>
      </c>
      <c r="G28" s="46">
        <v>413</v>
      </c>
      <c r="H28" s="46">
        <v>316</v>
      </c>
      <c r="I28" s="47">
        <v>30.7</v>
      </c>
      <c r="J28" s="2"/>
      <c r="K28" s="137">
        <f t="shared" si="0"/>
        <v>22.222222222222232</v>
      </c>
      <c r="L28" s="138">
        <f t="shared" si="1"/>
        <v>30.696202531645579</v>
      </c>
    </row>
    <row r="29" spans="1:12" ht="12" thickBot="1" x14ac:dyDescent="0.3">
      <c r="A29" s="69"/>
      <c r="B29" s="571" t="s">
        <v>121</v>
      </c>
      <c r="C29" s="50"/>
      <c r="D29" s="379">
        <v>85</v>
      </c>
      <c r="E29" s="379">
        <v>174</v>
      </c>
      <c r="F29" s="572">
        <v>-51.1</v>
      </c>
      <c r="G29" s="379">
        <v>723</v>
      </c>
      <c r="H29" s="489">
        <v>1062</v>
      </c>
      <c r="I29" s="572">
        <v>-31.9</v>
      </c>
      <c r="J29" s="8"/>
      <c r="K29" s="158">
        <f t="shared" si="0"/>
        <v>-51.149425287356323</v>
      </c>
      <c r="L29" s="159">
        <f t="shared" si="1"/>
        <v>-31.92090395480226</v>
      </c>
    </row>
    <row r="30" spans="1:12" ht="12.5" x14ac:dyDescent="0.25">
      <c r="D30" s="573"/>
      <c r="E30" s="573"/>
      <c r="F30" s="574"/>
      <c r="G30" s="573"/>
      <c r="H30" s="11"/>
      <c r="I30" s="71"/>
      <c r="K30" s="19"/>
      <c r="L30" s="19"/>
    </row>
    <row r="31" spans="1:12" customFormat="1" ht="12.5" x14ac:dyDescent="0.25">
      <c r="A31" s="163" t="s">
        <v>502</v>
      </c>
      <c r="D31" s="11"/>
      <c r="E31" s="11"/>
      <c r="F31" s="71"/>
      <c r="G31" s="11"/>
      <c r="H31" s="11"/>
      <c r="I31" s="71"/>
    </row>
    <row r="32" spans="1:12" ht="12.5" x14ac:dyDescent="0.25">
      <c r="D32" s="11"/>
      <c r="E32" s="11"/>
      <c r="F32" s="71"/>
      <c r="G32" s="11"/>
      <c r="H32" s="11"/>
      <c r="I32" s="71"/>
    </row>
    <row r="33" spans="1:9" ht="14.5" x14ac:dyDescent="0.35">
      <c r="A33" s="163" t="s">
        <v>67</v>
      </c>
      <c r="D33" s="575"/>
      <c r="E33" s="575"/>
      <c r="F33" s="576"/>
      <c r="G33" s="575"/>
      <c r="H33" s="575"/>
      <c r="I33" s="576"/>
    </row>
    <row r="34" spans="1:9" ht="12.5" x14ac:dyDescent="0.25">
      <c r="D34" s="11"/>
      <c r="E34" s="11"/>
      <c r="F34" s="71"/>
      <c r="G34" s="11"/>
      <c r="H34" s="11"/>
      <c r="I34" s="71"/>
    </row>
    <row r="35" spans="1:9" ht="14.5" x14ac:dyDescent="0.35">
      <c r="D35" s="575"/>
      <c r="E35" s="575"/>
      <c r="F35" s="576"/>
      <c r="G35" s="575"/>
      <c r="H35" s="575"/>
      <c r="I35" s="577"/>
    </row>
  </sheetData>
  <mergeCells count="8">
    <mergeCell ref="G6:H6"/>
    <mergeCell ref="K6:L6"/>
    <mergeCell ref="A2:I2"/>
    <mergeCell ref="A3:C5"/>
    <mergeCell ref="D4:F4"/>
    <mergeCell ref="G4:I4"/>
    <mergeCell ref="D6:E6"/>
    <mergeCell ref="D3:I3"/>
  </mergeCells>
  <phoneticPr fontId="0" type="noConversion"/>
  <printOptions verticalCentered="1"/>
  <pageMargins left="0" right="3.937007874015748E-2" top="0.19685039370078741" bottom="0.15748031496062992" header="0" footer="0"/>
  <pageSetup paperSize="9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Hoja11">
    <tabColor rgb="FFFF0000"/>
  </sheetPr>
  <dimension ref="A1:N59"/>
  <sheetViews>
    <sheetView zoomScaleNormal="100" workbookViewId="0">
      <selection activeCell="C24" sqref="C24"/>
    </sheetView>
  </sheetViews>
  <sheetFormatPr baseColWidth="10" defaultColWidth="11.453125" defaultRowHeight="12.5" x14ac:dyDescent="0.25"/>
  <cols>
    <col min="1" max="1" width="2.26953125" style="579" customWidth="1"/>
    <col min="2" max="2" width="2.7265625" style="579" customWidth="1"/>
    <col min="3" max="3" width="47.7265625" style="579" bestFit="1" customWidth="1"/>
    <col min="4" max="4" width="7.7265625" style="579" customWidth="1"/>
    <col min="5" max="5" width="10.26953125" style="579" customWidth="1"/>
    <col min="6" max="6" width="9.54296875" style="579" customWidth="1"/>
    <col min="7" max="7" width="8.7265625" style="579" customWidth="1"/>
    <col min="8" max="8" width="9.453125" style="579" customWidth="1"/>
    <col min="9" max="9" width="11.453125" style="579"/>
    <col min="10" max="10" width="10.7265625" style="580"/>
    <col min="11" max="11" width="9.7265625" style="579" bestFit="1" customWidth="1"/>
    <col min="12" max="12" width="11.453125" style="579"/>
    <col min="13" max="13" width="8" style="579" bestFit="1" customWidth="1"/>
    <col min="14" max="14" width="10.26953125" style="579" bestFit="1" customWidth="1"/>
    <col min="15" max="16384" width="11.453125" style="579"/>
  </cols>
  <sheetData>
    <row r="1" spans="1:14" ht="12.75" customHeight="1" x14ac:dyDescent="0.25">
      <c r="A1" s="516" t="s">
        <v>635</v>
      </c>
      <c r="B1" s="516"/>
      <c r="C1" s="516"/>
      <c r="D1" s="516"/>
      <c r="E1" s="516"/>
      <c r="F1" s="516"/>
      <c r="G1" s="516"/>
      <c r="H1" s="516"/>
    </row>
    <row r="2" spans="1:14" ht="12.75" customHeight="1" x14ac:dyDescent="0.25">
      <c r="A2" s="856"/>
      <c r="B2" s="856"/>
      <c r="C2" s="856"/>
      <c r="D2" s="856"/>
      <c r="E2" s="856"/>
      <c r="F2" s="856"/>
      <c r="G2" s="856"/>
      <c r="H2" s="856"/>
    </row>
    <row r="3" spans="1:14" ht="12.75" customHeight="1" x14ac:dyDescent="0.25">
      <c r="A3" s="581"/>
      <c r="B3" s="581"/>
      <c r="C3" s="582"/>
      <c r="D3" s="582"/>
      <c r="E3" s="582"/>
      <c r="F3" s="582"/>
      <c r="G3" s="582"/>
    </row>
    <row r="4" spans="1:14" ht="12.75" customHeight="1" thickBot="1" x14ac:dyDescent="0.3">
      <c r="A4" s="853" t="s">
        <v>312</v>
      </c>
      <c r="B4" s="853"/>
      <c r="C4" s="853"/>
      <c r="D4" s="854" t="s">
        <v>15</v>
      </c>
      <c r="E4" s="855"/>
      <c r="F4" s="855"/>
      <c r="G4" s="854" t="s">
        <v>609</v>
      </c>
      <c r="H4" s="855"/>
      <c r="I4" s="855"/>
      <c r="J4" s="583"/>
      <c r="K4" s="73"/>
      <c r="L4" s="73"/>
      <c r="M4" s="73"/>
      <c r="N4" s="73"/>
    </row>
    <row r="5" spans="1:14" ht="21.5" thickBot="1" x14ac:dyDescent="0.35">
      <c r="A5" s="853"/>
      <c r="B5" s="853"/>
      <c r="C5" s="853"/>
      <c r="D5" s="584" t="s">
        <v>106</v>
      </c>
      <c r="E5" s="584" t="s">
        <v>104</v>
      </c>
      <c r="F5" s="585" t="s">
        <v>56</v>
      </c>
      <c r="G5" s="584" t="s">
        <v>106</v>
      </c>
      <c r="H5" s="584" t="s">
        <v>104</v>
      </c>
      <c r="I5" s="585" t="s">
        <v>56</v>
      </c>
      <c r="J5" s="586"/>
      <c r="K5" s="846" t="s">
        <v>191</v>
      </c>
      <c r="L5" s="847"/>
      <c r="M5" s="848" t="s">
        <v>137</v>
      </c>
      <c r="N5" s="849"/>
    </row>
    <row r="6" spans="1:14" ht="12.75" customHeight="1" thickBot="1" x14ac:dyDescent="0.35">
      <c r="A6" s="587"/>
      <c r="B6" s="587"/>
      <c r="C6" s="587"/>
      <c r="D6" s="850" t="s">
        <v>5</v>
      </c>
      <c r="E6" s="850"/>
      <c r="F6" s="588" t="s">
        <v>73</v>
      </c>
      <c r="G6" s="850" t="s">
        <v>5</v>
      </c>
      <c r="H6" s="850"/>
      <c r="I6" s="588" t="s">
        <v>73</v>
      </c>
      <c r="J6" s="589"/>
      <c r="K6" s="590" t="s">
        <v>313</v>
      </c>
      <c r="L6" s="591" t="s">
        <v>314</v>
      </c>
      <c r="M6" s="592" t="s">
        <v>192</v>
      </c>
      <c r="N6" s="593" t="s">
        <v>315</v>
      </c>
    </row>
    <row r="7" spans="1:14" x14ac:dyDescent="0.25">
      <c r="A7" s="350" t="s">
        <v>145</v>
      </c>
      <c r="B7" s="350"/>
      <c r="C7" s="350"/>
      <c r="D7" s="379">
        <v>1247</v>
      </c>
      <c r="E7" s="379">
        <v>1002</v>
      </c>
      <c r="F7" s="388">
        <v>24.5</v>
      </c>
      <c r="G7" s="379">
        <v>13806</v>
      </c>
      <c r="H7" s="379">
        <v>10130</v>
      </c>
      <c r="I7" s="388">
        <v>36.299999999999997</v>
      </c>
      <c r="J7" s="594"/>
      <c r="K7" s="595">
        <f>(D7/E7-1)*100</f>
        <v>24.45109780439121</v>
      </c>
      <c r="L7" s="596">
        <f>(G7/H7-1)*100</f>
        <v>36.28825271470879</v>
      </c>
      <c r="M7" s="597">
        <f>+D7-E7</f>
        <v>245</v>
      </c>
      <c r="N7" s="598">
        <f>+G7-H7</f>
        <v>3676</v>
      </c>
    </row>
    <row r="8" spans="1:14" x14ac:dyDescent="0.25">
      <c r="A8" s="350"/>
      <c r="B8" s="599" t="s">
        <v>122</v>
      </c>
      <c r="C8" s="599"/>
      <c r="D8" s="379">
        <v>149</v>
      </c>
      <c r="E8" s="379">
        <v>131</v>
      </c>
      <c r="F8" s="388">
        <v>13.7</v>
      </c>
      <c r="G8" s="379">
        <v>1694</v>
      </c>
      <c r="H8" s="379">
        <v>1243</v>
      </c>
      <c r="I8" s="388">
        <v>36.299999999999997</v>
      </c>
      <c r="J8" s="594"/>
      <c r="K8" s="595">
        <f t="shared" ref="K8:K21" si="0">(D8/E8-1)*100</f>
        <v>13.740458015267176</v>
      </c>
      <c r="L8" s="596">
        <f t="shared" ref="L8:L33" si="1">(G8/H8-1)*100</f>
        <v>36.283185840707958</v>
      </c>
      <c r="M8" s="600">
        <f t="shared" ref="M8:M33" si="2">+D8-E8</f>
        <v>18</v>
      </c>
      <c r="N8" s="601">
        <f t="shared" ref="N8:N33" si="3">+G8-H8</f>
        <v>451</v>
      </c>
    </row>
    <row r="9" spans="1:14" x14ac:dyDescent="0.25">
      <c r="A9" s="602"/>
      <c r="B9" s="602"/>
      <c r="C9" s="602" t="s">
        <v>532</v>
      </c>
      <c r="D9" s="534">
        <v>101</v>
      </c>
      <c r="E9" s="534">
        <v>83</v>
      </c>
      <c r="F9" s="551">
        <v>21.7</v>
      </c>
      <c r="G9" s="534">
        <v>1107</v>
      </c>
      <c r="H9" s="534">
        <v>699</v>
      </c>
      <c r="I9" s="551">
        <v>58.4</v>
      </c>
      <c r="J9" s="594"/>
      <c r="K9" s="595">
        <f t="shared" si="0"/>
        <v>21.68674698795181</v>
      </c>
      <c r="L9" s="596">
        <f t="shared" si="1"/>
        <v>58.369098712446352</v>
      </c>
      <c r="M9" s="600">
        <f t="shared" si="2"/>
        <v>18</v>
      </c>
      <c r="N9" s="601">
        <f t="shared" si="3"/>
        <v>408</v>
      </c>
    </row>
    <row r="10" spans="1:14" x14ac:dyDescent="0.25">
      <c r="A10" s="602"/>
      <c r="B10" s="602"/>
      <c r="C10" s="602" t="s">
        <v>533</v>
      </c>
      <c r="D10" s="534">
        <v>0</v>
      </c>
      <c r="E10" s="534">
        <v>0</v>
      </c>
      <c r="F10" s="363">
        <v>68.099999999999994</v>
      </c>
      <c r="G10" s="534">
        <v>1</v>
      </c>
      <c r="H10" s="534">
        <v>0</v>
      </c>
      <c r="I10" s="551">
        <v>218.4</v>
      </c>
      <c r="J10" s="594"/>
      <c r="K10" s="595" t="e">
        <f t="shared" si="0"/>
        <v>#DIV/0!</v>
      </c>
      <c r="L10" s="596" t="e">
        <f>(G10/H10-1)*100</f>
        <v>#DIV/0!</v>
      </c>
      <c r="M10" s="600">
        <f t="shared" si="2"/>
        <v>0</v>
      </c>
      <c r="N10" s="601">
        <f t="shared" si="3"/>
        <v>1</v>
      </c>
    </row>
    <row r="11" spans="1:14" x14ac:dyDescent="0.25">
      <c r="A11" s="602"/>
      <c r="B11" s="602"/>
      <c r="C11" s="602" t="s">
        <v>534</v>
      </c>
      <c r="D11" s="534">
        <v>47</v>
      </c>
      <c r="E11" s="534">
        <v>48</v>
      </c>
      <c r="F11" s="551">
        <v>-2.1</v>
      </c>
      <c r="G11" s="534">
        <v>586</v>
      </c>
      <c r="H11" s="534">
        <v>543</v>
      </c>
      <c r="I11" s="551">
        <v>7.9</v>
      </c>
      <c r="J11" s="594"/>
      <c r="K11" s="595">
        <f t="shared" si="0"/>
        <v>-2.083333333333337</v>
      </c>
      <c r="L11" s="596">
        <f t="shared" si="1"/>
        <v>7.9189686924493463</v>
      </c>
      <c r="M11" s="600">
        <f t="shared" si="2"/>
        <v>-1</v>
      </c>
      <c r="N11" s="601">
        <f t="shared" si="3"/>
        <v>43</v>
      </c>
    </row>
    <row r="12" spans="1:14" x14ac:dyDescent="0.25">
      <c r="A12" s="350"/>
      <c r="B12" s="599" t="s">
        <v>123</v>
      </c>
      <c r="C12" s="602"/>
      <c r="D12" s="379">
        <v>538</v>
      </c>
      <c r="E12" s="379">
        <v>474</v>
      </c>
      <c r="F12" s="388">
        <v>13.5</v>
      </c>
      <c r="G12" s="379">
        <v>6092</v>
      </c>
      <c r="H12" s="379">
        <v>4887</v>
      </c>
      <c r="I12" s="388">
        <v>24.7</v>
      </c>
      <c r="J12" s="594"/>
      <c r="K12" s="595">
        <f t="shared" si="0"/>
        <v>13.502109704641342</v>
      </c>
      <c r="L12" s="596">
        <f t="shared" si="1"/>
        <v>24.657253939021896</v>
      </c>
      <c r="M12" s="600">
        <f t="shared" si="2"/>
        <v>64</v>
      </c>
      <c r="N12" s="601">
        <f t="shared" si="3"/>
        <v>1205</v>
      </c>
    </row>
    <row r="13" spans="1:14" x14ac:dyDescent="0.25">
      <c r="A13" s="350"/>
      <c r="B13" s="599"/>
      <c r="C13" s="602" t="s">
        <v>535</v>
      </c>
      <c r="D13" s="534">
        <v>8</v>
      </c>
      <c r="E13" s="534">
        <v>9</v>
      </c>
      <c r="F13" s="551">
        <v>-11.1</v>
      </c>
      <c r="G13" s="534">
        <v>305</v>
      </c>
      <c r="H13" s="534">
        <v>183</v>
      </c>
      <c r="I13" s="551">
        <v>66.7</v>
      </c>
      <c r="J13" s="594"/>
      <c r="K13" s="595">
        <f>(D13/E13-1)*100</f>
        <v>-11.111111111111116</v>
      </c>
      <c r="L13" s="596">
        <f>(G13/H13-1)*100</f>
        <v>66.666666666666671</v>
      </c>
      <c r="M13" s="600">
        <f t="shared" si="2"/>
        <v>-1</v>
      </c>
      <c r="N13" s="601">
        <f t="shared" si="3"/>
        <v>122</v>
      </c>
    </row>
    <row r="14" spans="1:14" x14ac:dyDescent="0.25">
      <c r="A14" s="350"/>
      <c r="B14" s="599"/>
      <c r="C14" s="602" t="s">
        <v>536</v>
      </c>
      <c r="D14" s="534">
        <v>11</v>
      </c>
      <c r="E14" s="534">
        <v>8</v>
      </c>
      <c r="F14" s="551">
        <v>37.5</v>
      </c>
      <c r="G14" s="534">
        <v>117</v>
      </c>
      <c r="H14" s="534">
        <v>90</v>
      </c>
      <c r="I14" s="551">
        <v>30</v>
      </c>
      <c r="J14" s="594"/>
      <c r="K14" s="595">
        <f>(D14/E14-1)*100</f>
        <v>37.5</v>
      </c>
      <c r="L14" s="596">
        <f>(G14/H14-1)*100</f>
        <v>30.000000000000004</v>
      </c>
      <c r="M14" s="600">
        <f t="shared" si="2"/>
        <v>3</v>
      </c>
      <c r="N14" s="601">
        <f t="shared" si="3"/>
        <v>27</v>
      </c>
    </row>
    <row r="15" spans="1:14" x14ac:dyDescent="0.25">
      <c r="A15" s="602"/>
      <c r="B15" s="602"/>
      <c r="C15" s="602" t="s">
        <v>537</v>
      </c>
      <c r="D15" s="534">
        <v>81</v>
      </c>
      <c r="E15" s="534">
        <v>65</v>
      </c>
      <c r="F15" s="551">
        <v>24.6</v>
      </c>
      <c r="G15" s="534">
        <v>746</v>
      </c>
      <c r="H15" s="534">
        <v>819</v>
      </c>
      <c r="I15" s="551">
        <v>-8.9</v>
      </c>
      <c r="J15" s="594"/>
      <c r="K15" s="595">
        <f t="shared" si="0"/>
        <v>24.615384615384617</v>
      </c>
      <c r="L15" s="596">
        <f t="shared" si="1"/>
        <v>-8.9133089133089154</v>
      </c>
      <c r="M15" s="600">
        <f t="shared" si="2"/>
        <v>16</v>
      </c>
      <c r="N15" s="601">
        <f t="shared" si="3"/>
        <v>-73</v>
      </c>
    </row>
    <row r="16" spans="1:14" x14ac:dyDescent="0.25">
      <c r="A16" s="602"/>
      <c r="B16" s="602"/>
      <c r="C16" s="602" t="s">
        <v>538</v>
      </c>
      <c r="D16" s="534">
        <v>437</v>
      </c>
      <c r="E16" s="534">
        <v>390</v>
      </c>
      <c r="F16" s="551">
        <v>12.1</v>
      </c>
      <c r="G16" s="534">
        <v>4900</v>
      </c>
      <c r="H16" s="534">
        <v>3772</v>
      </c>
      <c r="I16" s="551">
        <v>29.9</v>
      </c>
      <c r="J16" s="594"/>
      <c r="K16" s="595">
        <f t="shared" si="0"/>
        <v>12.051282051282053</v>
      </c>
      <c r="L16" s="596">
        <f t="shared" si="1"/>
        <v>29.904559915164363</v>
      </c>
      <c r="M16" s="600">
        <f t="shared" si="2"/>
        <v>47</v>
      </c>
      <c r="N16" s="601">
        <f t="shared" si="3"/>
        <v>1128</v>
      </c>
    </row>
    <row r="17" spans="1:14" x14ac:dyDescent="0.25">
      <c r="A17" s="602"/>
      <c r="B17" s="602"/>
      <c r="C17" s="602" t="s">
        <v>539</v>
      </c>
      <c r="D17" s="534">
        <v>2</v>
      </c>
      <c r="E17" s="534">
        <v>3</v>
      </c>
      <c r="F17" s="363">
        <v>-33.299999999999997</v>
      </c>
      <c r="G17" s="534">
        <v>24</v>
      </c>
      <c r="H17" s="534">
        <v>23</v>
      </c>
      <c r="I17" s="551">
        <v>4.3</v>
      </c>
      <c r="J17" s="594"/>
      <c r="K17" s="595">
        <f t="shared" ref="K17" si="4">(D17/E17-1)*100</f>
        <v>-33.333333333333336</v>
      </c>
      <c r="L17" s="596">
        <f t="shared" ref="L17" si="5">(G17/H17-1)*100</f>
        <v>4.3478260869565188</v>
      </c>
      <c r="M17" s="600">
        <f t="shared" ref="M17" si="6">+D17-E17</f>
        <v>-1</v>
      </c>
      <c r="N17" s="601">
        <f t="shared" ref="N17" si="7">+G17-H17</f>
        <v>1</v>
      </c>
    </row>
    <row r="18" spans="1:14" x14ac:dyDescent="0.25">
      <c r="A18" s="350"/>
      <c r="B18" s="599" t="s">
        <v>124</v>
      </c>
      <c r="C18" s="599"/>
      <c r="D18" s="379">
        <v>5</v>
      </c>
      <c r="E18" s="379">
        <v>5</v>
      </c>
      <c r="F18" s="670" t="s">
        <v>429</v>
      </c>
      <c r="G18" s="379">
        <v>681</v>
      </c>
      <c r="H18" s="379">
        <v>39</v>
      </c>
      <c r="I18" s="658">
        <v>1646.2</v>
      </c>
      <c r="J18" s="594"/>
      <c r="K18" s="595">
        <f t="shared" si="0"/>
        <v>0</v>
      </c>
      <c r="L18" s="596">
        <f t="shared" si="1"/>
        <v>1646.153846153846</v>
      </c>
      <c r="M18" s="600">
        <f t="shared" si="2"/>
        <v>0</v>
      </c>
      <c r="N18" s="601">
        <f t="shared" si="3"/>
        <v>642</v>
      </c>
    </row>
    <row r="19" spans="1:14" x14ac:dyDescent="0.25">
      <c r="A19" s="350"/>
      <c r="B19" s="599"/>
      <c r="C19" s="602" t="s">
        <v>324</v>
      </c>
      <c r="D19" s="534">
        <v>0</v>
      </c>
      <c r="E19" s="534">
        <v>0</v>
      </c>
      <c r="F19" s="551">
        <v>-58.5</v>
      </c>
      <c r="G19" s="534">
        <v>0</v>
      </c>
      <c r="H19" s="534">
        <v>0</v>
      </c>
      <c r="I19" s="551">
        <v>-22.1</v>
      </c>
      <c r="J19" s="594"/>
      <c r="K19" s="595" t="e">
        <f t="shared" ref="K19" si="8">(D19/E19-1)*100</f>
        <v>#DIV/0!</v>
      </c>
      <c r="L19" s="596" t="e">
        <f t="shared" ref="L19" si="9">(G19/H19-1)*100</f>
        <v>#DIV/0!</v>
      </c>
      <c r="M19" s="600">
        <f t="shared" si="2"/>
        <v>0</v>
      </c>
      <c r="N19" s="601">
        <f t="shared" si="3"/>
        <v>0</v>
      </c>
    </row>
    <row r="20" spans="1:14" x14ac:dyDescent="0.25">
      <c r="A20" s="350"/>
      <c r="B20" s="599"/>
      <c r="C20" s="602" t="s">
        <v>325</v>
      </c>
      <c r="D20" s="534">
        <v>5</v>
      </c>
      <c r="E20" s="534">
        <v>5</v>
      </c>
      <c r="F20" s="363" t="s">
        <v>429</v>
      </c>
      <c r="G20" s="534">
        <v>681</v>
      </c>
      <c r="H20" s="534">
        <v>39</v>
      </c>
      <c r="I20" s="551">
        <v>1646.2</v>
      </c>
      <c r="J20" s="594"/>
      <c r="K20" s="595">
        <f>(D20/E20-1)*100</f>
        <v>0</v>
      </c>
      <c r="L20" s="596">
        <f>(G20/H20-1)*100</f>
        <v>1646.153846153846</v>
      </c>
      <c r="M20" s="600">
        <f t="shared" si="2"/>
        <v>0</v>
      </c>
      <c r="N20" s="601">
        <f t="shared" si="3"/>
        <v>642</v>
      </c>
    </row>
    <row r="21" spans="1:14" x14ac:dyDescent="0.25">
      <c r="A21" s="350"/>
      <c r="B21" s="599" t="s">
        <v>125</v>
      </c>
      <c r="C21" s="599"/>
      <c r="D21" s="379">
        <v>289</v>
      </c>
      <c r="E21" s="379">
        <v>201</v>
      </c>
      <c r="F21" s="388">
        <v>43.8</v>
      </c>
      <c r="G21" s="379">
        <v>2786</v>
      </c>
      <c r="H21" s="379">
        <v>1910</v>
      </c>
      <c r="I21" s="388">
        <v>45.9</v>
      </c>
      <c r="J21" s="594"/>
      <c r="K21" s="595">
        <f t="shared" si="0"/>
        <v>43.781094527363187</v>
      </c>
      <c r="L21" s="596">
        <f t="shared" si="1"/>
        <v>45.863874345549746</v>
      </c>
      <c r="M21" s="600">
        <f t="shared" si="2"/>
        <v>88</v>
      </c>
      <c r="N21" s="601">
        <f t="shared" si="3"/>
        <v>876</v>
      </c>
    </row>
    <row r="22" spans="1:14" x14ac:dyDescent="0.25">
      <c r="A22" s="235"/>
      <c r="B22" s="602"/>
      <c r="C22" s="602" t="s">
        <v>326</v>
      </c>
      <c r="D22" s="534">
        <v>36</v>
      </c>
      <c r="E22" s="534">
        <v>33</v>
      </c>
      <c r="F22" s="551">
        <v>9.1</v>
      </c>
      <c r="G22" s="534">
        <v>428</v>
      </c>
      <c r="H22" s="534">
        <v>331</v>
      </c>
      <c r="I22" s="551">
        <v>29.3</v>
      </c>
      <c r="J22" s="594"/>
      <c r="K22" s="595">
        <f>(D22/E22-1)*100</f>
        <v>9.0909090909090828</v>
      </c>
      <c r="L22" s="596">
        <f>(G22/H22-1)*100</f>
        <v>29.305135951661619</v>
      </c>
      <c r="M22" s="600">
        <f t="shared" si="2"/>
        <v>3</v>
      </c>
      <c r="N22" s="601">
        <f t="shared" si="3"/>
        <v>97</v>
      </c>
    </row>
    <row r="23" spans="1:14" x14ac:dyDescent="0.25">
      <c r="A23" s="350"/>
      <c r="B23" s="602"/>
      <c r="C23" s="602" t="s">
        <v>327</v>
      </c>
      <c r="D23" s="534">
        <v>0</v>
      </c>
      <c r="E23" s="534">
        <v>0</v>
      </c>
      <c r="F23" s="551">
        <v>0.6</v>
      </c>
      <c r="G23" s="534">
        <v>1</v>
      </c>
      <c r="H23" s="534">
        <v>1</v>
      </c>
      <c r="I23" s="363" t="s">
        <v>429</v>
      </c>
      <c r="J23" s="594"/>
      <c r="K23" s="595" t="e">
        <f>(D23/E23-1)*100</f>
        <v>#DIV/0!</v>
      </c>
      <c r="L23" s="596">
        <f>(G23/H23-1)*100</f>
        <v>0</v>
      </c>
      <c r="M23" s="600">
        <f t="shared" si="2"/>
        <v>0</v>
      </c>
      <c r="N23" s="601">
        <f t="shared" si="3"/>
        <v>0</v>
      </c>
    </row>
    <row r="24" spans="1:14" x14ac:dyDescent="0.25">
      <c r="A24" s="350"/>
      <c r="B24" s="602"/>
      <c r="C24" s="602" t="s">
        <v>328</v>
      </c>
      <c r="D24" s="534">
        <v>253</v>
      </c>
      <c r="E24" s="534">
        <v>168</v>
      </c>
      <c r="F24" s="551">
        <v>50.6</v>
      </c>
      <c r="G24" s="534">
        <v>2358</v>
      </c>
      <c r="H24" s="534">
        <v>1578</v>
      </c>
      <c r="I24" s="551">
        <v>49.4</v>
      </c>
      <c r="J24" s="594"/>
      <c r="K24" s="595">
        <f>(D24/E24-1)*100</f>
        <v>50.595238095238095</v>
      </c>
      <c r="L24" s="596">
        <f>(G24/H24-1)*100</f>
        <v>49.429657794676807</v>
      </c>
      <c r="M24" s="600">
        <f t="shared" si="2"/>
        <v>85</v>
      </c>
      <c r="N24" s="601">
        <f t="shared" si="3"/>
        <v>780</v>
      </c>
    </row>
    <row r="25" spans="1:14" x14ac:dyDescent="0.25">
      <c r="A25" s="350"/>
      <c r="B25" s="599" t="s">
        <v>126</v>
      </c>
      <c r="C25" s="599"/>
      <c r="D25" s="379">
        <v>98</v>
      </c>
      <c r="E25" s="379">
        <v>116</v>
      </c>
      <c r="F25" s="388">
        <v>-15.5</v>
      </c>
      <c r="G25" s="379">
        <v>1172</v>
      </c>
      <c r="H25" s="379">
        <v>957</v>
      </c>
      <c r="I25" s="388">
        <v>22.5</v>
      </c>
      <c r="J25" s="594"/>
      <c r="K25" s="595">
        <f t="shared" ref="K25:K34" si="10">(D25/E25-1)*100</f>
        <v>-15.517241379310342</v>
      </c>
      <c r="L25" s="596">
        <f t="shared" si="1"/>
        <v>22.466039707419029</v>
      </c>
      <c r="M25" s="600">
        <f t="shared" si="2"/>
        <v>-18</v>
      </c>
      <c r="N25" s="601">
        <f t="shared" si="3"/>
        <v>215</v>
      </c>
    </row>
    <row r="26" spans="1:14" x14ac:dyDescent="0.25">
      <c r="A26" s="602"/>
      <c r="B26" s="602"/>
      <c r="C26" s="602" t="s">
        <v>329</v>
      </c>
      <c r="D26" s="534">
        <v>8</v>
      </c>
      <c r="E26" s="534">
        <v>12</v>
      </c>
      <c r="F26" s="551">
        <v>-33.299999999999997</v>
      </c>
      <c r="G26" s="534">
        <v>98</v>
      </c>
      <c r="H26" s="534">
        <v>86</v>
      </c>
      <c r="I26" s="551">
        <v>14</v>
      </c>
      <c r="J26" s="594"/>
      <c r="K26" s="595">
        <f t="shared" si="10"/>
        <v>-33.333333333333336</v>
      </c>
      <c r="L26" s="596">
        <f t="shared" si="1"/>
        <v>13.953488372093027</v>
      </c>
      <c r="M26" s="600">
        <f t="shared" si="2"/>
        <v>-4</v>
      </c>
      <c r="N26" s="601">
        <f t="shared" si="3"/>
        <v>12</v>
      </c>
    </row>
    <row r="27" spans="1:14" x14ac:dyDescent="0.25">
      <c r="A27" s="602"/>
      <c r="B27" s="602"/>
      <c r="C27" s="602" t="s">
        <v>330</v>
      </c>
      <c r="D27" s="534">
        <v>25</v>
      </c>
      <c r="E27" s="534">
        <v>27</v>
      </c>
      <c r="F27" s="363">
        <v>-7.4</v>
      </c>
      <c r="G27" s="534">
        <v>314</v>
      </c>
      <c r="H27" s="534">
        <v>249</v>
      </c>
      <c r="I27" s="551">
        <v>26.1</v>
      </c>
      <c r="J27" s="594"/>
      <c r="K27" s="595">
        <f t="shared" si="10"/>
        <v>-7.4074074074074066</v>
      </c>
      <c r="L27" s="596">
        <f t="shared" si="1"/>
        <v>26.104417670682722</v>
      </c>
      <c r="M27" s="600">
        <f t="shared" si="2"/>
        <v>-2</v>
      </c>
      <c r="N27" s="601">
        <f t="shared" si="3"/>
        <v>65</v>
      </c>
    </row>
    <row r="28" spans="1:14" x14ac:dyDescent="0.25">
      <c r="A28" s="602"/>
      <c r="B28" s="602"/>
      <c r="C28" s="602" t="s">
        <v>331</v>
      </c>
      <c r="D28" s="534">
        <v>4</v>
      </c>
      <c r="E28" s="534">
        <v>4</v>
      </c>
      <c r="F28" s="363" t="s">
        <v>429</v>
      </c>
      <c r="G28" s="534">
        <v>27</v>
      </c>
      <c r="H28" s="534">
        <v>30</v>
      </c>
      <c r="I28" s="551">
        <v>-10</v>
      </c>
      <c r="J28" s="594"/>
      <c r="K28" s="595">
        <f t="shared" si="10"/>
        <v>0</v>
      </c>
      <c r="L28" s="596">
        <f t="shared" si="1"/>
        <v>-9.9999999999999982</v>
      </c>
      <c r="M28" s="600">
        <f t="shared" si="2"/>
        <v>0</v>
      </c>
      <c r="N28" s="601">
        <f t="shared" si="3"/>
        <v>-3</v>
      </c>
    </row>
    <row r="29" spans="1:14" x14ac:dyDescent="0.25">
      <c r="A29" s="602"/>
      <c r="B29" s="602"/>
      <c r="C29" s="602" t="s">
        <v>332</v>
      </c>
      <c r="D29" s="534">
        <v>5</v>
      </c>
      <c r="E29" s="534">
        <v>4</v>
      </c>
      <c r="F29" s="551">
        <v>25</v>
      </c>
      <c r="G29" s="534">
        <v>47</v>
      </c>
      <c r="H29" s="534">
        <v>36</v>
      </c>
      <c r="I29" s="551">
        <v>30.6</v>
      </c>
      <c r="J29" s="594"/>
      <c r="K29" s="595">
        <f t="shared" si="10"/>
        <v>25</v>
      </c>
      <c r="L29" s="596">
        <f t="shared" si="1"/>
        <v>30.555555555555557</v>
      </c>
      <c r="M29" s="600">
        <f t="shared" si="2"/>
        <v>1</v>
      </c>
      <c r="N29" s="601">
        <f t="shared" si="3"/>
        <v>11</v>
      </c>
    </row>
    <row r="30" spans="1:14" x14ac:dyDescent="0.25">
      <c r="A30" s="602"/>
      <c r="B30" s="602"/>
      <c r="C30" s="602" t="s">
        <v>333</v>
      </c>
      <c r="D30" s="534">
        <v>26</v>
      </c>
      <c r="E30" s="534">
        <v>27</v>
      </c>
      <c r="F30" s="551">
        <v>-3.7</v>
      </c>
      <c r="G30" s="534">
        <v>334</v>
      </c>
      <c r="H30" s="534">
        <v>216</v>
      </c>
      <c r="I30" s="551">
        <v>54.6</v>
      </c>
      <c r="J30" s="594"/>
      <c r="K30" s="595">
        <f t="shared" si="10"/>
        <v>-3.703703703703709</v>
      </c>
      <c r="L30" s="596">
        <f t="shared" si="1"/>
        <v>54.629629629629626</v>
      </c>
      <c r="M30" s="600">
        <f t="shared" si="2"/>
        <v>-1</v>
      </c>
      <c r="N30" s="601">
        <f t="shared" si="3"/>
        <v>118</v>
      </c>
    </row>
    <row r="31" spans="1:14" x14ac:dyDescent="0.25">
      <c r="A31" s="602"/>
      <c r="B31" s="602"/>
      <c r="C31" s="602" t="s">
        <v>334</v>
      </c>
      <c r="D31" s="534">
        <v>26</v>
      </c>
      <c r="E31" s="534">
        <v>36</v>
      </c>
      <c r="F31" s="551">
        <v>-27.8</v>
      </c>
      <c r="G31" s="534">
        <v>303</v>
      </c>
      <c r="H31" s="534">
        <v>294</v>
      </c>
      <c r="I31" s="551">
        <v>3.1</v>
      </c>
      <c r="J31" s="594"/>
      <c r="K31" s="595">
        <f t="shared" si="10"/>
        <v>-27.777777777777779</v>
      </c>
      <c r="L31" s="596">
        <f t="shared" si="1"/>
        <v>3.0612244897959107</v>
      </c>
      <c r="M31" s="600">
        <f t="shared" si="2"/>
        <v>-10</v>
      </c>
      <c r="N31" s="601">
        <f t="shared" si="3"/>
        <v>9</v>
      </c>
    </row>
    <row r="32" spans="1:14" x14ac:dyDescent="0.25">
      <c r="A32" s="602"/>
      <c r="B32" s="602"/>
      <c r="C32" s="602" t="s">
        <v>323</v>
      </c>
      <c r="D32" s="534">
        <v>5</v>
      </c>
      <c r="E32" s="534">
        <v>6</v>
      </c>
      <c r="F32" s="363">
        <v>-16.7</v>
      </c>
      <c r="G32" s="534">
        <v>48</v>
      </c>
      <c r="H32" s="534">
        <v>46</v>
      </c>
      <c r="I32" s="551">
        <v>4.3</v>
      </c>
      <c r="J32" s="594"/>
      <c r="K32" s="595">
        <f t="shared" si="10"/>
        <v>-16.666666666666664</v>
      </c>
      <c r="L32" s="596">
        <f>(G32/H32-1)*100</f>
        <v>4.3478260869565188</v>
      </c>
      <c r="M32" s="600">
        <f t="shared" si="2"/>
        <v>-1</v>
      </c>
      <c r="N32" s="601">
        <f t="shared" si="3"/>
        <v>2</v>
      </c>
    </row>
    <row r="33" spans="1:14" x14ac:dyDescent="0.25">
      <c r="A33" s="350"/>
      <c r="B33" s="599" t="s">
        <v>127</v>
      </c>
      <c r="C33" s="599"/>
      <c r="D33" s="379">
        <v>169</v>
      </c>
      <c r="E33" s="379">
        <v>74</v>
      </c>
      <c r="F33" s="388">
        <v>128.4</v>
      </c>
      <c r="G33" s="379">
        <v>1378</v>
      </c>
      <c r="H33" s="379">
        <v>1093</v>
      </c>
      <c r="I33" s="388">
        <v>26.1</v>
      </c>
      <c r="J33" s="594"/>
      <c r="K33" s="595">
        <f t="shared" si="10"/>
        <v>128.37837837837839</v>
      </c>
      <c r="L33" s="596">
        <f t="shared" si="1"/>
        <v>26.075022872827081</v>
      </c>
      <c r="M33" s="600">
        <f t="shared" si="2"/>
        <v>95</v>
      </c>
      <c r="N33" s="601">
        <f t="shared" si="3"/>
        <v>285</v>
      </c>
    </row>
    <row r="34" spans="1:14" ht="13" thickBot="1" x14ac:dyDescent="0.3">
      <c r="A34" s="366"/>
      <c r="B34" s="603" t="s">
        <v>39</v>
      </c>
      <c r="C34" s="603"/>
      <c r="D34" s="604">
        <v>0</v>
      </c>
      <c r="E34" s="604">
        <v>0</v>
      </c>
      <c r="F34" s="605">
        <v>-91.6</v>
      </c>
      <c r="G34" s="604">
        <v>1</v>
      </c>
      <c r="H34" s="604">
        <v>2</v>
      </c>
      <c r="I34" s="572">
        <v>-50</v>
      </c>
      <c r="J34" s="594"/>
      <c r="K34" s="606" t="e">
        <f t="shared" si="10"/>
        <v>#DIV/0!</v>
      </c>
      <c r="L34" s="607">
        <f>(G34/H34-1)*100</f>
        <v>-50</v>
      </c>
      <c r="M34" s="608">
        <f>+D34-E34</f>
        <v>0</v>
      </c>
      <c r="N34" s="609">
        <f>+G34-H34</f>
        <v>-1</v>
      </c>
    </row>
    <row r="36" spans="1:14" x14ac:dyDescent="0.25">
      <c r="A36" s="163" t="s">
        <v>502</v>
      </c>
      <c r="J36" s="579"/>
    </row>
    <row r="37" spans="1:14" x14ac:dyDescent="0.25">
      <c r="A37" s="163"/>
      <c r="J37" s="579"/>
    </row>
    <row r="38" spans="1:14" x14ac:dyDescent="0.25">
      <c r="A38" s="163" t="s">
        <v>67</v>
      </c>
    </row>
    <row r="45" spans="1:14" x14ac:dyDescent="0.25">
      <c r="A45" s="579" t="s">
        <v>540</v>
      </c>
    </row>
    <row r="47" spans="1:14" ht="12.75" customHeight="1" x14ac:dyDescent="0.25">
      <c r="A47" s="857"/>
      <c r="B47" s="857"/>
      <c r="C47" s="857"/>
      <c r="D47" s="857"/>
      <c r="E47" s="857"/>
      <c r="F47" s="857"/>
      <c r="G47" s="857"/>
      <c r="H47" s="857"/>
    </row>
    <row r="48" spans="1:14" ht="12.75" customHeight="1" x14ac:dyDescent="0.25">
      <c r="A48" s="858" t="s">
        <v>304</v>
      </c>
      <c r="B48" s="858"/>
      <c r="C48" s="709" t="s">
        <v>541</v>
      </c>
      <c r="D48" s="709"/>
      <c r="E48" s="709"/>
      <c r="F48" s="709"/>
      <c r="G48" s="709"/>
      <c r="H48" s="709"/>
    </row>
    <row r="49" spans="1:11" ht="15.75" customHeight="1" thickBot="1" x14ac:dyDescent="0.3">
      <c r="A49" s="859"/>
      <c r="B49" s="859"/>
      <c r="C49" s="861" t="s">
        <v>17</v>
      </c>
      <c r="D49" s="861"/>
      <c r="E49" s="861"/>
      <c r="F49" s="861" t="s">
        <v>542</v>
      </c>
      <c r="G49" s="861"/>
      <c r="H49" s="861"/>
    </row>
    <row r="50" spans="1:11" ht="23.25" customHeight="1" x14ac:dyDescent="0.25">
      <c r="A50" s="860"/>
      <c r="B50" s="860"/>
      <c r="C50" s="610" t="s">
        <v>543</v>
      </c>
      <c r="D50" s="610" t="s">
        <v>544</v>
      </c>
      <c r="E50" s="610" t="s">
        <v>56</v>
      </c>
      <c r="F50" s="610" t="s">
        <v>543</v>
      </c>
      <c r="G50" s="610" t="s">
        <v>544</v>
      </c>
      <c r="H50" s="610" t="s">
        <v>56</v>
      </c>
      <c r="J50" s="851" t="s">
        <v>545</v>
      </c>
      <c r="K50" s="852"/>
    </row>
    <row r="51" spans="1:11" ht="12.75" customHeight="1" x14ac:dyDescent="0.25">
      <c r="A51" s="611"/>
      <c r="B51" s="611"/>
      <c r="C51" s="850" t="s">
        <v>5</v>
      </c>
      <c r="D51" s="850"/>
      <c r="E51" s="588" t="s">
        <v>73</v>
      </c>
      <c r="F51" s="850" t="s">
        <v>5</v>
      </c>
      <c r="G51" s="850"/>
      <c r="H51" s="588" t="s">
        <v>73</v>
      </c>
      <c r="J51" s="612" t="s">
        <v>546</v>
      </c>
      <c r="K51" s="613" t="s">
        <v>315</v>
      </c>
    </row>
    <row r="52" spans="1:11" ht="12" customHeight="1" x14ac:dyDescent="0.25">
      <c r="A52" s="614" t="s">
        <v>58</v>
      </c>
      <c r="B52" s="614"/>
      <c r="C52" s="352">
        <v>4114</v>
      </c>
      <c r="D52" s="352">
        <v>3409</v>
      </c>
      <c r="E52" s="353">
        <v>20.7</v>
      </c>
      <c r="F52" s="352">
        <v>38499</v>
      </c>
      <c r="G52" s="352">
        <v>45992</v>
      </c>
      <c r="H52" s="353">
        <v>-16.3</v>
      </c>
      <c r="I52" s="615"/>
      <c r="J52" s="595">
        <f>(C52/D52-1)*100</f>
        <v>20.680551481372845</v>
      </c>
      <c r="K52" s="616">
        <f>(F52/G52-1)*100</f>
        <v>-16.291963819794741</v>
      </c>
    </row>
    <row r="53" spans="1:11" ht="12" customHeight="1" x14ac:dyDescent="0.25">
      <c r="A53" s="617"/>
      <c r="B53" s="618" t="s">
        <v>122</v>
      </c>
      <c r="C53" s="362">
        <v>803</v>
      </c>
      <c r="D53" s="362">
        <v>611</v>
      </c>
      <c r="E53" s="363">
        <v>31.400000000000002</v>
      </c>
      <c r="F53" s="362">
        <v>6571</v>
      </c>
      <c r="G53" s="362">
        <v>7880</v>
      </c>
      <c r="H53" s="363">
        <v>-16.600000000000001</v>
      </c>
      <c r="I53" s="615"/>
      <c r="J53" s="595">
        <f t="shared" ref="J53:J59" si="11">(C53/D53-1)*100</f>
        <v>31.423895253682478</v>
      </c>
      <c r="K53" s="616">
        <f t="shared" ref="K53:K59" si="12">(F53/G53-1)*100</f>
        <v>-16.611675126903556</v>
      </c>
    </row>
    <row r="54" spans="1:11" ht="12" customHeight="1" x14ac:dyDescent="0.25">
      <c r="A54" s="617"/>
      <c r="B54" s="618" t="s">
        <v>123</v>
      </c>
      <c r="C54" s="362">
        <v>1533</v>
      </c>
      <c r="D54" s="362">
        <v>1166</v>
      </c>
      <c r="E54" s="363">
        <v>31.5</v>
      </c>
      <c r="F54" s="362">
        <v>15341</v>
      </c>
      <c r="G54" s="362">
        <v>16050</v>
      </c>
      <c r="H54" s="363">
        <v>-4.4000000000000004</v>
      </c>
      <c r="I54" s="615"/>
      <c r="J54" s="595">
        <f t="shared" si="11"/>
        <v>31.475128644939975</v>
      </c>
      <c r="K54" s="616">
        <f t="shared" si="12"/>
        <v>-4.4174454828660448</v>
      </c>
    </row>
    <row r="55" spans="1:11" ht="12" customHeight="1" x14ac:dyDescent="0.25">
      <c r="A55" s="617"/>
      <c r="B55" s="618" t="s">
        <v>547</v>
      </c>
      <c r="C55" s="362">
        <v>157</v>
      </c>
      <c r="D55" s="362">
        <v>262</v>
      </c>
      <c r="E55" s="365">
        <v>-40.1</v>
      </c>
      <c r="F55" s="362">
        <v>2542</v>
      </c>
      <c r="G55" s="362">
        <v>4188</v>
      </c>
      <c r="H55" s="363">
        <v>-39.300000000000004</v>
      </c>
      <c r="I55" s="615"/>
      <c r="J55" s="595">
        <f t="shared" si="11"/>
        <v>-40.07633587786259</v>
      </c>
      <c r="K55" s="616">
        <f t="shared" si="12"/>
        <v>-39.302769818529129</v>
      </c>
    </row>
    <row r="56" spans="1:11" ht="12" customHeight="1" x14ac:dyDescent="0.25">
      <c r="A56" s="617"/>
      <c r="B56" s="618" t="s">
        <v>125</v>
      </c>
      <c r="C56" s="362">
        <v>862</v>
      </c>
      <c r="D56" s="362">
        <v>757</v>
      </c>
      <c r="E56" s="363">
        <v>13.9</v>
      </c>
      <c r="F56" s="362">
        <v>6805</v>
      </c>
      <c r="G56" s="362">
        <v>9598</v>
      </c>
      <c r="H56" s="363">
        <v>-29.1</v>
      </c>
      <c r="I56" s="615"/>
      <c r="J56" s="595">
        <f t="shared" si="11"/>
        <v>13.870541611624843</v>
      </c>
      <c r="K56" s="616">
        <f t="shared" si="12"/>
        <v>-29.099812460929364</v>
      </c>
    </row>
    <row r="57" spans="1:11" ht="12" customHeight="1" x14ac:dyDescent="0.25">
      <c r="A57" s="617"/>
      <c r="B57" s="618" t="s">
        <v>126</v>
      </c>
      <c r="C57" s="362">
        <v>549</v>
      </c>
      <c r="D57" s="362">
        <v>477</v>
      </c>
      <c r="E57" s="363">
        <v>15.1</v>
      </c>
      <c r="F57" s="362">
        <v>5487</v>
      </c>
      <c r="G57" s="362">
        <v>5831</v>
      </c>
      <c r="H57" s="363">
        <v>-5.9</v>
      </c>
      <c r="I57" s="615"/>
      <c r="J57" s="595">
        <f t="shared" si="11"/>
        <v>15.094339622641506</v>
      </c>
      <c r="K57" s="616">
        <f t="shared" si="12"/>
        <v>-5.899502658206135</v>
      </c>
    </row>
    <row r="58" spans="1:11" ht="12" customHeight="1" x14ac:dyDescent="0.25">
      <c r="A58" s="617"/>
      <c r="B58" s="619" t="s">
        <v>127</v>
      </c>
      <c r="C58" s="362">
        <v>170</v>
      </c>
      <c r="D58" s="362">
        <v>114</v>
      </c>
      <c r="E58" s="363">
        <v>49.1</v>
      </c>
      <c r="F58" s="362">
        <v>1427</v>
      </c>
      <c r="G58" s="362">
        <v>2198</v>
      </c>
      <c r="H58" s="363">
        <v>-35.1</v>
      </c>
      <c r="I58" s="615"/>
      <c r="J58" s="595">
        <f t="shared" si="11"/>
        <v>49.122807017543856</v>
      </c>
      <c r="K58" s="616">
        <f t="shared" si="12"/>
        <v>-35.077343039126475</v>
      </c>
    </row>
    <row r="59" spans="1:11" ht="12" customHeight="1" x14ac:dyDescent="0.25">
      <c r="A59" s="620"/>
      <c r="B59" s="621" t="s">
        <v>39</v>
      </c>
      <c r="C59" s="536">
        <v>40</v>
      </c>
      <c r="D59" s="536">
        <v>22</v>
      </c>
      <c r="E59" s="506">
        <v>81.8</v>
      </c>
      <c r="F59" s="505">
        <v>327</v>
      </c>
      <c r="G59" s="505">
        <v>245</v>
      </c>
      <c r="H59" s="506">
        <v>33.5</v>
      </c>
      <c r="I59" s="615"/>
      <c r="J59" s="622">
        <f t="shared" si="11"/>
        <v>81.818181818181813</v>
      </c>
      <c r="K59" s="623">
        <f t="shared" si="12"/>
        <v>33.469387755102041</v>
      </c>
    </row>
  </sheetData>
  <mergeCells count="16">
    <mergeCell ref="A2:H2"/>
    <mergeCell ref="A47:H47"/>
    <mergeCell ref="A48:B50"/>
    <mergeCell ref="C49:E49"/>
    <mergeCell ref="F49:H49"/>
    <mergeCell ref="C48:H48"/>
    <mergeCell ref="K5:L5"/>
    <mergeCell ref="M5:N5"/>
    <mergeCell ref="C51:D51"/>
    <mergeCell ref="F51:G51"/>
    <mergeCell ref="J50:K50"/>
    <mergeCell ref="D6:E6"/>
    <mergeCell ref="G6:H6"/>
    <mergeCell ref="A4:C5"/>
    <mergeCell ref="D4:F4"/>
    <mergeCell ref="G4:I4"/>
  </mergeCells>
  <phoneticPr fontId="18" type="noConversion"/>
  <printOptions horizontalCentered="1"/>
  <pageMargins left="0.19685039370078741" right="0.19685039370078741" top="0.98425196850393704" bottom="0.98425196850393704" header="0" footer="0"/>
  <pageSetup paperSize="9"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I38"/>
  <sheetViews>
    <sheetView workbookViewId="0">
      <selection activeCell="G17" sqref="G17"/>
    </sheetView>
  </sheetViews>
  <sheetFormatPr baseColWidth="10" defaultColWidth="10.7265625" defaultRowHeight="12.5" x14ac:dyDescent="0.25"/>
  <cols>
    <col min="1" max="1" width="2" customWidth="1"/>
    <col min="2" max="2" width="2.54296875" customWidth="1"/>
    <col min="3" max="3" width="50.7265625" customWidth="1"/>
    <col min="4" max="4" width="9.26953125" customWidth="1"/>
    <col min="5" max="5" width="9.453125" customWidth="1"/>
    <col min="6" max="6" width="8.26953125" customWidth="1"/>
    <col min="7" max="7" width="8.453125" customWidth="1"/>
    <col min="8" max="8" width="9.54296875" customWidth="1"/>
    <col min="9" max="9" width="9.7265625" customWidth="1"/>
  </cols>
  <sheetData>
    <row r="1" spans="1:9" x14ac:dyDescent="0.25">
      <c r="A1" s="127" t="s">
        <v>636</v>
      </c>
      <c r="B1" s="127"/>
      <c r="C1" s="127"/>
      <c r="D1" s="127"/>
      <c r="E1" s="127"/>
      <c r="F1" s="127"/>
      <c r="G1" s="127"/>
      <c r="H1" s="127"/>
    </row>
    <row r="2" spans="1:9" x14ac:dyDescent="0.25">
      <c r="A2" s="724"/>
      <c r="B2" s="724"/>
      <c r="C2" s="724"/>
      <c r="D2" s="724"/>
      <c r="E2" s="724"/>
      <c r="F2" s="724"/>
      <c r="G2" s="724"/>
      <c r="H2" s="724"/>
    </row>
    <row r="3" spans="1:9" x14ac:dyDescent="0.25">
      <c r="A3" s="291"/>
      <c r="B3" s="291"/>
      <c r="C3" s="292"/>
      <c r="D3" s="292"/>
      <c r="E3" s="292"/>
      <c r="F3" s="292"/>
      <c r="G3" s="292"/>
    </row>
    <row r="4" spans="1:9" x14ac:dyDescent="0.25">
      <c r="A4" s="862" t="s">
        <v>312</v>
      </c>
      <c r="B4" s="862"/>
      <c r="C4" s="862"/>
      <c r="D4" s="863" t="s">
        <v>15</v>
      </c>
      <c r="E4" s="864"/>
      <c r="F4" s="864"/>
      <c r="G4" s="863" t="s">
        <v>609</v>
      </c>
      <c r="H4" s="864"/>
      <c r="I4" s="864"/>
    </row>
    <row r="5" spans="1:9" ht="21" x14ac:dyDescent="0.25">
      <c r="A5" s="862"/>
      <c r="B5" s="862"/>
      <c r="C5" s="862"/>
      <c r="D5" s="161" t="s">
        <v>106</v>
      </c>
      <c r="E5" s="161" t="s">
        <v>104</v>
      </c>
      <c r="F5" s="83" t="s">
        <v>56</v>
      </c>
      <c r="G5" s="161" t="s">
        <v>106</v>
      </c>
      <c r="H5" s="161" t="s">
        <v>104</v>
      </c>
      <c r="I5" s="83" t="s">
        <v>56</v>
      </c>
    </row>
    <row r="6" spans="1:9" x14ac:dyDescent="0.25">
      <c r="A6" s="44"/>
      <c r="B6" s="44"/>
      <c r="C6" s="44"/>
      <c r="D6" s="733" t="s">
        <v>5</v>
      </c>
      <c r="E6" s="733"/>
      <c r="F6" s="126" t="s">
        <v>73</v>
      </c>
      <c r="G6" s="733" t="s">
        <v>5</v>
      </c>
      <c r="H6" s="733"/>
      <c r="I6" s="126" t="s">
        <v>73</v>
      </c>
    </row>
    <row r="7" spans="1:9" x14ac:dyDescent="0.25">
      <c r="A7" s="14" t="s">
        <v>145</v>
      </c>
      <c r="B7" s="14"/>
      <c r="C7" s="14"/>
      <c r="D7" s="175">
        <v>1501</v>
      </c>
      <c r="E7" s="175">
        <v>1323</v>
      </c>
      <c r="F7" s="176">
        <v>13.5</v>
      </c>
      <c r="G7" s="175">
        <v>14858</v>
      </c>
      <c r="H7" s="175">
        <v>10847</v>
      </c>
      <c r="I7" s="176">
        <v>37</v>
      </c>
    </row>
    <row r="8" spans="1:9" x14ac:dyDescent="0.25">
      <c r="A8" s="14"/>
      <c r="B8" s="49" t="s">
        <v>122</v>
      </c>
      <c r="C8" s="49"/>
      <c r="D8" s="175">
        <v>469</v>
      </c>
      <c r="E8" s="175">
        <v>395</v>
      </c>
      <c r="F8" s="176">
        <v>18.7</v>
      </c>
      <c r="G8" s="175">
        <v>4457</v>
      </c>
      <c r="H8" s="175">
        <v>3333</v>
      </c>
      <c r="I8" s="176">
        <v>33.700000000000003</v>
      </c>
    </row>
    <row r="9" spans="1:9" x14ac:dyDescent="0.25">
      <c r="A9" s="70"/>
      <c r="B9" s="70"/>
      <c r="C9" s="70" t="s">
        <v>548</v>
      </c>
      <c r="D9" s="177">
        <v>424</v>
      </c>
      <c r="E9" s="177">
        <v>267</v>
      </c>
      <c r="F9" s="178">
        <v>58.8</v>
      </c>
      <c r="G9" s="177">
        <v>3389</v>
      </c>
      <c r="H9" s="177">
        <v>2334</v>
      </c>
      <c r="I9" s="178">
        <v>45.2</v>
      </c>
    </row>
    <row r="10" spans="1:9" x14ac:dyDescent="0.25">
      <c r="A10" s="70"/>
      <c r="B10" s="70"/>
      <c r="C10" s="70" t="s">
        <v>549</v>
      </c>
      <c r="D10" s="177">
        <v>41</v>
      </c>
      <c r="E10" s="177">
        <v>124</v>
      </c>
      <c r="F10" s="178">
        <v>-66.900000000000006</v>
      </c>
      <c r="G10" s="177">
        <v>999</v>
      </c>
      <c r="H10" s="177">
        <v>963</v>
      </c>
      <c r="I10" s="178">
        <v>3.7</v>
      </c>
    </row>
    <row r="11" spans="1:9" x14ac:dyDescent="0.25">
      <c r="A11" s="70"/>
      <c r="B11" s="70"/>
      <c r="C11" s="70" t="s">
        <v>550</v>
      </c>
      <c r="D11" s="177">
        <v>4</v>
      </c>
      <c r="E11" s="177">
        <v>4</v>
      </c>
      <c r="F11" s="178" t="s">
        <v>429</v>
      </c>
      <c r="G11" s="177">
        <v>69</v>
      </c>
      <c r="H11" s="177">
        <v>36</v>
      </c>
      <c r="I11" s="178">
        <v>91.7</v>
      </c>
    </row>
    <row r="12" spans="1:9" x14ac:dyDescent="0.25">
      <c r="A12" s="14"/>
      <c r="B12" s="49" t="s">
        <v>123</v>
      </c>
      <c r="C12" s="49"/>
      <c r="D12" s="175">
        <v>524</v>
      </c>
      <c r="E12" s="175">
        <v>496</v>
      </c>
      <c r="F12" s="176">
        <v>5.6</v>
      </c>
      <c r="G12" s="175">
        <v>5055</v>
      </c>
      <c r="H12" s="175">
        <v>3841</v>
      </c>
      <c r="I12" s="176">
        <v>31.6</v>
      </c>
    </row>
    <row r="13" spans="1:9" x14ac:dyDescent="0.25">
      <c r="A13" s="14"/>
      <c r="B13" s="49"/>
      <c r="C13" s="70" t="s">
        <v>535</v>
      </c>
      <c r="D13" s="177">
        <v>0</v>
      </c>
      <c r="E13" s="177">
        <v>0</v>
      </c>
      <c r="F13" s="178" t="s">
        <v>112</v>
      </c>
      <c r="G13" s="177">
        <v>0</v>
      </c>
      <c r="H13" s="177">
        <v>0</v>
      </c>
      <c r="I13" s="178">
        <v>21.7</v>
      </c>
    </row>
    <row r="14" spans="1:9" x14ac:dyDescent="0.25">
      <c r="A14" s="14"/>
      <c r="B14" s="49"/>
      <c r="C14" s="70" t="s">
        <v>536</v>
      </c>
      <c r="D14" s="177">
        <v>0</v>
      </c>
      <c r="E14" s="177">
        <v>0</v>
      </c>
      <c r="F14" s="178">
        <v>78.7</v>
      </c>
      <c r="G14" s="177">
        <v>3</v>
      </c>
      <c r="H14" s="177">
        <v>2</v>
      </c>
      <c r="I14" s="178">
        <v>50</v>
      </c>
    </row>
    <row r="15" spans="1:9" x14ac:dyDescent="0.25">
      <c r="A15" s="70"/>
      <c r="B15" s="70"/>
      <c r="C15" s="70" t="s">
        <v>537</v>
      </c>
      <c r="D15" s="177">
        <v>1</v>
      </c>
      <c r="E15" s="177">
        <v>2</v>
      </c>
      <c r="F15" s="178">
        <v>-50</v>
      </c>
      <c r="G15" s="177">
        <v>35</v>
      </c>
      <c r="H15" s="177">
        <v>19</v>
      </c>
      <c r="I15" s="178">
        <v>84.2</v>
      </c>
    </row>
    <row r="16" spans="1:9" x14ac:dyDescent="0.25">
      <c r="A16" s="70"/>
      <c r="B16" s="70"/>
      <c r="C16" s="70" t="s">
        <v>538</v>
      </c>
      <c r="D16" s="177">
        <v>517</v>
      </c>
      <c r="E16" s="177">
        <v>480</v>
      </c>
      <c r="F16" s="178">
        <v>7.7</v>
      </c>
      <c r="G16" s="177">
        <v>4923</v>
      </c>
      <c r="H16" s="177">
        <v>3397</v>
      </c>
      <c r="I16" s="178">
        <v>44.9</v>
      </c>
    </row>
    <row r="17" spans="1:9" x14ac:dyDescent="0.25">
      <c r="A17" s="70"/>
      <c r="B17" s="70"/>
      <c r="C17" s="70" t="s">
        <v>539</v>
      </c>
      <c r="D17" s="177">
        <v>5</v>
      </c>
      <c r="E17" s="177">
        <v>13</v>
      </c>
      <c r="F17" s="178">
        <v>-61.5</v>
      </c>
      <c r="G17" s="177">
        <v>94</v>
      </c>
      <c r="H17" s="177">
        <v>422</v>
      </c>
      <c r="I17" s="178">
        <v>-77.7</v>
      </c>
    </row>
    <row r="18" spans="1:9" x14ac:dyDescent="0.25">
      <c r="A18" s="14"/>
      <c r="B18" s="49" t="s">
        <v>124</v>
      </c>
      <c r="C18" s="49"/>
      <c r="D18" s="175">
        <v>0</v>
      </c>
      <c r="E18" s="175">
        <v>0</v>
      </c>
      <c r="F18" s="176">
        <v>52.9</v>
      </c>
      <c r="G18" s="175">
        <v>4</v>
      </c>
      <c r="H18" s="175">
        <v>3</v>
      </c>
      <c r="I18" s="176">
        <v>33.299999999999997</v>
      </c>
    </row>
    <row r="19" spans="1:9" x14ac:dyDescent="0.25">
      <c r="A19" s="14"/>
      <c r="B19" s="49"/>
      <c r="C19" s="70" t="s">
        <v>324</v>
      </c>
      <c r="D19" s="177" t="s">
        <v>429</v>
      </c>
      <c r="E19" s="177" t="s">
        <v>429</v>
      </c>
      <c r="F19" s="178" t="s">
        <v>429</v>
      </c>
      <c r="G19" s="177">
        <v>0</v>
      </c>
      <c r="H19" s="177">
        <v>0</v>
      </c>
      <c r="I19" s="178">
        <v>-61.4</v>
      </c>
    </row>
    <row r="20" spans="1:9" x14ac:dyDescent="0.25">
      <c r="A20" s="14"/>
      <c r="B20" s="49"/>
      <c r="C20" s="70" t="s">
        <v>325</v>
      </c>
      <c r="D20" s="177">
        <v>0</v>
      </c>
      <c r="E20" s="177">
        <v>0</v>
      </c>
      <c r="F20" s="178">
        <v>52.9</v>
      </c>
      <c r="G20" s="177">
        <v>4</v>
      </c>
      <c r="H20" s="177">
        <v>3</v>
      </c>
      <c r="I20" s="178">
        <v>33.299999999999997</v>
      </c>
    </row>
    <row r="21" spans="1:9" x14ac:dyDescent="0.25">
      <c r="A21" s="14"/>
      <c r="B21" s="49" t="s">
        <v>125</v>
      </c>
      <c r="C21" s="49"/>
      <c r="D21" s="175">
        <v>291</v>
      </c>
      <c r="E21" s="175">
        <v>258</v>
      </c>
      <c r="F21" s="176">
        <v>12.8</v>
      </c>
      <c r="G21" s="175">
        <v>3243</v>
      </c>
      <c r="H21" s="175">
        <v>2209</v>
      </c>
      <c r="I21" s="176">
        <v>46.8</v>
      </c>
    </row>
    <row r="22" spans="1:9" x14ac:dyDescent="0.25">
      <c r="A22" s="4"/>
      <c r="B22" s="70"/>
      <c r="C22" s="70" t="s">
        <v>326</v>
      </c>
      <c r="D22" s="177">
        <v>164</v>
      </c>
      <c r="E22" s="177">
        <v>138</v>
      </c>
      <c r="F22" s="178">
        <v>18.8</v>
      </c>
      <c r="G22" s="177">
        <v>1576</v>
      </c>
      <c r="H22" s="177">
        <v>1141</v>
      </c>
      <c r="I22" s="178">
        <v>38.1</v>
      </c>
    </row>
    <row r="23" spans="1:9" x14ac:dyDescent="0.25">
      <c r="A23" s="14"/>
      <c r="B23" s="70"/>
      <c r="C23" s="70" t="s">
        <v>327</v>
      </c>
      <c r="D23" s="177">
        <v>69</v>
      </c>
      <c r="E23" s="177">
        <v>64</v>
      </c>
      <c r="F23" s="178">
        <v>7.8</v>
      </c>
      <c r="G23" s="177">
        <v>978</v>
      </c>
      <c r="H23" s="177">
        <v>605</v>
      </c>
      <c r="I23" s="178">
        <v>61.7</v>
      </c>
    </row>
    <row r="24" spans="1:9" x14ac:dyDescent="0.25">
      <c r="A24" s="14"/>
      <c r="B24" s="70"/>
      <c r="C24" s="70" t="s">
        <v>328</v>
      </c>
      <c r="D24" s="177">
        <v>57</v>
      </c>
      <c r="E24" s="177">
        <v>56</v>
      </c>
      <c r="F24" s="178">
        <v>1.8</v>
      </c>
      <c r="G24" s="177">
        <v>689</v>
      </c>
      <c r="H24" s="177">
        <v>463</v>
      </c>
      <c r="I24" s="178">
        <v>48.8</v>
      </c>
    </row>
    <row r="25" spans="1:9" x14ac:dyDescent="0.25">
      <c r="A25" s="14"/>
      <c r="B25" s="49" t="s">
        <v>126</v>
      </c>
      <c r="C25" s="49"/>
      <c r="D25" s="175">
        <v>215</v>
      </c>
      <c r="E25" s="175">
        <v>171</v>
      </c>
      <c r="F25" s="176">
        <v>25.7</v>
      </c>
      <c r="G25" s="175">
        <v>2022</v>
      </c>
      <c r="H25" s="175">
        <v>1420</v>
      </c>
      <c r="I25" s="176">
        <v>42.4</v>
      </c>
    </row>
    <row r="26" spans="1:9" x14ac:dyDescent="0.25">
      <c r="A26" s="70"/>
      <c r="B26" s="70"/>
      <c r="C26" s="70" t="s">
        <v>329</v>
      </c>
      <c r="D26" s="177">
        <v>1</v>
      </c>
      <c r="E26" s="177">
        <v>0</v>
      </c>
      <c r="F26" s="178">
        <v>104.9</v>
      </c>
      <c r="G26" s="177">
        <v>7</v>
      </c>
      <c r="H26" s="177">
        <v>6</v>
      </c>
      <c r="I26" s="178">
        <v>16.7</v>
      </c>
    </row>
    <row r="27" spans="1:9" x14ac:dyDescent="0.25">
      <c r="A27" s="70"/>
      <c r="B27" s="70"/>
      <c r="C27" s="70" t="s">
        <v>330</v>
      </c>
      <c r="D27" s="177">
        <v>2</v>
      </c>
      <c r="E27" s="177">
        <v>3</v>
      </c>
      <c r="F27" s="178">
        <v>-33.299999999999997</v>
      </c>
      <c r="G27" s="177">
        <v>29</v>
      </c>
      <c r="H27" s="177">
        <v>27</v>
      </c>
      <c r="I27" s="178">
        <v>7.4</v>
      </c>
    </row>
    <row r="28" spans="1:9" x14ac:dyDescent="0.25">
      <c r="A28" s="70"/>
      <c r="B28" s="70"/>
      <c r="C28" s="70" t="s">
        <v>331</v>
      </c>
      <c r="D28" s="177">
        <v>35</v>
      </c>
      <c r="E28" s="177">
        <v>23</v>
      </c>
      <c r="F28" s="178">
        <v>52.2</v>
      </c>
      <c r="G28" s="177">
        <v>296</v>
      </c>
      <c r="H28" s="177">
        <v>204</v>
      </c>
      <c r="I28" s="178">
        <v>45.1</v>
      </c>
    </row>
    <row r="29" spans="1:9" x14ac:dyDescent="0.25">
      <c r="A29" s="70"/>
      <c r="B29" s="70"/>
      <c r="C29" s="70" t="s">
        <v>332</v>
      </c>
      <c r="D29" s="177">
        <v>31</v>
      </c>
      <c r="E29" s="177">
        <v>31</v>
      </c>
      <c r="F29" s="178">
        <v>0</v>
      </c>
      <c r="G29" s="177">
        <v>355</v>
      </c>
      <c r="H29" s="177">
        <v>273</v>
      </c>
      <c r="I29" s="178">
        <v>30</v>
      </c>
    </row>
    <row r="30" spans="1:9" x14ac:dyDescent="0.25">
      <c r="A30" s="70"/>
      <c r="B30" s="70"/>
      <c r="C30" s="70" t="s">
        <v>333</v>
      </c>
      <c r="D30" s="177">
        <v>94</v>
      </c>
      <c r="E30" s="177">
        <v>77</v>
      </c>
      <c r="F30" s="178">
        <v>22.1</v>
      </c>
      <c r="G30" s="177">
        <v>922</v>
      </c>
      <c r="H30" s="177">
        <v>643</v>
      </c>
      <c r="I30" s="178">
        <v>43.4</v>
      </c>
    </row>
    <row r="31" spans="1:9" x14ac:dyDescent="0.25">
      <c r="A31" s="70"/>
      <c r="B31" s="70"/>
      <c r="C31" s="70" t="s">
        <v>334</v>
      </c>
      <c r="D31" s="177">
        <v>46</v>
      </c>
      <c r="E31" s="177">
        <v>31</v>
      </c>
      <c r="F31" s="178">
        <v>48.4</v>
      </c>
      <c r="G31" s="177">
        <v>373</v>
      </c>
      <c r="H31" s="177">
        <v>254</v>
      </c>
      <c r="I31" s="178">
        <v>46.9</v>
      </c>
    </row>
    <row r="32" spans="1:9" x14ac:dyDescent="0.25">
      <c r="A32" s="70"/>
      <c r="B32" s="70"/>
      <c r="C32" s="70" t="s">
        <v>323</v>
      </c>
      <c r="D32" s="177">
        <v>6</v>
      </c>
      <c r="E32" s="177">
        <v>7</v>
      </c>
      <c r="F32" s="178">
        <v>-14.3</v>
      </c>
      <c r="G32" s="177">
        <v>39</v>
      </c>
      <c r="H32" s="177">
        <v>12</v>
      </c>
      <c r="I32" s="178">
        <v>225</v>
      </c>
    </row>
    <row r="33" spans="1:9" x14ac:dyDescent="0.25">
      <c r="A33" s="14"/>
      <c r="B33" s="49" t="s">
        <v>127</v>
      </c>
      <c r="C33" s="49"/>
      <c r="D33" s="175">
        <v>2</v>
      </c>
      <c r="E33" s="175">
        <v>3</v>
      </c>
      <c r="F33" s="176">
        <v>-33.299999999999997</v>
      </c>
      <c r="G33" s="175">
        <v>76</v>
      </c>
      <c r="H33" s="175">
        <v>41</v>
      </c>
      <c r="I33" s="176">
        <v>85.4</v>
      </c>
    </row>
    <row r="34" spans="1:9" x14ac:dyDescent="0.25">
      <c r="A34" s="50"/>
      <c r="B34" s="51" t="s">
        <v>39</v>
      </c>
      <c r="C34" s="51"/>
      <c r="D34" s="181">
        <v>0</v>
      </c>
      <c r="E34" s="181">
        <v>0</v>
      </c>
      <c r="F34" s="182">
        <v>28.2</v>
      </c>
      <c r="G34" s="181">
        <v>0</v>
      </c>
      <c r="H34" s="181">
        <v>0</v>
      </c>
      <c r="I34" s="182">
        <v>39.799999999999997</v>
      </c>
    </row>
    <row r="36" spans="1:9" x14ac:dyDescent="0.25">
      <c r="A36" s="163" t="s">
        <v>551</v>
      </c>
    </row>
    <row r="37" spans="1:9" x14ac:dyDescent="0.25">
      <c r="A37" s="163"/>
    </row>
    <row r="38" spans="1:9" x14ac:dyDescent="0.25">
      <c r="A38" s="163" t="s">
        <v>67</v>
      </c>
    </row>
  </sheetData>
  <mergeCells count="6">
    <mergeCell ref="A2:H2"/>
    <mergeCell ref="A4:C5"/>
    <mergeCell ref="D4:F4"/>
    <mergeCell ref="G4:I4"/>
    <mergeCell ref="D6:E6"/>
    <mergeCell ref="G6:H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FCE2F-4ED5-41C4-99B5-A8611EBFBB0E}">
  <dimension ref="A1:F11"/>
  <sheetViews>
    <sheetView workbookViewId="0">
      <selection sqref="A1:F11"/>
    </sheetView>
  </sheetViews>
  <sheetFormatPr baseColWidth="10" defaultRowHeight="12.5" x14ac:dyDescent="0.25"/>
  <sheetData>
    <row r="1" spans="1:6" x14ac:dyDescent="0.25">
      <c r="A1" s="514" t="s">
        <v>68</v>
      </c>
      <c r="B1" s="514" t="s">
        <v>69</v>
      </c>
      <c r="C1" s="514" t="s">
        <v>70</v>
      </c>
      <c r="D1" s="514" t="s">
        <v>54</v>
      </c>
      <c r="E1" s="514" t="s">
        <v>27</v>
      </c>
      <c r="F1" s="515" t="s">
        <v>71</v>
      </c>
    </row>
    <row r="2" spans="1:6" x14ac:dyDescent="0.25">
      <c r="A2" s="516" t="s">
        <v>72</v>
      </c>
      <c r="B2" s="518"/>
      <c r="C2" s="74"/>
      <c r="D2" s="74"/>
      <c r="E2" s="235"/>
      <c r="F2" s="235"/>
    </row>
    <row r="3" spans="1:6" x14ac:dyDescent="0.25">
      <c r="A3" s="517" t="s">
        <v>596</v>
      </c>
      <c r="B3" s="518" t="s">
        <v>5</v>
      </c>
      <c r="C3" s="73">
        <v>75144</v>
      </c>
      <c r="D3" s="73">
        <v>70738</v>
      </c>
      <c r="E3" s="73">
        <v>4406</v>
      </c>
      <c r="F3" s="73">
        <v>145882</v>
      </c>
    </row>
    <row r="4" spans="1:6" x14ac:dyDescent="0.25">
      <c r="A4" s="517" t="s">
        <v>597</v>
      </c>
      <c r="B4" s="518" t="s">
        <v>73</v>
      </c>
      <c r="C4" s="74">
        <v>15.3</v>
      </c>
      <c r="D4" s="74">
        <v>38.200000000000003</v>
      </c>
      <c r="E4" s="74"/>
      <c r="F4" s="74">
        <v>25.4</v>
      </c>
    </row>
    <row r="5" spans="1:6" x14ac:dyDescent="0.25">
      <c r="A5" s="72" t="s">
        <v>598</v>
      </c>
      <c r="B5" s="72"/>
      <c r="C5" s="72"/>
      <c r="D5" s="72"/>
      <c r="E5" s="72"/>
      <c r="F5" s="72"/>
    </row>
    <row r="6" spans="1:6" x14ac:dyDescent="0.25">
      <c r="A6" s="517" t="s">
        <v>74</v>
      </c>
      <c r="B6" s="518" t="s">
        <v>73</v>
      </c>
      <c r="C6" s="74">
        <v>17.600000000000001</v>
      </c>
      <c r="D6" s="74">
        <v>18.600000000000001</v>
      </c>
      <c r="E6" s="235"/>
      <c r="F6" s="235"/>
    </row>
    <row r="7" spans="1:6" x14ac:dyDescent="0.25">
      <c r="A7" s="517" t="s">
        <v>75</v>
      </c>
      <c r="B7" s="518" t="s">
        <v>73</v>
      </c>
      <c r="C7" s="74">
        <v>-1.9</v>
      </c>
      <c r="D7" s="74">
        <v>16.5</v>
      </c>
      <c r="E7" s="235"/>
      <c r="F7" s="235"/>
    </row>
    <row r="8" spans="1:6" x14ac:dyDescent="0.25">
      <c r="A8" s="521" t="s">
        <v>76</v>
      </c>
      <c r="B8" s="522" t="s">
        <v>5</v>
      </c>
      <c r="C8" s="237"/>
      <c r="D8" s="237"/>
      <c r="E8" s="237"/>
      <c r="F8" s="238">
        <v>-543</v>
      </c>
    </row>
    <row r="11" spans="1:6" x14ac:dyDescent="0.25">
      <c r="A11" s="163" t="s">
        <v>67</v>
      </c>
      <c r="C11" s="57"/>
      <c r="D11" s="523"/>
      <c r="E11" s="523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Hoja3">
    <pageSetUpPr fitToPage="1"/>
  </sheetPr>
  <dimension ref="A1:S46"/>
  <sheetViews>
    <sheetView zoomScaleNormal="100" workbookViewId="0">
      <pane xSplit="2" ySplit="7" topLeftCell="C17" activePane="bottomRight" state="frozen"/>
      <selection pane="topRight" activeCell="C1" sqref="C1"/>
      <selection pane="bottomLeft" activeCell="A8" sqref="A8"/>
      <selection pane="bottomRight" activeCell="A15" sqref="A15:H15"/>
    </sheetView>
  </sheetViews>
  <sheetFormatPr baseColWidth="10" defaultColWidth="11.453125" defaultRowHeight="11.5" x14ac:dyDescent="0.25"/>
  <cols>
    <col min="1" max="1" width="1.26953125" style="4" customWidth="1"/>
    <col min="2" max="2" width="29.54296875" style="4" customWidth="1"/>
    <col min="3" max="3" width="6.26953125" style="4" customWidth="1"/>
    <col min="4" max="4" width="8" style="4" customWidth="1"/>
    <col min="5" max="5" width="8.26953125" style="4" customWidth="1"/>
    <col min="6" max="6" width="7.26953125" style="4" bestFit="1" customWidth="1"/>
    <col min="7" max="7" width="7.26953125" style="4" customWidth="1"/>
    <col min="8" max="8" width="8.26953125" style="4" customWidth="1"/>
    <col min="9" max="9" width="4.7265625" style="4" customWidth="1"/>
    <col min="10" max="10" width="7.7265625" style="4" bestFit="1" customWidth="1"/>
    <col min="11" max="11" width="10.26953125" style="4" bestFit="1" customWidth="1"/>
    <col min="12" max="12" width="3.26953125" style="4" customWidth="1"/>
    <col min="13" max="14" width="11.7265625" style="4" bestFit="1" customWidth="1"/>
    <col min="15" max="15" width="2.54296875" style="4" customWidth="1"/>
    <col min="16" max="16" width="10.26953125" style="4" customWidth="1"/>
    <col min="17" max="17" width="12.453125" style="4" customWidth="1"/>
    <col min="18" max="16384" width="11.453125" style="4"/>
  </cols>
  <sheetData>
    <row r="1" spans="1:19" x14ac:dyDescent="0.25">
      <c r="A1" s="732" t="s">
        <v>552</v>
      </c>
      <c r="B1" s="732"/>
      <c r="C1" s="732"/>
      <c r="D1" s="732"/>
      <c r="E1" s="732"/>
      <c r="F1" s="732"/>
      <c r="G1" s="732"/>
      <c r="H1" s="732"/>
    </row>
    <row r="2" spans="1:19" x14ac:dyDescent="0.25">
      <c r="A2" s="732" t="s">
        <v>637</v>
      </c>
      <c r="B2" s="732"/>
      <c r="C2" s="732"/>
      <c r="D2" s="732"/>
      <c r="E2" s="732"/>
      <c r="F2" s="732"/>
      <c r="G2" s="732"/>
      <c r="H2" s="732"/>
    </row>
    <row r="3" spans="1:19" x14ac:dyDescent="0.25">
      <c r="A3" s="865" t="s">
        <v>553</v>
      </c>
      <c r="B3" s="865"/>
      <c r="C3" s="865"/>
      <c r="D3" s="865"/>
      <c r="E3" s="865"/>
      <c r="F3" s="865"/>
      <c r="G3" s="865"/>
      <c r="H3" s="865"/>
    </row>
    <row r="4" spans="1:19" x14ac:dyDescent="0.25">
      <c r="F4" s="26"/>
      <c r="G4" s="26"/>
      <c r="H4" s="26"/>
    </row>
    <row r="5" spans="1:19" x14ac:dyDescent="0.25">
      <c r="A5" s="866" t="s">
        <v>114</v>
      </c>
      <c r="B5" s="866"/>
      <c r="C5" s="868" t="s">
        <v>15</v>
      </c>
      <c r="D5" s="868"/>
      <c r="E5" s="868"/>
      <c r="F5" s="868" t="s">
        <v>609</v>
      </c>
      <c r="G5" s="869"/>
      <c r="H5" s="869"/>
    </row>
    <row r="6" spans="1:19" ht="23.9" customHeight="1" thickBot="1" x14ac:dyDescent="0.3">
      <c r="A6" s="867"/>
      <c r="B6" s="867"/>
      <c r="C6" s="147" t="s">
        <v>188</v>
      </c>
      <c r="D6" s="147" t="s">
        <v>104</v>
      </c>
      <c r="E6" s="148" t="s">
        <v>554</v>
      </c>
      <c r="F6" s="147" t="s">
        <v>188</v>
      </c>
      <c r="G6" s="147" t="s">
        <v>104</v>
      </c>
      <c r="H6" s="148" t="s">
        <v>56</v>
      </c>
    </row>
    <row r="7" spans="1:19" ht="13.5" thickBot="1" x14ac:dyDescent="0.35">
      <c r="A7" s="149"/>
      <c r="B7" s="149"/>
      <c r="C7" s="870" t="s">
        <v>5</v>
      </c>
      <c r="D7" s="870"/>
      <c r="E7" s="150" t="s">
        <v>73</v>
      </c>
      <c r="F7" s="870" t="s">
        <v>5</v>
      </c>
      <c r="G7" s="870"/>
      <c r="H7" s="150" t="s">
        <v>73</v>
      </c>
      <c r="I7" s="13"/>
      <c r="J7" s="843" t="s">
        <v>545</v>
      </c>
      <c r="K7" s="844"/>
      <c r="L7" s="35"/>
      <c r="M7" s="37" t="s">
        <v>421</v>
      </c>
      <c r="N7" s="37" t="s">
        <v>421</v>
      </c>
      <c r="P7" s="739" t="s">
        <v>137</v>
      </c>
      <c r="Q7" s="740"/>
    </row>
    <row r="8" spans="1:19" ht="13.5" thickBot="1" x14ac:dyDescent="0.35">
      <c r="A8" s="151"/>
      <c r="B8" s="152"/>
      <c r="C8" s="152"/>
      <c r="D8" s="152"/>
      <c r="E8" s="152"/>
      <c r="F8" s="152"/>
      <c r="G8" s="152"/>
      <c r="H8" s="152"/>
      <c r="J8" s="36" t="s">
        <v>192</v>
      </c>
      <c r="K8" s="86" t="s">
        <v>315</v>
      </c>
      <c r="L8" s="35"/>
      <c r="M8" s="79" t="s">
        <v>192</v>
      </c>
      <c r="N8" s="79" t="s">
        <v>315</v>
      </c>
      <c r="P8" s="125" t="s">
        <v>192</v>
      </c>
      <c r="Q8" s="258" t="s">
        <v>315</v>
      </c>
    </row>
    <row r="9" spans="1:19" x14ac:dyDescent="0.25">
      <c r="A9" s="153" t="s">
        <v>58</v>
      </c>
      <c r="B9" s="154"/>
      <c r="C9" s="155">
        <v>7901</v>
      </c>
      <c r="D9" s="155">
        <v>6863</v>
      </c>
      <c r="E9" s="156">
        <v>15.1</v>
      </c>
      <c r="F9" s="155">
        <v>75144</v>
      </c>
      <c r="G9" s="155">
        <v>65156</v>
      </c>
      <c r="H9" s="156">
        <v>15.3</v>
      </c>
      <c r="J9" s="41">
        <f>C9/D9-1</f>
        <v>0.15124581086988198</v>
      </c>
      <c r="K9" s="87">
        <f>F9/G9-1</f>
        <v>0.15329363374056104</v>
      </c>
      <c r="L9" s="35"/>
      <c r="M9" s="157"/>
      <c r="N9" s="38"/>
      <c r="P9" s="110">
        <f>+C9-D9</f>
        <v>1038</v>
      </c>
      <c r="Q9" s="259">
        <f>+F9-G9</f>
        <v>9988</v>
      </c>
    </row>
    <row r="10" spans="1:19" x14ac:dyDescent="0.25">
      <c r="A10" s="139"/>
      <c r="B10" s="139" t="s">
        <v>118</v>
      </c>
      <c r="C10" s="140">
        <v>2382</v>
      </c>
      <c r="D10" s="140">
        <v>1826</v>
      </c>
      <c r="E10" s="141">
        <v>30.400000000000002</v>
      </c>
      <c r="F10" s="140">
        <v>21116</v>
      </c>
      <c r="G10" s="140">
        <v>18738</v>
      </c>
      <c r="H10" s="142">
        <v>12.700000000000001</v>
      </c>
      <c r="I10" s="22"/>
      <c r="J10" s="41">
        <f>C10/D10-1</f>
        <v>0.30449069003285878</v>
      </c>
      <c r="K10" s="87">
        <f>F10/G10-1</f>
        <v>0.12690788771480421</v>
      </c>
      <c r="L10" s="35"/>
      <c r="M10" s="43">
        <f>C10/$C$9</f>
        <v>0.30148082521199848</v>
      </c>
      <c r="N10" s="186">
        <f>F10/$F$9</f>
        <v>0.28100713297136165</v>
      </c>
      <c r="P10" s="112">
        <f t="shared" ref="P10:P13" si="0">+C10-D10</f>
        <v>556</v>
      </c>
      <c r="Q10" s="260">
        <f t="shared" ref="Q10:Q13" si="1">+F10-G10</f>
        <v>2378</v>
      </c>
      <c r="S10" s="40"/>
    </row>
    <row r="11" spans="1:19" x14ac:dyDescent="0.25">
      <c r="A11" s="139"/>
      <c r="B11" s="139" t="s">
        <v>119</v>
      </c>
      <c r="C11" s="140">
        <v>2545</v>
      </c>
      <c r="D11" s="140">
        <v>2514</v>
      </c>
      <c r="E11" s="142">
        <v>1.2</v>
      </c>
      <c r="F11" s="140">
        <v>27899</v>
      </c>
      <c r="G11" s="140">
        <v>26172</v>
      </c>
      <c r="H11" s="141">
        <v>6.6000000000000005</v>
      </c>
      <c r="J11" s="41">
        <f>C11/D11-1</f>
        <v>1.2330946698488443E-2</v>
      </c>
      <c r="K11" s="87">
        <f>F11/G11-1</f>
        <v>6.5986550511997644E-2</v>
      </c>
      <c r="L11" s="35"/>
      <c r="M11" s="43">
        <f>C11/$C$9</f>
        <v>0.32211112517402862</v>
      </c>
      <c r="N11" s="186">
        <f>F11/$F$9</f>
        <v>0.37127382093048017</v>
      </c>
      <c r="P11" s="112">
        <f t="shared" si="0"/>
        <v>31</v>
      </c>
      <c r="Q11" s="260">
        <f t="shared" si="1"/>
        <v>1727</v>
      </c>
      <c r="S11" s="40"/>
    </row>
    <row r="12" spans="1:19" x14ac:dyDescent="0.25">
      <c r="A12" s="139"/>
      <c r="B12" s="139" t="s">
        <v>120</v>
      </c>
      <c r="C12" s="140">
        <v>2255</v>
      </c>
      <c r="D12" s="140">
        <v>1932</v>
      </c>
      <c r="E12" s="142">
        <v>16.7</v>
      </c>
      <c r="F12" s="140">
        <v>19263</v>
      </c>
      <c r="G12" s="140">
        <v>16147</v>
      </c>
      <c r="H12" s="142">
        <v>19.3</v>
      </c>
      <c r="J12" s="41">
        <f>C12/D12-1</f>
        <v>0.16718426501035188</v>
      </c>
      <c r="K12" s="87">
        <f>F12/G12-1</f>
        <v>0.19297702359571445</v>
      </c>
      <c r="L12" s="35"/>
      <c r="M12" s="43">
        <f>C12/$C$9</f>
        <v>0.28540691051765599</v>
      </c>
      <c r="N12" s="186">
        <f>F12/$F$9</f>
        <v>0.2563478122005749</v>
      </c>
      <c r="P12" s="112">
        <f t="shared" si="0"/>
        <v>323</v>
      </c>
      <c r="Q12" s="260">
        <f t="shared" si="1"/>
        <v>3116</v>
      </c>
      <c r="S12" s="40"/>
    </row>
    <row r="13" spans="1:19" ht="12" thickBot="1" x14ac:dyDescent="0.3">
      <c r="A13" s="143"/>
      <c r="B13" s="143" t="s">
        <v>121</v>
      </c>
      <c r="C13" s="144">
        <v>719</v>
      </c>
      <c r="D13" s="144">
        <v>590</v>
      </c>
      <c r="E13" s="145">
        <v>21.900000000000002</v>
      </c>
      <c r="F13" s="144">
        <v>6866</v>
      </c>
      <c r="G13" s="144">
        <v>4100</v>
      </c>
      <c r="H13" s="145">
        <v>67.5</v>
      </c>
      <c r="I13" s="16"/>
      <c r="J13" s="42">
        <f>C13/D13-1</f>
        <v>0.21864406779661016</v>
      </c>
      <c r="K13" s="88">
        <f>F13/G13-1</f>
        <v>0.67463414634146335</v>
      </c>
      <c r="L13" s="35"/>
      <c r="M13" s="75">
        <f>C13/$C$9</f>
        <v>9.1001139096316921E-2</v>
      </c>
      <c r="N13" s="75">
        <f>F13/$F$9</f>
        <v>9.1371233897583309E-2</v>
      </c>
      <c r="P13" s="114">
        <f t="shared" si="0"/>
        <v>129</v>
      </c>
      <c r="Q13" s="261">
        <f t="shared" si="1"/>
        <v>2766</v>
      </c>
      <c r="S13" s="40"/>
    </row>
    <row r="14" spans="1:19" x14ac:dyDescent="0.25">
      <c r="F14" s="2"/>
      <c r="H14" s="5"/>
    </row>
    <row r="15" spans="1:19" x14ac:dyDescent="0.25">
      <c r="A15" s="732" t="s">
        <v>555</v>
      </c>
      <c r="B15" s="732"/>
      <c r="C15" s="732"/>
      <c r="D15" s="732"/>
      <c r="E15" s="732"/>
      <c r="F15" s="732"/>
      <c r="G15" s="732"/>
      <c r="H15" s="732"/>
      <c r="N15" s="40"/>
    </row>
    <row r="16" spans="1:19" x14ac:dyDescent="0.25">
      <c r="A16" s="732" t="s">
        <v>637</v>
      </c>
      <c r="B16" s="732"/>
      <c r="C16" s="732"/>
      <c r="D16" s="732"/>
      <c r="E16" s="732"/>
      <c r="F16" s="732"/>
      <c r="G16" s="732"/>
      <c r="H16" s="732"/>
      <c r="N16" s="40"/>
      <c r="O16" s="61"/>
      <c r="P16" s="62"/>
    </row>
    <row r="17" spans="1:17" x14ac:dyDescent="0.25">
      <c r="A17" s="865" t="s">
        <v>556</v>
      </c>
      <c r="B17" s="865"/>
      <c r="C17" s="865"/>
      <c r="D17" s="865"/>
      <c r="E17" s="865"/>
      <c r="F17" s="865"/>
      <c r="G17" s="865"/>
      <c r="H17" s="865"/>
      <c r="N17" s="40"/>
      <c r="O17" s="61"/>
      <c r="P17" s="62"/>
    </row>
    <row r="18" spans="1:17" ht="12.5" x14ac:dyDescent="0.25">
      <c r="A18" s="78"/>
      <c r="C18" s="15"/>
      <c r="D18" s="20"/>
      <c r="E18" s="39"/>
      <c r="G18" s="20"/>
      <c r="N18" s="40"/>
      <c r="O18" s="61"/>
      <c r="P18" s="62"/>
    </row>
    <row r="19" spans="1:17" ht="11.65" customHeight="1" x14ac:dyDescent="0.25">
      <c r="A19" s="866" t="s">
        <v>304</v>
      </c>
      <c r="B19" s="866"/>
      <c r="C19" s="868" t="s">
        <v>15</v>
      </c>
      <c r="D19" s="868"/>
      <c r="E19" s="868"/>
      <c r="F19" s="868" t="s">
        <v>609</v>
      </c>
      <c r="G19" s="869"/>
      <c r="H19" s="869"/>
      <c r="N19" s="62"/>
      <c r="O19" s="61"/>
      <c r="P19" s="62"/>
    </row>
    <row r="20" spans="1:17" ht="20.5" thickBot="1" x14ac:dyDescent="0.3">
      <c r="A20" s="867"/>
      <c r="B20" s="867"/>
      <c r="C20" s="147" t="s">
        <v>188</v>
      </c>
      <c r="D20" s="147" t="s">
        <v>104</v>
      </c>
      <c r="E20" s="148" t="s">
        <v>554</v>
      </c>
      <c r="F20" s="147" t="s">
        <v>188</v>
      </c>
      <c r="G20" s="147" t="s">
        <v>104</v>
      </c>
      <c r="H20" s="148" t="s">
        <v>56</v>
      </c>
      <c r="N20" s="62"/>
      <c r="O20" s="61"/>
      <c r="P20" s="62"/>
    </row>
    <row r="21" spans="1:17" ht="13.5" thickBot="1" x14ac:dyDescent="0.35">
      <c r="A21" s="149"/>
      <c r="B21" s="149"/>
      <c r="C21" s="870" t="s">
        <v>5</v>
      </c>
      <c r="D21" s="870"/>
      <c r="E21" s="150" t="s">
        <v>73</v>
      </c>
      <c r="F21" s="870" t="s">
        <v>5</v>
      </c>
      <c r="G21" s="870"/>
      <c r="H21" s="150" t="s">
        <v>73</v>
      </c>
      <c r="J21" s="843" t="s">
        <v>545</v>
      </c>
      <c r="K21" s="844"/>
      <c r="L21" s="35"/>
      <c r="M21" s="37" t="s">
        <v>421</v>
      </c>
      <c r="N21" s="37" t="s">
        <v>421</v>
      </c>
      <c r="P21" s="739" t="s">
        <v>137</v>
      </c>
      <c r="Q21" s="740"/>
    </row>
    <row r="22" spans="1:17" ht="13.5" thickBot="1" x14ac:dyDescent="0.35">
      <c r="A22" s="151"/>
      <c r="B22" s="152"/>
      <c r="C22" s="152"/>
      <c r="D22" s="152"/>
      <c r="E22" s="152"/>
      <c r="F22" s="152"/>
      <c r="G22" s="152"/>
      <c r="H22" s="152"/>
      <c r="J22" s="36" t="s">
        <v>192</v>
      </c>
      <c r="K22" s="86" t="s">
        <v>315</v>
      </c>
      <c r="L22" s="35"/>
      <c r="M22" s="79" t="s">
        <v>192</v>
      </c>
      <c r="N22" s="79" t="s">
        <v>315</v>
      </c>
      <c r="P22" s="125" t="s">
        <v>192</v>
      </c>
      <c r="Q22" s="258" t="s">
        <v>315</v>
      </c>
    </row>
    <row r="23" spans="1:17" x14ac:dyDescent="0.25">
      <c r="A23" s="153" t="s">
        <v>58</v>
      </c>
      <c r="B23" s="154"/>
      <c r="C23" s="155">
        <v>6074</v>
      </c>
      <c r="D23" s="155">
        <v>5247</v>
      </c>
      <c r="E23" s="156">
        <v>15.8</v>
      </c>
      <c r="F23" s="155">
        <v>70738</v>
      </c>
      <c r="G23" s="155">
        <v>51201</v>
      </c>
      <c r="H23" s="156">
        <v>38.200000000000003</v>
      </c>
      <c r="J23" s="41">
        <f>C23/D23-1</f>
        <v>0.15761387459500664</v>
      </c>
      <c r="K23" s="87">
        <f>F23/G23-1</f>
        <v>0.38157457862151123</v>
      </c>
      <c r="L23" s="35"/>
      <c r="M23" s="157"/>
      <c r="N23" s="38"/>
      <c r="P23" s="110">
        <f>+C23-D23</f>
        <v>827</v>
      </c>
      <c r="Q23" s="259">
        <f>+F23-G23</f>
        <v>19537</v>
      </c>
    </row>
    <row r="24" spans="1:17" x14ac:dyDescent="0.25">
      <c r="A24" s="139"/>
      <c r="B24" s="139" t="s">
        <v>122</v>
      </c>
      <c r="C24" s="140">
        <v>996</v>
      </c>
      <c r="D24" s="140">
        <v>869</v>
      </c>
      <c r="E24" s="141">
        <v>14.6</v>
      </c>
      <c r="F24" s="140">
        <v>10510</v>
      </c>
      <c r="G24" s="140">
        <v>8057</v>
      </c>
      <c r="H24" s="142">
        <v>30.400000000000002</v>
      </c>
      <c r="J24" s="41">
        <f>C24/D24-1</f>
        <v>0.14614499424626004</v>
      </c>
      <c r="K24" s="87">
        <f>F24/G24-1</f>
        <v>0.30445575276157388</v>
      </c>
      <c r="L24" s="35"/>
      <c r="M24" s="43">
        <f>C24/$C$23</f>
        <v>0.16397760948304246</v>
      </c>
      <c r="N24" s="186">
        <f>F24/$F$23</f>
        <v>0.14857643699284684</v>
      </c>
      <c r="P24" s="112">
        <f t="shared" ref="P24:P27" si="2">+C24-D24</f>
        <v>127</v>
      </c>
      <c r="Q24" s="260">
        <f t="shared" ref="Q24:Q27" si="3">+F24-G24</f>
        <v>2453</v>
      </c>
    </row>
    <row r="25" spans="1:17" x14ac:dyDescent="0.25">
      <c r="A25" s="139"/>
      <c r="B25" s="139" t="s">
        <v>557</v>
      </c>
      <c r="C25" s="140">
        <v>2334</v>
      </c>
      <c r="D25" s="140">
        <v>2227</v>
      </c>
      <c r="E25" s="142">
        <v>4.8</v>
      </c>
      <c r="F25" s="140">
        <v>26077</v>
      </c>
      <c r="G25" s="140">
        <v>21117</v>
      </c>
      <c r="H25" s="141">
        <v>23.5</v>
      </c>
      <c r="J25" s="41">
        <f>C25/D25-1</f>
        <v>4.8046699595868825E-2</v>
      </c>
      <c r="K25" s="87">
        <f>F25/G25-1</f>
        <v>0.23488184874745466</v>
      </c>
      <c r="L25" s="35"/>
      <c r="M25" s="43">
        <f>C25/$C$23</f>
        <v>0.38426078366809352</v>
      </c>
      <c r="N25" s="186">
        <f t="shared" ref="N25:N30" si="4">F25/$F$23</f>
        <v>0.3686420311572281</v>
      </c>
      <c r="P25" s="112">
        <f t="shared" si="2"/>
        <v>107</v>
      </c>
      <c r="Q25" s="260">
        <f t="shared" si="3"/>
        <v>4960</v>
      </c>
    </row>
    <row r="26" spans="1:17" x14ac:dyDescent="0.25">
      <c r="A26" s="139"/>
      <c r="B26" s="139" t="s">
        <v>124</v>
      </c>
      <c r="C26" s="140">
        <v>601</v>
      </c>
      <c r="D26" s="140">
        <v>393</v>
      </c>
      <c r="E26" s="142">
        <v>52.9</v>
      </c>
      <c r="F26" s="140">
        <v>11959</v>
      </c>
      <c r="G26" s="140">
        <v>4634</v>
      </c>
      <c r="H26" s="142">
        <v>158.1</v>
      </c>
      <c r="J26" s="41">
        <f>C26/D26-1</f>
        <v>0.52926208651399498</v>
      </c>
      <c r="K26" s="87">
        <f>F26/G26-1</f>
        <v>1.5807078118256368</v>
      </c>
      <c r="L26" s="35"/>
      <c r="M26" s="43">
        <f t="shared" ref="M26:M29" si="5">C26/$C$23</f>
        <v>9.8946328613763582E-2</v>
      </c>
      <c r="N26" s="186">
        <f t="shared" si="4"/>
        <v>0.16906047668862564</v>
      </c>
      <c r="P26" s="112">
        <f t="shared" si="2"/>
        <v>208</v>
      </c>
      <c r="Q26" s="260">
        <f>+F26-G26</f>
        <v>7325</v>
      </c>
    </row>
    <row r="27" spans="1:17" x14ac:dyDescent="0.25">
      <c r="A27" s="139"/>
      <c r="B27" s="139" t="s">
        <v>125</v>
      </c>
      <c r="C27" s="140">
        <v>1231</v>
      </c>
      <c r="D27" s="140">
        <v>991</v>
      </c>
      <c r="E27" s="141">
        <v>24.2</v>
      </c>
      <c r="F27" s="140">
        <v>12721</v>
      </c>
      <c r="G27" s="140">
        <v>9661</v>
      </c>
      <c r="H27" s="142">
        <v>31.7</v>
      </c>
      <c r="J27" s="41">
        <f>C27/D27-1</f>
        <v>0.24217961654894049</v>
      </c>
      <c r="K27" s="87">
        <f>F27/G27-1</f>
        <v>0.31673739778490839</v>
      </c>
      <c r="L27" s="35"/>
      <c r="M27" s="43">
        <f>C27/$C$23</f>
        <v>0.20266710569641094</v>
      </c>
      <c r="N27" s="186">
        <f t="shared" si="4"/>
        <v>0.17983262178744097</v>
      </c>
      <c r="P27" s="112">
        <f t="shared" si="2"/>
        <v>240</v>
      </c>
      <c r="Q27" s="260">
        <f t="shared" si="3"/>
        <v>3060</v>
      </c>
    </row>
    <row r="28" spans="1:17" ht="12.5" x14ac:dyDescent="0.25">
      <c r="A28" s="78"/>
      <c r="B28" s="139" t="s">
        <v>126</v>
      </c>
      <c r="C28" s="140">
        <v>676</v>
      </c>
      <c r="D28" s="140">
        <v>606</v>
      </c>
      <c r="E28" s="141">
        <v>11.6</v>
      </c>
      <c r="F28" s="140">
        <v>7229</v>
      </c>
      <c r="G28" s="140">
        <v>5828</v>
      </c>
      <c r="H28" s="142">
        <v>24</v>
      </c>
      <c r="J28" s="41">
        <f t="shared" ref="J28:J30" si="6">C28/D28-1</f>
        <v>0.11551155115511547</v>
      </c>
      <c r="K28" s="87">
        <f t="shared" ref="K28:K30" si="7">F28/G28-1</f>
        <v>0.24039121482498294</v>
      </c>
      <c r="M28" s="43">
        <f t="shared" si="5"/>
        <v>0.1112940401712216</v>
      </c>
      <c r="N28" s="186">
        <f>F28/$F$23</f>
        <v>0.10219401170516554</v>
      </c>
      <c r="O28" s="61"/>
      <c r="P28" s="112">
        <f t="shared" ref="P28:P30" si="8">+C28-D28</f>
        <v>70</v>
      </c>
      <c r="Q28" s="260">
        <f t="shared" ref="Q28:Q30" si="9">+F28-G28</f>
        <v>1401</v>
      </c>
    </row>
    <row r="29" spans="1:17" x14ac:dyDescent="0.25">
      <c r="B29" s="139" t="s">
        <v>127</v>
      </c>
      <c r="C29" s="140">
        <v>202</v>
      </c>
      <c r="D29" s="140">
        <v>104</v>
      </c>
      <c r="E29" s="141">
        <v>94.2</v>
      </c>
      <c r="F29" s="140">
        <v>1706</v>
      </c>
      <c r="G29" s="140">
        <v>1421</v>
      </c>
      <c r="H29" s="142">
        <v>20.100000000000001</v>
      </c>
      <c r="J29" s="41">
        <f t="shared" si="6"/>
        <v>0.94230769230769229</v>
      </c>
      <c r="K29" s="87">
        <f t="shared" si="7"/>
        <v>0.20056298381421533</v>
      </c>
      <c r="M29" s="43">
        <f t="shared" si="5"/>
        <v>3.325650312808693E-2</v>
      </c>
      <c r="N29" s="186">
        <f t="shared" si="4"/>
        <v>2.4117164748791314E-2</v>
      </c>
      <c r="O29" s="61"/>
      <c r="P29" s="112">
        <f t="shared" si="8"/>
        <v>98</v>
      </c>
      <c r="Q29" s="260">
        <f t="shared" si="9"/>
        <v>285</v>
      </c>
    </row>
    <row r="30" spans="1:17" ht="12" thickBot="1" x14ac:dyDescent="0.3">
      <c r="B30" s="139" t="s">
        <v>39</v>
      </c>
      <c r="C30" s="140">
        <v>33</v>
      </c>
      <c r="D30" s="140">
        <v>57</v>
      </c>
      <c r="E30" s="141">
        <v>-42.1</v>
      </c>
      <c r="F30" s="140">
        <v>535</v>
      </c>
      <c r="G30" s="140">
        <v>482</v>
      </c>
      <c r="H30" s="142">
        <v>11</v>
      </c>
      <c r="J30" s="42">
        <f t="shared" si="6"/>
        <v>-0.42105263157894735</v>
      </c>
      <c r="K30" s="88">
        <f t="shared" si="7"/>
        <v>0.10995850622406644</v>
      </c>
      <c r="M30" s="169">
        <f>C30/$C$23</f>
        <v>5.432993085281528E-3</v>
      </c>
      <c r="N30" s="75">
        <f t="shared" si="4"/>
        <v>7.5631202465435837E-3</v>
      </c>
      <c r="O30" s="61"/>
      <c r="P30" s="114">
        <f t="shared" si="8"/>
        <v>-24</v>
      </c>
      <c r="Q30" s="261">
        <f t="shared" si="9"/>
        <v>53</v>
      </c>
    </row>
    <row r="31" spans="1:17" x14ac:dyDescent="0.25">
      <c r="D31" s="20"/>
      <c r="G31" s="20"/>
      <c r="N31" s="62"/>
      <c r="O31" s="61"/>
      <c r="P31" s="62"/>
    </row>
    <row r="32" spans="1:17" x14ac:dyDescent="0.25">
      <c r="D32" s="20"/>
      <c r="G32" s="20"/>
      <c r="N32" s="62"/>
      <c r="O32" s="61"/>
      <c r="P32" s="62"/>
    </row>
    <row r="33" spans="4:19" x14ac:dyDescent="0.25">
      <c r="D33" s="20"/>
      <c r="G33" s="20"/>
      <c r="N33" s="62"/>
      <c r="O33" s="61"/>
      <c r="P33" s="62"/>
    </row>
    <row r="34" spans="4:19" x14ac:dyDescent="0.25">
      <c r="D34" s="20"/>
      <c r="G34" s="20"/>
      <c r="N34" s="62"/>
      <c r="O34" s="61"/>
      <c r="P34" s="62"/>
    </row>
    <row r="35" spans="4:19" x14ac:dyDescent="0.25">
      <c r="D35" s="20"/>
      <c r="G35" s="20"/>
      <c r="N35" s="62"/>
      <c r="O35" s="61"/>
      <c r="P35" s="62"/>
    </row>
    <row r="36" spans="4:19" x14ac:dyDescent="0.25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4:19" x14ac:dyDescent="0.25">
      <c r="N37" s="62"/>
      <c r="O37" s="61"/>
      <c r="P37" s="62"/>
    </row>
    <row r="39" spans="4:19" x14ac:dyDescent="0.25">
      <c r="N39" s="40"/>
    </row>
    <row r="40" spans="4:19" x14ac:dyDescent="0.25">
      <c r="N40" s="40"/>
    </row>
    <row r="41" spans="4:19" ht="12" customHeight="1" x14ac:dyDescent="0.25">
      <c r="N41" s="40"/>
    </row>
    <row r="42" spans="4:19" x14ac:dyDescent="0.25">
      <c r="N42" s="40"/>
    </row>
    <row r="43" spans="4:19" x14ac:dyDescent="0.25">
      <c r="N43" s="62"/>
    </row>
    <row r="44" spans="4:19" x14ac:dyDescent="0.25">
      <c r="N44" s="62"/>
    </row>
    <row r="45" spans="4:19" x14ac:dyDescent="0.25">
      <c r="N45" s="62"/>
    </row>
    <row r="46" spans="4:19" x14ac:dyDescent="0.25">
      <c r="N46" s="62"/>
    </row>
  </sheetData>
  <mergeCells count="20">
    <mergeCell ref="P7:Q7"/>
    <mergeCell ref="C7:D7"/>
    <mergeCell ref="J7:K7"/>
    <mergeCell ref="A5:B6"/>
    <mergeCell ref="A1:H1"/>
    <mergeCell ref="A2:H2"/>
    <mergeCell ref="A3:H3"/>
    <mergeCell ref="F5:H5"/>
    <mergeCell ref="C5:E5"/>
    <mergeCell ref="F7:G7"/>
    <mergeCell ref="J21:K21"/>
    <mergeCell ref="P21:Q21"/>
    <mergeCell ref="A15:H15"/>
    <mergeCell ref="A16:H16"/>
    <mergeCell ref="A17:H17"/>
    <mergeCell ref="A19:B20"/>
    <mergeCell ref="C19:E19"/>
    <mergeCell ref="F19:H19"/>
    <mergeCell ref="C21:D21"/>
    <mergeCell ref="F21:G21"/>
  </mergeCells>
  <phoneticPr fontId="0" type="noConversion"/>
  <printOptions horizontalCentered="1"/>
  <pageMargins left="0.74803149606299213" right="0.74803149606299213" top="0.78740157480314965" bottom="0.98425196850393704" header="0" footer="0"/>
  <pageSetup paperSize="9" scale="88" orientation="landscape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2:K72"/>
  <sheetViews>
    <sheetView topLeftCell="A13" zoomScaleNormal="100" workbookViewId="0">
      <selection activeCell="S24" sqref="S24"/>
    </sheetView>
  </sheetViews>
  <sheetFormatPr baseColWidth="10" defaultColWidth="11.453125" defaultRowHeight="12.5" x14ac:dyDescent="0.25"/>
  <cols>
    <col min="1" max="16384" width="11.453125" style="23"/>
  </cols>
  <sheetData>
    <row r="2" spans="2:10" x14ac:dyDescent="0.25">
      <c r="B2" s="24"/>
      <c r="C2" s="24"/>
      <c r="D2" s="24"/>
      <c r="E2" s="24"/>
      <c r="F2" s="24"/>
      <c r="G2" s="24"/>
      <c r="H2" s="24"/>
      <c r="I2" s="24"/>
      <c r="J2" s="24"/>
    </row>
    <row r="3" spans="2:10" x14ac:dyDescent="0.25">
      <c r="B3" s="24"/>
      <c r="C3" s="24"/>
      <c r="D3" s="24"/>
      <c r="E3" s="24"/>
      <c r="F3" s="24"/>
      <c r="G3" s="24"/>
      <c r="H3" s="24"/>
      <c r="I3" s="24"/>
      <c r="J3" s="24"/>
    </row>
    <row r="4" spans="2:10" x14ac:dyDescent="0.25">
      <c r="B4" s="24"/>
      <c r="C4" s="24"/>
      <c r="D4" s="24"/>
      <c r="E4" s="24"/>
      <c r="F4" s="24"/>
      <c r="G4" s="24"/>
      <c r="H4" s="24"/>
      <c r="I4" s="24"/>
      <c r="J4" s="24"/>
    </row>
    <row r="5" spans="2:10" x14ac:dyDescent="0.25">
      <c r="B5" s="24"/>
      <c r="C5" s="24"/>
      <c r="D5" s="24"/>
      <c r="E5" s="24"/>
      <c r="F5" s="24"/>
      <c r="G5" s="24"/>
      <c r="H5" s="24"/>
      <c r="I5" s="24"/>
      <c r="J5" s="24"/>
    </row>
    <row r="6" spans="2:10" x14ac:dyDescent="0.25">
      <c r="B6" s="24"/>
      <c r="C6" s="24"/>
      <c r="D6" s="24"/>
      <c r="E6" s="24"/>
      <c r="F6" s="24"/>
      <c r="G6" s="24"/>
      <c r="H6" s="24"/>
      <c r="I6" s="24"/>
      <c r="J6" s="24"/>
    </row>
    <row r="7" spans="2:10" x14ac:dyDescent="0.25">
      <c r="B7" s="24"/>
      <c r="C7" s="24"/>
      <c r="D7" s="24"/>
      <c r="E7" s="24"/>
      <c r="F7" s="24"/>
      <c r="G7" s="24"/>
      <c r="H7" s="24"/>
      <c r="I7" s="24"/>
      <c r="J7" s="24"/>
    </row>
    <row r="8" spans="2:10" x14ac:dyDescent="0.25">
      <c r="B8" s="24"/>
      <c r="C8" s="24"/>
      <c r="D8" s="24"/>
      <c r="E8" s="24"/>
      <c r="F8" s="24"/>
      <c r="G8" s="24"/>
      <c r="H8" s="24"/>
      <c r="I8" s="24"/>
      <c r="J8" s="24"/>
    </row>
    <row r="9" spans="2:10" x14ac:dyDescent="0.25">
      <c r="B9" s="24"/>
      <c r="C9" s="24"/>
      <c r="D9" s="24"/>
      <c r="E9" s="24"/>
      <c r="F9" s="24"/>
      <c r="G9" s="24"/>
      <c r="H9" s="24"/>
      <c r="I9" s="24"/>
      <c r="J9" s="24"/>
    </row>
    <row r="10" spans="2:10" x14ac:dyDescent="0.25">
      <c r="B10" s="24"/>
      <c r="C10" s="24"/>
      <c r="D10" s="24"/>
      <c r="E10" s="24"/>
      <c r="F10" s="24"/>
      <c r="G10" s="24"/>
      <c r="H10" s="24"/>
      <c r="I10" s="24"/>
      <c r="J10" s="24"/>
    </row>
    <row r="11" spans="2:10" x14ac:dyDescent="0.25">
      <c r="B11" s="24"/>
      <c r="C11" s="24"/>
      <c r="D11" s="24"/>
      <c r="E11" s="24"/>
      <c r="F11" s="24"/>
      <c r="G11" s="24"/>
      <c r="H11" s="24"/>
      <c r="I11" s="24"/>
      <c r="J11" s="24"/>
    </row>
    <row r="12" spans="2:10" x14ac:dyDescent="0.25">
      <c r="B12" s="24"/>
      <c r="C12" s="24"/>
      <c r="D12" s="24"/>
      <c r="E12" s="24"/>
      <c r="F12" s="24"/>
      <c r="G12" s="24"/>
      <c r="H12" s="24"/>
      <c r="I12" s="24"/>
      <c r="J12" s="24"/>
    </row>
    <row r="13" spans="2:10" x14ac:dyDescent="0.25">
      <c r="B13" s="24"/>
      <c r="C13" s="24"/>
      <c r="D13" s="24"/>
      <c r="E13" s="24"/>
      <c r="F13" s="24"/>
      <c r="G13" s="24"/>
      <c r="H13" s="24"/>
      <c r="I13" s="24"/>
      <c r="J13" s="24"/>
    </row>
    <row r="14" spans="2:10" x14ac:dyDescent="0.25">
      <c r="B14" s="24"/>
      <c r="C14" s="24"/>
      <c r="D14" s="24"/>
      <c r="E14" s="24"/>
      <c r="F14" s="24"/>
      <c r="G14" s="24"/>
      <c r="H14" s="24"/>
      <c r="I14" s="24"/>
      <c r="J14" s="24"/>
    </row>
    <row r="15" spans="2:10" x14ac:dyDescent="0.25">
      <c r="B15" s="24"/>
      <c r="C15" s="24"/>
      <c r="D15" s="24"/>
      <c r="E15" s="24"/>
      <c r="F15" s="24"/>
      <c r="G15" s="24"/>
      <c r="H15" s="24"/>
      <c r="I15" s="24"/>
      <c r="J15" s="24"/>
    </row>
    <row r="16" spans="2:10" x14ac:dyDescent="0.25">
      <c r="B16" s="24"/>
      <c r="C16" s="24"/>
      <c r="D16" s="24"/>
      <c r="E16" s="24"/>
      <c r="F16" s="24"/>
      <c r="G16" s="24"/>
      <c r="H16" s="24"/>
      <c r="I16" s="24"/>
      <c r="J16" s="24"/>
    </row>
    <row r="17" spans="2:10" x14ac:dyDescent="0.25">
      <c r="B17" s="24"/>
      <c r="C17" s="24"/>
      <c r="D17" s="24"/>
      <c r="E17" s="24"/>
      <c r="F17" s="24"/>
      <c r="G17" s="24"/>
      <c r="H17" s="24"/>
      <c r="I17" s="24"/>
      <c r="J17" s="24"/>
    </row>
    <row r="18" spans="2:10" x14ac:dyDescent="0.25">
      <c r="B18" s="24"/>
      <c r="C18" s="24"/>
      <c r="D18" s="24"/>
      <c r="E18" s="24"/>
      <c r="F18" s="24"/>
      <c r="G18" s="24"/>
      <c r="H18" s="24"/>
      <c r="I18" s="24"/>
      <c r="J18" s="24"/>
    </row>
    <row r="19" spans="2:10" x14ac:dyDescent="0.25">
      <c r="B19" s="24"/>
      <c r="C19" s="24"/>
      <c r="D19" s="24"/>
      <c r="E19" s="24"/>
      <c r="F19" s="24"/>
      <c r="G19" s="24"/>
      <c r="H19" s="24"/>
      <c r="I19" s="24"/>
      <c r="J19" s="24"/>
    </row>
    <row r="20" spans="2:10" x14ac:dyDescent="0.25">
      <c r="B20" s="24"/>
      <c r="C20" s="24"/>
      <c r="D20" s="24"/>
      <c r="E20" s="24"/>
      <c r="F20" s="24"/>
      <c r="G20" s="24"/>
      <c r="H20" s="24"/>
      <c r="I20" s="24"/>
      <c r="J20" s="24"/>
    </row>
    <row r="21" spans="2:10" x14ac:dyDescent="0.25">
      <c r="B21" s="24"/>
      <c r="C21" s="24"/>
      <c r="D21" s="24"/>
      <c r="E21" s="24"/>
      <c r="F21" s="24"/>
      <c r="G21" s="24"/>
      <c r="H21" s="24"/>
      <c r="I21" s="24"/>
      <c r="J21" s="24"/>
    </row>
    <row r="22" spans="2:10" x14ac:dyDescent="0.25">
      <c r="B22" s="24"/>
      <c r="C22" s="24"/>
      <c r="D22" s="24"/>
      <c r="E22" s="24"/>
      <c r="F22" s="24"/>
      <c r="G22" s="24"/>
      <c r="H22" s="24"/>
      <c r="I22" s="24"/>
      <c r="J22" s="24"/>
    </row>
    <row r="23" spans="2:10" x14ac:dyDescent="0.25">
      <c r="B23" s="24"/>
      <c r="C23" s="24"/>
      <c r="D23" s="24"/>
      <c r="E23" s="24"/>
      <c r="F23" s="24"/>
      <c r="G23" s="24"/>
      <c r="H23" s="24"/>
      <c r="I23" s="24"/>
      <c r="J23" s="24"/>
    </row>
    <row r="24" spans="2:10" x14ac:dyDescent="0.25">
      <c r="B24" s="24"/>
      <c r="C24" s="24"/>
      <c r="D24" s="24"/>
      <c r="E24" s="24"/>
      <c r="F24" s="24"/>
      <c r="G24" s="24"/>
      <c r="H24" s="24"/>
      <c r="I24" s="24"/>
      <c r="J24" s="24"/>
    </row>
    <row r="25" spans="2:10" x14ac:dyDescent="0.25">
      <c r="B25" s="24"/>
      <c r="C25" s="24"/>
      <c r="D25" s="24"/>
      <c r="E25" s="24"/>
      <c r="F25" s="24"/>
      <c r="G25" s="24"/>
      <c r="H25" s="24"/>
      <c r="I25" s="24"/>
      <c r="J25" s="24"/>
    </row>
    <row r="26" spans="2:10" x14ac:dyDescent="0.25">
      <c r="B26" s="24"/>
      <c r="C26" s="24"/>
      <c r="D26" s="24"/>
      <c r="E26" s="24"/>
      <c r="F26" s="24"/>
      <c r="G26" s="24"/>
      <c r="H26" s="24"/>
      <c r="I26" s="24"/>
      <c r="J26" s="24"/>
    </row>
    <row r="27" spans="2:10" x14ac:dyDescent="0.25">
      <c r="B27" s="24"/>
      <c r="C27" s="24"/>
      <c r="D27" s="24"/>
      <c r="E27" s="24"/>
      <c r="F27" s="24"/>
      <c r="G27" s="24"/>
      <c r="H27" s="24"/>
      <c r="I27" s="24"/>
      <c r="J27" s="24"/>
    </row>
    <row r="28" spans="2:10" x14ac:dyDescent="0.25">
      <c r="B28" s="24"/>
      <c r="C28" s="24"/>
      <c r="D28" s="24"/>
      <c r="E28" s="24"/>
      <c r="F28" s="24"/>
      <c r="G28" s="24"/>
      <c r="H28" s="24"/>
      <c r="I28" s="24"/>
      <c r="J28" s="24"/>
    </row>
    <row r="29" spans="2:10" x14ac:dyDescent="0.25">
      <c r="B29" s="24"/>
      <c r="C29" s="24"/>
      <c r="D29" s="24"/>
      <c r="E29" s="24"/>
      <c r="F29" s="24"/>
      <c r="G29" s="24"/>
      <c r="H29" s="24"/>
      <c r="I29" s="24"/>
      <c r="J29" s="24"/>
    </row>
    <row r="30" spans="2:10" x14ac:dyDescent="0.25">
      <c r="B30" s="24"/>
      <c r="C30" s="24"/>
      <c r="D30" s="24"/>
      <c r="E30" s="24"/>
      <c r="F30" s="24"/>
      <c r="G30" s="24"/>
      <c r="H30" s="24"/>
      <c r="I30" s="24"/>
      <c r="J30" s="24"/>
    </row>
    <row r="31" spans="2:10" x14ac:dyDescent="0.25">
      <c r="B31" s="24"/>
      <c r="C31" s="24"/>
      <c r="D31" s="24"/>
      <c r="E31" s="24"/>
      <c r="F31" s="24"/>
      <c r="G31" s="24"/>
      <c r="H31" s="24"/>
      <c r="I31" s="24"/>
      <c r="J31" s="24"/>
    </row>
    <row r="32" spans="2:10" x14ac:dyDescent="0.25">
      <c r="B32" s="24"/>
      <c r="C32" s="24"/>
      <c r="D32" s="24"/>
      <c r="E32" s="24"/>
      <c r="F32" s="24"/>
      <c r="G32" s="24"/>
      <c r="H32" s="24"/>
      <c r="I32" s="24"/>
      <c r="J32" s="24"/>
    </row>
    <row r="33" spans="2:10" x14ac:dyDescent="0.25">
      <c r="B33" s="24"/>
      <c r="C33" s="24"/>
      <c r="D33" s="24"/>
      <c r="E33" s="24"/>
      <c r="F33" s="24"/>
      <c r="G33" s="24"/>
      <c r="H33" s="24"/>
      <c r="I33" s="24"/>
      <c r="J33" s="24"/>
    </row>
    <row r="34" spans="2:10" x14ac:dyDescent="0.25">
      <c r="B34" s="24"/>
      <c r="C34" s="24"/>
      <c r="D34" s="24"/>
      <c r="E34" s="24"/>
      <c r="F34" s="24"/>
      <c r="G34" s="24"/>
      <c r="H34" s="24"/>
      <c r="I34" s="24"/>
      <c r="J34" s="24"/>
    </row>
    <row r="36" spans="2:10" ht="13" x14ac:dyDescent="0.3">
      <c r="E36" s="25"/>
    </row>
    <row r="37" spans="2:10" ht="13" x14ac:dyDescent="0.3">
      <c r="E37" s="25"/>
    </row>
    <row r="41" spans="2:10" ht="13" x14ac:dyDescent="0.3">
      <c r="E41" s="25"/>
    </row>
    <row r="47" spans="2:10" x14ac:dyDescent="0.25">
      <c r="F47" s="31"/>
      <c r="G47" s="31"/>
    </row>
    <row r="48" spans="2:10" x14ac:dyDescent="0.25">
      <c r="F48" s="31"/>
      <c r="G48" s="31"/>
    </row>
    <row r="49" spans="1:11" x14ac:dyDescent="0.25">
      <c r="F49" s="31"/>
      <c r="G49" s="31"/>
    </row>
    <row r="50" spans="1:11" x14ac:dyDescent="0.25">
      <c r="F50" s="31"/>
      <c r="G50" s="31"/>
    </row>
    <row r="51" spans="1:11" x14ac:dyDescent="0.2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</row>
    <row r="52" spans="1:11" x14ac:dyDescent="0.2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</row>
    <row r="53" spans="1:11" x14ac:dyDescent="0.25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</row>
    <row r="54" spans="1:11" x14ac:dyDescent="0.2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</row>
    <row r="55" spans="1:11" x14ac:dyDescent="0.2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</row>
    <row r="56" spans="1:11" x14ac:dyDescent="0.2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</row>
    <row r="57" spans="1:11" x14ac:dyDescent="0.2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</row>
    <row r="58" spans="1:11" x14ac:dyDescent="0.2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</row>
    <row r="59" spans="1:11" x14ac:dyDescent="0.25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</row>
    <row r="60" spans="1:11" x14ac:dyDescent="0.25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</row>
    <row r="61" spans="1:11" x14ac:dyDescent="0.2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</row>
    <row r="62" spans="1:11" x14ac:dyDescent="0.25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</row>
    <row r="63" spans="1:11" x14ac:dyDescent="0.25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</row>
    <row r="64" spans="1:11" x14ac:dyDescent="0.25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</row>
    <row r="65" spans="1:11" x14ac:dyDescent="0.2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</row>
    <row r="66" spans="1:11" x14ac:dyDescent="0.25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</row>
    <row r="67" spans="1:11" x14ac:dyDescent="0.25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</row>
    <row r="68" spans="1:11" x14ac:dyDescent="0.25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</row>
    <row r="69" spans="1:11" x14ac:dyDescent="0.25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</row>
    <row r="70" spans="1:11" x14ac:dyDescent="0.25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</row>
    <row r="71" spans="1:11" x14ac:dyDescent="0.25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</row>
    <row r="72" spans="1:11" x14ac:dyDescent="0.25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</row>
  </sheetData>
  <phoneticPr fontId="44" type="noConversion"/>
  <pageMargins left="0.75" right="0.75" top="1" bottom="1" header="0" footer="0"/>
  <headerFooter alignWithMargins="0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2:K72"/>
  <sheetViews>
    <sheetView topLeftCell="A15" zoomScaleNormal="100" workbookViewId="0">
      <selection activeCell="L8" sqref="L8"/>
    </sheetView>
  </sheetViews>
  <sheetFormatPr baseColWidth="10" defaultColWidth="11.453125" defaultRowHeight="12.5" x14ac:dyDescent="0.25"/>
  <cols>
    <col min="1" max="16384" width="11.453125" style="23"/>
  </cols>
  <sheetData>
    <row r="2" spans="2:10" ht="12" customHeight="1" x14ac:dyDescent="0.25">
      <c r="B2" s="24"/>
      <c r="C2" s="24"/>
      <c r="D2" s="24"/>
      <c r="E2" s="24"/>
      <c r="F2" s="24"/>
      <c r="G2" s="24"/>
      <c r="H2" s="24"/>
      <c r="I2" s="24"/>
      <c r="J2" s="24"/>
    </row>
    <row r="3" spans="2:10" ht="12.75" customHeight="1" x14ac:dyDescent="0.25">
      <c r="B3" s="24"/>
      <c r="C3" s="24"/>
      <c r="D3" s="24"/>
      <c r="E3" s="24"/>
      <c r="F3" s="24"/>
      <c r="G3" s="24"/>
      <c r="H3" s="24"/>
      <c r="I3" s="24"/>
      <c r="J3" s="24"/>
    </row>
    <row r="4" spans="2:10" ht="12" customHeight="1" x14ac:dyDescent="0.25">
      <c r="B4" s="24"/>
      <c r="C4" s="24"/>
      <c r="D4" s="24"/>
      <c r="E4" s="24"/>
      <c r="F4" s="24"/>
      <c r="G4" s="24"/>
      <c r="H4" s="24"/>
      <c r="I4" s="24"/>
      <c r="J4" s="24"/>
    </row>
    <row r="5" spans="2:10" ht="12" customHeight="1" x14ac:dyDescent="0.25">
      <c r="B5" s="24"/>
      <c r="C5" s="24"/>
      <c r="D5" s="24"/>
      <c r="E5" s="24"/>
      <c r="F5" s="24"/>
      <c r="G5" s="24"/>
      <c r="H5" s="24"/>
      <c r="I5" s="24"/>
      <c r="J5" s="24"/>
    </row>
    <row r="6" spans="2:10" ht="12" customHeight="1" x14ac:dyDescent="0.25">
      <c r="B6" s="24"/>
      <c r="C6" s="24"/>
      <c r="D6" s="24"/>
      <c r="E6" s="24"/>
      <c r="F6" s="24"/>
      <c r="G6" s="24"/>
      <c r="H6" s="24"/>
      <c r="I6" s="24"/>
      <c r="J6" s="24"/>
    </row>
    <row r="7" spans="2:10" ht="18.75" customHeight="1" x14ac:dyDescent="0.25">
      <c r="B7" s="24"/>
      <c r="C7" s="24"/>
      <c r="D7" s="24"/>
      <c r="E7" s="24"/>
      <c r="F7" s="24"/>
      <c r="G7" s="24"/>
      <c r="H7" s="24"/>
      <c r="I7" s="24"/>
      <c r="J7" s="24"/>
    </row>
    <row r="8" spans="2:10" ht="13.5" customHeight="1" x14ac:dyDescent="0.25">
      <c r="B8" s="24"/>
      <c r="C8" s="24"/>
      <c r="D8" s="24"/>
      <c r="E8" s="24"/>
      <c r="F8" s="24"/>
      <c r="G8" s="24"/>
      <c r="H8" s="24"/>
      <c r="I8" s="24"/>
      <c r="J8" s="24"/>
    </row>
    <row r="9" spans="2:10" x14ac:dyDescent="0.25">
      <c r="B9" s="24"/>
      <c r="C9" s="24"/>
      <c r="D9" s="24"/>
      <c r="E9" s="24"/>
      <c r="F9" s="24"/>
      <c r="G9" s="24"/>
      <c r="H9" s="24"/>
      <c r="I9" s="24"/>
      <c r="J9" s="24"/>
    </row>
    <row r="10" spans="2:10" ht="13.5" customHeight="1" x14ac:dyDescent="0.25">
      <c r="B10" s="24"/>
      <c r="C10" s="24"/>
      <c r="D10" s="24"/>
      <c r="E10" s="24"/>
      <c r="F10" s="24"/>
      <c r="G10" s="24"/>
      <c r="H10" s="24"/>
      <c r="I10" s="24"/>
      <c r="J10" s="24"/>
    </row>
    <row r="11" spans="2:10" ht="13.5" customHeight="1" x14ac:dyDescent="0.25">
      <c r="B11" s="24"/>
      <c r="C11" s="24"/>
      <c r="D11" s="24"/>
      <c r="E11" s="24"/>
      <c r="F11" s="24"/>
      <c r="G11" s="24"/>
      <c r="H11" s="24"/>
      <c r="I11" s="24"/>
      <c r="J11" s="24"/>
    </row>
    <row r="12" spans="2:10" ht="13.5" customHeight="1" x14ac:dyDescent="0.25">
      <c r="B12" s="24"/>
      <c r="C12" s="24"/>
      <c r="D12" s="24"/>
      <c r="E12" s="24"/>
      <c r="F12" s="24"/>
      <c r="G12" s="24"/>
      <c r="H12" s="24"/>
      <c r="I12" s="24"/>
      <c r="J12" s="24"/>
    </row>
    <row r="13" spans="2:10" ht="13.5" customHeight="1" x14ac:dyDescent="0.25">
      <c r="B13" s="24"/>
      <c r="C13" s="24"/>
      <c r="D13" s="24"/>
      <c r="E13" s="24"/>
      <c r="F13" s="24"/>
      <c r="G13" s="24"/>
      <c r="H13" s="24"/>
      <c r="I13" s="24"/>
      <c r="J13" s="24"/>
    </row>
    <row r="14" spans="2:10" ht="13.5" customHeight="1" x14ac:dyDescent="0.25">
      <c r="B14" s="24"/>
      <c r="C14" s="24"/>
      <c r="D14" s="24"/>
      <c r="E14" s="24"/>
      <c r="F14" s="24"/>
      <c r="G14" s="24"/>
      <c r="H14" s="24"/>
      <c r="I14" s="24"/>
      <c r="J14" s="24"/>
    </row>
    <row r="15" spans="2:10" ht="13.5" customHeight="1" x14ac:dyDescent="0.25">
      <c r="B15" s="24"/>
      <c r="C15" s="24"/>
      <c r="D15" s="24"/>
      <c r="E15" s="24"/>
      <c r="F15" s="24"/>
      <c r="G15" s="24"/>
      <c r="H15" s="24"/>
      <c r="I15" s="24"/>
      <c r="J15" s="24"/>
    </row>
    <row r="16" spans="2:10" ht="13.5" customHeight="1" x14ac:dyDescent="0.25">
      <c r="B16" s="24"/>
      <c r="C16" s="24"/>
      <c r="D16" s="24"/>
      <c r="E16" s="24"/>
      <c r="F16" s="24"/>
      <c r="G16" s="24"/>
      <c r="H16" s="24"/>
      <c r="I16" s="24"/>
      <c r="J16" s="24"/>
    </row>
    <row r="17" spans="2:10" ht="13.5" customHeight="1" x14ac:dyDescent="0.25">
      <c r="B17" s="24"/>
      <c r="C17" s="24"/>
      <c r="D17" s="24"/>
      <c r="E17" s="24"/>
      <c r="F17" s="24"/>
      <c r="G17" s="24"/>
      <c r="H17" s="24"/>
      <c r="I17" s="24"/>
      <c r="J17" s="24"/>
    </row>
    <row r="18" spans="2:10" ht="13.5" customHeight="1" x14ac:dyDescent="0.25">
      <c r="B18" s="24"/>
      <c r="C18" s="24"/>
      <c r="D18" s="24"/>
      <c r="E18" s="24"/>
      <c r="F18" s="24"/>
      <c r="G18" s="24"/>
      <c r="H18" s="24"/>
      <c r="I18" s="24"/>
      <c r="J18" s="24"/>
    </row>
    <row r="19" spans="2:10" ht="13.5" customHeight="1" x14ac:dyDescent="0.25">
      <c r="B19" s="24"/>
      <c r="C19" s="24"/>
      <c r="D19" s="24"/>
      <c r="E19" s="24"/>
      <c r="F19" s="24"/>
      <c r="G19" s="24"/>
      <c r="H19" s="24"/>
      <c r="I19" s="24"/>
      <c r="J19" s="24"/>
    </row>
    <row r="20" spans="2:10" ht="13.5" customHeight="1" x14ac:dyDescent="0.25">
      <c r="B20" s="24"/>
      <c r="C20" s="24"/>
      <c r="D20" s="24"/>
      <c r="E20" s="24"/>
      <c r="F20" s="24"/>
      <c r="G20" s="24"/>
      <c r="H20" s="24"/>
      <c r="I20" s="24"/>
      <c r="J20" s="24"/>
    </row>
    <row r="21" spans="2:10" ht="13.5" customHeight="1" x14ac:dyDescent="0.25">
      <c r="B21" s="24"/>
      <c r="C21" s="24"/>
      <c r="D21" s="24"/>
      <c r="E21" s="24"/>
      <c r="F21" s="24"/>
      <c r="G21" s="24"/>
      <c r="H21" s="24"/>
      <c r="I21" s="24"/>
      <c r="J21" s="24"/>
    </row>
    <row r="22" spans="2:10" ht="13.5" customHeight="1" x14ac:dyDescent="0.25">
      <c r="B22" s="24"/>
      <c r="C22" s="24"/>
      <c r="D22" s="24"/>
      <c r="E22" s="24"/>
      <c r="F22" s="24"/>
      <c r="G22" s="24"/>
      <c r="H22" s="24"/>
      <c r="I22" s="24"/>
      <c r="J22" s="24"/>
    </row>
    <row r="23" spans="2:10" ht="13.5" customHeight="1" x14ac:dyDescent="0.25">
      <c r="B23" s="24"/>
      <c r="C23" s="24"/>
      <c r="D23" s="24"/>
      <c r="E23" s="24"/>
      <c r="F23" s="24"/>
      <c r="G23" s="24"/>
      <c r="H23" s="24"/>
      <c r="I23" s="24"/>
      <c r="J23" s="24"/>
    </row>
    <row r="24" spans="2:10" ht="13.5" customHeight="1" x14ac:dyDescent="0.25">
      <c r="B24" s="24"/>
      <c r="C24" s="24"/>
      <c r="D24" s="24"/>
      <c r="E24" s="24"/>
      <c r="F24" s="24"/>
      <c r="G24" s="24"/>
      <c r="H24" s="24"/>
      <c r="I24" s="24"/>
      <c r="J24" s="24"/>
    </row>
    <row r="25" spans="2:10" ht="13.5" customHeight="1" x14ac:dyDescent="0.25">
      <c r="B25" s="24"/>
      <c r="C25" s="24"/>
      <c r="D25" s="24"/>
      <c r="E25" s="24"/>
      <c r="F25" s="24"/>
      <c r="G25" s="24"/>
      <c r="H25" s="24"/>
      <c r="I25" s="24"/>
      <c r="J25" s="24"/>
    </row>
    <row r="26" spans="2:10" ht="13.5" customHeight="1" x14ac:dyDescent="0.25">
      <c r="B26" s="24"/>
      <c r="C26" s="24"/>
      <c r="D26" s="24"/>
      <c r="E26" s="24"/>
      <c r="F26" s="24"/>
      <c r="G26" s="24"/>
      <c r="H26" s="24"/>
      <c r="I26" s="24"/>
      <c r="J26" s="24"/>
    </row>
    <row r="27" spans="2:10" ht="13.5" customHeight="1" x14ac:dyDescent="0.25">
      <c r="B27" s="24"/>
      <c r="C27" s="24"/>
      <c r="D27" s="24"/>
      <c r="E27" s="24"/>
      <c r="F27" s="24"/>
      <c r="G27" s="24"/>
      <c r="H27" s="24"/>
      <c r="I27" s="24"/>
      <c r="J27" s="24"/>
    </row>
    <row r="28" spans="2:10" x14ac:dyDescent="0.25">
      <c r="B28" s="24"/>
      <c r="C28" s="24"/>
      <c r="D28" s="24"/>
      <c r="E28" s="24"/>
      <c r="F28" s="24"/>
      <c r="G28" s="24"/>
      <c r="H28" s="24"/>
      <c r="I28" s="24"/>
      <c r="J28" s="24"/>
    </row>
    <row r="29" spans="2:10" ht="13.5" customHeight="1" x14ac:dyDescent="0.25">
      <c r="B29" s="24"/>
      <c r="C29" s="24"/>
      <c r="D29" s="24"/>
      <c r="E29" s="24"/>
      <c r="F29" s="24"/>
      <c r="G29" s="24"/>
      <c r="H29" s="24"/>
      <c r="I29" s="24"/>
      <c r="J29" s="24"/>
    </row>
    <row r="30" spans="2:10" x14ac:dyDescent="0.25">
      <c r="B30" s="24"/>
      <c r="C30" s="24"/>
      <c r="D30" s="24"/>
      <c r="E30" s="24"/>
      <c r="F30" s="24"/>
      <c r="G30" s="24"/>
      <c r="H30" s="24"/>
      <c r="I30" s="24"/>
      <c r="J30" s="24"/>
    </row>
    <row r="31" spans="2:10" x14ac:dyDescent="0.25">
      <c r="B31" s="24"/>
      <c r="C31" s="24"/>
      <c r="D31" s="24"/>
      <c r="E31" s="24"/>
      <c r="F31" s="24"/>
      <c r="G31" s="24"/>
      <c r="H31" s="24"/>
      <c r="I31" s="24"/>
      <c r="J31" s="24"/>
    </row>
    <row r="32" spans="2:10" x14ac:dyDescent="0.25">
      <c r="B32" s="24"/>
      <c r="C32" s="24"/>
      <c r="D32" s="24"/>
      <c r="E32" s="24"/>
      <c r="F32" s="24"/>
      <c r="G32" s="24"/>
      <c r="H32" s="24"/>
      <c r="I32" s="24"/>
      <c r="J32" s="24"/>
    </row>
    <row r="33" spans="2:10" x14ac:dyDescent="0.25">
      <c r="B33" s="24"/>
      <c r="C33" s="24"/>
      <c r="D33" s="24"/>
      <c r="E33" s="24"/>
      <c r="F33" s="24"/>
      <c r="G33" s="24"/>
      <c r="H33" s="24"/>
      <c r="I33" s="24"/>
      <c r="J33" s="24"/>
    </row>
    <row r="34" spans="2:10" x14ac:dyDescent="0.25">
      <c r="B34" s="24"/>
      <c r="C34" s="24"/>
      <c r="D34" s="24"/>
      <c r="E34" s="24"/>
      <c r="F34" s="24"/>
      <c r="G34" s="24"/>
      <c r="H34" s="24"/>
      <c r="I34" s="24"/>
      <c r="J34" s="24"/>
    </row>
    <row r="36" spans="2:10" ht="13" x14ac:dyDescent="0.3">
      <c r="E36" s="25"/>
    </row>
    <row r="37" spans="2:10" ht="13" x14ac:dyDescent="0.3">
      <c r="E37" s="25"/>
    </row>
    <row r="41" spans="2:10" ht="13" x14ac:dyDescent="0.3">
      <c r="E41" s="25"/>
    </row>
    <row r="47" spans="2:10" x14ac:dyDescent="0.25">
      <c r="F47" s="31"/>
      <c r="G47" s="31"/>
    </row>
    <row r="48" spans="2:10" x14ac:dyDescent="0.25">
      <c r="F48" s="31"/>
      <c r="G48" s="31"/>
    </row>
    <row r="49" spans="1:11" x14ac:dyDescent="0.25">
      <c r="F49" s="31"/>
      <c r="G49" s="31"/>
    </row>
    <row r="50" spans="1:11" x14ac:dyDescent="0.25">
      <c r="F50" s="31"/>
      <c r="G50" s="31"/>
    </row>
    <row r="51" spans="1:11" x14ac:dyDescent="0.2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</row>
    <row r="52" spans="1:11" x14ac:dyDescent="0.2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</row>
    <row r="53" spans="1:11" x14ac:dyDescent="0.25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</row>
    <row r="54" spans="1:11" x14ac:dyDescent="0.2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</row>
    <row r="55" spans="1:11" x14ac:dyDescent="0.2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</row>
    <row r="56" spans="1:11" x14ac:dyDescent="0.2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</row>
    <row r="57" spans="1:11" x14ac:dyDescent="0.2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</row>
    <row r="58" spans="1:11" x14ac:dyDescent="0.2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</row>
    <row r="59" spans="1:11" x14ac:dyDescent="0.25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</row>
    <row r="60" spans="1:11" x14ac:dyDescent="0.25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</row>
    <row r="61" spans="1:11" x14ac:dyDescent="0.2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</row>
    <row r="62" spans="1:11" x14ac:dyDescent="0.25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</row>
    <row r="63" spans="1:11" x14ac:dyDescent="0.25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</row>
    <row r="64" spans="1:11" x14ac:dyDescent="0.25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</row>
    <row r="65" spans="1:11" x14ac:dyDescent="0.2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</row>
    <row r="66" spans="1:11" x14ac:dyDescent="0.25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</row>
    <row r="67" spans="1:11" x14ac:dyDescent="0.25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</row>
    <row r="68" spans="1:11" x14ac:dyDescent="0.25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</row>
    <row r="69" spans="1:11" x14ac:dyDescent="0.25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</row>
    <row r="70" spans="1:11" x14ac:dyDescent="0.25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</row>
    <row r="71" spans="1:11" x14ac:dyDescent="0.25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</row>
    <row r="72" spans="1:11" x14ac:dyDescent="0.25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</row>
  </sheetData>
  <phoneticPr fontId="22" type="noConversion"/>
  <pageMargins left="0.75" right="0.75" top="1" bottom="1" header="0" footer="0"/>
  <headerFooter alignWithMargins="0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D30"/>
  <sheetViews>
    <sheetView zoomScale="110" zoomScaleNormal="110" workbookViewId="0">
      <selection activeCell="H20" sqref="H20"/>
    </sheetView>
  </sheetViews>
  <sheetFormatPr baseColWidth="10" defaultColWidth="11.453125" defaultRowHeight="12.5" x14ac:dyDescent="0.25"/>
  <cols>
    <col min="1" max="1" width="4.7265625" customWidth="1"/>
    <col min="2" max="2" width="5.54296875" customWidth="1"/>
    <col min="3" max="4" width="8.54296875" customWidth="1"/>
  </cols>
  <sheetData>
    <row r="1" spans="1:4" x14ac:dyDescent="0.25">
      <c r="A1" s="127" t="s">
        <v>552</v>
      </c>
      <c r="B1" s="127"/>
      <c r="C1" s="127"/>
      <c r="D1" s="127"/>
    </row>
    <row r="2" spans="1:4" x14ac:dyDescent="0.25">
      <c r="A2" s="127" t="s">
        <v>638</v>
      </c>
      <c r="B2" s="127"/>
      <c r="C2" s="127"/>
      <c r="D2" s="127"/>
    </row>
    <row r="3" spans="1:4" x14ac:dyDescent="0.25">
      <c r="A3" s="190" t="s">
        <v>187</v>
      </c>
      <c r="B3" s="190"/>
      <c r="C3" s="190"/>
      <c r="D3" s="190"/>
    </row>
    <row r="4" spans="1:4" x14ac:dyDescent="0.25">
      <c r="A4" s="4"/>
      <c r="B4" s="4"/>
      <c r="C4" s="4"/>
      <c r="D4" s="4"/>
    </row>
    <row r="5" spans="1:4" x14ac:dyDescent="0.25">
      <c r="A5" s="866" t="s">
        <v>114</v>
      </c>
      <c r="B5" s="866"/>
      <c r="C5" s="868" t="s">
        <v>609</v>
      </c>
      <c r="D5" s="868"/>
    </row>
    <row r="6" spans="1:4" x14ac:dyDescent="0.25">
      <c r="A6" s="867"/>
      <c r="B6" s="867"/>
      <c r="C6" s="147" t="s">
        <v>188</v>
      </c>
      <c r="D6" s="147" t="s">
        <v>104</v>
      </c>
    </row>
    <row r="7" spans="1:4" x14ac:dyDescent="0.25">
      <c r="A7" s="149"/>
      <c r="B7" s="149"/>
      <c r="C7" s="870" t="s">
        <v>5</v>
      </c>
      <c r="D7" s="870"/>
    </row>
    <row r="8" spans="1:4" x14ac:dyDescent="0.25">
      <c r="A8" s="151"/>
      <c r="B8" s="152"/>
      <c r="C8" s="152"/>
      <c r="D8" s="152"/>
    </row>
    <row r="9" spans="1:4" x14ac:dyDescent="0.25">
      <c r="A9" s="153" t="s">
        <v>58</v>
      </c>
      <c r="B9" s="154"/>
      <c r="C9" s="155">
        <v>75144</v>
      </c>
      <c r="D9" s="155">
        <v>65156</v>
      </c>
    </row>
    <row r="10" spans="1:4" x14ac:dyDescent="0.25">
      <c r="A10" s="139"/>
      <c r="B10" s="139" t="s">
        <v>189</v>
      </c>
      <c r="C10" s="140">
        <v>21116</v>
      </c>
      <c r="D10" s="140">
        <v>18738</v>
      </c>
    </row>
    <row r="11" spans="1:4" x14ac:dyDescent="0.25">
      <c r="A11" s="139"/>
      <c r="B11" s="139" t="s">
        <v>30</v>
      </c>
      <c r="C11" s="140">
        <v>27899</v>
      </c>
      <c r="D11" s="140">
        <v>26172</v>
      </c>
    </row>
    <row r="12" spans="1:4" x14ac:dyDescent="0.25">
      <c r="A12" s="139"/>
      <c r="B12" s="139" t="s">
        <v>31</v>
      </c>
      <c r="C12" s="140">
        <v>19263</v>
      </c>
      <c r="D12" s="140">
        <v>16147</v>
      </c>
    </row>
    <row r="13" spans="1:4" x14ac:dyDescent="0.25">
      <c r="A13" s="143"/>
      <c r="B13" s="143" t="s">
        <v>190</v>
      </c>
      <c r="C13" s="144">
        <v>6866</v>
      </c>
      <c r="D13" s="144">
        <v>4100</v>
      </c>
    </row>
    <row r="14" spans="1:4" x14ac:dyDescent="0.25">
      <c r="A14" s="4"/>
      <c r="B14" s="4"/>
      <c r="C14" s="4"/>
      <c r="D14" s="4"/>
    </row>
    <row r="15" spans="1:4" x14ac:dyDescent="0.25">
      <c r="A15" s="127" t="s">
        <v>555</v>
      </c>
      <c r="B15" s="127"/>
      <c r="C15" s="127"/>
      <c r="D15" s="127"/>
    </row>
    <row r="16" spans="1:4" x14ac:dyDescent="0.25">
      <c r="A16" s="127" t="s">
        <v>638</v>
      </c>
      <c r="B16" s="127"/>
      <c r="C16" s="127"/>
      <c r="D16" s="127"/>
    </row>
    <row r="17" spans="1:4" x14ac:dyDescent="0.25">
      <c r="A17" s="190" t="s">
        <v>558</v>
      </c>
      <c r="B17" s="190"/>
      <c r="C17" s="190"/>
      <c r="D17" s="190"/>
    </row>
    <row r="18" spans="1:4" x14ac:dyDescent="0.25">
      <c r="A18" s="78"/>
      <c r="B18" s="4"/>
      <c r="C18" s="15"/>
      <c r="D18" s="20"/>
    </row>
    <row r="19" spans="1:4" x14ac:dyDescent="0.25">
      <c r="A19" s="866" t="s">
        <v>304</v>
      </c>
      <c r="B19" s="866"/>
      <c r="C19" s="868" t="s">
        <v>609</v>
      </c>
      <c r="D19" s="868"/>
    </row>
    <row r="20" spans="1:4" x14ac:dyDescent="0.25">
      <c r="A20" s="867"/>
      <c r="B20" s="867"/>
      <c r="C20" s="147" t="s">
        <v>188</v>
      </c>
      <c r="D20" s="147" t="s">
        <v>104</v>
      </c>
    </row>
    <row r="21" spans="1:4" x14ac:dyDescent="0.25">
      <c r="A21" s="149"/>
      <c r="B21" s="149"/>
      <c r="C21" s="870" t="s">
        <v>5</v>
      </c>
      <c r="D21" s="870"/>
    </row>
    <row r="22" spans="1:4" x14ac:dyDescent="0.25">
      <c r="A22" s="151"/>
      <c r="B22" s="152"/>
      <c r="C22" s="152"/>
      <c r="D22" s="152"/>
    </row>
    <row r="23" spans="1:4" x14ac:dyDescent="0.25">
      <c r="A23" s="153" t="s">
        <v>58</v>
      </c>
      <c r="B23" s="154"/>
      <c r="C23" s="155">
        <v>70738</v>
      </c>
      <c r="D23" s="155">
        <v>51201</v>
      </c>
    </row>
    <row r="24" spans="1:4" x14ac:dyDescent="0.25">
      <c r="A24" s="139"/>
      <c r="B24" s="139" t="s">
        <v>305</v>
      </c>
      <c r="C24" s="140">
        <v>10510</v>
      </c>
      <c r="D24" s="140">
        <v>8057</v>
      </c>
    </row>
    <row r="25" spans="1:4" x14ac:dyDescent="0.25">
      <c r="A25" s="139"/>
      <c r="B25" s="139" t="s">
        <v>306</v>
      </c>
      <c r="C25" s="140">
        <v>26077</v>
      </c>
      <c r="D25" s="140">
        <v>21117</v>
      </c>
    </row>
    <row r="26" spans="1:4" x14ac:dyDescent="0.25">
      <c r="A26" s="139"/>
      <c r="B26" s="139" t="s">
        <v>307</v>
      </c>
      <c r="C26" s="140">
        <v>11959</v>
      </c>
      <c r="D26" s="140">
        <v>4634</v>
      </c>
    </row>
    <row r="27" spans="1:4" x14ac:dyDescent="0.25">
      <c r="A27" s="139"/>
      <c r="B27" s="139" t="s">
        <v>308</v>
      </c>
      <c r="C27" s="140">
        <v>12721</v>
      </c>
      <c r="D27" s="140">
        <v>9661</v>
      </c>
    </row>
    <row r="28" spans="1:4" x14ac:dyDescent="0.25">
      <c r="A28" s="78"/>
      <c r="B28" s="139" t="s">
        <v>309</v>
      </c>
      <c r="C28" s="140">
        <v>7229</v>
      </c>
      <c r="D28" s="140">
        <v>5828</v>
      </c>
    </row>
    <row r="29" spans="1:4" x14ac:dyDescent="0.25">
      <c r="A29" s="4"/>
      <c r="B29" s="139" t="s">
        <v>310</v>
      </c>
      <c r="C29" s="140">
        <v>1706</v>
      </c>
      <c r="D29" s="140">
        <v>1421</v>
      </c>
    </row>
    <row r="30" spans="1:4" x14ac:dyDescent="0.25">
      <c r="A30" s="4"/>
      <c r="B30" s="139" t="s">
        <v>39</v>
      </c>
      <c r="C30" s="140">
        <v>535</v>
      </c>
      <c r="D30" s="140">
        <v>482</v>
      </c>
    </row>
  </sheetData>
  <mergeCells count="6">
    <mergeCell ref="A19:B20"/>
    <mergeCell ref="C19:D19"/>
    <mergeCell ref="C21:D21"/>
    <mergeCell ref="A5:B6"/>
    <mergeCell ref="C5:D5"/>
    <mergeCell ref="C7:D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3"/>
  <sheetViews>
    <sheetView workbookViewId="0">
      <selection activeCell="D25" sqref="D25"/>
    </sheetView>
  </sheetViews>
  <sheetFormatPr baseColWidth="10" defaultColWidth="10.7265625" defaultRowHeight="12.5" x14ac:dyDescent="0.25"/>
  <cols>
    <col min="1" max="1" width="48.26953125" customWidth="1"/>
    <col min="4" max="4" width="50.7265625" customWidth="1"/>
  </cols>
  <sheetData>
    <row r="1" spans="1:6" x14ac:dyDescent="0.25">
      <c r="A1" s="72" t="s">
        <v>599</v>
      </c>
      <c r="B1" s="4"/>
      <c r="C1" s="4"/>
      <c r="D1" s="4"/>
      <c r="E1" s="4"/>
      <c r="F1" s="4"/>
    </row>
    <row r="2" spans="1:6" ht="13" x14ac:dyDescent="0.3">
      <c r="A2" s="201"/>
      <c r="B2" s="4"/>
      <c r="C2" s="4"/>
      <c r="D2" s="4"/>
      <c r="E2" s="4"/>
      <c r="F2" s="4"/>
    </row>
    <row r="3" spans="1:6" x14ac:dyDescent="0.25">
      <c r="A3" s="202"/>
      <c r="B3" s="713" t="s">
        <v>53</v>
      </c>
      <c r="C3" s="713"/>
      <c r="D3" s="191"/>
      <c r="E3" s="713" t="s">
        <v>54</v>
      </c>
      <c r="F3" s="713"/>
    </row>
    <row r="4" spans="1:6" x14ac:dyDescent="0.25">
      <c r="A4" s="203" t="s">
        <v>77</v>
      </c>
      <c r="B4" s="714" t="s">
        <v>5</v>
      </c>
      <c r="C4" s="716" t="s">
        <v>56</v>
      </c>
      <c r="D4" s="203" t="s">
        <v>77</v>
      </c>
      <c r="E4" s="714" t="s">
        <v>5</v>
      </c>
      <c r="F4" s="716" t="s">
        <v>56</v>
      </c>
    </row>
    <row r="5" spans="1:6" x14ac:dyDescent="0.25">
      <c r="A5" s="9"/>
      <c r="B5" s="715"/>
      <c r="C5" s="717"/>
      <c r="D5" s="9"/>
      <c r="E5" s="715"/>
      <c r="F5" s="717"/>
    </row>
    <row r="6" spans="1:6" x14ac:dyDescent="0.25">
      <c r="A6" s="72" t="s">
        <v>588</v>
      </c>
      <c r="B6" s="72"/>
      <c r="C6" s="72"/>
      <c r="D6" s="4"/>
      <c r="E6" s="72"/>
      <c r="F6" s="72"/>
    </row>
    <row r="7" spans="1:6" x14ac:dyDescent="0.25">
      <c r="A7" s="204" t="s">
        <v>78</v>
      </c>
      <c r="B7" s="205">
        <v>2224</v>
      </c>
      <c r="C7" s="206">
        <v>35.4</v>
      </c>
      <c r="D7" s="204" t="s">
        <v>79</v>
      </c>
      <c r="E7" s="205">
        <v>1643</v>
      </c>
      <c r="F7" s="206">
        <v>19</v>
      </c>
    </row>
    <row r="8" spans="1:6" x14ac:dyDescent="0.25">
      <c r="A8" s="204" t="s">
        <v>80</v>
      </c>
      <c r="B8" s="205">
        <v>1464</v>
      </c>
      <c r="C8" s="206">
        <v>17.600000000000001</v>
      </c>
      <c r="D8" s="204" t="s">
        <v>81</v>
      </c>
      <c r="E8" s="205">
        <v>1267</v>
      </c>
      <c r="F8" s="206">
        <v>3.8</v>
      </c>
    </row>
    <row r="9" spans="1:6" x14ac:dyDescent="0.25">
      <c r="A9" s="204" t="s">
        <v>84</v>
      </c>
      <c r="B9" s="205">
        <v>902</v>
      </c>
      <c r="C9" s="206">
        <v>54.2</v>
      </c>
      <c r="D9" s="204" t="s">
        <v>84</v>
      </c>
      <c r="E9" s="205">
        <v>713</v>
      </c>
      <c r="F9" s="206">
        <v>39.299999999999997</v>
      </c>
    </row>
    <row r="10" spans="1:6" x14ac:dyDescent="0.25">
      <c r="A10" s="204" t="s">
        <v>83</v>
      </c>
      <c r="B10" s="205">
        <v>685</v>
      </c>
      <c r="C10" s="206">
        <v>26.6</v>
      </c>
      <c r="D10" s="204" t="s">
        <v>83</v>
      </c>
      <c r="E10" s="205">
        <v>704</v>
      </c>
      <c r="F10" s="206">
        <v>48.2</v>
      </c>
    </row>
    <row r="11" spans="1:6" x14ac:dyDescent="0.25">
      <c r="A11" s="204" t="s">
        <v>81</v>
      </c>
      <c r="B11" s="205">
        <v>666</v>
      </c>
      <c r="C11" s="206">
        <v>11.7</v>
      </c>
      <c r="D11" s="204" t="s">
        <v>87</v>
      </c>
      <c r="E11" s="205">
        <v>399</v>
      </c>
      <c r="F11" s="206">
        <v>16.3</v>
      </c>
    </row>
    <row r="12" spans="1:6" x14ac:dyDescent="0.25">
      <c r="A12" s="204" t="s">
        <v>85</v>
      </c>
      <c r="B12" s="205">
        <v>652</v>
      </c>
      <c r="C12" s="206">
        <v>5.7</v>
      </c>
      <c r="D12" s="204" t="s">
        <v>86</v>
      </c>
      <c r="E12" s="205">
        <v>362</v>
      </c>
      <c r="F12" s="206">
        <v>0.8</v>
      </c>
    </row>
    <row r="13" spans="1:6" x14ac:dyDescent="0.25">
      <c r="A13" s="72" t="s">
        <v>589</v>
      </c>
      <c r="B13" s="72"/>
      <c r="C13" s="72"/>
      <c r="D13" s="4" t="s">
        <v>88</v>
      </c>
      <c r="E13" s="72"/>
      <c r="F13" s="72"/>
    </row>
    <row r="14" spans="1:6" x14ac:dyDescent="0.25">
      <c r="A14" s="204" t="s">
        <v>78</v>
      </c>
      <c r="B14" s="205">
        <v>19605</v>
      </c>
      <c r="C14" s="206">
        <v>15.4</v>
      </c>
      <c r="D14" s="204" t="s">
        <v>79</v>
      </c>
      <c r="E14" s="205">
        <v>17144</v>
      </c>
      <c r="F14" s="206">
        <v>32.4</v>
      </c>
    </row>
    <row r="15" spans="1:6" x14ac:dyDescent="0.25">
      <c r="A15" s="204" t="s">
        <v>80</v>
      </c>
      <c r="B15" s="205">
        <v>13396</v>
      </c>
      <c r="C15" s="206">
        <v>0.8</v>
      </c>
      <c r="D15" s="204" t="s">
        <v>81</v>
      </c>
      <c r="E15" s="205">
        <v>12973</v>
      </c>
      <c r="F15" s="206">
        <v>25.3</v>
      </c>
    </row>
    <row r="16" spans="1:6" x14ac:dyDescent="0.25">
      <c r="A16" s="204" t="s">
        <v>82</v>
      </c>
      <c r="B16" s="205">
        <v>7832</v>
      </c>
      <c r="C16" s="206">
        <v>5.4</v>
      </c>
      <c r="D16" s="204" t="s">
        <v>83</v>
      </c>
      <c r="E16" s="205">
        <v>12911</v>
      </c>
      <c r="F16" s="206">
        <v>128.80000000000001</v>
      </c>
    </row>
    <row r="17" spans="1:6" x14ac:dyDescent="0.25">
      <c r="A17" s="204" t="s">
        <v>84</v>
      </c>
      <c r="B17" s="205">
        <v>6736</v>
      </c>
      <c r="C17" s="206">
        <v>27.7</v>
      </c>
      <c r="D17" s="204" t="s">
        <v>84</v>
      </c>
      <c r="E17" s="205">
        <v>6879</v>
      </c>
      <c r="F17" s="206">
        <v>25.2</v>
      </c>
    </row>
    <row r="18" spans="1:6" x14ac:dyDescent="0.25">
      <c r="A18" s="204" t="s">
        <v>85</v>
      </c>
      <c r="B18" s="205">
        <v>6631</v>
      </c>
      <c r="C18" s="206">
        <v>16.3</v>
      </c>
      <c r="D18" s="204" t="s">
        <v>86</v>
      </c>
      <c r="E18" s="205">
        <v>4285</v>
      </c>
      <c r="F18" s="206">
        <v>20</v>
      </c>
    </row>
    <row r="19" spans="1:6" x14ac:dyDescent="0.25">
      <c r="A19" s="207" t="s">
        <v>83</v>
      </c>
      <c r="B19" s="208">
        <v>5919</v>
      </c>
      <c r="C19" s="209">
        <v>55.8</v>
      </c>
      <c r="D19" s="9" t="s">
        <v>87</v>
      </c>
      <c r="E19" s="208">
        <v>4278</v>
      </c>
      <c r="F19" s="209">
        <v>27.7</v>
      </c>
    </row>
    <row r="20" spans="1:6" x14ac:dyDescent="0.25">
      <c r="A20" s="4"/>
      <c r="B20" s="4"/>
      <c r="C20" s="4"/>
      <c r="D20" s="4"/>
      <c r="E20" s="4"/>
      <c r="F20" s="4"/>
    </row>
    <row r="21" spans="1:6" x14ac:dyDescent="0.25">
      <c r="B21" s="4"/>
      <c r="C21" s="4"/>
      <c r="D21" s="204"/>
      <c r="E21" s="4"/>
      <c r="F21" s="4"/>
    </row>
    <row r="22" spans="1:6" x14ac:dyDescent="0.25">
      <c r="A22" s="4"/>
      <c r="B22" s="4"/>
      <c r="C22" s="4"/>
      <c r="D22" s="4"/>
      <c r="E22" s="4"/>
      <c r="F22" s="4"/>
    </row>
    <row r="23" spans="1:6" x14ac:dyDescent="0.25">
      <c r="A23" s="163" t="s">
        <v>67</v>
      </c>
      <c r="B23" s="4"/>
      <c r="C23" s="4"/>
      <c r="D23" s="4"/>
      <c r="E23" s="4"/>
      <c r="F23" s="4"/>
    </row>
  </sheetData>
  <mergeCells count="6">
    <mergeCell ref="B3:C3"/>
    <mergeCell ref="E3:F3"/>
    <mergeCell ref="B4:B5"/>
    <mergeCell ref="C4:C5"/>
    <mergeCell ref="E4:E5"/>
    <mergeCell ref="F4:F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J75"/>
  <sheetViews>
    <sheetView topLeftCell="A64" workbookViewId="0">
      <selection activeCell="B89" sqref="B89"/>
    </sheetView>
  </sheetViews>
  <sheetFormatPr baseColWidth="10" defaultColWidth="11.453125" defaultRowHeight="12.5" x14ac:dyDescent="0.25"/>
  <cols>
    <col min="1" max="1" width="23.453125" style="286" bestFit="1" customWidth="1"/>
    <col min="2" max="20" width="18.26953125" bestFit="1" customWidth="1"/>
    <col min="21" max="21" width="12.54296875" bestFit="1" customWidth="1"/>
  </cols>
  <sheetData>
    <row r="3" spans="1:6" x14ac:dyDescent="0.25">
      <c r="A3" s="286" t="s">
        <v>89</v>
      </c>
      <c r="C3" t="s">
        <v>90</v>
      </c>
    </row>
    <row r="4" spans="1:6" x14ac:dyDescent="0.25">
      <c r="A4" s="286" t="s">
        <v>91</v>
      </c>
      <c r="B4" t="s">
        <v>92</v>
      </c>
      <c r="C4" t="s">
        <v>93</v>
      </c>
      <c r="D4" t="s">
        <v>45</v>
      </c>
      <c r="E4" t="s">
        <v>94</v>
      </c>
      <c r="F4" t="s">
        <v>46</v>
      </c>
    </row>
    <row r="5" spans="1:6" x14ac:dyDescent="0.25">
      <c r="A5" s="286">
        <v>43466</v>
      </c>
      <c r="B5" s="200">
        <v>63.2</v>
      </c>
      <c r="C5" s="200">
        <v>47.2</v>
      </c>
      <c r="D5" s="200">
        <v>231.2</v>
      </c>
      <c r="E5" s="200">
        <v>50</v>
      </c>
      <c r="F5" s="200">
        <v>114.5</v>
      </c>
    </row>
    <row r="6" spans="1:6" x14ac:dyDescent="0.25">
      <c r="A6" s="286">
        <v>43497</v>
      </c>
      <c r="B6" s="200">
        <v>62.4</v>
      </c>
      <c r="C6" s="200">
        <v>42.1</v>
      </c>
      <c r="D6" s="200">
        <v>224.2</v>
      </c>
      <c r="E6" s="200">
        <v>65.3</v>
      </c>
      <c r="F6" s="200">
        <v>197.3</v>
      </c>
    </row>
    <row r="7" spans="1:6" x14ac:dyDescent="0.25">
      <c r="A7" s="286">
        <v>43525</v>
      </c>
      <c r="B7" s="200">
        <v>58.7</v>
      </c>
      <c r="C7" s="200">
        <v>40.299999999999997</v>
      </c>
      <c r="D7" s="200">
        <v>189.3</v>
      </c>
      <c r="E7" s="200">
        <v>67.400000000000006</v>
      </c>
      <c r="F7" s="200">
        <v>126.8</v>
      </c>
    </row>
    <row r="8" spans="1:6" x14ac:dyDescent="0.25">
      <c r="A8" s="286">
        <v>43556</v>
      </c>
      <c r="B8" s="200">
        <v>57.5</v>
      </c>
      <c r="C8" s="200">
        <v>42.1</v>
      </c>
      <c r="D8" s="200">
        <v>152.69999999999999</v>
      </c>
      <c r="E8" s="200">
        <v>73.2</v>
      </c>
      <c r="F8" s="200">
        <v>144</v>
      </c>
    </row>
    <row r="9" spans="1:6" x14ac:dyDescent="0.25">
      <c r="A9" s="286">
        <v>43586</v>
      </c>
      <c r="B9" s="200">
        <v>62.6</v>
      </c>
      <c r="C9" s="200">
        <v>46.7</v>
      </c>
      <c r="D9" s="200">
        <v>181.8</v>
      </c>
      <c r="E9" s="200">
        <v>66</v>
      </c>
      <c r="F9" s="200">
        <v>112.8</v>
      </c>
    </row>
    <row r="10" spans="1:6" x14ac:dyDescent="0.25">
      <c r="A10" s="286">
        <v>43617</v>
      </c>
      <c r="B10" s="200">
        <v>55.1</v>
      </c>
      <c r="C10" s="200">
        <v>43.4</v>
      </c>
      <c r="D10" s="200">
        <v>166.2</v>
      </c>
      <c r="E10" s="200">
        <v>74.599999999999994</v>
      </c>
      <c r="F10" s="200">
        <v>120.5</v>
      </c>
    </row>
    <row r="11" spans="1:6" x14ac:dyDescent="0.25">
      <c r="A11" s="286">
        <v>43647</v>
      </c>
      <c r="B11" s="200">
        <v>55.9</v>
      </c>
      <c r="C11" s="200">
        <v>46.4</v>
      </c>
      <c r="D11" s="200">
        <v>191.9</v>
      </c>
      <c r="E11" s="200">
        <v>56.1</v>
      </c>
      <c r="F11" s="200">
        <v>143</v>
      </c>
    </row>
    <row r="12" spans="1:6" x14ac:dyDescent="0.25">
      <c r="A12" s="286">
        <v>43678</v>
      </c>
      <c r="B12" s="200">
        <v>60.1</v>
      </c>
      <c r="C12" s="200">
        <v>51.8</v>
      </c>
      <c r="D12" s="200">
        <v>216.4</v>
      </c>
      <c r="E12" s="200">
        <v>59</v>
      </c>
      <c r="F12" s="200">
        <v>89.8</v>
      </c>
    </row>
    <row r="13" spans="1:6" x14ac:dyDescent="0.25">
      <c r="A13" s="286">
        <v>43709</v>
      </c>
      <c r="B13" s="200">
        <v>59.9</v>
      </c>
      <c r="C13" s="200">
        <v>55.1</v>
      </c>
      <c r="D13" s="200">
        <v>127.9</v>
      </c>
      <c r="E13" s="200">
        <v>54</v>
      </c>
      <c r="F13" s="200">
        <v>138.19999999999999</v>
      </c>
    </row>
    <row r="14" spans="1:6" x14ac:dyDescent="0.25">
      <c r="A14" s="286">
        <v>43739</v>
      </c>
      <c r="B14" s="200">
        <v>74.599999999999994</v>
      </c>
      <c r="C14" s="200">
        <v>56.2</v>
      </c>
      <c r="D14" s="200">
        <v>138.9</v>
      </c>
      <c r="E14" s="200">
        <v>70.099999999999994</v>
      </c>
      <c r="F14" s="200">
        <v>126.8</v>
      </c>
    </row>
    <row r="15" spans="1:6" x14ac:dyDescent="0.25">
      <c r="A15" s="286">
        <v>43770</v>
      </c>
      <c r="B15" s="200">
        <v>74.400000000000006</v>
      </c>
      <c r="C15" s="200">
        <v>63.9</v>
      </c>
      <c r="D15" s="200">
        <v>243.1</v>
      </c>
      <c r="E15" s="200">
        <v>78.8</v>
      </c>
      <c r="F15" s="200">
        <v>110</v>
      </c>
    </row>
    <row r="16" spans="1:6" x14ac:dyDescent="0.25">
      <c r="A16" s="286">
        <v>43800</v>
      </c>
      <c r="B16" s="200">
        <v>78.8</v>
      </c>
      <c r="C16" s="200">
        <v>79</v>
      </c>
      <c r="D16" s="200">
        <v>192.5</v>
      </c>
      <c r="E16" s="200">
        <v>74.5</v>
      </c>
      <c r="F16" s="200">
        <v>118.3</v>
      </c>
    </row>
    <row r="17" spans="1:6" x14ac:dyDescent="0.25">
      <c r="A17" s="286">
        <v>43831</v>
      </c>
      <c r="B17" s="200">
        <v>69.5</v>
      </c>
      <c r="C17" s="200">
        <v>65.099999999999994</v>
      </c>
      <c r="D17" s="200">
        <v>205.4</v>
      </c>
      <c r="E17" s="200">
        <v>60.7</v>
      </c>
      <c r="F17" s="200">
        <v>112.5</v>
      </c>
    </row>
    <row r="18" spans="1:6" x14ac:dyDescent="0.25">
      <c r="A18" s="286">
        <v>43862</v>
      </c>
      <c r="B18" s="200">
        <v>57.9</v>
      </c>
      <c r="C18" s="200">
        <v>40.6</v>
      </c>
      <c r="D18" s="200">
        <v>152.19999999999999</v>
      </c>
      <c r="E18" s="200">
        <v>69.7</v>
      </c>
      <c r="F18" s="200">
        <v>118.7</v>
      </c>
    </row>
    <row r="19" spans="1:6" x14ac:dyDescent="0.25">
      <c r="A19" s="286">
        <v>43891</v>
      </c>
      <c r="B19" s="200">
        <v>50.3</v>
      </c>
      <c r="C19" s="200">
        <v>35.4</v>
      </c>
      <c r="D19" s="200">
        <v>181.3</v>
      </c>
      <c r="E19" s="200">
        <v>76.900000000000006</v>
      </c>
      <c r="F19" s="200">
        <v>112.6</v>
      </c>
    </row>
    <row r="20" spans="1:6" x14ac:dyDescent="0.25">
      <c r="A20" s="286">
        <v>43922</v>
      </c>
      <c r="B20" s="200">
        <v>59</v>
      </c>
      <c r="C20" s="200">
        <v>42.6</v>
      </c>
      <c r="D20" s="200">
        <v>148.19999999999999</v>
      </c>
      <c r="E20" s="200">
        <v>61.3</v>
      </c>
      <c r="F20" s="200">
        <v>111.7</v>
      </c>
    </row>
    <row r="21" spans="1:6" x14ac:dyDescent="0.25">
      <c r="A21" s="286">
        <v>43952</v>
      </c>
      <c r="B21" s="200">
        <v>57.7</v>
      </c>
      <c r="C21" s="200">
        <v>35.1</v>
      </c>
      <c r="D21" s="200">
        <v>253.5</v>
      </c>
      <c r="E21" s="200">
        <v>72.5</v>
      </c>
      <c r="F21" s="200">
        <v>131.1</v>
      </c>
    </row>
    <row r="22" spans="1:6" x14ac:dyDescent="0.25">
      <c r="A22" s="286">
        <v>43983</v>
      </c>
      <c r="B22" s="200">
        <v>55.1</v>
      </c>
      <c r="C22" s="200">
        <v>40</v>
      </c>
      <c r="D22" s="200">
        <v>175.5</v>
      </c>
      <c r="E22" s="200">
        <v>66.900000000000006</v>
      </c>
      <c r="F22" s="200">
        <v>203.5</v>
      </c>
    </row>
    <row r="23" spans="1:6" x14ac:dyDescent="0.25">
      <c r="A23" s="286">
        <v>44013</v>
      </c>
      <c r="B23" s="200">
        <v>48.5</v>
      </c>
      <c r="C23" s="200">
        <v>42.6</v>
      </c>
      <c r="D23" s="200">
        <v>189.9</v>
      </c>
      <c r="E23" s="200">
        <v>50.7</v>
      </c>
      <c r="F23" s="200">
        <v>150.19999999999999</v>
      </c>
    </row>
    <row r="24" spans="1:6" x14ac:dyDescent="0.25">
      <c r="A24" s="286">
        <v>44044</v>
      </c>
      <c r="B24" s="200">
        <v>50.7</v>
      </c>
      <c r="C24" s="200">
        <v>41.4</v>
      </c>
      <c r="D24" s="200">
        <v>137.9</v>
      </c>
      <c r="E24" s="200">
        <v>55.3</v>
      </c>
      <c r="F24" s="200">
        <v>117.7</v>
      </c>
    </row>
    <row r="25" spans="1:6" x14ac:dyDescent="0.25">
      <c r="A25" s="286">
        <v>44075</v>
      </c>
      <c r="B25" s="200">
        <v>51.4</v>
      </c>
      <c r="C25" s="200">
        <v>41.6</v>
      </c>
      <c r="D25" s="200">
        <v>115.3</v>
      </c>
      <c r="E25" s="200">
        <v>65</v>
      </c>
      <c r="F25" s="200">
        <v>85.3</v>
      </c>
    </row>
    <row r="26" spans="1:6" x14ac:dyDescent="0.25">
      <c r="A26" s="286">
        <v>44105</v>
      </c>
      <c r="B26" s="200">
        <v>57.3</v>
      </c>
      <c r="C26" s="200">
        <v>40.4</v>
      </c>
      <c r="D26" s="200">
        <v>124.9</v>
      </c>
      <c r="E26" s="200">
        <v>62.4</v>
      </c>
      <c r="F26" s="200">
        <v>115.1</v>
      </c>
    </row>
    <row r="27" spans="1:6" x14ac:dyDescent="0.25">
      <c r="A27" s="286">
        <v>44136</v>
      </c>
      <c r="B27" s="200">
        <v>74.900000000000006</v>
      </c>
      <c r="C27" s="200">
        <v>52.3</v>
      </c>
      <c r="D27" s="200">
        <v>225.5</v>
      </c>
      <c r="E27" s="200">
        <v>70.900000000000006</v>
      </c>
      <c r="F27" s="200">
        <v>160.5</v>
      </c>
    </row>
    <row r="28" spans="1:6" x14ac:dyDescent="0.25">
      <c r="A28" s="286">
        <v>44166</v>
      </c>
      <c r="B28" s="200">
        <v>84.5</v>
      </c>
      <c r="C28" s="200">
        <v>53</v>
      </c>
      <c r="D28" s="200">
        <v>290.8</v>
      </c>
      <c r="E28" s="200">
        <v>70.2</v>
      </c>
      <c r="F28" s="200">
        <v>169.4</v>
      </c>
    </row>
    <row r="29" spans="1:6" x14ac:dyDescent="0.25">
      <c r="A29" s="286">
        <v>44197</v>
      </c>
      <c r="B29" s="200">
        <v>70.7</v>
      </c>
      <c r="C29" s="200">
        <v>47.9</v>
      </c>
      <c r="D29" s="200">
        <v>258.39999999999998</v>
      </c>
      <c r="E29" s="200">
        <v>76.099999999999994</v>
      </c>
      <c r="F29" s="200">
        <v>81.3</v>
      </c>
    </row>
    <row r="30" spans="1:6" x14ac:dyDescent="0.25">
      <c r="A30" s="286">
        <v>44228</v>
      </c>
      <c r="B30" s="200">
        <v>89.5</v>
      </c>
      <c r="C30" s="200">
        <v>48</v>
      </c>
      <c r="D30" s="200">
        <v>384.7</v>
      </c>
      <c r="E30" s="200">
        <v>98.2</v>
      </c>
      <c r="F30" s="200">
        <v>175.8</v>
      </c>
    </row>
    <row r="31" spans="1:6" x14ac:dyDescent="0.25">
      <c r="A31" s="286">
        <v>44256</v>
      </c>
      <c r="B31" s="200">
        <v>74</v>
      </c>
      <c r="C31" s="200">
        <v>34.9</v>
      </c>
      <c r="D31" s="200">
        <v>478</v>
      </c>
      <c r="E31" s="200">
        <v>107.2</v>
      </c>
      <c r="F31" s="200">
        <v>128.4</v>
      </c>
    </row>
    <row r="32" spans="1:6" x14ac:dyDescent="0.25">
      <c r="A32" s="286">
        <v>44287</v>
      </c>
      <c r="B32" s="200">
        <v>79.5</v>
      </c>
      <c r="C32" s="200">
        <v>37.9</v>
      </c>
      <c r="D32" s="200">
        <v>535.4</v>
      </c>
      <c r="E32" s="200">
        <v>83.9</v>
      </c>
      <c r="F32" s="200">
        <v>135.4</v>
      </c>
    </row>
    <row r="33" spans="1:6" x14ac:dyDescent="0.25">
      <c r="A33" s="286">
        <v>44317</v>
      </c>
      <c r="B33" s="200">
        <v>72.8</v>
      </c>
      <c r="C33" s="200">
        <v>39.5</v>
      </c>
      <c r="D33" s="200">
        <v>349.6</v>
      </c>
      <c r="E33" s="200">
        <v>68.099999999999994</v>
      </c>
      <c r="F33" s="200">
        <v>135</v>
      </c>
    </row>
    <row r="34" spans="1:6" x14ac:dyDescent="0.25">
      <c r="A34" s="286">
        <v>44348</v>
      </c>
      <c r="B34" s="200">
        <v>72.3</v>
      </c>
      <c r="C34" s="200">
        <v>44.3</v>
      </c>
      <c r="D34" s="200">
        <v>296.3</v>
      </c>
      <c r="E34" s="200">
        <v>58.9</v>
      </c>
      <c r="F34" s="200">
        <v>155.9</v>
      </c>
    </row>
    <row r="35" spans="1:6" x14ac:dyDescent="0.25">
      <c r="A35" s="286">
        <v>44378</v>
      </c>
      <c r="B35" s="200">
        <v>76.400000000000006</v>
      </c>
      <c r="C35" s="200">
        <v>45.6</v>
      </c>
      <c r="D35" s="200">
        <v>409.8</v>
      </c>
      <c r="E35" s="200">
        <v>77.5</v>
      </c>
      <c r="F35" s="200">
        <v>107.5</v>
      </c>
    </row>
    <row r="36" spans="1:6" x14ac:dyDescent="0.25">
      <c r="A36" s="286">
        <v>44409</v>
      </c>
      <c r="B36" s="200">
        <v>78.8</v>
      </c>
      <c r="C36" s="200">
        <v>47.7</v>
      </c>
      <c r="D36" s="200">
        <v>338.1</v>
      </c>
      <c r="E36" s="200">
        <v>54.7</v>
      </c>
      <c r="F36" s="200">
        <v>197.1</v>
      </c>
    </row>
    <row r="37" spans="1:6" x14ac:dyDescent="0.25">
      <c r="A37" s="286">
        <v>44440</v>
      </c>
      <c r="B37" s="200">
        <v>106.8</v>
      </c>
      <c r="C37" s="200">
        <v>49.9</v>
      </c>
      <c r="D37" s="200">
        <v>401</v>
      </c>
      <c r="E37" s="200">
        <v>94.4</v>
      </c>
      <c r="F37" s="200">
        <v>161.4</v>
      </c>
    </row>
    <row r="38" spans="1:6" x14ac:dyDescent="0.25">
      <c r="A38" s="286">
        <v>44470</v>
      </c>
      <c r="B38" s="200">
        <v>113.2</v>
      </c>
      <c r="C38" s="200">
        <v>54.8</v>
      </c>
      <c r="D38" s="200">
        <v>350</v>
      </c>
      <c r="E38" s="200">
        <v>141.9</v>
      </c>
      <c r="F38" s="200">
        <v>127.7</v>
      </c>
    </row>
    <row r="39" spans="1:6" x14ac:dyDescent="0.25">
      <c r="A39" s="286">
        <v>44501</v>
      </c>
      <c r="B39" s="200">
        <v>111.9</v>
      </c>
      <c r="C39" s="200">
        <v>54.4</v>
      </c>
      <c r="D39" s="200">
        <v>577.29999999999995</v>
      </c>
      <c r="E39" s="200">
        <v>130.6</v>
      </c>
      <c r="F39" s="200">
        <v>109.1</v>
      </c>
    </row>
    <row r="40" spans="1:6" x14ac:dyDescent="0.25">
      <c r="A40" s="286">
        <v>44531</v>
      </c>
      <c r="B40" s="200">
        <v>141.19999999999999</v>
      </c>
      <c r="C40" s="200">
        <v>60.3</v>
      </c>
      <c r="D40" s="200">
        <v>736</v>
      </c>
      <c r="E40" s="200">
        <v>171.4</v>
      </c>
      <c r="F40" s="200">
        <v>146.9</v>
      </c>
    </row>
    <row r="41" spans="1:6" x14ac:dyDescent="0.25">
      <c r="A41" s="286">
        <v>44562</v>
      </c>
      <c r="B41" s="200">
        <v>156.5</v>
      </c>
      <c r="C41" s="200">
        <v>63.8</v>
      </c>
      <c r="D41" s="200">
        <v>738.5</v>
      </c>
      <c r="E41" s="200">
        <v>172.5</v>
      </c>
      <c r="F41" s="200">
        <v>154.80000000000001</v>
      </c>
    </row>
    <row r="42" spans="1:6" x14ac:dyDescent="0.25">
      <c r="A42" s="286">
        <v>44593</v>
      </c>
      <c r="B42" s="200">
        <v>126.1</v>
      </c>
      <c r="C42" s="200">
        <v>59.9</v>
      </c>
      <c r="D42" s="200">
        <v>668.7</v>
      </c>
      <c r="E42" s="200">
        <v>145.6</v>
      </c>
      <c r="F42" s="200">
        <v>128.30000000000001</v>
      </c>
    </row>
    <row r="43" spans="1:6" x14ac:dyDescent="0.25">
      <c r="A43" s="286">
        <v>44621</v>
      </c>
      <c r="B43" s="200">
        <v>134.5</v>
      </c>
      <c r="C43" s="200">
        <v>56.4</v>
      </c>
      <c r="D43" s="200">
        <v>743.2</v>
      </c>
      <c r="E43" s="200">
        <v>134.69999999999999</v>
      </c>
      <c r="F43" s="200">
        <v>155.5</v>
      </c>
    </row>
    <row r="44" spans="1:6" x14ac:dyDescent="0.25">
      <c r="A44" s="286">
        <v>44652</v>
      </c>
      <c r="B44" s="200">
        <v>113.8</v>
      </c>
      <c r="C44" s="200">
        <v>56.4</v>
      </c>
      <c r="D44" s="200">
        <v>594.1</v>
      </c>
      <c r="E44" s="200">
        <v>88.3</v>
      </c>
      <c r="F44" s="200">
        <v>206.2</v>
      </c>
    </row>
    <row r="45" spans="1:6" x14ac:dyDescent="0.25">
      <c r="A45" s="286">
        <v>44682</v>
      </c>
      <c r="B45" s="200">
        <v>113</v>
      </c>
      <c r="C45" s="200">
        <v>57.2</v>
      </c>
      <c r="D45" s="200">
        <v>534.20000000000005</v>
      </c>
      <c r="E45" s="200">
        <v>116</v>
      </c>
      <c r="F45" s="200">
        <v>232.4</v>
      </c>
    </row>
    <row r="46" spans="1:6" x14ac:dyDescent="0.25">
      <c r="A46" s="286">
        <v>44713</v>
      </c>
      <c r="B46" s="200">
        <v>107.3</v>
      </c>
      <c r="C46" s="200">
        <v>54.2</v>
      </c>
      <c r="D46" s="200">
        <v>377.4</v>
      </c>
      <c r="E46" s="200">
        <v>138</v>
      </c>
      <c r="F46" s="200">
        <v>198.6</v>
      </c>
    </row>
    <row r="47" spans="1:6" x14ac:dyDescent="0.25">
      <c r="A47" s="286">
        <v>44743</v>
      </c>
      <c r="B47" s="200">
        <v>117.7</v>
      </c>
      <c r="C47" s="200">
        <v>64.599999999999994</v>
      </c>
      <c r="D47" s="200">
        <v>459.4</v>
      </c>
      <c r="E47" s="200">
        <v>106</v>
      </c>
      <c r="F47" s="200">
        <v>228.7</v>
      </c>
    </row>
    <row r="48" spans="1:6" s="286" customFormat="1" x14ac:dyDescent="0.25">
      <c r="A48" s="286">
        <v>44774</v>
      </c>
      <c r="B48" s="200">
        <v>129</v>
      </c>
      <c r="C48" s="200">
        <v>69.900000000000006</v>
      </c>
      <c r="D48" s="200">
        <v>536.4</v>
      </c>
      <c r="E48" s="200">
        <v>116.6</v>
      </c>
      <c r="F48" s="200">
        <v>187.6</v>
      </c>
    </row>
    <row r="49" spans="1:10" s="286" customFormat="1" x14ac:dyDescent="0.25">
      <c r="A49" s="286">
        <v>44805</v>
      </c>
      <c r="B49" s="200">
        <v>138</v>
      </c>
      <c r="C49" s="200">
        <v>64.099999999999994</v>
      </c>
      <c r="D49" s="200">
        <v>590</v>
      </c>
      <c r="E49" s="200">
        <v>165.2</v>
      </c>
      <c r="F49" s="200">
        <v>192.6</v>
      </c>
    </row>
    <row r="50" spans="1:10" s="286" customFormat="1" x14ac:dyDescent="0.25">
      <c r="A50" s="286">
        <v>44835</v>
      </c>
      <c r="B50" s="200">
        <v>141.5</v>
      </c>
      <c r="C50" s="200">
        <v>65.3</v>
      </c>
      <c r="D50" s="200">
        <v>539.29999999999995</v>
      </c>
      <c r="E50" s="200">
        <v>118.6</v>
      </c>
      <c r="F50" s="200">
        <v>137.9</v>
      </c>
    </row>
    <row r="51" spans="1:10" s="286" customFormat="1" x14ac:dyDescent="0.25"/>
    <row r="52" spans="1:10" x14ac:dyDescent="0.25">
      <c r="B52" t="s">
        <v>92</v>
      </c>
      <c r="C52" t="s">
        <v>93</v>
      </c>
      <c r="D52" t="s">
        <v>45</v>
      </c>
      <c r="E52" t="s">
        <v>95</v>
      </c>
      <c r="F52" t="s">
        <v>46</v>
      </c>
    </row>
    <row r="53" spans="1:10" x14ac:dyDescent="0.25">
      <c r="A53" s="286">
        <v>43739</v>
      </c>
      <c r="B53" s="200">
        <v>74.599999999999994</v>
      </c>
      <c r="C53" s="200">
        <v>56.2</v>
      </c>
      <c r="D53" s="200">
        <v>138.9</v>
      </c>
      <c r="E53" s="200">
        <v>70.099999999999994</v>
      </c>
      <c r="F53" s="200">
        <v>126.8</v>
      </c>
    </row>
    <row r="54" spans="1:10" x14ac:dyDescent="0.25">
      <c r="A54" s="286">
        <v>44105</v>
      </c>
      <c r="B54" s="200">
        <v>57.3</v>
      </c>
      <c r="C54" s="200">
        <v>40.4</v>
      </c>
      <c r="D54" s="200">
        <v>124.9</v>
      </c>
      <c r="E54" s="200">
        <v>62.4</v>
      </c>
      <c r="F54" s="200">
        <v>115.1</v>
      </c>
    </row>
    <row r="55" spans="1:10" x14ac:dyDescent="0.25">
      <c r="A55" s="286">
        <v>44470</v>
      </c>
      <c r="B55" s="200">
        <v>113.2</v>
      </c>
      <c r="C55" s="200">
        <v>54.8</v>
      </c>
      <c r="D55" s="200">
        <v>350</v>
      </c>
      <c r="E55" s="200">
        <v>141.9</v>
      </c>
      <c r="F55" s="200">
        <v>127.7</v>
      </c>
    </row>
    <row r="56" spans="1:10" x14ac:dyDescent="0.25">
      <c r="A56" s="286">
        <v>44835</v>
      </c>
      <c r="B56" s="200">
        <v>141.5</v>
      </c>
      <c r="C56" s="200">
        <v>65.3</v>
      </c>
      <c r="D56" s="200">
        <v>539.29999999999995</v>
      </c>
      <c r="E56" s="200">
        <v>118.6</v>
      </c>
      <c r="F56" s="200">
        <v>137.9</v>
      </c>
    </row>
    <row r="57" spans="1:10" x14ac:dyDescent="0.25">
      <c r="B57" s="200"/>
      <c r="C57" s="200"/>
      <c r="D57" s="200"/>
      <c r="E57" s="200"/>
      <c r="F57" s="200"/>
    </row>
    <row r="59" spans="1:10" x14ac:dyDescent="0.25">
      <c r="B59" s="286">
        <v>43739</v>
      </c>
      <c r="C59" s="286">
        <v>44105</v>
      </c>
      <c r="D59" s="286">
        <v>44470</v>
      </c>
      <c r="E59" s="286">
        <v>44835</v>
      </c>
      <c r="H59" s="286"/>
      <c r="I59" s="286"/>
      <c r="J59" s="286"/>
    </row>
    <row r="60" spans="1:10" x14ac:dyDescent="0.25">
      <c r="A60" s="286" t="s">
        <v>92</v>
      </c>
      <c r="B60" s="200">
        <v>74.599999999999994</v>
      </c>
      <c r="C60" s="200">
        <v>57.3</v>
      </c>
      <c r="D60" s="200">
        <v>113.2</v>
      </c>
      <c r="E60" s="200">
        <v>141.5</v>
      </c>
      <c r="H60" s="200"/>
      <c r="I60" s="200"/>
      <c r="J60" s="200"/>
    </row>
    <row r="61" spans="1:10" x14ac:dyDescent="0.25">
      <c r="A61" s="286" t="s">
        <v>93</v>
      </c>
      <c r="B61" s="200">
        <v>56.2</v>
      </c>
      <c r="C61" s="200">
        <v>40.4</v>
      </c>
      <c r="D61" s="200">
        <v>54.8</v>
      </c>
      <c r="E61" s="200">
        <v>65.3</v>
      </c>
    </row>
    <row r="62" spans="1:10" x14ac:dyDescent="0.25">
      <c r="A62" s="286" t="s">
        <v>45</v>
      </c>
      <c r="B62" s="200">
        <v>138.9</v>
      </c>
      <c r="C62" s="200">
        <v>124.9</v>
      </c>
      <c r="D62" s="200">
        <v>350</v>
      </c>
      <c r="E62" s="200">
        <v>539.29999999999995</v>
      </c>
    </row>
    <row r="63" spans="1:10" x14ac:dyDescent="0.25">
      <c r="A63" s="286" t="s">
        <v>94</v>
      </c>
      <c r="B63" s="200">
        <v>70.099999999999994</v>
      </c>
      <c r="C63" s="200">
        <v>62.4</v>
      </c>
      <c r="D63" s="200">
        <v>141.9</v>
      </c>
      <c r="E63" s="200">
        <v>118.6</v>
      </c>
    </row>
    <row r="64" spans="1:10" x14ac:dyDescent="0.25">
      <c r="A64" s="286" t="s">
        <v>46</v>
      </c>
      <c r="B64" s="200">
        <v>126.8</v>
      </c>
      <c r="C64" s="200">
        <v>115.1</v>
      </c>
      <c r="D64" s="200">
        <v>127.7</v>
      </c>
      <c r="E64" s="200">
        <v>137.9</v>
      </c>
    </row>
    <row r="66" spans="1:9" s="287" customFormat="1" ht="27.65" customHeight="1" x14ac:dyDescent="0.25">
      <c r="A66" s="301"/>
      <c r="B66" s="718" t="s">
        <v>600</v>
      </c>
      <c r="C66" s="718"/>
      <c r="D66" s="718" t="s">
        <v>96</v>
      </c>
      <c r="E66" s="718"/>
      <c r="F66" s="718"/>
      <c r="G66" s="719" t="s">
        <v>97</v>
      </c>
      <c r="H66" s="719"/>
      <c r="I66" s="719"/>
    </row>
    <row r="67" spans="1:9" s="287" customFormat="1" ht="14.5" x14ac:dyDescent="0.25">
      <c r="A67" s="288"/>
      <c r="B67" s="288"/>
      <c r="C67" s="288"/>
      <c r="D67" s="288"/>
      <c r="E67" s="288"/>
      <c r="F67" s="288"/>
      <c r="G67" s="289"/>
      <c r="H67" s="289"/>
      <c r="I67" s="289"/>
    </row>
    <row r="68" spans="1:9" s="287" customFormat="1" ht="29" x14ac:dyDescent="0.25">
      <c r="A68" s="301"/>
      <c r="B68" s="301" t="s">
        <v>601</v>
      </c>
      <c r="C68" s="301" t="s">
        <v>602</v>
      </c>
      <c r="D68" s="290">
        <v>44835</v>
      </c>
      <c r="E68" s="290">
        <v>44470</v>
      </c>
      <c r="F68" s="290">
        <v>44105</v>
      </c>
      <c r="G68" s="290">
        <v>44835</v>
      </c>
      <c r="H68" s="290">
        <v>44470</v>
      </c>
      <c r="I68" s="290">
        <v>44105</v>
      </c>
    </row>
    <row r="69" spans="1:9" x14ac:dyDescent="0.25">
      <c r="A69" s="302"/>
      <c r="B69" s="720" t="s">
        <v>73</v>
      </c>
      <c r="C69" s="720"/>
      <c r="D69" s="721" t="s">
        <v>73</v>
      </c>
      <c r="E69" s="721"/>
      <c r="F69" s="721"/>
      <c r="G69" s="722" t="s">
        <v>98</v>
      </c>
      <c r="H69" s="723"/>
      <c r="I69" s="723"/>
    </row>
    <row r="70" spans="1:9" ht="14.5" x14ac:dyDescent="0.35">
      <c r="A70" s="303" t="s">
        <v>58</v>
      </c>
      <c r="B70" s="304">
        <v>25</v>
      </c>
      <c r="C70" s="304">
        <v>146.94589877835952</v>
      </c>
      <c r="D70" s="304">
        <v>100</v>
      </c>
      <c r="E70" s="304">
        <v>100</v>
      </c>
      <c r="F70" s="304">
        <v>100</v>
      </c>
      <c r="G70" s="304">
        <v>7.0962874637530042</v>
      </c>
      <c r="H70" s="304">
        <v>6.9033121957023686</v>
      </c>
      <c r="I70" s="304">
        <v>4.3772235029222761</v>
      </c>
    </row>
    <row r="71" spans="1:9" ht="14.5" x14ac:dyDescent="0.35">
      <c r="A71" s="306" t="s">
        <v>99</v>
      </c>
      <c r="B71" s="313" t="s">
        <v>100</v>
      </c>
      <c r="C71" s="313" t="s">
        <v>100</v>
      </c>
      <c r="D71" s="305">
        <v>75.971888586682638</v>
      </c>
      <c r="E71" s="305">
        <v>70.947807937583946</v>
      </c>
      <c r="F71" s="305">
        <v>73.995411419219252</v>
      </c>
      <c r="G71" s="305">
        <v>7.0156698670080839</v>
      </c>
      <c r="H71" s="305">
        <v>6.5929116220576276</v>
      </c>
      <c r="I71" s="305">
        <v>4.2347543418394631</v>
      </c>
    </row>
    <row r="72" spans="1:9" ht="14.5" x14ac:dyDescent="0.35">
      <c r="A72" s="306" t="str">
        <f>+A61</f>
        <v>Mercosur</v>
      </c>
      <c r="B72" s="305">
        <v>19.160583941605847</v>
      </c>
      <c r="C72" s="305">
        <v>61.63366336633662</v>
      </c>
      <c r="D72" s="305">
        <v>16.16856300018819</v>
      </c>
      <c r="E72" s="305">
        <v>15.386803936925538</v>
      </c>
      <c r="F72" s="305">
        <v>27.647719986951085</v>
      </c>
      <c r="G72" s="305">
        <v>4.8355686530309976</v>
      </c>
      <c r="H72" s="305">
        <v>4.3964999004818495</v>
      </c>
      <c r="I72" s="305">
        <v>4.2891094954255342</v>
      </c>
    </row>
    <row r="73" spans="1:9" ht="14.5" x14ac:dyDescent="0.35">
      <c r="A73" s="307" t="str">
        <f t="shared" ref="A73:A75" si="0">+A62</f>
        <v>China</v>
      </c>
      <c r="B73" s="308">
        <v>54.085714285714268</v>
      </c>
      <c r="C73" s="308">
        <v>331.78542834267415</v>
      </c>
      <c r="D73" s="308">
        <v>35.094042455301739</v>
      </c>
      <c r="E73" s="308">
        <v>34.415754271897882</v>
      </c>
      <c r="F73" s="308">
        <v>19.735667190323973</v>
      </c>
      <c r="G73" s="308">
        <v>10.394037471345859</v>
      </c>
      <c r="H73" s="308">
        <v>9.6757493759108009</v>
      </c>
      <c r="I73" s="308">
        <v>4.0184997893226804</v>
      </c>
    </row>
    <row r="74" spans="1:9" ht="14.5" x14ac:dyDescent="0.35">
      <c r="A74" s="309" t="str">
        <f t="shared" si="0"/>
        <v xml:space="preserve">USMCA </v>
      </c>
      <c r="B74" s="310">
        <v>-16.420014094432712</v>
      </c>
      <c r="C74" s="310">
        <v>90.064102564102555</v>
      </c>
      <c r="D74" s="310">
        <v>13.185334398625157</v>
      </c>
      <c r="E74" s="310">
        <v>10.690243113932398</v>
      </c>
      <c r="F74" s="310">
        <v>14.271693789511891</v>
      </c>
      <c r="G74" s="310">
        <v>6.9302344470453718</v>
      </c>
      <c r="H74" s="310">
        <v>7.5456067042632222</v>
      </c>
      <c r="I74" s="310">
        <v>5.199774900330687</v>
      </c>
    </row>
    <row r="75" spans="1:9" ht="14.5" x14ac:dyDescent="0.35">
      <c r="A75" s="311" t="str">
        <f t="shared" si="0"/>
        <v>Unión Europea</v>
      </c>
      <c r="B75" s="312">
        <v>7.9874706342991431</v>
      </c>
      <c r="C75" s="312">
        <v>19.808861859252836</v>
      </c>
      <c r="D75" s="312">
        <v>11.523948732567547</v>
      </c>
      <c r="E75" s="312">
        <v>10.455006614828129</v>
      </c>
      <c r="F75" s="312">
        <v>12.340330452432291</v>
      </c>
      <c r="G75" s="312">
        <v>5.223276505992402</v>
      </c>
      <c r="H75" s="312">
        <v>4.5699324118547509</v>
      </c>
      <c r="I75" s="312">
        <v>3.6602337524556279</v>
      </c>
    </row>
  </sheetData>
  <mergeCells count="6">
    <mergeCell ref="B66:C66"/>
    <mergeCell ref="D66:F66"/>
    <mergeCell ref="G66:I66"/>
    <mergeCell ref="B69:C69"/>
    <mergeCell ref="D69:F69"/>
    <mergeCell ref="G69:I6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8"/>
  <sheetViews>
    <sheetView tabSelected="1" topLeftCell="A15" zoomScaleNormal="100" workbookViewId="0">
      <selection activeCell="A27" sqref="A27:XFD40"/>
    </sheetView>
  </sheetViews>
  <sheetFormatPr baseColWidth="10" defaultColWidth="11.453125" defaultRowHeight="12.5" x14ac:dyDescent="0.25"/>
  <cols>
    <col min="1" max="1" width="20.26953125" customWidth="1"/>
    <col min="2" max="2" width="8" customWidth="1"/>
    <col min="3" max="4" width="7.7265625" customWidth="1"/>
    <col min="5" max="5" width="8.54296875" customWidth="1"/>
    <col min="6" max="6" width="8.7265625" customWidth="1"/>
    <col min="7" max="7" width="7.54296875" customWidth="1"/>
    <col min="8" max="9" width="8.54296875" customWidth="1"/>
    <col min="10" max="11" width="7.26953125" customWidth="1"/>
  </cols>
  <sheetData>
    <row r="1" spans="1:11" x14ac:dyDescent="0.25">
      <c r="A1" s="726"/>
      <c r="B1" s="726"/>
      <c r="C1" s="726"/>
      <c r="D1" s="726"/>
      <c r="E1" s="726"/>
      <c r="F1" s="726"/>
      <c r="G1" s="726"/>
      <c r="H1" s="726"/>
      <c r="I1" s="726"/>
      <c r="J1" s="726"/>
      <c r="K1" s="726"/>
    </row>
    <row r="2" spans="1:11" x14ac:dyDescent="0.25">
      <c r="A2" s="727"/>
      <c r="B2" s="727"/>
      <c r="C2" s="727"/>
      <c r="D2" s="727"/>
      <c r="E2" s="727"/>
      <c r="F2" s="727"/>
      <c r="G2" s="727"/>
      <c r="H2" s="727"/>
      <c r="I2" s="727"/>
      <c r="J2" s="727"/>
      <c r="K2" s="727"/>
    </row>
    <row r="3" spans="1:11" x14ac:dyDescent="0.25">
      <c r="A3" s="130"/>
      <c r="B3" s="130"/>
      <c r="C3" s="130"/>
      <c r="D3" s="130"/>
      <c r="E3" s="130"/>
      <c r="F3" s="130"/>
      <c r="G3" s="130"/>
      <c r="H3" s="130"/>
      <c r="I3" s="130"/>
      <c r="J3" s="130"/>
      <c r="K3" s="130"/>
    </row>
    <row r="4" spans="1:11" x14ac:dyDescent="0.25">
      <c r="A4" s="131"/>
      <c r="B4" s="728" t="s">
        <v>53</v>
      </c>
      <c r="C4" s="728"/>
      <c r="D4" s="728"/>
      <c r="E4" s="728"/>
      <c r="F4" s="728" t="s">
        <v>54</v>
      </c>
      <c r="G4" s="728"/>
      <c r="H4" s="728"/>
      <c r="I4" s="728"/>
      <c r="J4" s="728" t="s">
        <v>27</v>
      </c>
      <c r="K4" s="728"/>
    </row>
    <row r="5" spans="1:11" x14ac:dyDescent="0.25">
      <c r="A5" s="130"/>
      <c r="B5" s="45"/>
      <c r="C5" s="45"/>
      <c r="D5" s="724" t="s">
        <v>56</v>
      </c>
      <c r="E5" s="724"/>
      <c r="F5" s="45"/>
      <c r="G5" s="45"/>
      <c r="H5" s="724" t="s">
        <v>56</v>
      </c>
      <c r="I5" s="724"/>
      <c r="J5" s="45"/>
      <c r="K5" s="45"/>
    </row>
    <row r="6" spans="1:11" x14ac:dyDescent="0.25">
      <c r="A6" s="130"/>
      <c r="B6" s="45"/>
      <c r="C6" s="45"/>
      <c r="D6" s="45" t="s">
        <v>101</v>
      </c>
      <c r="E6" s="45" t="s">
        <v>102</v>
      </c>
      <c r="F6" s="45"/>
      <c r="G6" s="45"/>
      <c r="H6" s="45" t="s">
        <v>101</v>
      </c>
      <c r="I6" s="45" t="s">
        <v>102</v>
      </c>
      <c r="J6" s="45"/>
      <c r="K6" s="45"/>
    </row>
    <row r="7" spans="1:11" ht="13.5" x14ac:dyDescent="0.25">
      <c r="A7" s="130"/>
      <c r="B7" s="45" t="s">
        <v>103</v>
      </c>
      <c r="C7" s="45" t="s">
        <v>104</v>
      </c>
      <c r="D7" s="45" t="s">
        <v>91</v>
      </c>
      <c r="E7" s="45" t="s">
        <v>105</v>
      </c>
      <c r="F7" s="45" t="s">
        <v>106</v>
      </c>
      <c r="G7" s="45" t="s">
        <v>104</v>
      </c>
      <c r="H7" s="45" t="s">
        <v>91</v>
      </c>
      <c r="I7" s="45" t="s">
        <v>105</v>
      </c>
      <c r="J7" s="45" t="s">
        <v>106</v>
      </c>
      <c r="K7" s="45" t="s">
        <v>104</v>
      </c>
    </row>
    <row r="8" spans="1:11" x14ac:dyDescent="0.25">
      <c r="A8" s="130"/>
      <c r="B8" s="45"/>
      <c r="C8" s="45"/>
      <c r="D8" s="45" t="s">
        <v>107</v>
      </c>
      <c r="E8" s="45" t="s">
        <v>91</v>
      </c>
      <c r="F8" s="45"/>
      <c r="G8" s="45"/>
      <c r="H8" s="45" t="s">
        <v>107</v>
      </c>
      <c r="I8" s="45" t="s">
        <v>91</v>
      </c>
      <c r="J8" s="45"/>
      <c r="K8" s="45"/>
    </row>
    <row r="9" spans="1:11" x14ac:dyDescent="0.25">
      <c r="A9" s="130"/>
      <c r="B9" s="45"/>
      <c r="C9" s="45"/>
      <c r="D9" s="45" t="s">
        <v>108</v>
      </c>
      <c r="E9" s="45" t="s">
        <v>109</v>
      </c>
      <c r="F9" s="45"/>
      <c r="G9" s="45"/>
      <c r="H9" s="45" t="s">
        <v>108</v>
      </c>
      <c r="I9" s="45" t="s">
        <v>109</v>
      </c>
      <c r="J9" s="45"/>
      <c r="K9" s="45"/>
    </row>
    <row r="10" spans="1:11" x14ac:dyDescent="0.25">
      <c r="A10" s="132"/>
      <c r="B10" s="106"/>
      <c r="C10" s="9"/>
      <c r="D10" s="106"/>
      <c r="E10" s="106" t="s">
        <v>108</v>
      </c>
      <c r="F10" s="106"/>
      <c r="G10" s="106"/>
      <c r="H10" s="106"/>
      <c r="I10" s="106" t="s">
        <v>108</v>
      </c>
      <c r="J10" s="106"/>
      <c r="K10" s="106"/>
    </row>
    <row r="11" spans="1:11" x14ac:dyDescent="0.25">
      <c r="A11" s="133"/>
      <c r="B11" s="725" t="s">
        <v>5</v>
      </c>
      <c r="C11" s="725"/>
      <c r="D11" s="725" t="s">
        <v>73</v>
      </c>
      <c r="E11" s="725"/>
      <c r="F11" s="725" t="s">
        <v>5</v>
      </c>
      <c r="G11" s="725"/>
      <c r="H11" s="725" t="s">
        <v>73</v>
      </c>
      <c r="I11" s="725"/>
      <c r="J11" s="725" t="s">
        <v>5</v>
      </c>
      <c r="K11" s="725"/>
    </row>
    <row r="12" spans="1:11" x14ac:dyDescent="0.25">
      <c r="A12" s="10"/>
      <c r="B12" s="21"/>
      <c r="C12" s="18"/>
      <c r="D12" s="18"/>
      <c r="E12" s="18"/>
      <c r="F12" s="18"/>
      <c r="G12" s="18"/>
      <c r="H12" s="18"/>
      <c r="I12" s="18"/>
      <c r="J12" s="18"/>
      <c r="K12" s="18"/>
    </row>
    <row r="13" spans="1:11" x14ac:dyDescent="0.25">
      <c r="A13" s="104" t="s">
        <v>111</v>
      </c>
      <c r="B13" s="18"/>
      <c r="C13" s="18">
        <v>77934</v>
      </c>
      <c r="D13" s="57"/>
      <c r="E13" s="57"/>
      <c r="F13" s="18"/>
      <c r="G13" s="18">
        <v>63184</v>
      </c>
      <c r="H13" s="57"/>
      <c r="I13" s="57"/>
      <c r="J13" s="18"/>
      <c r="K13" s="18">
        <v>14751</v>
      </c>
    </row>
    <row r="14" spans="1:11" x14ac:dyDescent="0.25">
      <c r="A14" s="104" t="s">
        <v>603</v>
      </c>
      <c r="B14" s="18">
        <v>75144</v>
      </c>
      <c r="C14" s="18">
        <v>65156</v>
      </c>
      <c r="D14" s="57"/>
      <c r="E14" s="57">
        <v>15.3</v>
      </c>
      <c r="F14" s="18">
        <v>70738</v>
      </c>
      <c r="G14" s="18">
        <v>51201</v>
      </c>
      <c r="H14" s="57"/>
      <c r="I14" s="57">
        <v>38.200000000000003</v>
      </c>
      <c r="J14" s="18">
        <v>4406</v>
      </c>
      <c r="K14" s="18">
        <v>13955</v>
      </c>
    </row>
    <row r="15" spans="1:11" ht="13.5" customHeight="1" x14ac:dyDescent="0.25">
      <c r="A15" s="105" t="s">
        <v>6</v>
      </c>
      <c r="B15" s="46">
        <v>5548</v>
      </c>
      <c r="C15" s="46">
        <v>4912</v>
      </c>
      <c r="D15" s="47">
        <v>12.9</v>
      </c>
      <c r="E15" s="47">
        <v>12.9</v>
      </c>
      <c r="F15" s="17">
        <v>5251</v>
      </c>
      <c r="G15" s="17">
        <v>3844</v>
      </c>
      <c r="H15" s="121">
        <v>36.6</v>
      </c>
      <c r="I15" s="121">
        <v>36.6</v>
      </c>
      <c r="J15" s="17">
        <v>297</v>
      </c>
      <c r="K15" s="17">
        <v>1068</v>
      </c>
    </row>
    <row r="16" spans="1:11" x14ac:dyDescent="0.25">
      <c r="A16" s="105" t="s">
        <v>7</v>
      </c>
      <c r="B16" s="46">
        <v>6452</v>
      </c>
      <c r="C16" s="46">
        <v>4775</v>
      </c>
      <c r="D16" s="47">
        <v>35.1</v>
      </c>
      <c r="E16" s="47">
        <v>23.900000000000002</v>
      </c>
      <c r="F16" s="17">
        <v>5634</v>
      </c>
      <c r="G16" s="17">
        <v>3713</v>
      </c>
      <c r="H16" s="121">
        <v>51.7</v>
      </c>
      <c r="I16" s="121">
        <v>44.1</v>
      </c>
      <c r="J16" s="17">
        <v>818</v>
      </c>
      <c r="K16" s="17">
        <v>1062</v>
      </c>
    </row>
    <row r="17" spans="1:11" x14ac:dyDescent="0.25">
      <c r="A17" s="105" t="s">
        <v>8</v>
      </c>
      <c r="B17" s="46">
        <v>7354</v>
      </c>
      <c r="C17" s="46">
        <v>5720</v>
      </c>
      <c r="D17" s="47">
        <v>28.6</v>
      </c>
      <c r="E17" s="47">
        <v>25.6</v>
      </c>
      <c r="F17" s="17">
        <v>7083</v>
      </c>
      <c r="G17" s="17">
        <v>5320</v>
      </c>
      <c r="H17" s="121">
        <v>33.1</v>
      </c>
      <c r="I17" s="47">
        <v>39.5</v>
      </c>
      <c r="J17" s="17">
        <v>271</v>
      </c>
      <c r="K17" s="17">
        <v>400</v>
      </c>
    </row>
    <row r="18" spans="1:11" x14ac:dyDescent="0.25">
      <c r="A18" s="105" t="s">
        <v>9</v>
      </c>
      <c r="B18" s="46">
        <v>8337</v>
      </c>
      <c r="C18" s="46">
        <v>6143</v>
      </c>
      <c r="D18" s="47">
        <v>35.700000000000003</v>
      </c>
      <c r="E18" s="47">
        <v>28.5</v>
      </c>
      <c r="F18" s="17">
        <v>6883</v>
      </c>
      <c r="G18" s="17">
        <v>4673</v>
      </c>
      <c r="H18" s="121">
        <v>47.300000000000004</v>
      </c>
      <c r="I18" s="47">
        <v>41.6</v>
      </c>
      <c r="J18" s="17">
        <v>1454</v>
      </c>
      <c r="K18" s="17">
        <v>1470</v>
      </c>
    </row>
    <row r="19" spans="1:11" x14ac:dyDescent="0.25">
      <c r="A19" s="105" t="s">
        <v>10</v>
      </c>
      <c r="B19" s="17">
        <v>8254</v>
      </c>
      <c r="C19" s="46">
        <v>6813</v>
      </c>
      <c r="D19" s="173">
        <v>21.2</v>
      </c>
      <c r="E19" s="173">
        <v>26.7</v>
      </c>
      <c r="F19" s="17">
        <v>7886</v>
      </c>
      <c r="G19" s="17">
        <v>5141</v>
      </c>
      <c r="H19" s="173">
        <v>53.4</v>
      </c>
      <c r="I19" s="173">
        <v>44.300000000000004</v>
      </c>
      <c r="J19" s="17">
        <v>368</v>
      </c>
      <c r="K19" s="17">
        <v>1672</v>
      </c>
    </row>
    <row r="20" spans="1:11" x14ac:dyDescent="0.25">
      <c r="A20" s="1" t="s">
        <v>11</v>
      </c>
      <c r="B20" s="17">
        <v>8433</v>
      </c>
      <c r="C20" s="46">
        <v>7010</v>
      </c>
      <c r="D20" s="121">
        <v>20.3</v>
      </c>
      <c r="E20" s="121">
        <v>25.5</v>
      </c>
      <c r="F20" s="17">
        <v>8664</v>
      </c>
      <c r="G20" s="17">
        <v>5909</v>
      </c>
      <c r="H20" s="121">
        <v>46.6</v>
      </c>
      <c r="I20" s="121">
        <v>44.800000000000004</v>
      </c>
      <c r="J20" s="17">
        <v>-231</v>
      </c>
      <c r="K20" s="17">
        <v>1101</v>
      </c>
    </row>
    <row r="21" spans="1:11" x14ac:dyDescent="0.25">
      <c r="A21" s="105" t="s">
        <v>12</v>
      </c>
      <c r="B21" s="17">
        <v>7805</v>
      </c>
      <c r="C21" s="46">
        <v>7252</v>
      </c>
      <c r="D21" s="121">
        <v>7.6000000000000005</v>
      </c>
      <c r="E21" s="121">
        <v>22.400000000000002</v>
      </c>
      <c r="F21" s="17">
        <v>8289</v>
      </c>
      <c r="G21" s="17">
        <v>5715</v>
      </c>
      <c r="H21" s="121">
        <v>45</v>
      </c>
      <c r="I21" s="121">
        <v>44.800000000000004</v>
      </c>
      <c r="J21" s="17">
        <v>-484</v>
      </c>
      <c r="K21" s="17">
        <v>1536</v>
      </c>
    </row>
    <row r="22" spans="1:11" x14ac:dyDescent="0.25">
      <c r="A22" s="1" t="s">
        <v>13</v>
      </c>
      <c r="B22" s="17">
        <v>7541</v>
      </c>
      <c r="C22" s="46">
        <v>8099</v>
      </c>
      <c r="D22" s="173">
        <v>-6.9</v>
      </c>
      <c r="E22" s="173">
        <v>17.7</v>
      </c>
      <c r="F22" s="17">
        <v>7837</v>
      </c>
      <c r="G22" s="17">
        <v>5754</v>
      </c>
      <c r="H22" s="173">
        <v>36.200000000000003</v>
      </c>
      <c r="I22" s="173">
        <v>43.6</v>
      </c>
      <c r="J22" s="17">
        <v>-296</v>
      </c>
      <c r="K22" s="17">
        <v>2345</v>
      </c>
    </row>
    <row r="23" spans="1:11" x14ac:dyDescent="0.25">
      <c r="A23" s="1" t="s">
        <v>14</v>
      </c>
      <c r="B23" s="17">
        <v>7518</v>
      </c>
      <c r="C23" s="46">
        <v>7570</v>
      </c>
      <c r="D23" s="173">
        <v>-0.70000000000000007</v>
      </c>
      <c r="E23" s="173">
        <v>15.4</v>
      </c>
      <c r="F23" s="17">
        <v>7137</v>
      </c>
      <c r="G23" s="17">
        <v>5886</v>
      </c>
      <c r="H23" s="173">
        <v>21.3</v>
      </c>
      <c r="I23" s="173">
        <v>40.700000000000003</v>
      </c>
      <c r="J23" s="17">
        <v>381</v>
      </c>
      <c r="K23" s="17">
        <v>1685</v>
      </c>
    </row>
    <row r="24" spans="1:11" x14ac:dyDescent="0.25">
      <c r="A24" s="105" t="s">
        <v>15</v>
      </c>
      <c r="B24" s="17">
        <v>7901</v>
      </c>
      <c r="C24" s="46">
        <v>6863</v>
      </c>
      <c r="D24" s="173">
        <v>15.1</v>
      </c>
      <c r="E24" s="173">
        <v>15.3</v>
      </c>
      <c r="F24" s="17">
        <v>6074</v>
      </c>
      <c r="G24" s="17">
        <v>5247</v>
      </c>
      <c r="H24" s="173">
        <v>15.8</v>
      </c>
      <c r="I24" s="173">
        <v>38.200000000000003</v>
      </c>
      <c r="J24" s="17">
        <v>1827</v>
      </c>
      <c r="K24" s="17">
        <v>1615</v>
      </c>
    </row>
    <row r="25" spans="1:11" x14ac:dyDescent="0.25">
      <c r="A25" s="1" t="s">
        <v>16</v>
      </c>
      <c r="B25" s="17"/>
      <c r="C25" s="46">
        <v>6191</v>
      </c>
      <c r="D25" s="173"/>
      <c r="E25" s="173"/>
      <c r="F25" s="17"/>
      <c r="G25" s="17">
        <v>5767</v>
      </c>
      <c r="H25" s="173"/>
      <c r="I25" s="173"/>
      <c r="J25" s="17"/>
      <c r="K25" s="17">
        <v>424</v>
      </c>
    </row>
    <row r="26" spans="1:11" x14ac:dyDescent="0.25">
      <c r="A26" s="69" t="s">
        <v>17</v>
      </c>
      <c r="B26" s="162"/>
      <c r="C26" s="66">
        <v>6587</v>
      </c>
      <c r="D26" s="174"/>
      <c r="E26" s="174"/>
      <c r="F26" s="162"/>
      <c r="G26" s="162">
        <v>6216</v>
      </c>
      <c r="H26" s="174"/>
      <c r="I26" s="174"/>
      <c r="J26" s="162"/>
      <c r="K26" s="162">
        <v>371</v>
      </c>
    </row>
    <row r="27" spans="1:1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x14ac:dyDescent="0.25">
      <c r="A28" s="4"/>
    </row>
  </sheetData>
  <mergeCells count="12">
    <mergeCell ref="A1:K1"/>
    <mergeCell ref="A2:K2"/>
    <mergeCell ref="B4:E4"/>
    <mergeCell ref="F4:I4"/>
    <mergeCell ref="J4:K4"/>
    <mergeCell ref="D5:E5"/>
    <mergeCell ref="H5:I5"/>
    <mergeCell ref="J11:K11"/>
    <mergeCell ref="B11:C11"/>
    <mergeCell ref="D11:E11"/>
    <mergeCell ref="F11:G11"/>
    <mergeCell ref="H11:I11"/>
  </mergeCells>
  <phoneticPr fontId="22" type="noConversion"/>
  <pageMargins left="0.75" right="0.75" top="1" bottom="1" header="0" footer="0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7"/>
  <dimension ref="A1:G20"/>
  <sheetViews>
    <sheetView zoomScaleNormal="100" workbookViewId="0">
      <selection activeCell="A21" sqref="A21:XFD32"/>
    </sheetView>
  </sheetViews>
  <sheetFormatPr baseColWidth="10" defaultColWidth="11.453125" defaultRowHeight="11.5" x14ac:dyDescent="0.25"/>
  <cols>
    <col min="1" max="1" width="13.81640625" style="4" customWidth="1"/>
    <col min="2" max="2" width="23.81640625" style="4" customWidth="1"/>
    <col min="3" max="3" width="13.453125" style="4" customWidth="1"/>
    <col min="4" max="4" width="12.7265625" style="4" customWidth="1"/>
    <col min="5" max="5" width="13.54296875" style="4" customWidth="1"/>
    <col min="6" max="16384" width="11.453125" style="4"/>
  </cols>
  <sheetData>
    <row r="1" spans="1:7" ht="12.75" customHeight="1" x14ac:dyDescent="0.25">
      <c r="A1" s="168" t="s">
        <v>113</v>
      </c>
      <c r="B1" s="127"/>
      <c r="C1" s="127"/>
      <c r="D1" s="127"/>
      <c r="E1" s="127"/>
      <c r="F1" s="7"/>
    </row>
    <row r="2" spans="1:7" ht="12.75" customHeight="1" x14ac:dyDescent="0.25">
      <c r="A2" s="168" t="s">
        <v>604</v>
      </c>
      <c r="B2" s="127"/>
      <c r="C2" s="127"/>
      <c r="D2" s="127"/>
      <c r="E2" s="127"/>
      <c r="F2" s="7"/>
    </row>
    <row r="3" spans="1:7" x14ac:dyDescent="0.25">
      <c r="B3" s="729"/>
      <c r="C3" s="724"/>
      <c r="D3" s="724"/>
      <c r="E3" s="724"/>
    </row>
    <row r="4" spans="1:7" ht="12.75" customHeight="1" x14ac:dyDescent="0.25"/>
    <row r="5" spans="1:7" ht="12" customHeight="1" x14ac:dyDescent="0.25">
      <c r="A5" s="681" t="s">
        <v>114</v>
      </c>
      <c r="B5" s="730" t="s">
        <v>588</v>
      </c>
      <c r="C5" s="730"/>
      <c r="D5" s="730"/>
    </row>
    <row r="6" spans="1:7" ht="12.5" x14ac:dyDescent="0.25">
      <c r="A6" s="682"/>
      <c r="B6" s="524" t="s">
        <v>115</v>
      </c>
      <c r="C6" s="524" t="s">
        <v>116</v>
      </c>
      <c r="D6" s="524" t="s">
        <v>117</v>
      </c>
    </row>
    <row r="7" spans="1:7" ht="12.75" customHeight="1" x14ac:dyDescent="0.25">
      <c r="A7" s="7" t="s">
        <v>53</v>
      </c>
      <c r="B7" s="57">
        <v>15.1</v>
      </c>
      <c r="C7" s="57">
        <v>6.4</v>
      </c>
      <c r="D7" s="243">
        <v>8.1618509661018024</v>
      </c>
    </row>
    <row r="8" spans="1:7" ht="12.75" customHeight="1" x14ac:dyDescent="0.25">
      <c r="A8" s="116" t="s">
        <v>118</v>
      </c>
      <c r="B8" s="47">
        <v>30.400000000000002</v>
      </c>
      <c r="C8" s="47">
        <v>9.1</v>
      </c>
      <c r="D8" s="47">
        <v>19.589748240124404</v>
      </c>
    </row>
    <row r="9" spans="1:7" ht="12.75" customHeight="1" x14ac:dyDescent="0.25">
      <c r="A9" s="116" t="s">
        <v>119</v>
      </c>
      <c r="B9" s="47">
        <v>1.2</v>
      </c>
      <c r="C9" s="47">
        <v>10.700000000000001</v>
      </c>
      <c r="D9" s="47">
        <v>-8.5405158858626873</v>
      </c>
    </row>
    <row r="10" spans="1:7" ht="12.75" customHeight="1" x14ac:dyDescent="0.25">
      <c r="A10" s="116" t="s">
        <v>120</v>
      </c>
      <c r="B10" s="47">
        <v>16.7</v>
      </c>
      <c r="C10" s="47">
        <v>1.2</v>
      </c>
      <c r="D10" s="47">
        <v>15.515745588233209</v>
      </c>
    </row>
    <row r="11" spans="1:7" ht="12.75" customHeight="1" x14ac:dyDescent="0.25">
      <c r="A11" s="116" t="s">
        <v>121</v>
      </c>
      <c r="B11" s="47">
        <v>21.900000000000002</v>
      </c>
      <c r="C11" s="47">
        <v>6.6000000000000005</v>
      </c>
      <c r="D11" s="47">
        <v>14.821987179722873</v>
      </c>
    </row>
    <row r="12" spans="1:7" ht="12.75" customHeight="1" x14ac:dyDescent="0.25">
      <c r="A12" s="4" t="s">
        <v>304</v>
      </c>
      <c r="B12" s="47"/>
      <c r="C12" s="47"/>
      <c r="D12" s="47"/>
    </row>
    <row r="13" spans="1:7" ht="12.75" customHeight="1" x14ac:dyDescent="0.25">
      <c r="A13" s="7" t="s">
        <v>54</v>
      </c>
      <c r="B13" s="523">
        <v>15.8</v>
      </c>
      <c r="C13" s="523">
        <v>7</v>
      </c>
      <c r="D13" s="523">
        <v>8.2597235241281162</v>
      </c>
      <c r="G13" s="62"/>
    </row>
    <row r="14" spans="1:7" ht="12.75" customHeight="1" x14ac:dyDescent="0.25">
      <c r="A14" s="116" t="s">
        <v>122</v>
      </c>
      <c r="B14" s="525">
        <v>14.6</v>
      </c>
      <c r="C14" s="525">
        <v>0.5</v>
      </c>
      <c r="D14" s="525">
        <v>14.161393196842088</v>
      </c>
      <c r="G14" s="62"/>
    </row>
    <row r="15" spans="1:7" ht="12.75" customHeight="1" x14ac:dyDescent="0.25">
      <c r="A15" s="116" t="s">
        <v>123</v>
      </c>
      <c r="B15" s="525">
        <v>4.8</v>
      </c>
      <c r="C15" s="525">
        <v>9.5</v>
      </c>
      <c r="D15" s="525">
        <v>-4.2324285544321327</v>
      </c>
      <c r="G15" s="62"/>
    </row>
    <row r="16" spans="1:7" ht="12.75" customHeight="1" x14ac:dyDescent="0.25">
      <c r="A16" s="116" t="s">
        <v>124</v>
      </c>
      <c r="B16" s="525">
        <v>52.9</v>
      </c>
      <c r="C16" s="525">
        <v>57.5</v>
      </c>
      <c r="D16" s="279">
        <v>-3.881934587391811</v>
      </c>
      <c r="G16" s="62"/>
    </row>
    <row r="17" spans="1:7" ht="12.75" customHeight="1" x14ac:dyDescent="0.25">
      <c r="A17" s="116" t="s">
        <v>125</v>
      </c>
      <c r="B17" s="525">
        <v>24.2</v>
      </c>
      <c r="C17" s="279">
        <v>5.5</v>
      </c>
      <c r="D17" s="525">
        <v>17.767623705922595</v>
      </c>
      <c r="G17" s="62"/>
    </row>
    <row r="18" spans="1:7" ht="12.75" customHeight="1" x14ac:dyDescent="0.25">
      <c r="A18" s="116" t="s">
        <v>126</v>
      </c>
      <c r="B18" s="525">
        <v>11.6</v>
      </c>
      <c r="C18" s="525">
        <v>1.3</v>
      </c>
      <c r="D18" s="525">
        <v>10.227629662206628</v>
      </c>
      <c r="G18" s="62"/>
    </row>
    <row r="19" spans="1:7" ht="12.75" customHeight="1" x14ac:dyDescent="0.25">
      <c r="A19" s="116" t="s">
        <v>127</v>
      </c>
      <c r="B19" s="525">
        <v>94.2</v>
      </c>
      <c r="C19" s="525">
        <v>17.900000000000002</v>
      </c>
      <c r="D19" s="525">
        <v>64.677118425134907</v>
      </c>
      <c r="G19" s="62"/>
    </row>
    <row r="20" spans="1:7" x14ac:dyDescent="0.25">
      <c r="A20" s="526" t="s">
        <v>39</v>
      </c>
      <c r="B20" s="527">
        <v>-42.1</v>
      </c>
      <c r="C20" s="528"/>
      <c r="D20" s="528"/>
    </row>
  </sheetData>
  <mergeCells count="2">
    <mergeCell ref="B3:E3"/>
    <mergeCell ref="B5:D5"/>
  </mergeCells>
  <phoneticPr fontId="0" type="noConversion"/>
  <pageMargins left="0.23622047244094491" right="0.23622047244094491" top="0.70866141732283472" bottom="0.98425196850393704" header="0" footer="0"/>
  <pageSetup paperSize="9" orientation="landscape" horizontalDpi="4294967294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7"/>
  <sheetViews>
    <sheetView zoomScaleNormal="100" workbookViewId="0">
      <selection activeCell="D10" sqref="D10"/>
    </sheetView>
  </sheetViews>
  <sheetFormatPr baseColWidth="10" defaultColWidth="11.453125" defaultRowHeight="12.5" x14ac:dyDescent="0.25"/>
  <cols>
    <col min="1" max="1" width="16.54296875" customWidth="1"/>
    <col min="2" max="2" width="17.453125" bestFit="1" customWidth="1"/>
    <col min="3" max="3" width="19.26953125" customWidth="1"/>
    <col min="4" max="4" width="14.26953125" customWidth="1"/>
    <col min="5" max="5" width="24.7265625" customWidth="1"/>
    <col min="6" max="6" width="21" customWidth="1"/>
  </cols>
  <sheetData>
    <row r="1" spans="1:9" x14ac:dyDescent="0.25">
      <c r="A1" s="664" t="s">
        <v>605</v>
      </c>
      <c r="B1" s="664"/>
      <c r="C1" s="664"/>
      <c r="D1" s="14"/>
      <c r="E1" s="14"/>
      <c r="F1" s="129"/>
      <c r="G1" s="129"/>
      <c r="H1" s="129"/>
      <c r="I1" s="129"/>
    </row>
    <row r="2" spans="1:9" x14ac:dyDescent="0.25">
      <c r="A2" s="129"/>
      <c r="B2" s="14"/>
      <c r="C2" s="14"/>
      <c r="D2" s="14"/>
      <c r="E2" s="14"/>
      <c r="F2" s="129"/>
      <c r="G2" s="129"/>
      <c r="H2" s="129"/>
      <c r="I2" s="531"/>
    </row>
    <row r="3" spans="1:9" x14ac:dyDescent="0.25">
      <c r="A3" s="1"/>
      <c r="B3" s="532"/>
      <c r="C3" s="532"/>
      <c r="D3" s="532"/>
      <c r="E3" s="532"/>
      <c r="F3" s="14"/>
    </row>
    <row r="4" spans="1:9" ht="13.4" customHeight="1" x14ac:dyDescent="0.25">
      <c r="A4" s="677" t="s">
        <v>130</v>
      </c>
      <c r="B4" s="680" t="s">
        <v>588</v>
      </c>
      <c r="C4" s="680"/>
      <c r="F4" s="14"/>
    </row>
    <row r="5" spans="1:9" ht="12.65" customHeight="1" x14ac:dyDescent="0.25">
      <c r="A5" s="678"/>
      <c r="B5" s="678" t="s">
        <v>131</v>
      </c>
      <c r="C5" s="678" t="s">
        <v>606</v>
      </c>
      <c r="F5" s="533"/>
    </row>
    <row r="6" spans="1:9" ht="20.25" customHeight="1" x14ac:dyDescent="0.25">
      <c r="A6" s="679"/>
      <c r="B6" s="679"/>
      <c r="C6" s="679"/>
      <c r="F6" s="46"/>
    </row>
    <row r="7" spans="1:9" x14ac:dyDescent="0.25">
      <c r="A7" s="1"/>
      <c r="B7" s="731" t="s">
        <v>5</v>
      </c>
      <c r="C7" s="731"/>
      <c r="F7" s="46"/>
    </row>
    <row r="8" spans="1:9" x14ac:dyDescent="0.25">
      <c r="A8" s="3" t="s">
        <v>53</v>
      </c>
      <c r="B8" s="534">
        <v>7901</v>
      </c>
      <c r="C8" s="17">
        <v>7425</v>
      </c>
      <c r="F8" s="46"/>
    </row>
    <row r="9" spans="1:9" x14ac:dyDescent="0.25">
      <c r="A9" s="3" t="s">
        <v>54</v>
      </c>
      <c r="B9" s="534">
        <v>6074</v>
      </c>
      <c r="C9" s="17">
        <v>5678</v>
      </c>
    </row>
    <row r="10" spans="1:9" x14ac:dyDescent="0.25">
      <c r="A10" s="535" t="s">
        <v>27</v>
      </c>
      <c r="B10" s="536">
        <v>1827</v>
      </c>
      <c r="C10" s="162">
        <v>1747</v>
      </c>
    </row>
    <row r="11" spans="1:9" x14ac:dyDescent="0.25">
      <c r="A11" s="1"/>
      <c r="B11" s="532"/>
      <c r="C11" s="532"/>
      <c r="D11" s="532"/>
      <c r="E11" s="532"/>
    </row>
    <row r="12" spans="1:9" x14ac:dyDescent="0.25">
      <c r="B12" s="11"/>
      <c r="C12" s="11"/>
      <c r="D12" s="11"/>
      <c r="E12" s="11"/>
    </row>
    <row r="13" spans="1:9" x14ac:dyDescent="0.25">
      <c r="A13" s="163" t="s">
        <v>67</v>
      </c>
      <c r="B13" s="11"/>
      <c r="C13" s="17"/>
      <c r="D13" s="11"/>
    </row>
    <row r="14" spans="1:9" x14ac:dyDescent="0.25">
      <c r="C14" s="11"/>
    </row>
    <row r="16" spans="1:9" x14ac:dyDescent="0.25">
      <c r="A16" s="163" t="s">
        <v>132</v>
      </c>
    </row>
    <row r="17" spans="1:2" x14ac:dyDescent="0.25">
      <c r="A17" s="163" t="s">
        <v>133</v>
      </c>
      <c r="B17" s="11"/>
    </row>
  </sheetData>
  <mergeCells count="1">
    <mergeCell ref="B7:C7"/>
  </mergeCells>
  <phoneticPr fontId="22" type="noConversion"/>
  <pageMargins left="0.75" right="0.75" top="1" bottom="1" header="0" footer="0"/>
  <pageSetup paperSize="9" orientation="portrait" horizontalDpi="4294967293" verticalDpi="2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95ffbf0-d03f-4e93-92d8-b5535efc7737" xsi:nil="true"/>
    <lcf76f155ced4ddcb4097134ff3c332f xmlns="48247daf-3b6d-43d9-afa7-ac63ec4250c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0023C0B70D9543B5A87F723D5FC7FC" ma:contentTypeVersion="10" ma:contentTypeDescription="Crear nuevo documento." ma:contentTypeScope="" ma:versionID="46238267df4a49bfb647206ece763b0e">
  <xsd:schema xmlns:xsd="http://www.w3.org/2001/XMLSchema" xmlns:xs="http://www.w3.org/2001/XMLSchema" xmlns:p="http://schemas.microsoft.com/office/2006/metadata/properties" xmlns:ns2="48247daf-3b6d-43d9-afa7-ac63ec4250c7" xmlns:ns3="595ffbf0-d03f-4e93-92d8-b5535efc7737" targetNamespace="http://schemas.microsoft.com/office/2006/metadata/properties" ma:root="true" ma:fieldsID="5846d339a0da8e9d6622687f29151c99" ns2:_="" ns3:_="">
    <xsd:import namespace="48247daf-3b6d-43d9-afa7-ac63ec4250c7"/>
    <xsd:import namespace="595ffbf0-d03f-4e93-92d8-b5535efc77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247daf-3b6d-43d9-afa7-ac63ec4250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Etiquetas de imagen" ma:readOnly="false" ma:fieldId="{5cf76f15-5ced-4ddc-b409-7134ff3c332f}" ma:taxonomyMulti="true" ma:sspId="f74bde1a-737f-49e8-91c7-0352823348a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5ffbf0-d03f-4e93-92d8-b5535efc773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90a92adc-4025-41f2-a6a0-ce98978f55a3}" ma:internalName="TaxCatchAll" ma:showField="CatchAllData" ma:web="595ffbf0-d03f-4e93-92d8-b5535efc77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90DAA7-8EDE-464C-ABB6-217BDA0531D5}">
  <ds:schemaRefs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9b1104bd-5861-4e63-b091-4d61cd18c4af"/>
    <ds:schemaRef ds:uri="http://schemas.microsoft.com/office/2006/documentManagement/types"/>
    <ds:schemaRef ds:uri="http://www.w3.org/XML/1998/namespace"/>
    <ds:schemaRef ds:uri="http://purl.org/dc/elements/1.1/"/>
    <ds:schemaRef ds:uri="http://purl.org/dc/dcmitype/"/>
    <ds:schemaRef ds:uri="595ffbf0-d03f-4e93-92d8-b5535efc7737"/>
    <ds:schemaRef ds:uri="48247daf-3b6d-43d9-afa7-ac63ec4250c7"/>
  </ds:schemaRefs>
</ds:datastoreItem>
</file>

<file path=customXml/itemProps2.xml><?xml version="1.0" encoding="utf-8"?>
<ds:datastoreItem xmlns:ds="http://schemas.openxmlformats.org/officeDocument/2006/customXml" ds:itemID="{983562E8-7182-4F43-A6F6-0D4A825946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247daf-3b6d-43d9-afa7-ac63ec4250c7"/>
    <ds:schemaRef ds:uri="595ffbf0-d03f-4e93-92d8-b5535efc77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3337BC-975B-4B57-B4B0-C1B375F4BAA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43</vt:i4>
      </vt:variant>
      <vt:variant>
        <vt:lpstr>Gráficos</vt:lpstr>
      </vt:variant>
      <vt:variant>
        <vt:i4>18</vt:i4>
      </vt:variant>
      <vt:variant>
        <vt:lpstr>Rangos con nombre</vt:lpstr>
      </vt:variant>
      <vt:variant>
        <vt:i4>3</vt:i4>
      </vt:variant>
    </vt:vector>
  </HeadingPairs>
  <TitlesOfParts>
    <vt:vector size="64" baseType="lpstr">
      <vt:lpstr>BALANZA </vt:lpstr>
      <vt:lpstr>R1.Principales países</vt:lpstr>
      <vt:lpstr>R2</vt:lpstr>
      <vt:lpstr>R3</vt:lpstr>
      <vt:lpstr>R4. Principales secciones</vt:lpstr>
      <vt:lpstr>fletes-impo</vt:lpstr>
      <vt:lpstr>c 1</vt:lpstr>
      <vt:lpstr>c 2</vt:lpstr>
      <vt:lpstr>c3</vt:lpstr>
      <vt:lpstr>c4</vt:lpstr>
      <vt:lpstr>graf1 expo.rubros.</vt:lpstr>
      <vt:lpstr>c5</vt:lpstr>
      <vt:lpstr>c6</vt:lpstr>
      <vt:lpstr>graf2 impo.usos.</vt:lpstr>
      <vt:lpstr>c7</vt:lpstr>
      <vt:lpstr>c8</vt:lpstr>
      <vt:lpstr>c9</vt:lpstr>
      <vt:lpstr>dato graf des x</vt:lpstr>
      <vt:lpstr>c10</vt:lpstr>
      <vt:lpstr>dato graf des m</vt:lpstr>
      <vt:lpstr>c11</vt:lpstr>
      <vt:lpstr>c12</vt:lpstr>
      <vt:lpstr>c13</vt:lpstr>
      <vt:lpstr>Datos G5 Soja</vt:lpstr>
      <vt:lpstr>c14</vt:lpstr>
      <vt:lpstr>c15</vt:lpstr>
      <vt:lpstr>c16</vt:lpstr>
      <vt:lpstr>c17</vt:lpstr>
      <vt:lpstr>c18</vt:lpstr>
      <vt:lpstr>c19</vt:lpstr>
      <vt:lpstr>c20</vt:lpstr>
      <vt:lpstr>c21</vt:lpstr>
      <vt:lpstr>c22</vt:lpstr>
      <vt:lpstr>c23</vt:lpstr>
      <vt:lpstr>c24-c30</vt:lpstr>
      <vt:lpstr>Datos gráficos países</vt:lpstr>
      <vt:lpstr>c31</vt:lpstr>
      <vt:lpstr>c32</vt:lpstr>
      <vt:lpstr>c33</vt:lpstr>
      <vt:lpstr>DatosG1yG2(MES)</vt:lpstr>
      <vt:lpstr>G1 (MES)</vt:lpstr>
      <vt:lpstr>G2 (MES)</vt:lpstr>
      <vt:lpstr> BARRAS ACUMULADAS</vt:lpstr>
      <vt:lpstr>Graf.fletes1</vt:lpstr>
      <vt:lpstr>Graf.fletes2</vt:lpstr>
      <vt:lpstr>Principales Paises GRAF 1</vt:lpstr>
      <vt:lpstr>Principales Paises GRAF 2</vt:lpstr>
      <vt:lpstr>Gráfico1</vt:lpstr>
      <vt:lpstr>Gráfico2</vt:lpstr>
      <vt:lpstr>G3 Series</vt:lpstr>
      <vt:lpstr>G3 Series MINI</vt:lpstr>
      <vt:lpstr>G4 Series</vt:lpstr>
      <vt:lpstr>G4 Series MINI</vt:lpstr>
      <vt:lpstr>G5 soja</vt:lpstr>
      <vt:lpstr>G BRASIL</vt:lpstr>
      <vt:lpstr>G CHINA</vt:lpstr>
      <vt:lpstr>G CHILE</vt:lpstr>
      <vt:lpstr>G EEUU</vt:lpstr>
      <vt:lpstr>G ALEMANIA</vt:lpstr>
      <vt:lpstr>G VIET NAM</vt:lpstr>
      <vt:lpstr>G INDIA</vt:lpstr>
      <vt:lpstr>'c 2'!Área_de_impresión</vt:lpstr>
      <vt:lpstr>'c18'!Área_de_impresión</vt:lpstr>
      <vt:lpstr>'c20'!Área_de_impresión</vt:lpstr>
    </vt:vector>
  </TitlesOfParts>
  <Manager/>
  <Company>INDEC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indec</dc:creator>
  <cp:keywords/>
  <dc:description/>
  <cp:lastModifiedBy>Basualdo Martin</cp:lastModifiedBy>
  <cp:revision/>
  <dcterms:created xsi:type="dcterms:W3CDTF">2001-06-19T14:39:40Z</dcterms:created>
  <dcterms:modified xsi:type="dcterms:W3CDTF">2022-12-12T14:26:07Z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0x010100E00023C0B70D9543B5A87F723D5FC7FC</vt:lpwstr>
  </property>
  <property fmtid="{D5CDD505-2E9C-101B-9397-08002B2CF9AE}" pid="3" name="MediaServiceImageTags">
    <vt:lpwstr/>
  </property>
</Properties>
</file>