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ERVER01\Vigilanza\A_Trasparenza\CONTROLLI\RENDIMENTI\Rendimenti_2024_fine2023\FPA\per pubblicazione\"/>
    </mc:Choice>
  </mc:AlternateContent>
  <xr:revisionPtr revIDLastSave="0" documentId="13_ncr:1_{64F4BF5F-29B9-42EF-94CF-1BFA7D3CD661}" xr6:coauthVersionLast="47" xr6:coauthVersionMax="47" xr10:uidLastSave="{00000000-0000-0000-0000-000000000000}"/>
  <bookViews>
    <workbookView xWindow="-108" yWindow="-108" windowWidth="23256" windowHeight="12576" tabRatio="804" firstSheet="2" activeTab="2" xr2:uid="{00000000-000D-0000-FFFF-FFFF00000000}"/>
  </bookViews>
  <sheets>
    <sheet name="qry" sheetId="18" state="hidden" r:id="rId1"/>
    <sheet name="CostiLaura (DOC CORRENTE)" sheetId="17" state="hidden" r:id="rId2"/>
    <sheet name="FPA - Elenco rendimenti" sheetId="55" r:id="rId3"/>
    <sheet name="Lavorazione_Quota Azioni" sheetId="20" state="hidden" r:id="rId4"/>
  </sheets>
  <definedNames>
    <definedName name="_xlnm._FilterDatabase" localSheetId="1" hidden="1">'CostiLaura (DOC CORRENTE)'!$A$1:$W$165</definedName>
    <definedName name="_xlnm._FilterDatabase" localSheetId="2" hidden="1">'FPA - Elenco rendimenti'!$A$5:$M$188</definedName>
    <definedName name="_xlnm._FilterDatabase" localSheetId="3" hidden="1">'Lavorazione_Quota Azioni'!$A$4:$T$181</definedName>
    <definedName name="_xlnm.Print_Area" localSheetId="1">'CostiLaura (DOC CORRENTE)'!$C$2:$W$81</definedName>
    <definedName name="_xlnm.Print_Area" localSheetId="2">'FPA - Elenco rendimenti'!$B$6:$M$195</definedName>
    <definedName name="_xlnm.Print_Area" localSheetId="3">'Lavorazione_Quota Azioni'!$A$2:$K$181</definedName>
    <definedName name="_xlnm.Print_Area" localSheetId="0">qry!$2:$165</definedName>
    <definedName name="TAV_LINEE">qry!$E$2:$H$169</definedName>
    <definedName name="TAV_PROD">qry!$A$2:$D$169</definedName>
    <definedName name="_xlnm.Print_Titles" localSheetId="1">'CostiLaura (DOC CORRENTE)'!$1:$1</definedName>
    <definedName name="_xlnm.Print_Titles" localSheetId="2">'FPA - Elenco rendimenti'!$2:$5</definedName>
    <definedName name="_xlnm.Print_Titles" localSheetId="3">'Lavorazione_Quota Azioni'!$2:$4</definedName>
    <definedName name="_xlnm.Print_Titles" localSheetId="0">qry!$1:$1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0" l="1"/>
  <c r="H180" i="20"/>
  <c r="G168" i="20"/>
  <c r="G124" i="20"/>
  <c r="G103" i="20"/>
  <c r="H123" i="20" l="1"/>
  <c r="H122" i="20"/>
  <c r="H33" i="20"/>
  <c r="H53" i="20"/>
  <c r="H102" i="20"/>
  <c r="H32" i="20"/>
  <c r="H111" i="20"/>
  <c r="H52" i="20"/>
  <c r="H139" i="20"/>
  <c r="H21" i="20"/>
  <c r="H138" i="20"/>
  <c r="H137" i="20"/>
  <c r="H127" i="20"/>
  <c r="H113" i="20"/>
  <c r="H179" i="20"/>
  <c r="H42" i="20"/>
  <c r="H64" i="20"/>
  <c r="H178" i="20"/>
  <c r="H131" i="20"/>
  <c r="H19" i="20"/>
  <c r="H75" i="20"/>
  <c r="H130" i="20"/>
  <c r="H18" i="20"/>
  <c r="H74" i="20"/>
  <c r="H17" i="20"/>
  <c r="H177" i="20"/>
  <c r="H128" i="20"/>
  <c r="H76" i="20"/>
  <c r="H88" i="20"/>
  <c r="H93" i="20"/>
  <c r="H176" i="20"/>
  <c r="H136" i="20"/>
  <c r="H142" i="20"/>
  <c r="H41" i="20"/>
  <c r="H175" i="20"/>
  <c r="H174" i="20"/>
  <c r="H173" i="20"/>
  <c r="H172" i="20"/>
  <c r="H171" i="20"/>
  <c r="H170" i="20"/>
  <c r="H57" i="20"/>
  <c r="H20" i="20"/>
  <c r="H133" i="20"/>
  <c r="H51" i="20"/>
  <c r="H69" i="20"/>
  <c r="H132" i="20"/>
  <c r="H50" i="20"/>
  <c r="H68" i="20"/>
  <c r="H31" i="20"/>
  <c r="H107" i="20"/>
  <c r="H110" i="20"/>
  <c r="H16" i="20"/>
  <c r="H84" i="20"/>
  <c r="H148" i="20"/>
  <c r="H147" i="20"/>
  <c r="H146" i="20"/>
  <c r="H15" i="20"/>
  <c r="H83" i="20"/>
  <c r="H145" i="20"/>
  <c r="H134" i="20"/>
  <c r="H40" i="20"/>
  <c r="H143" i="20"/>
  <c r="H30" i="20"/>
  <c r="H106" i="20"/>
  <c r="H169" i="20"/>
  <c r="H14" i="20"/>
  <c r="H29" i="20"/>
  <c r="H28" i="20"/>
  <c r="H27" i="20"/>
  <c r="H105" i="20"/>
  <c r="H26" i="20"/>
  <c r="H104" i="20"/>
  <c r="H25" i="20"/>
  <c r="H103" i="20"/>
  <c r="H24" i="20"/>
  <c r="H168" i="20"/>
  <c r="H167" i="20"/>
  <c r="H135" i="20"/>
  <c r="H13" i="20"/>
  <c r="H166" i="20"/>
  <c r="H46" i="20"/>
  <c r="H56" i="20"/>
  <c r="H67" i="20"/>
  <c r="H82" i="20"/>
  <c r="H97" i="20"/>
  <c r="H165" i="20"/>
  <c r="H85" i="20"/>
  <c r="H121" i="20"/>
  <c r="H120" i="20"/>
  <c r="H119" i="20"/>
  <c r="H118" i="20"/>
  <c r="H117" i="20"/>
  <c r="H116" i="20"/>
  <c r="H115" i="20"/>
  <c r="H114" i="20"/>
  <c r="H124" i="20"/>
  <c r="H39" i="20"/>
  <c r="H63" i="20"/>
  <c r="H164" i="20"/>
  <c r="H38" i="20"/>
  <c r="H62" i="20"/>
  <c r="H73" i="20"/>
  <c r="H96" i="20"/>
  <c r="H163" i="20"/>
  <c r="H48" i="20"/>
  <c r="H72" i="20"/>
  <c r="H101" i="20"/>
  <c r="H162" i="20"/>
  <c r="H12" i="20"/>
  <c r="H161" i="20"/>
  <c r="H45" i="20"/>
  <c r="H55" i="20"/>
  <c r="H66" i="20"/>
  <c r="H81" i="20"/>
  <c r="H95" i="20"/>
  <c r="H160" i="20"/>
  <c r="H11" i="20"/>
  <c r="H159" i="20"/>
  <c r="H49" i="20"/>
  <c r="H80" i="20"/>
  <c r="H158" i="20"/>
  <c r="H157" i="20"/>
  <c r="H10" i="20"/>
  <c r="H9" i="20"/>
  <c r="H8" i="20"/>
  <c r="H112" i="20"/>
  <c r="H144" i="20"/>
  <c r="H23" i="20"/>
  <c r="H61" i="20"/>
  <c r="H156" i="20"/>
  <c r="H22" i="20"/>
  <c r="H60" i="20"/>
  <c r="H155" i="20"/>
  <c r="H7" i="20"/>
  <c r="H6" i="20"/>
  <c r="H90" i="20"/>
  <c r="H108" i="20"/>
  <c r="H44" i="20"/>
  <c r="H65" i="20"/>
  <c r="H89" i="20"/>
  <c r="H100" i="20"/>
  <c r="H154" i="20"/>
  <c r="H153" i="20"/>
  <c r="H5" i="20"/>
  <c r="H140" i="20"/>
  <c r="H37" i="20"/>
  <c r="H152" i="20"/>
  <c r="H36" i="20"/>
  <c r="H129" i="20"/>
  <c r="H43" i="20"/>
  <c r="H54" i="20"/>
  <c r="H94" i="20"/>
  <c r="H59" i="20"/>
  <c r="H79" i="20"/>
  <c r="H99" i="20"/>
  <c r="H151" i="20"/>
  <c r="H58" i="20"/>
  <c r="H78" i="20"/>
  <c r="H98" i="20"/>
  <c r="H70" i="20"/>
  <c r="H87" i="20"/>
  <c r="H92" i="20"/>
  <c r="H150" i="20"/>
  <c r="H71" i="20"/>
  <c r="H86" i="20"/>
  <c r="H91" i="20"/>
  <c r="H149" i="20"/>
  <c r="H35" i="20"/>
  <c r="H126" i="20"/>
  <c r="H34" i="20"/>
  <c r="H125" i="20"/>
  <c r="H47" i="20"/>
  <c r="H77" i="20"/>
  <c r="H109" i="20"/>
  <c r="D2" i="17"/>
  <c r="E2" i="17"/>
  <c r="F2" i="17"/>
  <c r="G2" i="17"/>
  <c r="H2" i="17"/>
  <c r="D3" i="17"/>
  <c r="E3" i="17"/>
  <c r="F3" i="17"/>
  <c r="G3" i="17"/>
  <c r="H3" i="17"/>
  <c r="D4" i="17"/>
  <c r="E4" i="17"/>
  <c r="F4" i="17"/>
  <c r="G4" i="17"/>
  <c r="H4" i="17"/>
  <c r="D5" i="17"/>
  <c r="E5" i="17"/>
  <c r="F5" i="17"/>
  <c r="G5" i="17"/>
  <c r="H5" i="17"/>
  <c r="D6" i="17"/>
  <c r="E6" i="17"/>
  <c r="F6" i="17"/>
  <c r="G6" i="17"/>
  <c r="H6" i="17"/>
  <c r="D7" i="17"/>
  <c r="E7" i="17"/>
  <c r="F7" i="17"/>
  <c r="G7" i="17"/>
  <c r="H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R15" i="17"/>
  <c r="D16" i="17"/>
  <c r="E16" i="17"/>
  <c r="F16" i="17"/>
  <c r="G16" i="17"/>
  <c r="H16" i="17"/>
  <c r="O16" i="17"/>
  <c r="D17" i="17"/>
  <c r="E17" i="17"/>
  <c r="F17" i="17"/>
  <c r="G17" i="17"/>
  <c r="H17" i="17"/>
  <c r="O17" i="17"/>
  <c r="D18" i="17"/>
  <c r="E18" i="17"/>
  <c r="F18" i="17"/>
  <c r="G18" i="17"/>
  <c r="H18" i="17"/>
  <c r="O18" i="17"/>
  <c r="D19" i="17"/>
  <c r="E19" i="17"/>
  <c r="F19" i="17"/>
  <c r="G19" i="17"/>
  <c r="H19" i="17"/>
  <c r="O19" i="17"/>
  <c r="D20" i="17"/>
  <c r="E20" i="17"/>
  <c r="F20" i="17"/>
  <c r="G20" i="17"/>
  <c r="H20" i="17"/>
  <c r="D21" i="17"/>
  <c r="E21" i="17"/>
  <c r="F21" i="17"/>
  <c r="G21" i="17"/>
  <c r="H21" i="17"/>
  <c r="D22" i="17"/>
  <c r="E22" i="17"/>
  <c r="F22" i="17"/>
  <c r="G22" i="17"/>
  <c r="H22" i="17"/>
  <c r="D23" i="17"/>
  <c r="E23" i="17"/>
  <c r="F23" i="17"/>
  <c r="G23" i="17"/>
  <c r="H23" i="17"/>
  <c r="D24" i="17"/>
  <c r="E24" i="17"/>
  <c r="F24" i="17"/>
  <c r="G24" i="17"/>
  <c r="H24" i="17"/>
  <c r="D25" i="17"/>
  <c r="E25" i="17"/>
  <c r="F25" i="17"/>
  <c r="G25" i="17"/>
  <c r="H25" i="17"/>
  <c r="D26" i="17"/>
  <c r="E26" i="17"/>
  <c r="F26" i="17"/>
  <c r="G26" i="17"/>
  <c r="H26" i="17"/>
  <c r="D27" i="17"/>
  <c r="E27" i="17"/>
  <c r="F27" i="17"/>
  <c r="G27" i="17"/>
  <c r="H27" i="17"/>
  <c r="D28" i="17"/>
  <c r="E28" i="17"/>
  <c r="F28" i="17"/>
  <c r="G28" i="17"/>
  <c r="H28" i="17"/>
  <c r="D29" i="17"/>
  <c r="E29" i="17"/>
  <c r="F29" i="17"/>
  <c r="G29" i="17"/>
  <c r="H29" i="17"/>
  <c r="D30" i="17"/>
  <c r="E30" i="17"/>
  <c r="F30" i="17"/>
  <c r="G30" i="17"/>
  <c r="H30" i="17"/>
  <c r="D31" i="17"/>
  <c r="E31" i="17"/>
  <c r="F31" i="17"/>
  <c r="G31" i="17"/>
  <c r="H31" i="17"/>
  <c r="D32" i="17"/>
  <c r="E32" i="17"/>
  <c r="F32" i="17"/>
  <c r="G32" i="17"/>
  <c r="H32" i="17"/>
  <c r="D33" i="17"/>
  <c r="E33" i="17"/>
  <c r="F33" i="17"/>
  <c r="G33" i="17"/>
  <c r="H33" i="17"/>
  <c r="D34" i="17"/>
  <c r="E34" i="17"/>
  <c r="F34" i="17"/>
  <c r="G34" i="17"/>
  <c r="H34" i="17"/>
  <c r="D35" i="17"/>
  <c r="E35" i="17"/>
  <c r="F35" i="17"/>
  <c r="G35" i="17"/>
  <c r="H35" i="17"/>
  <c r="D36" i="17"/>
  <c r="E36" i="17"/>
  <c r="F36" i="17"/>
  <c r="G36" i="17"/>
  <c r="H36" i="17"/>
  <c r="D37" i="17"/>
  <c r="E37" i="17"/>
  <c r="F37" i="17"/>
  <c r="G37" i="17"/>
  <c r="H37" i="17"/>
  <c r="D38" i="17"/>
  <c r="E38" i="17"/>
  <c r="F38" i="17"/>
  <c r="G38" i="17"/>
  <c r="H38" i="17"/>
  <c r="D39" i="17"/>
  <c r="E39" i="17"/>
  <c r="F39" i="17"/>
  <c r="G39" i="17"/>
  <c r="H39" i="17"/>
  <c r="D40" i="17"/>
  <c r="E40" i="17"/>
  <c r="F40" i="17"/>
  <c r="G40" i="17"/>
  <c r="H40" i="17"/>
  <c r="D41" i="17"/>
  <c r="E41" i="17"/>
  <c r="F41" i="17"/>
  <c r="G41" i="17"/>
  <c r="H41" i="17"/>
  <c r="D42" i="17"/>
  <c r="E42" i="17"/>
  <c r="F42" i="17"/>
  <c r="G42" i="17"/>
  <c r="H42" i="17"/>
  <c r="D43" i="17"/>
  <c r="E43" i="17"/>
  <c r="F43" i="17"/>
  <c r="G43" i="17"/>
  <c r="H43" i="17"/>
  <c r="D44" i="17"/>
  <c r="E44" i="17"/>
  <c r="F44" i="17"/>
  <c r="G44" i="17"/>
  <c r="H44" i="17"/>
  <c r="D45" i="17"/>
  <c r="E45" i="17"/>
  <c r="F45" i="17"/>
  <c r="G45" i="17"/>
  <c r="H45" i="17"/>
  <c r="D46" i="17"/>
  <c r="E46" i="17"/>
  <c r="F46" i="17"/>
  <c r="G46" i="17"/>
  <c r="H46" i="17"/>
  <c r="D47" i="17"/>
  <c r="E47" i="17"/>
  <c r="F47" i="17"/>
  <c r="G47" i="17"/>
  <c r="H47" i="17"/>
  <c r="D48" i="17"/>
  <c r="E48" i="17"/>
  <c r="F48" i="17"/>
  <c r="G48" i="17"/>
  <c r="H48" i="17"/>
  <c r="D49" i="17"/>
  <c r="E49" i="17"/>
  <c r="F49" i="17"/>
  <c r="G49" i="17"/>
  <c r="H49" i="17"/>
  <c r="D50" i="17"/>
  <c r="E50" i="17"/>
  <c r="F50" i="17"/>
  <c r="G50" i="17"/>
  <c r="H50" i="17"/>
  <c r="D51" i="17"/>
  <c r="E51" i="17"/>
  <c r="F51" i="17"/>
  <c r="G51" i="17"/>
  <c r="H51" i="17"/>
  <c r="D52" i="17"/>
  <c r="E52" i="17"/>
  <c r="F52" i="17"/>
  <c r="G52" i="17"/>
  <c r="H52" i="17"/>
  <c r="D53" i="17"/>
  <c r="E53" i="17"/>
  <c r="F53" i="17"/>
  <c r="G53" i="17"/>
  <c r="H53" i="17"/>
  <c r="D54" i="17"/>
  <c r="E54" i="17"/>
  <c r="F54" i="17"/>
  <c r="G54" i="17"/>
  <c r="H54" i="17"/>
  <c r="D55" i="17"/>
  <c r="E55" i="17"/>
  <c r="F55" i="17"/>
  <c r="G55" i="17"/>
  <c r="H55" i="17"/>
  <c r="D56" i="17"/>
  <c r="E56" i="17"/>
  <c r="F56" i="17"/>
  <c r="G56" i="17"/>
  <c r="H56" i="17"/>
  <c r="D57" i="17"/>
  <c r="E57" i="17"/>
  <c r="F57" i="17"/>
  <c r="G57" i="17"/>
  <c r="H57" i="17"/>
  <c r="D58" i="17"/>
  <c r="E58" i="17"/>
  <c r="F58" i="17"/>
  <c r="G58" i="17"/>
  <c r="H58" i="17"/>
  <c r="D59" i="17"/>
  <c r="E59" i="17"/>
  <c r="F59" i="17"/>
  <c r="G59" i="17"/>
  <c r="H59" i="17"/>
  <c r="D60" i="17"/>
  <c r="E60" i="17"/>
  <c r="F60" i="17"/>
  <c r="G60" i="17"/>
  <c r="H60" i="17"/>
  <c r="D61" i="17"/>
  <c r="E61" i="17"/>
  <c r="F61" i="17"/>
  <c r="G61" i="17"/>
  <c r="H61" i="17"/>
  <c r="D62" i="17"/>
  <c r="E62" i="17"/>
  <c r="F62" i="17"/>
  <c r="G62" i="17"/>
  <c r="H62" i="17"/>
  <c r="D63" i="17"/>
  <c r="E63" i="17"/>
  <c r="F63" i="17"/>
  <c r="G63" i="17"/>
  <c r="H63" i="17"/>
  <c r="D64" i="17"/>
  <c r="E64" i="17"/>
  <c r="F64" i="17"/>
  <c r="G64" i="17"/>
  <c r="H64" i="17"/>
  <c r="D65" i="17"/>
  <c r="E65" i="17"/>
  <c r="F65" i="17"/>
  <c r="G65" i="17"/>
  <c r="H65" i="17"/>
  <c r="D66" i="17"/>
  <c r="E66" i="17"/>
  <c r="F66" i="17"/>
  <c r="G66" i="17"/>
  <c r="H66" i="17"/>
  <c r="D67" i="17"/>
  <c r="E67" i="17"/>
  <c r="F67" i="17"/>
  <c r="G67" i="17"/>
  <c r="H67" i="17"/>
  <c r="D68" i="17"/>
  <c r="E68" i="17"/>
  <c r="F68" i="17"/>
  <c r="G68" i="17"/>
  <c r="H68" i="17"/>
  <c r="D69" i="17"/>
  <c r="E69" i="17"/>
  <c r="F69" i="17"/>
  <c r="G69" i="17"/>
  <c r="H69" i="17"/>
  <c r="D70" i="17"/>
  <c r="E70" i="17"/>
  <c r="F70" i="17"/>
  <c r="G70" i="17"/>
  <c r="H70" i="17"/>
  <c r="D71" i="17"/>
  <c r="E71" i="17"/>
  <c r="F71" i="17"/>
  <c r="G71" i="17"/>
  <c r="H71" i="17"/>
  <c r="D72" i="17"/>
  <c r="E72" i="17"/>
  <c r="F72" i="17"/>
  <c r="G72" i="17"/>
  <c r="H72" i="17"/>
  <c r="D73" i="17"/>
  <c r="E73" i="17"/>
  <c r="F73" i="17"/>
  <c r="G73" i="17"/>
  <c r="H73" i="17"/>
  <c r="D74" i="17"/>
  <c r="E74" i="17"/>
  <c r="F74" i="17"/>
  <c r="G74" i="17"/>
  <c r="H74" i="17"/>
  <c r="D75" i="17"/>
  <c r="E75" i="17"/>
  <c r="F75" i="17"/>
  <c r="G75" i="17"/>
  <c r="H75" i="17"/>
  <c r="D76" i="17"/>
  <c r="E76" i="17"/>
  <c r="F76" i="17"/>
  <c r="G76" i="17"/>
  <c r="H76" i="17"/>
  <c r="D77" i="17"/>
  <c r="E77" i="17"/>
  <c r="F77" i="17"/>
  <c r="G77" i="17"/>
  <c r="H77" i="17"/>
  <c r="D78" i="17"/>
  <c r="E78" i="17"/>
  <c r="F78" i="17"/>
  <c r="G78" i="17"/>
  <c r="H78" i="17"/>
  <c r="D79" i="17"/>
  <c r="E79" i="17"/>
  <c r="F79" i="17"/>
  <c r="G79" i="17"/>
  <c r="H79" i="17"/>
  <c r="D80" i="17"/>
  <c r="E80" i="17"/>
  <c r="F80" i="17"/>
  <c r="G80" i="17"/>
  <c r="H80" i="17"/>
  <c r="D81" i="17"/>
  <c r="E81" i="17"/>
  <c r="F81" i="17"/>
  <c r="G81" i="17"/>
  <c r="H81" i="17"/>
  <c r="D82" i="17"/>
  <c r="E82" i="17"/>
  <c r="F82" i="17"/>
  <c r="G82" i="17"/>
  <c r="H82" i="17"/>
  <c r="D83" i="17"/>
  <c r="E83" i="17"/>
  <c r="F83" i="17"/>
  <c r="G83" i="17"/>
  <c r="H83" i="17"/>
  <c r="D84" i="17"/>
  <c r="E84" i="17"/>
  <c r="F84" i="17"/>
  <c r="G84" i="17"/>
  <c r="H84" i="17"/>
  <c r="D85" i="17"/>
  <c r="E85" i="17"/>
  <c r="F85" i="17"/>
  <c r="G85" i="17"/>
  <c r="H85" i="17"/>
  <c r="D86" i="17"/>
  <c r="E86" i="17"/>
  <c r="F86" i="17"/>
  <c r="G86" i="17"/>
  <c r="H86" i="17"/>
  <c r="D87" i="17"/>
  <c r="E87" i="17"/>
  <c r="F87" i="17"/>
  <c r="G87" i="17"/>
  <c r="H87" i="17"/>
  <c r="D88" i="17"/>
  <c r="E88" i="17"/>
  <c r="F88" i="17"/>
  <c r="G88" i="17"/>
  <c r="H88" i="17"/>
  <c r="D89" i="17"/>
  <c r="E89" i="17"/>
  <c r="F89" i="17"/>
  <c r="G89" i="17"/>
  <c r="H89" i="17"/>
  <c r="D90" i="17"/>
  <c r="E90" i="17"/>
  <c r="F90" i="17"/>
  <c r="G90" i="17"/>
  <c r="H90" i="17"/>
  <c r="D91" i="17"/>
  <c r="E91" i="17"/>
  <c r="F91" i="17"/>
  <c r="G91" i="17"/>
  <c r="H91" i="17"/>
  <c r="D92" i="17"/>
  <c r="E92" i="17"/>
  <c r="F92" i="17"/>
  <c r="G92" i="17"/>
  <c r="H92" i="17"/>
  <c r="D93" i="17"/>
  <c r="E93" i="17"/>
  <c r="F93" i="17"/>
  <c r="G93" i="17"/>
  <c r="H93" i="17"/>
  <c r="D94" i="17"/>
  <c r="E94" i="17"/>
  <c r="F94" i="17"/>
  <c r="G94" i="17"/>
  <c r="H94" i="17"/>
  <c r="D95" i="17"/>
  <c r="E95" i="17"/>
  <c r="F95" i="17"/>
  <c r="G95" i="17"/>
  <c r="H95" i="17"/>
  <c r="D96" i="17"/>
  <c r="E96" i="17"/>
  <c r="F96" i="17"/>
  <c r="G96" i="17"/>
  <c r="H96" i="17"/>
  <c r="D97" i="17"/>
  <c r="E97" i="17"/>
  <c r="F97" i="17"/>
  <c r="G97" i="17"/>
  <c r="H97" i="17"/>
  <c r="D98" i="17"/>
  <c r="E98" i="17"/>
  <c r="F98" i="17"/>
  <c r="G98" i="17"/>
  <c r="H98" i="17"/>
  <c r="D99" i="17"/>
  <c r="E99" i="17"/>
  <c r="F99" i="17"/>
  <c r="G99" i="17"/>
  <c r="H99" i="17"/>
  <c r="D100" i="17"/>
  <c r="E100" i="17"/>
  <c r="F100" i="17"/>
  <c r="G100" i="17"/>
  <c r="H100" i="17"/>
  <c r="D101" i="17"/>
  <c r="E101" i="17"/>
  <c r="F101" i="17"/>
  <c r="G101" i="17"/>
  <c r="H101" i="17"/>
  <c r="D102" i="17"/>
  <c r="E102" i="17"/>
  <c r="F102" i="17"/>
  <c r="G102" i="17"/>
  <c r="H102" i="17"/>
  <c r="D103" i="17"/>
  <c r="E103" i="17"/>
  <c r="F103" i="17"/>
  <c r="G103" i="17"/>
  <c r="H103" i="17"/>
  <c r="D104" i="17"/>
  <c r="E104" i="17"/>
  <c r="F104" i="17"/>
  <c r="G104" i="17"/>
  <c r="H104" i="17"/>
  <c r="D105" i="17"/>
  <c r="E105" i="17"/>
  <c r="F105" i="17"/>
  <c r="G105" i="17"/>
  <c r="H105" i="17"/>
  <c r="D106" i="17"/>
  <c r="E106" i="17"/>
  <c r="F106" i="17"/>
  <c r="G106" i="17"/>
  <c r="H106" i="17"/>
  <c r="D107" i="17"/>
  <c r="E107" i="17"/>
  <c r="F107" i="17"/>
  <c r="G107" i="17"/>
  <c r="H107" i="17"/>
  <c r="D108" i="17"/>
  <c r="E108" i="17"/>
  <c r="F108" i="17"/>
  <c r="G108" i="17"/>
  <c r="H108" i="17"/>
  <c r="D109" i="17"/>
  <c r="E109" i="17"/>
  <c r="F109" i="17"/>
  <c r="G109" i="17"/>
  <c r="H109" i="17"/>
  <c r="D110" i="17"/>
  <c r="E110" i="17"/>
  <c r="F110" i="17"/>
  <c r="G110" i="17"/>
  <c r="H110" i="17"/>
  <c r="D111" i="17"/>
  <c r="E111" i="17"/>
  <c r="F111" i="17"/>
  <c r="G111" i="17"/>
  <c r="H111" i="17"/>
  <c r="D112" i="17"/>
  <c r="E112" i="17"/>
  <c r="F112" i="17"/>
  <c r="G112" i="17"/>
  <c r="H112" i="17"/>
  <c r="D113" i="17"/>
  <c r="E113" i="17"/>
  <c r="F113" i="17"/>
  <c r="G113" i="17"/>
  <c r="H113" i="17"/>
  <c r="D114" i="17"/>
  <c r="E114" i="17"/>
  <c r="F114" i="17"/>
  <c r="G114" i="17"/>
  <c r="H114" i="17"/>
  <c r="D115" i="17"/>
  <c r="E115" i="17"/>
  <c r="F115" i="17"/>
  <c r="G115" i="17"/>
  <c r="H115" i="17"/>
  <c r="D116" i="17"/>
  <c r="E116" i="17"/>
  <c r="F116" i="17"/>
  <c r="G116" i="17"/>
  <c r="H116" i="17"/>
  <c r="D117" i="17"/>
  <c r="E117" i="17"/>
  <c r="F117" i="17"/>
  <c r="G117" i="17"/>
  <c r="H117" i="17"/>
  <c r="D118" i="17"/>
  <c r="E118" i="17"/>
  <c r="F118" i="17"/>
  <c r="G118" i="17"/>
  <c r="H118" i="17"/>
  <c r="D119" i="17"/>
  <c r="E119" i="17"/>
  <c r="F119" i="17"/>
  <c r="G119" i="17"/>
  <c r="H119" i="17"/>
  <c r="D120" i="17"/>
  <c r="E120" i="17"/>
  <c r="F120" i="17"/>
  <c r="G120" i="17"/>
  <c r="H120" i="17"/>
  <c r="D121" i="17"/>
  <c r="E121" i="17"/>
  <c r="F121" i="17"/>
  <c r="G121" i="17"/>
  <c r="H121" i="17"/>
  <c r="D122" i="17"/>
  <c r="E122" i="17"/>
  <c r="F122" i="17"/>
  <c r="G122" i="17"/>
  <c r="H122" i="17"/>
  <c r="D123" i="17"/>
  <c r="E123" i="17"/>
  <c r="F123" i="17"/>
  <c r="G123" i="17"/>
  <c r="H123" i="17"/>
  <c r="D124" i="17"/>
  <c r="E124" i="17"/>
  <c r="F124" i="17"/>
  <c r="G124" i="17"/>
  <c r="H124" i="17"/>
  <c r="D125" i="17"/>
  <c r="E125" i="17"/>
  <c r="F125" i="17"/>
  <c r="G125" i="17"/>
  <c r="H125" i="17"/>
  <c r="D126" i="17"/>
  <c r="E126" i="17"/>
  <c r="F126" i="17"/>
  <c r="G126" i="17"/>
  <c r="H126" i="17"/>
  <c r="D127" i="17"/>
  <c r="E127" i="17"/>
  <c r="F127" i="17"/>
  <c r="G127" i="17"/>
  <c r="H127" i="17"/>
  <c r="D128" i="17"/>
  <c r="E128" i="17"/>
  <c r="F128" i="17"/>
  <c r="G128" i="17"/>
  <c r="H128" i="17"/>
  <c r="D129" i="17"/>
  <c r="E129" i="17"/>
  <c r="F129" i="17"/>
  <c r="G129" i="17"/>
  <c r="H129" i="17"/>
  <c r="D130" i="17"/>
  <c r="E130" i="17"/>
  <c r="F130" i="17"/>
  <c r="G130" i="17"/>
  <c r="H130" i="17"/>
  <c r="D131" i="17"/>
  <c r="E131" i="17"/>
  <c r="F131" i="17"/>
  <c r="G131" i="17"/>
  <c r="H131" i="17"/>
  <c r="D132" i="17"/>
  <c r="E132" i="17"/>
  <c r="F132" i="17"/>
  <c r="G132" i="17"/>
  <c r="H132" i="17"/>
  <c r="D133" i="17"/>
  <c r="E133" i="17"/>
  <c r="F133" i="17"/>
  <c r="G133" i="17"/>
  <c r="H133" i="17"/>
  <c r="D134" i="17"/>
  <c r="E134" i="17"/>
  <c r="F134" i="17"/>
  <c r="G134" i="17"/>
  <c r="H134" i="17"/>
  <c r="D135" i="17"/>
  <c r="E135" i="17"/>
  <c r="F135" i="17"/>
  <c r="G135" i="17"/>
  <c r="H135" i="17"/>
  <c r="D136" i="17"/>
  <c r="E136" i="17"/>
  <c r="F136" i="17"/>
  <c r="G136" i="17"/>
  <c r="H136" i="17"/>
  <c r="D137" i="17"/>
  <c r="E137" i="17"/>
  <c r="F137" i="17"/>
  <c r="G137" i="17"/>
  <c r="H137" i="17"/>
  <c r="D138" i="17"/>
  <c r="E138" i="17"/>
  <c r="F138" i="17"/>
  <c r="G138" i="17"/>
  <c r="H138" i="17"/>
  <c r="D139" i="17"/>
  <c r="E139" i="17"/>
  <c r="F139" i="17"/>
  <c r="G139" i="17"/>
  <c r="H139" i="17"/>
  <c r="D140" i="17"/>
  <c r="E140" i="17"/>
  <c r="F140" i="17"/>
  <c r="G140" i="17"/>
  <c r="H140" i="17"/>
  <c r="D141" i="17"/>
  <c r="E141" i="17"/>
  <c r="F141" i="17"/>
  <c r="G141" i="17"/>
  <c r="H141" i="17"/>
  <c r="D142" i="17"/>
  <c r="E142" i="17"/>
  <c r="F142" i="17"/>
  <c r="G142" i="17"/>
  <c r="H142" i="17"/>
  <c r="D143" i="17"/>
  <c r="E143" i="17"/>
  <c r="F143" i="17"/>
  <c r="G143" i="17"/>
  <c r="H143" i="17"/>
  <c r="D144" i="17"/>
  <c r="E144" i="17"/>
  <c r="F144" i="17"/>
  <c r="G144" i="17"/>
  <c r="H144" i="17"/>
  <c r="D145" i="17"/>
  <c r="E145" i="17"/>
  <c r="F145" i="17"/>
  <c r="G145" i="17"/>
  <c r="H145" i="17"/>
  <c r="D146" i="17"/>
  <c r="E146" i="17"/>
  <c r="F146" i="17"/>
  <c r="G146" i="17"/>
  <c r="H146" i="17"/>
  <c r="D147" i="17"/>
  <c r="E147" i="17"/>
  <c r="F147" i="17"/>
  <c r="G147" i="17"/>
  <c r="H147" i="17"/>
  <c r="D148" i="17"/>
  <c r="E148" i="17"/>
  <c r="F148" i="17"/>
  <c r="G148" i="17"/>
  <c r="H148" i="17"/>
  <c r="D149" i="17"/>
  <c r="E149" i="17"/>
  <c r="F149" i="17"/>
  <c r="G149" i="17"/>
  <c r="H149" i="17"/>
  <c r="D150" i="17"/>
  <c r="E150" i="17"/>
  <c r="F150" i="17"/>
  <c r="G150" i="17"/>
  <c r="H150" i="17"/>
  <c r="D151" i="17"/>
  <c r="E151" i="17"/>
  <c r="F151" i="17"/>
  <c r="G151" i="17"/>
  <c r="H151" i="17"/>
  <c r="D152" i="17"/>
  <c r="E152" i="17"/>
  <c r="F152" i="17"/>
  <c r="G152" i="17"/>
  <c r="H152" i="17"/>
  <c r="D153" i="17"/>
  <c r="E153" i="17"/>
  <c r="F153" i="17"/>
  <c r="G153" i="17"/>
  <c r="H153" i="17"/>
  <c r="D154" i="17"/>
  <c r="E154" i="17"/>
  <c r="F154" i="17"/>
  <c r="G154" i="17"/>
  <c r="H154" i="17"/>
  <c r="D155" i="17"/>
  <c r="E155" i="17"/>
  <c r="F155" i="17"/>
  <c r="G155" i="17"/>
  <c r="H155" i="17"/>
  <c r="Q155" i="17"/>
  <c r="D156" i="17"/>
  <c r="E156" i="17"/>
  <c r="F156" i="17"/>
  <c r="G156" i="17"/>
  <c r="H156" i="17"/>
  <c r="D157" i="17"/>
  <c r="E157" i="17"/>
  <c r="F157" i="17"/>
  <c r="G157" i="17"/>
  <c r="H157" i="17"/>
  <c r="D158" i="17"/>
  <c r="E158" i="17"/>
  <c r="F158" i="17"/>
  <c r="G158" i="17"/>
  <c r="H158" i="17"/>
  <c r="D159" i="17"/>
  <c r="E159" i="17"/>
  <c r="F159" i="17"/>
  <c r="G159" i="17"/>
  <c r="H159" i="17"/>
  <c r="D160" i="17"/>
  <c r="E160" i="17"/>
  <c r="F160" i="17"/>
  <c r="G160" i="17"/>
  <c r="H160" i="17"/>
  <c r="D161" i="17"/>
  <c r="E161" i="17"/>
  <c r="F161" i="17"/>
  <c r="G161" i="17"/>
  <c r="H161" i="17"/>
  <c r="D162" i="17"/>
  <c r="E162" i="17"/>
  <c r="F162" i="17"/>
  <c r="G162" i="17"/>
  <c r="H162" i="17"/>
  <c r="D163" i="17"/>
  <c r="E163" i="17"/>
  <c r="F163" i="17"/>
  <c r="G163" i="17"/>
  <c r="H163" i="17"/>
  <c r="D164" i="17"/>
  <c r="E164" i="17"/>
  <c r="F164" i="17"/>
  <c r="G164" i="17"/>
  <c r="H164" i="17"/>
  <c r="D165" i="17"/>
  <c r="E165" i="17"/>
  <c r="F165" i="17"/>
  <c r="G165" i="17"/>
  <c r="H165" i="17"/>
  <c r="D172" i="17"/>
  <c r="E172" i="17"/>
  <c r="F172" i="17"/>
  <c r="G172" i="17"/>
  <c r="H172" i="17"/>
  <c r="D173" i="17"/>
  <c r="E173" i="17"/>
  <c r="F173" i="17"/>
  <c r="G173" i="17"/>
  <c r="H173" i="17"/>
  <c r="D174" i="17"/>
  <c r="E174" i="17"/>
  <c r="F174" i="17"/>
  <c r="G174" i="17"/>
  <c r="H174" i="17"/>
  <c r="D175" i="17"/>
  <c r="E175" i="17"/>
  <c r="F175" i="17"/>
  <c r="G175" i="17"/>
  <c r="H175" i="17"/>
</calcChain>
</file>

<file path=xl/sharedStrings.xml><?xml version="1.0" encoding="utf-8"?>
<sst xmlns="http://schemas.openxmlformats.org/spreadsheetml/2006/main" count="2892" uniqueCount="984">
  <si>
    <t>BCC VITA EQUITY EUROPA PIP</t>
  </si>
  <si>
    <t>BCC VITA EQUITY ASIA PIP</t>
  </si>
  <si>
    <t>BCC VITA WORLD GLOBAL BOND PIP</t>
  </si>
  <si>
    <t>CP STRATEGIA 15</t>
  </si>
  <si>
    <t>BIL</t>
  </si>
  <si>
    <t>CP STRATEGIA 55</t>
  </si>
  <si>
    <t>Ultimo anno</t>
  </si>
  <si>
    <t>Ultimi 
10 anni</t>
  </si>
  <si>
    <t>Ultimi 
5 anni</t>
  </si>
  <si>
    <t>Ultimi 
3 anni</t>
  </si>
  <si>
    <t>PROGRAMMA PENSIONE - PIANO INDIVIDUALE PENSIONISTICO DI TIPO ASSICURATIVO - FONDO PENSIONE</t>
  </si>
  <si>
    <t>DWS PENSION BILANCIATO EURO</t>
  </si>
  <si>
    <t>DWS PENSION AZIONARIO GLOBALE</t>
  </si>
  <si>
    <t>DWS PENSION OBIETTIVO MIX</t>
  </si>
  <si>
    <t>AXA MPS PREVIDENZA ATTIVA - PIANO INDIVIDUALE PENSIONISTICO DI TIPO ASSICURATIVO - FONDO PENSIONE</t>
  </si>
  <si>
    <t>MPV PREVIDENZA EQUILIBRATO</t>
  </si>
  <si>
    <t>MPV PREVIDENZA AGGRESSIVO</t>
  </si>
  <si>
    <t>CP STRATEGIA 30</t>
  </si>
  <si>
    <t>CP STRATEGIA 40</t>
  </si>
  <si>
    <t>CP STRATEGIA 70</t>
  </si>
  <si>
    <t>GESTIONE PREVIDENZA</t>
  </si>
  <si>
    <t>AXA MPS PREVIDENZA PERSONALE - PIANO INDIVIDUALE PENSIONISTICO DI TIPO ASSICURATIVO - FONDO PENSIONE</t>
  </si>
  <si>
    <t>CATTOLICA PREVIDENZA PROGETTO PENSIONE BIS - PIANO INDIVIDUALE PENSIONISTICO DI TIPO ASSICURATIVO - FONDO PENSIONE</t>
  </si>
  <si>
    <t>CF_Rial_Flusso</t>
  </si>
  <si>
    <t>CF_Rial_Stock</t>
  </si>
  <si>
    <t>C463P1L01</t>
  </si>
  <si>
    <t>C463P1L02</t>
  </si>
  <si>
    <t>C463P1L03</t>
  </si>
  <si>
    <t>C463P1L04</t>
  </si>
  <si>
    <t>C232P2L01</t>
  </si>
  <si>
    <t>C232P1L01</t>
  </si>
  <si>
    <t>C306P1L01</t>
  </si>
  <si>
    <t>C306P1L02</t>
  </si>
  <si>
    <t>C306P1L03</t>
  </si>
  <si>
    <t>C306P1L04</t>
  </si>
  <si>
    <t>C306P1L05</t>
  </si>
  <si>
    <t>C306P1L06</t>
  </si>
  <si>
    <t>C306P2L01</t>
  </si>
  <si>
    <t>C306P2L02</t>
  </si>
  <si>
    <t>C006P1L01</t>
  </si>
  <si>
    <t>C006P1L02</t>
  </si>
  <si>
    <t>C006P1L03</t>
  </si>
  <si>
    <t>C065P1L01</t>
  </si>
  <si>
    <t>C065P1L02</t>
  </si>
  <si>
    <t>C065P1L03</t>
  </si>
  <si>
    <t>C077P1L01</t>
  </si>
  <si>
    <t>C077P1L02</t>
  </si>
  <si>
    <t>C467P1L01</t>
  </si>
  <si>
    <t>C044P1L01</t>
  </si>
  <si>
    <t>C442P1L01</t>
  </si>
  <si>
    <t>C014P1L01</t>
  </si>
  <si>
    <t>C014P1L02</t>
  </si>
  <si>
    <t>CATTOLICAPREVIDENZAPERLAPENSIONE - PIANO INDIVIDUALE PENSIONISTICO DI TIPO ASSICURATIVO - FONDO PENSIONE</t>
  </si>
  <si>
    <t>C381P7L01</t>
  </si>
  <si>
    <t>C381P7L02</t>
  </si>
  <si>
    <t>C381P8L01</t>
  </si>
  <si>
    <t>UNIQA PREVIDENZA</t>
  </si>
  <si>
    <t>CHIARA VITA</t>
  </si>
  <si>
    <t>EV PREVI</t>
  </si>
  <si>
    <t>EV STRATEGIA INTERNAZIONALE</t>
  </si>
  <si>
    <t>UNIQA FORZA FUTURO</t>
  </si>
  <si>
    <t>REMUNERA PIU' PREVIDENZA</t>
  </si>
  <si>
    <t>PREVI MISURATO</t>
  </si>
  <si>
    <t>PREVI DINAMICO</t>
  </si>
  <si>
    <t>PREVI BRIOSO</t>
  </si>
  <si>
    <t>ERGO PREVIDENZA NUOVO PPB</t>
  </si>
  <si>
    <t>ERGO PREVIDENZA ALPHA EXTRACTOR</t>
  </si>
  <si>
    <t>POPOLARE VITA PREVIDENZA - PIANO INDIVIDUALE PENSIONISTICO DI TIPO ASSICURATIVO - FONDO PENSIONE</t>
  </si>
  <si>
    <t>HELVETIA AEQUA PIANO INDIVIDUALE PENSIONISTICO DI TIPO ASSICURATIVO - FONDO PENSIO</t>
  </si>
  <si>
    <t>ALLEANZA ASSICURAZIONI</t>
  </si>
  <si>
    <t>LLOYD ADRIATICO</t>
  </si>
  <si>
    <t>ZURICH INVESTMENTS LIFE</t>
  </si>
  <si>
    <t>FATA</t>
  </si>
  <si>
    <t>INA VITA</t>
  </si>
  <si>
    <t>BANCASSURANCE POPOLARI</t>
  </si>
  <si>
    <t>ASSICURAZIONI GENERALI</t>
  </si>
  <si>
    <t>GROUPAMA VITA</t>
  </si>
  <si>
    <t>HDI ASSICURAZIONI</t>
  </si>
  <si>
    <t>MEDIOLANUM VITA</t>
  </si>
  <si>
    <t>PO VITA ASSICURAZIONI</t>
  </si>
  <si>
    <t>FONDIARIA - SAI</t>
  </si>
  <si>
    <t>MILANO ASSICURAZIONI</t>
  </si>
  <si>
    <t>POSTE VITA</t>
  </si>
  <si>
    <t>PRAMERICA LIFE</t>
  </si>
  <si>
    <t>VENEZIA ASSICURAZIONI</t>
  </si>
  <si>
    <t>BNL VITA</t>
  </si>
  <si>
    <t>BCC VITA</t>
  </si>
  <si>
    <t>ARCA VITA</t>
  </si>
  <si>
    <t>ASPECTA</t>
  </si>
  <si>
    <t>ALLIANZ SUBALPINA</t>
  </si>
  <si>
    <t>RB VITA</t>
  </si>
  <si>
    <t>AUGUSTA VITA</t>
  </si>
  <si>
    <t>TORO ASSICURAZIONI</t>
  </si>
  <si>
    <t>NUOVA TIRRENA</t>
  </si>
  <si>
    <t>DWS VITA</t>
  </si>
  <si>
    <t>CBA VITA</t>
  </si>
  <si>
    <t>C309P1L01</t>
  </si>
  <si>
    <t>C309P1L02</t>
  </si>
  <si>
    <t>C309P1L03</t>
  </si>
  <si>
    <t>C309P2L01</t>
  </si>
  <si>
    <t>C309P3L01</t>
  </si>
  <si>
    <t>C426P1L01</t>
  </si>
  <si>
    <t>C426P1L02</t>
  </si>
  <si>
    <t>C426P1L03</t>
  </si>
  <si>
    <t>FUTURO PER TE - PIANO INDIVIDUALE PENSIONISTICO DI TIPO ASSICURATIVO - FONDO PENSIONE</t>
  </si>
  <si>
    <t>PORTO SICURO - PIANO INDIVIDUALE PENSIONISTICO DI TIPO ASSICURATIVO - FONDO PENSIONE</t>
  </si>
  <si>
    <t>LA TUA PREVIDENZA - PIANO INDIVIDUALE PENSIONISTICO DI TIPO ASSICURATIVO - FONDO PENSIONE</t>
  </si>
  <si>
    <t>PIANO PENSIONISTICO BAYERISCHE - TARIFFA 4046 - PIANO INDIVIDUALE PENSIONISTICI DI TIPO ASSICURATIVO - FONDO PENSIONE</t>
  </si>
  <si>
    <t>UNIPREVIDENZA PIANO INDIVIDUALE PENSIONISTICO DI TIPO ASSICURATIVO - FONDO PENSIONE DI CREDITRAS VITA SPA</t>
  </si>
  <si>
    <t>CREDITRAS PIP AZIONARIO</t>
  </si>
  <si>
    <t>CREDITRAS PIP OBBLIGAZIONARIO</t>
  </si>
  <si>
    <t>UNIPREVI</t>
  </si>
  <si>
    <t>UNICREDIT PREVIDENZA PIANO INDIVIDUALE PENSIONISTICO DI TIPO ASSICURATIVO - FONDO PENSIONE DI AVIVA SPA</t>
  </si>
  <si>
    <t>GEPI</t>
  </si>
  <si>
    <t>AVIVA PIP AZIONARIO</t>
  </si>
  <si>
    <t>AVIVA PIP OBBLIGAZIONARIO</t>
  </si>
  <si>
    <t>XELION SERENO - PIANO INDIVIDUALE PENSIONISTICO DI TIPO ASSICURATIVO - FONDO PENSIONE</t>
  </si>
  <si>
    <t>PIANO INDIVIDUALE PENSIONISTICO DI TIPO ASSICURATIVO - FONDO PENSIONE PREVINEXT</t>
  </si>
  <si>
    <t>PREVINEXT DYNAMIC</t>
  </si>
  <si>
    <t>PREVINEXT BALANCED</t>
  </si>
  <si>
    <t>PIU FUTURO - PIANO INDIVIDUALE PENSIONISTICO DI TIPO ASSICURATIVO - FONDO PENSIONE</t>
  </si>
  <si>
    <t>FONDIPREV PENSIONE</t>
  </si>
  <si>
    <t>OBIETTIVO PENSIONE - PIANO INDIVIDUALE PENSIONISTICO DI TIPO ASSICURATIVO - FONDO PENSIONE</t>
  </si>
  <si>
    <t>VIPRED</t>
  </si>
  <si>
    <t>ALLIANZ S.P.A.</t>
  </si>
  <si>
    <t>PRO FUTURO</t>
  </si>
  <si>
    <t>AVIVA VITA - PRO FUTURO - PIANO INDIVIDUALE PENSIONISTICO DI TIPO ASSICURATIVO - FONDO PENSIONE</t>
  </si>
  <si>
    <t>C323P1L03</t>
  </si>
  <si>
    <t>C323P1L04</t>
  </si>
  <si>
    <t>C323P1L02</t>
  </si>
  <si>
    <t>C323P1L01</t>
  </si>
  <si>
    <t>C323P1L05</t>
  </si>
  <si>
    <t>AXA PROGETTO PENSIONE PIU' - PIANO INDIVIDUALE PENSIONISTICO DI TIPO ASSICURATIVO - FONDO PENSIONE</t>
  </si>
  <si>
    <t>PROG PENSIONE BIS</t>
  </si>
  <si>
    <t>EURIZONVITA PROGETTO PENSIONE BIS - PIANO INDIVIDUALE PENSIONISTICO DI TIPO ASSICURATIVO - FONDO PENSIONE</t>
  </si>
  <si>
    <t>DOMANI SICURO PLUS</t>
  </si>
  <si>
    <t>DOMANI SICURO PLUS - PIANO INDIVIDUALE PENSIONISTICO DI TIPO ASSICURATIVO - FONDO PENSIONE</t>
  </si>
  <si>
    <t>PREVIPIU</t>
  </si>
  <si>
    <t>PIANO INDIVIDUALE PENSIONISTICO DI TIPO ASSICURATIVO - FONDO PENSIONE - PREVIPIU</t>
  </si>
  <si>
    <t>NG - NUOVA GENERAZIO</t>
  </si>
  <si>
    <t>NG - NUOVA GENERAZIONE - PIANO INDIVIDUALE PENSIONISTICO DI TIPO ASSICURATIVO - FONDO PENSIONE</t>
  </si>
  <si>
    <t>STILNOVO</t>
  </si>
  <si>
    <t>POSTA PREVIDENZA VALORE - PIANO INDIVIDUALE PENSIONISTICO DI TIPO ASSICURATIVO - FONDO PENSIONE</t>
  </si>
  <si>
    <t>POSTA PENSIONE</t>
  </si>
  <si>
    <t>LVA AZIONARIO ITALIA PREVIDENZA</t>
  </si>
  <si>
    <t>LVA EURO INDEX AZIONARIO PREVIDENZA</t>
  </si>
  <si>
    <t>LVA EURO INDEX OBBLIGAZIONARIO PREVIDENZA</t>
  </si>
  <si>
    <t>PREVIDENZATTIVA</t>
  </si>
  <si>
    <t>Data scheda sintetica 
(prot comunic)</t>
  </si>
  <si>
    <t>C066P1L01</t>
  </si>
  <si>
    <t>C279P1L01</t>
  </si>
  <si>
    <t>AVIVA-UBI</t>
  </si>
  <si>
    <t>AVIVA-UBI 1</t>
  </si>
  <si>
    <t>AVIVA-UBI 2</t>
  </si>
  <si>
    <t>AVIVA-UBI 3</t>
  </si>
  <si>
    <t>AVIVA-UBI 4</t>
  </si>
  <si>
    <t>C037P1L01</t>
  </si>
  <si>
    <t>C037P1L02</t>
  </si>
  <si>
    <t>C037P1L03</t>
  </si>
  <si>
    <t>C037P1L04</t>
  </si>
  <si>
    <t>GESTIRIV PREVIDENZA</t>
  </si>
  <si>
    <t>AXA PREVIDENZA ASSOLUTO</t>
  </si>
  <si>
    <t>AXA PREVIDENZA EUROPA</t>
  </si>
  <si>
    <t>AXA PREVIDENZA INTERNAZIONALE</t>
  </si>
  <si>
    <t>C306P3L01</t>
  </si>
  <si>
    <t>C306P3L02</t>
  </si>
  <si>
    <t>C314P2L01</t>
  </si>
  <si>
    <t>C314P2L02</t>
  </si>
  <si>
    <t>C450P1L01</t>
  </si>
  <si>
    <t>C450P1L02</t>
  </si>
  <si>
    <t>C450P1L03</t>
  </si>
  <si>
    <t>C450P1L04</t>
  </si>
  <si>
    <t>STILNOVO - PIANO INDIVIDUALE PENSIONISTICO DI TIPO ASSICURATIVO - FONDO PENSIONE</t>
  </si>
  <si>
    <t>PIANO SASA</t>
  </si>
  <si>
    <t>PIANO PENSIONISTICO INDIVIDUALE SASA - PIANO INDIVIDUALE PENSIONISTICO DI TIPO ASSICURATIVO - FONDO PENSIONE</t>
  </si>
  <si>
    <t>SASARIV PENSIONE</t>
  </si>
  <si>
    <t>PIP_AN_COMPAGNIE.Denom_B</t>
  </si>
  <si>
    <t>UNIPOL ASSICURAZIONI</t>
  </si>
  <si>
    <t>AURORA ASSICURAZIONI</t>
  </si>
  <si>
    <t>BERNESE VITA</t>
  </si>
  <si>
    <t>AVIVA VITA</t>
  </si>
  <si>
    <t>AXA ASSICURAZIONI</t>
  </si>
  <si>
    <t>INTEGRAZIONEPENSIONE</t>
  </si>
  <si>
    <t>BSI PREVIDENZA ATTIVA</t>
  </si>
  <si>
    <t>PREVINEXT FUTURO SICURO</t>
  </si>
  <si>
    <t>SENIORVITA VAL FUTURO</t>
  </si>
  <si>
    <t>FORMULA PENSIONE INTEGRATIVA</t>
  </si>
  <si>
    <t>FONDIARIA PIU PENSIONE</t>
  </si>
  <si>
    <t>C044P1L02</t>
  </si>
  <si>
    <t>C044P1L03</t>
  </si>
  <si>
    <t>PREVIDENZA SOLIDA</t>
  </si>
  <si>
    <t>CRESCITA PREVIDENZA</t>
  </si>
  <si>
    <t>Den Prodotto (breve)</t>
  </si>
  <si>
    <t>Den Prodotto (lunga)</t>
  </si>
  <si>
    <t>SARA LIFE</t>
  </si>
  <si>
    <t>SARA LIFE MULTISTRATEGY PIP - PIANO INDIVIDUALE PENSIONISTICO DI TIPO ASSICURATIVO - FONDO PENSIONE</t>
  </si>
  <si>
    <t>ORIZZONTI 2007</t>
  </si>
  <si>
    <t>C355P1L01</t>
  </si>
  <si>
    <t>MULTISTRATEGY 2007</t>
  </si>
  <si>
    <t>C355P1L02</t>
  </si>
  <si>
    <t>ARC LIFE LINE</t>
  </si>
  <si>
    <t>PIANO INDIVIDUALE PENSIONISTICO DI TIPO ASSICURATIVO - FONDO PENSIONE ARC LIFE LINE</t>
  </si>
  <si>
    <t>LIFE ARC</t>
  </si>
  <si>
    <t>C314P4L02</t>
  </si>
  <si>
    <t>C314P4L01</t>
  </si>
  <si>
    <t>SARA LIFE MULTISTRATEGY</t>
  </si>
  <si>
    <t>AXA PROGETTO PENSIONIONE PIU'</t>
  </si>
  <si>
    <t>C817P1L01</t>
  </si>
  <si>
    <t>C817P1L02</t>
  </si>
  <si>
    <t>C817P1L03</t>
  </si>
  <si>
    <t>C817P1L04</t>
  </si>
  <si>
    <t>C817P1L05</t>
  </si>
  <si>
    <t>C817P1L06</t>
  </si>
  <si>
    <t>WIENER PREVIDENZA</t>
  </si>
  <si>
    <t>WIENER STADTISCHE VERSICHERUNG</t>
  </si>
  <si>
    <t>C217P2L01</t>
  </si>
  <si>
    <t>TAXBENEFIT TWIN</t>
  </si>
  <si>
    <t>PIONEER FUNDS AUSTRIA - EURO CASH</t>
  </si>
  <si>
    <t>PRAMERICA LIFE S.P.A.</t>
  </si>
  <si>
    <t>SOCIETA' CATTOLICA DI ASSICURAZIONE COOPERATIVA A RESPONSABILITA' LIMITATA</t>
  </si>
  <si>
    <t>SOCIETA' REALE MUTUA DI ASSICURAZIONI</t>
  </si>
  <si>
    <t>UNIQA PREVIDENZA S.P.A.</t>
  </si>
  <si>
    <t>ZURICH INVESTMENTS LIFE S.P.A.</t>
  </si>
  <si>
    <t>INA ASSITALIA S.P.A.</t>
  </si>
  <si>
    <t>ANTONVENETA VITA S.P.A.</t>
  </si>
  <si>
    <t>CHIARA VITA S.P.A.</t>
  </si>
  <si>
    <t>PIANO INDIVIDUALE PENSIONISTICO DI TIPO ASSICURATIVO - FONDO PENSIONE - TAXBENEFIT NEW</t>
  </si>
  <si>
    <t>CHALLENGE PROVIDENT FUND 3</t>
  </si>
  <si>
    <t>CHALLENGE PROVIDENT FUND 2</t>
  </si>
  <si>
    <t>CHALLENGE PROVIDENT FUND 1</t>
  </si>
  <si>
    <t>CHALLENGE PROVIDENT FUND 4</t>
  </si>
  <si>
    <t>CHALLENGE PROVIDENT FUND 5</t>
  </si>
  <si>
    <t>PO VITA PENSIONE PIU - PIANO INDIVIDUALE PENSIONISTICO DI TIPO ASSICURATIVO - FONDO PENSIONE</t>
  </si>
  <si>
    <t>PO VITA PREVIDENZA</t>
  </si>
  <si>
    <t>PIU PENSIONE FONDIARIA-SAI - PIANO INDIVIDUALE PENSIONISTICO DI TIPO ASSICURATIVO - FONDO PENSIONE</t>
  </si>
  <si>
    <t>FONSAI PENSIONE</t>
  </si>
  <si>
    <t>PIU PENSIONE MILANO ASSICURAZIONI - PIANO INDIVIDUALE PENSIONISTICO DI TIPO ASSICURATIVO - FONDO PENSIONE</t>
  </si>
  <si>
    <t>MILASS PENSIONE</t>
  </si>
  <si>
    <t>VIPREV</t>
  </si>
  <si>
    <t>PIANO INDIVIDUALE PENSIONISTICO DI TIPO ASSICURATIVO - FONDO PENSIONE - PREVIPIU'</t>
  </si>
  <si>
    <t>BCC VITA GARANTITA PIP</t>
  </si>
  <si>
    <t>PIANO PENSIONISTICO BAYERISCHE - TARIFFA 4026 - PIANO INDIVIDUALE PENSIONISTICO DI TIPO ASSICURATIVO - FONDO PENSIONE</t>
  </si>
  <si>
    <t>PIANO PENSIONISTICO BAYERISCHE - TARIFFA 4036 - PIANO INDIVIDUALE PENSIONISTICO DI TIPO ASSICURATIVO - FONDO PENSIONE</t>
  </si>
  <si>
    <t>TAX QUALIFIED ANNUITY III - RENDITA DI PREVIDENZA QUALIFICATA - PIANO INDIVIDUALE PENSIONISTICO DI TIPO ASSICURATIVO - FONDO PENSIONE</t>
  </si>
  <si>
    <t>PRAMERICA PREVIDENZA</t>
  </si>
  <si>
    <t>BINTER PIP - PIANO INDIVIDUALE PENSIONISTICO DI TIPO ASSICURATIVO - FONDO PENSIONE</t>
  </si>
  <si>
    <t>LVA DINAMICO PREVIDENZA</t>
  </si>
  <si>
    <t>RIALTO PREVIDENZA</t>
  </si>
  <si>
    <t>BSI PREVIDENZA ATTIVA - PIANO INDIVIDUALE PENSIONISTICO DI TIPO ASSICURATIVO - FONDO PENSIONE</t>
  </si>
  <si>
    <t>ALPE ADRIA PREVIDENZA - PIANO INDIVIDUALE PENSIONISTICO DI TIPO ASSICURATIVO - FONDO PENSIONE</t>
  </si>
  <si>
    <t>BG PREVIDENZA ATTIVA - PIANO INDIVIDUALE PENSIONISTICO DI TIPO ASSICURATIVO - FONDO PENSIONE</t>
  </si>
  <si>
    <t>BNL VITA PREVIDENZA DINAMICO - PIANO INDIVIDUALE PENSIONISTICO DI TIPO ASSICURATIVO - FONDO PENSIONE</t>
  </si>
  <si>
    <t>BNL VITA PREVIUNIT AZIONARIO</t>
  </si>
  <si>
    <t>BNL VITA PREVIUNIT BILANCIATO</t>
  </si>
  <si>
    <t>BNL VITA PREVIUNIT OBBLIGAZIONARIO</t>
  </si>
  <si>
    <t>BNL VITA PREVIDENZA RIVALUTABILE - PIANO INDIVIDUALE PENSIONISTICO DI TIPO ASSICURATIVO - FONDO PENSIONE</t>
  </si>
  <si>
    <t>BNL VITA SICURPREVI</t>
  </si>
  <si>
    <t>MODUS. PIANO INDIVIDUALE PENSIONISTICO DI TIPO ASSICURATIVO - FONDO PENSIONE</t>
  </si>
  <si>
    <t>BCC VITA EQUITY AMERICA PIP</t>
  </si>
  <si>
    <t>FINECO SERENO - PIANO INDIVIDUALE PENSIONISTICO DI TIPO ASSICURATIVO - FONDO PENSIONE</t>
  </si>
  <si>
    <t>CBA PREVIDENZA - PIANO INDIVIDUALE PENSIONISTICO DI TIPO ASSICURATIVO - FONDO PENSIONE</t>
  </si>
  <si>
    <t>CBA APPRODO</t>
  </si>
  <si>
    <t>CBA ORIZZONTE 30</t>
  </si>
  <si>
    <t>CBA ORIZZONTE 60</t>
  </si>
  <si>
    <t>ELIOS PREVIDENZA 2007 - PIANO INDIVIDUALE PENSIONISTICO DI TIPO ASSICURATIVO - FONDO PENSIONE</t>
  </si>
  <si>
    <t>FONDO PROTETTO 2007</t>
  </si>
  <si>
    <t>FONDO ARMONICO  2007</t>
  </si>
  <si>
    <t>FONDO ATTIVO  2007</t>
  </si>
  <si>
    <t>AXA MPS ASSICURAZIONI VITA S.P.A.</t>
  </si>
  <si>
    <t>CNP UNICREDIT VITA S.P.A.</t>
  </si>
  <si>
    <t>HELVETIA PENSIONE COMPLETA PIANO INDIVIDUALE PENSIONISTICO DI TIPO ASSICURATIVO - FONDO PENSIONE</t>
  </si>
  <si>
    <t>HELVETIA MULTIMANAGER FLESSIBILE</t>
  </si>
  <si>
    <t>HELVETIA MULTIMANAGER EQUITY</t>
  </si>
  <si>
    <t>HV PREVIREND</t>
  </si>
  <si>
    <t>HELVETIA PENSIONE SICURA NEW  PIANO INDIVIDUALE PENSIONISTICO DI TIPO ASSICURATIVO - FONDO PENSIONE</t>
  </si>
  <si>
    <t>HELVETIA PENSIONE SICURA PIANO INDIVIDUALE PENSIONISTICO DI TIPO ASSICURATIVO - FONDO PENSIONE</t>
  </si>
  <si>
    <t>SENIORVITA VALORE FUTURO - PIANO INDIVIDUALE PENSIONISTICO DI TIPO ASSICURATIVO - FONDO PENSIONE</t>
  </si>
  <si>
    <t>SENIORVITA PREVIDENZIALE</t>
  </si>
  <si>
    <t>PROGETTO SPRINT</t>
  </si>
  <si>
    <t>PROGETTO MEDIUM</t>
  </si>
  <si>
    <t>PROGETTO OPPORTUNITY</t>
  </si>
  <si>
    <t>PROGETTO SMART</t>
  </si>
  <si>
    <t>MULTISTRATEGY 2007 - COMPARTO OBBLIGAZIONARIO EUROPEO</t>
  </si>
  <si>
    <t>MULTISTRATEGY 2007 - COMPARTO AZIONARIO INTERNAZIONALE</t>
  </si>
  <si>
    <t>SARA VITA S.P.A.</t>
  </si>
  <si>
    <t>SARA MULTISTRATEGY PIP - PIANO INDIVIDUALE PENSIONISTICO DI TIPO ASSICURATIVO - FONDO PENSIONE</t>
  </si>
  <si>
    <t>UGF ASSICURAZIONI S.P.A.</t>
  </si>
  <si>
    <t>CRÉDIT AGRICOLE VITA S.P.A.</t>
  </si>
  <si>
    <t>ZURICH LIFE AND PENSIONS S.P.A.</t>
  </si>
  <si>
    <t>ZLAP PENSION OBIETTIVO MIX</t>
  </si>
  <si>
    <t>ZLAP PENSION BILANCIATO EURO</t>
  </si>
  <si>
    <t>ZLAP PENSION AZIONE GLOBALE</t>
  </si>
  <si>
    <t>Codice Linea</t>
  </si>
  <si>
    <t>CF_Annuo</t>
  </si>
  <si>
    <t>CF_Vers</t>
  </si>
  <si>
    <t>Perc_Vers</t>
  </si>
  <si>
    <t>Perc_Patr_R3</t>
  </si>
  <si>
    <t>Perc_Rend_R1</t>
  </si>
  <si>
    <t>Min_Tratt_R1</t>
  </si>
  <si>
    <t>Comm_Inc</t>
  </si>
  <si>
    <t>CF_Trasf</t>
  </si>
  <si>
    <t>CF_Riscatto</t>
  </si>
  <si>
    <t>CF_Antic</t>
  </si>
  <si>
    <t>C277P1L01</t>
  </si>
  <si>
    <t>C055P1L01</t>
  </si>
  <si>
    <t>C217P1L01</t>
  </si>
  <si>
    <t>C217P1L02</t>
  </si>
  <si>
    <t>C217P1L03</t>
  </si>
  <si>
    <t>C217P1L04</t>
  </si>
  <si>
    <t>C217P1L05</t>
  </si>
  <si>
    <t>C350P1L01</t>
  </si>
  <si>
    <t>C111P1L01</t>
  </si>
  <si>
    <t>C026P1L01</t>
  </si>
  <si>
    <t>C432P1L01</t>
  </si>
  <si>
    <t>C345P1L01</t>
  </si>
  <si>
    <t>C447P3L01</t>
  </si>
  <si>
    <t>C447P3L02</t>
  </si>
  <si>
    <t>C447P4L01</t>
  </si>
  <si>
    <t>C447P4L02</t>
  </si>
  <si>
    <t>C447P1L01</t>
  </si>
  <si>
    <t>C447P1L02</t>
  </si>
  <si>
    <t>C447P2L01</t>
  </si>
  <si>
    <t>C447P2L02</t>
  </si>
  <si>
    <t>C319P1L01</t>
  </si>
  <si>
    <t>C319P1L02</t>
  </si>
  <si>
    <t>C319P1L03</t>
  </si>
  <si>
    <t>C319P2L01</t>
  </si>
  <si>
    <t>C452P1L01</t>
  </si>
  <si>
    <t>C452P1L02</t>
  </si>
  <si>
    <t>C452P1L03</t>
  </si>
  <si>
    <t>C452P1L04</t>
  </si>
  <si>
    <t>C452P1L05</t>
  </si>
  <si>
    <t>C341P1L01</t>
  </si>
  <si>
    <t>C341P1L02</t>
  </si>
  <si>
    <t>C341P1L03</t>
  </si>
  <si>
    <t>C830P1L01</t>
  </si>
  <si>
    <t>C830P1L02</t>
  </si>
  <si>
    <t>C830P1L03</t>
  </si>
  <si>
    <t>C830P1L04</t>
  </si>
  <si>
    <t>C830P1L05</t>
  </si>
  <si>
    <t>CF_Iscr</t>
  </si>
  <si>
    <t>Perc_IscR</t>
  </si>
  <si>
    <t>C132P1L01</t>
  </si>
  <si>
    <t>C132P1L02</t>
  </si>
  <si>
    <t>C132P1L03</t>
  </si>
  <si>
    <t>C132P1L04</t>
  </si>
  <si>
    <t>C263P1L01</t>
  </si>
  <si>
    <t>C263P1L02</t>
  </si>
  <si>
    <t>C263P1L03</t>
  </si>
  <si>
    <t>C263P1L04</t>
  </si>
  <si>
    <t>C290P1L01</t>
  </si>
  <si>
    <t>C290P1L02</t>
  </si>
  <si>
    <t>C459P1L01</t>
  </si>
  <si>
    <t>C459P1L02</t>
  </si>
  <si>
    <t>C459P2L01</t>
  </si>
  <si>
    <t>C459P2L02</t>
  </si>
  <si>
    <t>C095P1L01</t>
  </si>
  <si>
    <t>C095P1L02</t>
  </si>
  <si>
    <t>C372P1L03</t>
  </si>
  <si>
    <t>C372P1L02</t>
  </si>
  <si>
    <t>C372P1L01</t>
  </si>
  <si>
    <t>C385P1L03</t>
  </si>
  <si>
    <t>C385P1L02</t>
  </si>
  <si>
    <t>C385P1L01</t>
  </si>
  <si>
    <t>RAS</t>
  </si>
  <si>
    <t>MONTEPASCHI VITA</t>
  </si>
  <si>
    <t>EURIZON VITA</t>
  </si>
  <si>
    <t>C426P1L04</t>
  </si>
  <si>
    <t>C426P1L05</t>
  </si>
  <si>
    <t>HELVETIA VITA</t>
  </si>
  <si>
    <t>CNP CAPITALIA VITA</t>
  </si>
  <si>
    <t>C381P1L01</t>
  </si>
  <si>
    <t>C381P2L01</t>
  </si>
  <si>
    <t>C381P3L01</t>
  </si>
  <si>
    <t>C381P4L01</t>
  </si>
  <si>
    <t>C381P5L01</t>
  </si>
  <si>
    <t>C381P6L01</t>
  </si>
  <si>
    <t>C415P1L01</t>
  </si>
  <si>
    <t>C415P1L02</t>
  </si>
  <si>
    <t>C415P1L03</t>
  </si>
  <si>
    <t>C339P1L01</t>
  </si>
  <si>
    <t>C339P1L02</t>
  </si>
  <si>
    <t>C339P1L03</t>
  </si>
  <si>
    <t>C339P2L01</t>
  </si>
  <si>
    <t>C339P2L02</t>
  </si>
  <si>
    <t>C339P2L03</t>
  </si>
  <si>
    <t>C441P1L01</t>
  </si>
  <si>
    <t>C441P1L02</t>
  </si>
  <si>
    <t>C441P1L03</t>
  </si>
  <si>
    <t>C362P1L01</t>
  </si>
  <si>
    <t>C372P2L01</t>
  </si>
  <si>
    <t>C441P2L01</t>
  </si>
  <si>
    <t>C441P2L02</t>
  </si>
  <si>
    <t>C441P2L03</t>
  </si>
  <si>
    <t>C363P1L01</t>
  </si>
  <si>
    <t>C363P1L02</t>
  </si>
  <si>
    <t>C363P1L03</t>
  </si>
  <si>
    <t>OICR</t>
  </si>
  <si>
    <t>ANTONVENETA VITA</t>
  </si>
  <si>
    <t>ERGO PREVIDENZA</t>
  </si>
  <si>
    <t>CREDITRAS VITA</t>
  </si>
  <si>
    <t>AVIVA</t>
  </si>
  <si>
    <t>LOMBARDA VITA</t>
  </si>
  <si>
    <t>FONDIPREV</t>
  </si>
  <si>
    <t>PIP_AN_PRODOTTI.Denom_B</t>
  </si>
  <si>
    <t>SISTEMA PREVIDENZA</t>
  </si>
  <si>
    <t>TERZO TEMPO</t>
  </si>
  <si>
    <t>PREVIDENZA PERSONALE</t>
  </si>
  <si>
    <t>PROGETTO PENSIONE</t>
  </si>
  <si>
    <t>VITA&amp;PREVIDENZA</t>
  </si>
  <si>
    <t>ALLEATA PREVIDENZA</t>
  </si>
  <si>
    <t>MYLIFE PREVID 2007</t>
  </si>
  <si>
    <t>VIPENSIONO</t>
  </si>
  <si>
    <t>FATA FUTURO ATTIVO</t>
  </si>
  <si>
    <t>INA ASSITALIA PRIMO</t>
  </si>
  <si>
    <t>OUVERTURE 2007</t>
  </si>
  <si>
    <t>VALORE PENSIONE</t>
  </si>
  <si>
    <t>GROUPAMA</t>
  </si>
  <si>
    <t>PREVIDENZA HDI</t>
  </si>
  <si>
    <t>TAXBENEFIT NEW</t>
  </si>
  <si>
    <t>POVITA PENSIONE PIU</t>
  </si>
  <si>
    <t>MILANO PIU PENSIONE</t>
  </si>
  <si>
    <t>POSTA PREVIDENZA</t>
  </si>
  <si>
    <t>TAX QUALIF ANNUITY</t>
  </si>
  <si>
    <t>BINTER PIP</t>
  </si>
  <si>
    <t>ALPE ADRIA PREVIDENZ</t>
  </si>
  <si>
    <t>BG PREVIDENZA ATTIVA</t>
  </si>
  <si>
    <t>BNL DINAMICO</t>
  </si>
  <si>
    <t>BNL RIVALUTABILE</t>
  </si>
  <si>
    <t>MODUS</t>
  </si>
  <si>
    <t>PROGRESSIVE PP</t>
  </si>
  <si>
    <t>FIP ASPECTA</t>
  </si>
  <si>
    <t>ALLIANZ PREVIDENZA</t>
  </si>
  <si>
    <t>OBIETTIVO PREVIDENZA</t>
  </si>
  <si>
    <t>FUTURO PENSIONE PIANO INDIVIDUALE PENSIONISTICO DI TIPO ASSICURATIVO - FONDO PENSIONE</t>
  </si>
  <si>
    <t>PIANO INDIVIDUALE PENSIONISTICO DI TIPO ASSICURATIVO - FONDO PENSIONE PREVINEXT PLATINUM</t>
  </si>
  <si>
    <t>CENTO STELLE REALE</t>
  </si>
  <si>
    <t>CENTO STELLE REALE - PIANO INDIVIDUALE PENSIONISTICO DI TIPO ASSICURATIVO - FONDO PENSIONE</t>
  </si>
  <si>
    <t>FEELGOOD</t>
  </si>
  <si>
    <t>FEELGOOD - PIANO INDIVIDUALE PENSIONISTICO DI TIPO ASSICURATIVO - FONDO PENSIONE</t>
  </si>
  <si>
    <t>GUARDO AVANTI NEW</t>
  </si>
  <si>
    <t>PIANO INDIVIDUALE PENSIONISTICO DI TIPO ASSICURATIVO  - FONDO PENSIONE GUARDO AVANTI NEW</t>
  </si>
  <si>
    <t>PUNTALTO</t>
  </si>
  <si>
    <t>PIANO INDIVIDUALE PENSIONISTICO DI TIPO ASSICURATIVO - FONDO PENSIONE - PUNTALTO</t>
  </si>
  <si>
    <t>PENSIONE GARANTITA</t>
  </si>
  <si>
    <t>BENE PENSIONE PIU</t>
  </si>
  <si>
    <t>PIANO PENSIONE TORO</t>
  </si>
  <si>
    <t>VITA IN … PREVIDENZA</t>
  </si>
  <si>
    <t>PROGRAMMA PENSIONE</t>
  </si>
  <si>
    <t>CBA PREVIDENZA</t>
  </si>
  <si>
    <t>ELIOS PREVID 2007</t>
  </si>
  <si>
    <t>PENSIONE COMPLETA</t>
  </si>
  <si>
    <t>PENSIONE SICURA NEW</t>
  </si>
  <si>
    <t>PENSIONE SICURA</t>
  </si>
  <si>
    <t>PP BAYERISCHE T4026</t>
  </si>
  <si>
    <t>PP BAYERISCHE T4036</t>
  </si>
  <si>
    <t>FUTURO PER TE</t>
  </si>
  <si>
    <t>PORTO SICURO</t>
  </si>
  <si>
    <t>LA TUA PREVIDENZA</t>
  </si>
  <si>
    <t>PP BAYERISCHE T4046</t>
  </si>
  <si>
    <t>UNIPREVIDENZA</t>
  </si>
  <si>
    <t>UNICREDIT AVIVA</t>
  </si>
  <si>
    <t>XELION SERENO</t>
  </si>
  <si>
    <t>PREVINEXT</t>
  </si>
  <si>
    <t>PIU FUTURO</t>
  </si>
  <si>
    <t>FUTURO PENSIONE</t>
  </si>
  <si>
    <t>PREVINEXT PLATINUM</t>
  </si>
  <si>
    <t>Descr</t>
  </si>
  <si>
    <t>PIP</t>
  </si>
  <si>
    <t>C123P1L01</t>
  </si>
  <si>
    <t>SOCIETA' CATTOLICA</t>
  </si>
  <si>
    <t>REALE LINEA PRUDENTE</t>
  </si>
  <si>
    <t>REALE LINEA EQUILIBRIO</t>
  </si>
  <si>
    <t>REALE LINEA FUTURO</t>
  </si>
  <si>
    <t>C123P1L02</t>
  </si>
  <si>
    <t>C123P1L03</t>
  </si>
  <si>
    <t>SOCIETA' REALE MUTUA</t>
  </si>
  <si>
    <t>C058P1L01</t>
  </si>
  <si>
    <t>ITALIANA ASSICURAZIONI</t>
  </si>
  <si>
    <t>ITALIANA LINEA PRUDENTE</t>
  </si>
  <si>
    <t>ITALIANA LINEA EQUILIBRIO</t>
  </si>
  <si>
    <t>ITALIANA LINEA FUTURO</t>
  </si>
  <si>
    <t>C058P1L02</t>
  </si>
  <si>
    <t>C058P1L03</t>
  </si>
  <si>
    <t>C113P1L01</t>
  </si>
  <si>
    <t>CATTOLICA PREVIDENZA BILANCIATO</t>
  </si>
  <si>
    <t>CATTOLICA PREVIDENZA AZIONARIO</t>
  </si>
  <si>
    <t>CATTOLICA PREVIDENZA SICURO</t>
  </si>
  <si>
    <t>C113P1L02</t>
  </si>
  <si>
    <t>C113P1L03</t>
  </si>
  <si>
    <t>C113P2L01</t>
  </si>
  <si>
    <t>C113P2L02</t>
  </si>
  <si>
    <t>C113P2L03</t>
  </si>
  <si>
    <t>SISTEMA PENSIONE</t>
  </si>
  <si>
    <t>C196P1L01</t>
  </si>
  <si>
    <t>PIEMONTESE VITA</t>
  </si>
  <si>
    <t>C196P1L02</t>
  </si>
  <si>
    <t>PIEMONTESE LINEA FUTURO</t>
  </si>
  <si>
    <t>C314P1L01</t>
  </si>
  <si>
    <t>PREFIN FUTURO</t>
  </si>
  <si>
    <t>C153P1L01</t>
  </si>
  <si>
    <t>PENSIONLINE - PIANO INDIVIDUALE PENSIONISTICO DI TIPO ASSICURATIVO - FONDO PENSIONE</t>
  </si>
  <si>
    <t>PROFESSIONE FUTURO - PIANO INDIVIDUALE PENSIONISTICO DI TIPO ASSICURATIVO - FONDO PENSIONE</t>
  </si>
  <si>
    <t>LVA AZIONARIO PREVIDENZA</t>
  </si>
  <si>
    <t>LVA AZIONARIO USA PREVIDENZA</t>
  </si>
  <si>
    <t>GROUPAMA ASSICURAZIONI SPA</t>
  </si>
  <si>
    <t>POPOLARE VITA S.P.A.</t>
  </si>
  <si>
    <t>POPOLARE VITA VALUE</t>
  </si>
  <si>
    <t>C422P1L01</t>
  </si>
  <si>
    <t>SASA VITA</t>
  </si>
  <si>
    <t>Codice provv PIP</t>
  </si>
  <si>
    <t>Nr Albo</t>
  </si>
  <si>
    <t>5XXX</t>
  </si>
  <si>
    <t>Den Compagnia</t>
  </si>
  <si>
    <t>Den Linea</t>
  </si>
  <si>
    <t>UNIPOL FUTURO PRESENTE</t>
  </si>
  <si>
    <t>Cod_PIP</t>
  </si>
  <si>
    <t>Denom_L</t>
  </si>
  <si>
    <t>Nome_Linea</t>
  </si>
  <si>
    <t>Cod_Linea_SGN</t>
  </si>
  <si>
    <t>ID_Tipo_Linea</t>
  </si>
  <si>
    <t>SISTEMA PREVIDENZA - PIANO INDIVIDUALE PENSIONISTICO DI TIPO ASSICURATIVO - FONDO PENSIONE</t>
  </si>
  <si>
    <t>FORMULA ATTIVA</t>
  </si>
  <si>
    <t>FONDO INTERNO</t>
  </si>
  <si>
    <t>FORMULA EQUILIBRATA</t>
  </si>
  <si>
    <t>FORMULA MODERATA</t>
  </si>
  <si>
    <t>FORMULA SICURA</t>
  </si>
  <si>
    <t>GESTIONE SEPARATA</t>
  </si>
  <si>
    <t>TERZO TEMPO - PIANO INDIVIDUALE PENSIONISTICO DI TIPO ASSICURATIVO - FONDO PENSIONE</t>
  </si>
  <si>
    <t>MPV PREVIDENZA</t>
  </si>
  <si>
    <t>MPV PREVIDENZA PERSONALE - PIANO INDIVIDUALE PENSIONISTICO DI TIPO ASSICURATIVO - FONDO PENSIONE</t>
  </si>
  <si>
    <t>EURIZONVITA PROGETTO PENSIONE - PIANO INDIVIDUALE PENSIONISTICO DI TIPO ASSICURATIVO - FONDO PENSIONE</t>
  </si>
  <si>
    <t>STRATEGIA 70</t>
  </si>
  <si>
    <t>STRATEGIA 55</t>
  </si>
  <si>
    <t>STRATEGIA 40</t>
  </si>
  <si>
    <t>STRATEGIA 30</t>
  </si>
  <si>
    <t>STRATEGIA 15</t>
  </si>
  <si>
    <t>DWS PENSIONE GARANTITA - PIANO INDIVIDUALE PENSIONISTICO DI TIPO ASSICURATIVO - FONDO PENSIONE</t>
  </si>
  <si>
    <t>C372P3L01</t>
  </si>
  <si>
    <t>PILASTRO</t>
  </si>
  <si>
    <t>PILASTRO - PIANO INDIVIDUALE PENSIONISTICO DI TIPO ASSICURATIVO - FONDO PENSIONE</t>
  </si>
  <si>
    <t>PIEMONTESE LINEA EQULIBRIO</t>
  </si>
  <si>
    <t>DOMANI SICURO</t>
  </si>
  <si>
    <t>DOMANI SICURO - PIANO INDIVIDUALE PENSIONISTICO DI  TIPO ASSICURATIVO - FONDO PENSIONE</t>
  </si>
  <si>
    <t>UNIPOL FUTURO PRESENTE - PIANO INDIVIDUALE PENSIONISTICO DI TIPO ASSICURATIVO - FONDO PENSIONE</t>
  </si>
  <si>
    <t>INTEGRAZIONEPENSIONISTICAAURORA - PIANO INDIVIDUALE PENSIONISTICO DI TIPO ASSICURATIVO - FONDO PENSIONE</t>
  </si>
  <si>
    <t>INTEGRAAURORA</t>
  </si>
  <si>
    <t>OBIETTIVO PENSIONE</t>
  </si>
  <si>
    <t>FIDELITY EUROPEAN GROWTH FUND</t>
  </si>
  <si>
    <t>INVESCO PAN EUROPEAN</t>
  </si>
  <si>
    <t>JP MORGAN FUNDS</t>
  </si>
  <si>
    <t>CENTO STELLE TAXPLAN - PIANO INDIVIDUALE PENSIONISTICO DI TIPO ASSICURATIVO - FONDO PENSIONE</t>
  </si>
  <si>
    <t>FIDELITY JAPAN FUND</t>
  </si>
  <si>
    <t>INVESCO JAPANESE EQUITY FUND</t>
  </si>
  <si>
    <t>WIENER PREVIDENZA - PIANO INDIVIDUALE PENSIONISTICO DI TIPO ASSICURATIVO - FONDO PENSIONE</t>
  </si>
  <si>
    <t>TAXBENEFIT TWIN - PIANO INDIVIDUALE PENSIONISTICO DI TIPO ASSICURATIVO - FONDO PENSIONE</t>
  </si>
  <si>
    <t>MEDINVEST</t>
  </si>
  <si>
    <t>SOCIETA'</t>
  </si>
  <si>
    <t>LINEA</t>
  </si>
  <si>
    <t>ARCA VITA S.P.A.</t>
  </si>
  <si>
    <t>ASSICURAZIONI GENERALI S.P.A.</t>
  </si>
  <si>
    <t>VITA&amp;PREVIDENZA SANPAOLO PIU'  - PIANO INDIVIDUALE PENSIONISTICO DI TIPO ASSICURATIVO - FONDO PENSIONE</t>
  </si>
  <si>
    <t>GLOBAL EQUITY PREVI</t>
  </si>
  <si>
    <t>ALLEATA PREVIDENZA - PIANO INDIVIDUALE PENSIONISTICO DI TIPO ASSICURATIVO - FONDO PENSIONE</t>
  </si>
  <si>
    <t>ALLEATA AZIONARIA</t>
  </si>
  <si>
    <t>ALLEATA BILANCIATA</t>
  </si>
  <si>
    <t>ALLEATA GARANTITA</t>
  </si>
  <si>
    <t>MYLIFE PREVIDENZA 2007 - PIANO INDIVIDUALE PENSIONISTICO DI TIPO ASSICURATIVO - FONDO PENSIONE</t>
  </si>
  <si>
    <t>PROTETTO 2007</t>
  </si>
  <si>
    <t>BILANCIATO 2007</t>
  </si>
  <si>
    <t>INTERNAZIONALE 2007</t>
  </si>
  <si>
    <t>VIPENSIONO - PIANO INDIVIDUALE PENSIONISTICO DI TIPO ASSICURATIVO - FONDO PENSIONE</t>
  </si>
  <si>
    <t>EUROVIP</t>
  </si>
  <si>
    <t>FONDO VIP</t>
  </si>
  <si>
    <t>FATA FUTURO ATTIVO - PIANO INDIVIDUALE PENSIONISTICO DI TIPO ASSICURATIVO - FONDO PENSIONE</t>
  </si>
  <si>
    <t>FATA PREVIDENZA</t>
  </si>
  <si>
    <t>INA ASSITALIA PRIMO - PIANO INDIVIDUALE PENSIONISTICO DI TIPO ASSICURATIVO - FONDO PENSIONE</t>
  </si>
  <si>
    <t>EUROFORTE PREVIDENZA</t>
  </si>
  <si>
    <t>OUVERTURE 2007 - PIANO INDIVIDUALE PENSIONISTICO DI TIPO ASSICURATIVO - FONDO PENSIONE</t>
  </si>
  <si>
    <t>BAP GESTIONE PREVIDENZA</t>
  </si>
  <si>
    <t>VALORE PENSIONE - PIANO INDIVIDUALE PENSIONISTICO DI TIPO ASSICURATIVO - FONDO PENSIONE</t>
  </si>
  <si>
    <t>AG EUROPEAN EQUITY</t>
  </si>
  <si>
    <t>GESAV GLOBAL</t>
  </si>
  <si>
    <t>GROUPAMA PIANO PENSIONISTICO INDIVIDUALE - PIANO INDIVIDUALE PENSIONISTICO DI TIPO ASSICURATIVO - FONDO PENSIONE</t>
  </si>
  <si>
    <t>VITFIN PREVIDENZA</t>
  </si>
  <si>
    <t>PREVIDENZA HDI - PIANO INDIVIDUALE PENSIONISTICO DI TIPO ASSICURATIVO - FONDO PENSIONE</t>
  </si>
  <si>
    <t>HDI FONDO PENSIONE</t>
  </si>
  <si>
    <t>ALLEANZA TORO S.P.A.</t>
  </si>
  <si>
    <t>AUGUSTA VITA S.P.A.</t>
  </si>
  <si>
    <t>AVIVA S.P.A.</t>
  </si>
  <si>
    <t>AVIVA VITA S.P.A.</t>
  </si>
  <si>
    <t>AXA ASSICURAZIONI S.P.A.</t>
  </si>
  <si>
    <t>BANCASSURANCE POPOLARI S.P.A.</t>
  </si>
  <si>
    <t>BCC VITA S.P.A.</t>
  </si>
  <si>
    <t>C.B.A. VITA S.P.A. - COMPAGNIA DI BANCHE E ASSICURAZIONI PER LE ASSICURAZIONI SULLA VITA</t>
  </si>
  <si>
    <t>ERGO PREVIDENZA S.P.A.</t>
  </si>
  <si>
    <t>FATA VITA S.P.A.</t>
  </si>
  <si>
    <t>FONDIARIA-SAI S.P.A.</t>
  </si>
  <si>
    <t>HDI ASSICURAZIONI S.P.A.</t>
  </si>
  <si>
    <t>HELVETIA VITA - COMPAGNIA ITALO SVIZZERA DI ASSICURAZIONI S.P.A.</t>
  </si>
  <si>
    <t>MEDIOLANUM VITA S.P.A.</t>
  </si>
  <si>
    <t>MILANO ASSICURAZIONI S.P.A.</t>
  </si>
  <si>
    <t>POSTE VITA S.P.A.</t>
  </si>
  <si>
    <t>RB VITA S.P.A.</t>
  </si>
  <si>
    <t>LOMBARDA VITA S.P.A.</t>
  </si>
  <si>
    <t>N. ALBO</t>
  </si>
  <si>
    <t>PIANO INDIVIDUALE PENSIONISTICO DI TIPO ASSICURATIVO - PROGRESSIVE PENSION PLAN - PROGRAMMA DINAMICO - FONDO PENSIONE</t>
  </si>
  <si>
    <t>CONTROL</t>
  </si>
  <si>
    <t>MEDIUM</t>
  </si>
  <si>
    <t>POWER</t>
  </si>
  <si>
    <t>FIP ASPECTA - PIANO INDIVIDUALE PENSIONISTICO DI TIPO ASSICURATIVO - FONDO PENSIONE</t>
  </si>
  <si>
    <t>VENEZIA</t>
  </si>
  <si>
    <t>MILANO</t>
  </si>
  <si>
    <t>TORINO</t>
  </si>
  <si>
    <t>ROMA</t>
  </si>
  <si>
    <t>OPTI-GEST</t>
  </si>
  <si>
    <t>ALLIANZ PREVIDENZA - PIANO INDIVIDUALE PENSIONISTICO DI TIPO ASSICURATIVO - FONDO PENSIONE</t>
  </si>
  <si>
    <t>PREVIDENZA SICURA</t>
  </si>
  <si>
    <t>PREVIDENZA MODERATA</t>
  </si>
  <si>
    <t>PREVIDENZA EQUILIBRATA</t>
  </si>
  <si>
    <t>PREVIDENZA ATTIVA</t>
  </si>
  <si>
    <t>OBIETTIVO PREVIDENZA - PIANO INDIVIDUALE PENSIONISTICO DI TIPO ASSICURATIVO - FONDO PENSIONE</t>
  </si>
  <si>
    <t>LINEA ATTIVA</t>
  </si>
  <si>
    <t>LINEA SICURA</t>
  </si>
  <si>
    <t>LINEA MODERATA</t>
  </si>
  <si>
    <t>LINEA EQUILIBRATA</t>
  </si>
  <si>
    <t>BENE PENSIONE PIU - PIANO INDIVIDUALE PENSIONISTICO DI TIPO ASSICURATIVO - FONDO PENSIONE</t>
  </si>
  <si>
    <t>AUGUSTA AZIONARIO PREVIDENZA</t>
  </si>
  <si>
    <t>AUPEN</t>
  </si>
  <si>
    <t>FORMULA PENSIONE INTEGRATIVA - PIANO INDIVIDUALE PENSIONISTICO DI TIPO ASSICURATIVO - FONDO PENSIONE</t>
  </si>
  <si>
    <t>RISPAV PREVIDENZA</t>
  </si>
  <si>
    <t>TORO AZIONARIO PREVIDENZA</t>
  </si>
  <si>
    <t>PIANO PENSIONE TORO - PIANO INDIVIDUALE PENSIONISTICO DI TIPO ASSICURATIVO - FONDO PENSIONE</t>
  </si>
  <si>
    <t>PIU' PENSIONE FONDIARIA-SAI - PIANO INDIVIDUALE PENSIONISTICO DI TIPO ASSICURATIVO - FONDO PENSIONE</t>
  </si>
  <si>
    <t>PIU' PENSIONE MILANO ASSICURAZIONI - PIANO INDIVIDUALE PENSIONISTICO DI TIPO ASSICURATIVO - FONDO PENSIONE</t>
  </si>
  <si>
    <t>BENE PENSIONE PIU' - PIANO INDIVIDUALE PENSIONISTICO DI TIPO ASSICURATIVO - FONDO PENSIONE</t>
  </si>
  <si>
    <t>EURIZON VITA S.P.A.</t>
  </si>
  <si>
    <t>GENERTELLIFE S.P.A.</t>
  </si>
  <si>
    <t>CATTOLICA PREVIDENZA S.P.A.</t>
  </si>
  <si>
    <t>CRÉDIT AGRICOLE VITA PENSIONE PIU' - PIANO INDIVIDUALE PENSIONISTICO DI TIPO ASSICURATIVO - FONDO PENSIONE</t>
  </si>
  <si>
    <t>VITA IN … PREVIDENZA - PIANO INDIVIDUALE PENSIONISTICO DI TIPO ASSICURATIVO - FONDO PENSIONE</t>
  </si>
  <si>
    <t>TIRRENA TRE PREVIDENZA</t>
  </si>
  <si>
    <t>NUOVA TIRRENA AZIONARIO PREVIDENZA</t>
  </si>
  <si>
    <t>NOTE</t>
  </si>
  <si>
    <t>RAMO</t>
  </si>
  <si>
    <t>QUOTA DI AZIONI (%)
(*)</t>
  </si>
  <si>
    <t>Ramo III</t>
  </si>
  <si>
    <t>HELVETIA AEQUA PIANO INDIVIDUALE PENSIONISTICO DI TIPO ASSICURATIVO - FONDO PENSIONE</t>
  </si>
  <si>
    <t xml:space="preserve">PIANO INDIVIDUALE PENSIONISTICO DI TIPO ASSICURATIVO - FONDO PENSIONE - TAXBENEFIT NEW </t>
  </si>
  <si>
    <t>CATTOLICA PREVIDENZA PROGETTO PENSIONE - PIANO INDIVIDUALE PENSIONISTICO DI TIPO ASSICURATIVO - FONDO PENSIONE (2)</t>
  </si>
  <si>
    <t xml:space="preserve">ELIOS PREVIDENZA 2007 - PIANO INDIVIDUALE PENSIONISTICO DI TIPO ASSICURATIVO - FONDO PENSIONE </t>
  </si>
  <si>
    <t xml:space="preserve">FONDO PROTETTO 2007 </t>
  </si>
  <si>
    <t xml:space="preserve">RIALTO PREVIDENZA </t>
  </si>
  <si>
    <t>Ramo I</t>
  </si>
  <si>
    <t xml:space="preserve">PREVIDENZA SOLIDA </t>
  </si>
  <si>
    <t xml:space="preserve">GESTIRIV PREVIDENZA </t>
  </si>
  <si>
    <t xml:space="preserve">FONDO VIP </t>
  </si>
  <si>
    <t xml:space="preserve">MODUS. PIANO INDIVIDUALE PENSIONISTICO DI TIPO ASSICURATIVO - FONDO PENSIONE </t>
  </si>
  <si>
    <t xml:space="preserve">BCC VITA GARANTITA PIP </t>
  </si>
  <si>
    <t xml:space="preserve">INTEGRAAURORA </t>
  </si>
  <si>
    <t xml:space="preserve">PIANO PENSIONISTICO BAYERISCHE - TARIFFA 4026 - PIANO INDIVIDUALE PENSIONISTICO DI TIPO ASSICURATIVO - FONDO PENSIONE </t>
  </si>
  <si>
    <t xml:space="preserve">ERGO PREVIDENZA NUOVO PPB </t>
  </si>
  <si>
    <t xml:space="preserve">PIANO PENSIONISTICO BAYERISCHE - TARIFFA 4036 - PIANO INDIVIDUALE PENSIONISTICO DI TIPO ASSICURATIVO - FONDO PENSIONE </t>
  </si>
  <si>
    <t xml:space="preserve">FUTURO PER TE - PIANO INDIVIDUALE PENSIONISTICO DI TIPO ASSICURATIVO - FONDO PENSIONE </t>
  </si>
  <si>
    <t xml:space="preserve">PORTO SICURO - PIANO INDIVIDUALE PENSIONISTICO DI TIPO ASSICURATIVO - FONDO PENSIONE </t>
  </si>
  <si>
    <t xml:space="preserve">LA TUA PREVIDENZA - PIANO INDIVIDUALE PENSIONISTICO DI TIPO ASSICURATIVO - FONDO PENSIONE </t>
  </si>
  <si>
    <t xml:space="preserve">PIANO PENSIONISTICO BAYERISCHE - TARIFFA 4046 - PIANO INDIVIDUALE PENSIONISTICI DI TIPO ASSICURATIVO - FONDO PENSIONE </t>
  </si>
  <si>
    <t xml:space="preserve">ZLAP PENSIONE GARANTITA - PIANO INDIVIDUALE PENSIONISTICO DI TIPO ASSICURATIVO - FONDO PENSIONE </t>
  </si>
  <si>
    <t xml:space="preserve">CRÉDIT AGRICOLE VITA PREVIDENZA </t>
  </si>
  <si>
    <t xml:space="preserve">ORIZZONTI 2007 </t>
  </si>
  <si>
    <t xml:space="preserve">CATTOLICA PREVIDENZA SICURO </t>
  </si>
  <si>
    <t xml:space="preserve">PREVINEXT FUTURO SICURO </t>
  </si>
  <si>
    <t xml:space="preserve">PRAMERICA PREVIDENZA </t>
  </si>
  <si>
    <t xml:space="preserve">DOMANI SICURO - PIANO INDIVIDUALE PENSIONISTICO DI  TIPO ASSICURATIVO - FONDO PENSIONE </t>
  </si>
  <si>
    <t xml:space="preserve">PREFIN FUTURO </t>
  </si>
  <si>
    <t xml:space="preserve">GEPI </t>
  </si>
  <si>
    <t xml:space="preserve">POSTA PENSIONE </t>
  </si>
  <si>
    <t xml:space="preserve">BAP GESTIONE PREVIDENZA </t>
  </si>
  <si>
    <t xml:space="preserve">HELVETIA PENSIONE SICURA PIANO INDIVIDUALE PENSIONISTICO DI TIPO ASSICURATIVO - FONDO PENSIONE </t>
  </si>
  <si>
    <t xml:space="preserve">HV PREVIREND </t>
  </si>
  <si>
    <t xml:space="preserve">HELVETIA PENSIONE SICURA NEW  PIANO INDIVIDUALE PENSIONISTICO DI TIPO ASSICURATIVO - FONDO PENSIONE </t>
  </si>
  <si>
    <t xml:space="preserve">AUPEN </t>
  </si>
  <si>
    <t xml:space="preserve">AVIVA-UBI </t>
  </si>
  <si>
    <t xml:space="preserve">MPV PREVIDENZA </t>
  </si>
  <si>
    <t xml:space="preserve">CBA APPRODO </t>
  </si>
  <si>
    <t xml:space="preserve">GESTIONE PREVIDENZA </t>
  </si>
  <si>
    <t xml:space="preserve">CATTOLICA PREVIDENZA PROGETTO PENSIONE - PIANO INDIVIDUALE PENSIONISTICO DI TIPO ASSICURATIVO - FONDO PENSIONE </t>
  </si>
  <si>
    <t xml:space="preserve">CATTOLICAPREVIDENZAPERLAPENSIONE - PIANO INDIVIDUALE PENSIONISTICO DI TIPO ASSICURATIVO - FONDO PENSIONE </t>
  </si>
  <si>
    <t xml:space="preserve">SENIORVITA PREVIDENZIALE </t>
  </si>
  <si>
    <t xml:space="preserve">EV PREVI </t>
  </si>
  <si>
    <t xml:space="preserve">FONSAI PENSIONE </t>
  </si>
  <si>
    <t xml:space="preserve">MILASS PENSIONE </t>
  </si>
  <si>
    <t xml:space="preserve">POPOLARE VITA PREVIDENZA </t>
  </si>
  <si>
    <t xml:space="preserve">PREVIDENZA REALE </t>
  </si>
  <si>
    <t>PIANO INDIVIDUALE PENSIONISTICO VITTORIA - PIANO INDIVIDUALE PENSIONISTICO DI TIPO ASSICURATIVO - FONDO PENSIONE</t>
  </si>
  <si>
    <t xml:space="preserve">FONDO VITTORIA PREVIDENZA </t>
  </si>
  <si>
    <t>MEDIOLANUM TBN FUND</t>
  </si>
  <si>
    <t>(1) GESTIONE SEPARATA CON GARANZIA</t>
  </si>
  <si>
    <t>(2) PIP CHIUSO A NUOVE ADESIONI</t>
  </si>
  <si>
    <t>VITTORIA ASSICURAZIONI VITA  S.P.A.</t>
  </si>
  <si>
    <t>VALOREPIU' PREVIDENZA</t>
  </si>
  <si>
    <t xml:space="preserve">COMPAGNIA ITALIANA DI PREVIDENZA, ASSICURAZIONI E RIASSICURAZIONI S.P.A. </t>
  </si>
  <si>
    <t>Verifica quota azioni GS NI/Segnalzioni integrative 2010</t>
  </si>
  <si>
    <t>non presente in NI dato ricavato da segnalazioni</t>
  </si>
  <si>
    <t>NI/SEGN 2010</t>
  </si>
  <si>
    <t>SEGN</t>
  </si>
  <si>
    <t>NI</t>
  </si>
  <si>
    <t>NI -SEGN</t>
  </si>
  <si>
    <t>dati segnalazioni e NI coerenti ( NI 4,64 )</t>
  </si>
  <si>
    <t>NI-SEGN</t>
  </si>
  <si>
    <t>il dato delle segnalazioni e della NI coincide</t>
  </si>
  <si>
    <t>il dato delle segnalzioni e della NI coincide</t>
  </si>
  <si>
    <t>PIP chiuso a nuove adesioni</t>
  </si>
  <si>
    <t>dati segnalazioni e NI coerenti ( NI 4,02 )</t>
  </si>
  <si>
    <t>Inserisco il dato presente in NI perché dalle segnalazioni risultano solo quote di OICR pari a 7,29%</t>
  </si>
  <si>
    <t>I dati delle segnalzioni e della NI coincidono</t>
  </si>
  <si>
    <t>In NI si specifica solo che l'investimento azionario è &lt; 10%</t>
  </si>
  <si>
    <t>In NI non è indicata la composizione degli investimenti</t>
  </si>
  <si>
    <t>In NI 2,23%</t>
  </si>
  <si>
    <t>I dati delle segnalazioni e della NI coincidono</t>
  </si>
  <si>
    <t>Il dato delle segnalzioni coincide con quanto riportato in NI (sono presenti 6,19% OICR è possibile che una parte di questi siano azioni).</t>
  </si>
  <si>
    <t>In NI indicano solo le principali attività, non è riportato l'investimento azionario</t>
  </si>
  <si>
    <t>In NI indicano solo le principali attività e 2,77% quote di OICR (nelle segnalazioni 3,17%)</t>
  </si>
  <si>
    <t>I dati coincidono da tenere presente che sono indicate 1,80% quote di OICR (sia in NI che nelle segnalazioni)</t>
  </si>
  <si>
    <t>Nota informativa non pervenuta</t>
  </si>
  <si>
    <t>In NI sono indicate 4,98% quote OICR classificate come investimenti azionari dalle segnalazioni risultano 4,18% quote di OICR</t>
  </si>
  <si>
    <t>I dati riportati in NI e nelle segnalazioni coincidono</t>
  </si>
  <si>
    <t>Nelle segnalazioni sono indicate 5,31% quote di OICR e in NI 6% OICR</t>
  </si>
  <si>
    <t>I dati coincidono</t>
  </si>
  <si>
    <t>In NI indicano 0,9% titoli di capitale (nelle segnalzioni sono presenti anche 0,25% quote di OICR)</t>
  </si>
  <si>
    <t>In NI 8,56% (dovrebbe essere la somma di 8,30% quote di OICR e una parte di "altre attività")</t>
  </si>
  <si>
    <t>i dati della NI e delle segnalazioni coincidono</t>
  </si>
  <si>
    <t>NI-SGN</t>
  </si>
  <si>
    <t>i dati della NI e delle segnalazioni coincidono (in ogni caso sono presenti 3,24% quote di OICR)</t>
  </si>
  <si>
    <t>NI non pervenuta</t>
  </si>
  <si>
    <t>Non indicato in NI</t>
  </si>
  <si>
    <t>La gestione separata non è proprio menzionata nella NI</t>
  </si>
  <si>
    <t>SEGN-NI</t>
  </si>
  <si>
    <r>
      <t xml:space="preserve">(*) QUOTA DI AZIONI RELATIVA AL </t>
    </r>
    <r>
      <rPr>
        <i/>
        <sz val="10"/>
        <rFont val="Times New Roman"/>
        <family val="1"/>
      </rPr>
      <t>BENCHMARK</t>
    </r>
    <r>
      <rPr>
        <sz val="10"/>
        <rFont val="Times New Roman"/>
        <family val="1"/>
      </rPr>
      <t xml:space="preserve">. QUALORA NON SIA STATO SPECIFICATO UN </t>
    </r>
    <r>
      <rPr>
        <i/>
        <sz val="10"/>
        <rFont val="Times New Roman"/>
        <family val="1"/>
      </rPr>
      <t>BENCHMARK</t>
    </r>
    <r>
      <rPr>
        <sz val="10"/>
        <rFont val="Times New Roman"/>
        <family val="1"/>
      </rPr>
      <t>, O LO STESSO NON SIA RAPPRESENTATIVO DELLA POLITICA DI INVESTIMENTO, VIENE INDICATA L'ESPOSIZIONE EFFETTIVA IN TITOLI DI CAPITALE ALLA FINE DEL 2010</t>
    </r>
  </si>
  <si>
    <t>dati segnalazioni e NI coerenti</t>
  </si>
  <si>
    <t>QUOTA DI AZIONI (2010)</t>
  </si>
  <si>
    <t>In NI indicano 1,86% nelle segnalazioni 1,42</t>
  </si>
  <si>
    <t>FONDI PENSIONE APERTI - ELENCO DEI RENDIMENTI PER SINGOLO COMPARTO</t>
  </si>
  <si>
    <t>FONDO PENSIONE APERTO</t>
  </si>
  <si>
    <t>N.        ALBO</t>
  </si>
  <si>
    <t>COMPARTO</t>
  </si>
  <si>
    <t>OBBLIGAZIONARIO</t>
  </si>
  <si>
    <t>GARANTITO</t>
  </si>
  <si>
    <t>BILANCIATO</t>
  </si>
  <si>
    <t>AZIONARIO</t>
  </si>
  <si>
    <t>AZIONARIA</t>
  </si>
  <si>
    <t>ALLIANZ SPA</t>
  </si>
  <si>
    <t>LINEA BILANCIATA</t>
  </si>
  <si>
    <t>INSIEME - FONDO PENSIONE APERTO A CONTRIBUZIONE DEFINITA</t>
  </si>
  <si>
    <t>LINEA DINAMICA</t>
  </si>
  <si>
    <t>AMUNDI SGR SPA</t>
  </si>
  <si>
    <t>SECONDAPENSIONE FONDO PENSIONE APERTO</t>
  </si>
  <si>
    <t>SICUREZZA</t>
  </si>
  <si>
    <t>ANIMA SGR SPA</t>
  </si>
  <si>
    <t>ARTI E MESTIERI FONDO PENSIONE APERTO</t>
  </si>
  <si>
    <t>ARCA PREVIDENZA FONDO PENSIONE APERTO</t>
  </si>
  <si>
    <t>CRESCITA</t>
  </si>
  <si>
    <t>BOND</t>
  </si>
  <si>
    <t>ASSIMOCO VITA - COMPAGNIA DI ASSICURAZIONI SULLA VITA SPA</t>
  </si>
  <si>
    <t>FONDO PENSIONE APERTO IL MELOGRANO</t>
  </si>
  <si>
    <t>PRUDENTE</t>
  </si>
  <si>
    <t>DINAMICA</t>
  </si>
  <si>
    <t>GARANTITA</t>
  </si>
  <si>
    <t>FONDO PENSIONE APERTO AUREO</t>
  </si>
  <si>
    <t>CAPITALE SICURO</t>
  </si>
  <si>
    <t>DINAMICO</t>
  </si>
  <si>
    <t>BILANCIATA</t>
  </si>
  <si>
    <t>AXA MPS ASSICURAZIONI VITA SPA</t>
  </si>
  <si>
    <t>AZIMUT PREVIDENZA - FONDO PENSIONE APERTO</t>
  </si>
  <si>
    <t>BAP PENSIONE 2007 FONDO PENSIONE APERTO</t>
  </si>
  <si>
    <t>EQUILIBRIO</t>
  </si>
  <si>
    <t>INVESTIMENTO</t>
  </si>
  <si>
    <t>BIM VITA SPA</t>
  </si>
  <si>
    <t>FONDO PENSIONE APERTO BIM VITA</t>
  </si>
  <si>
    <t>CREDEMVITA SPA</t>
  </si>
  <si>
    <t>CREDIT AGRICOLE VITA SPA</t>
  </si>
  <si>
    <t>FONDO PENSIONE APERTO CREDIT AGRICOLE VITA</t>
  </si>
  <si>
    <t>UNICREDIT - FONDO PENSIONE APERTO A CONTRIBUZIONE DEFINITA</t>
  </si>
  <si>
    <t>OBBLIGAZIONARIA</t>
  </si>
  <si>
    <t>VALORE</t>
  </si>
  <si>
    <t>HDI ASSICURAZIONI SPA</t>
  </si>
  <si>
    <t>AZIONE DI PREVIDENZA - FONDO PENSIONE APERTO</t>
  </si>
  <si>
    <t>HELVETIA VITA SPA - COMPAGNIA ITALO SVIZZERA D'ASSICURAZIONI SULLA VITA</t>
  </si>
  <si>
    <t>LINEA GARANTITA</t>
  </si>
  <si>
    <t>FONDO PENSIONE APERTO GIUSTINIANO</t>
  </si>
  <si>
    <t>ITAS VITA SPA</t>
  </si>
  <si>
    <t>SOLIDITAS</t>
  </si>
  <si>
    <t>SERENITAS</t>
  </si>
  <si>
    <t>SECURITAS</t>
  </si>
  <si>
    <t>AEQUITAS</t>
  </si>
  <si>
    <t>MEDIOLANUM GESTIONE FONDI SPA</t>
  </si>
  <si>
    <t>FONDO PENSIONE APERTO PREVIGEST FUND MEDIOLANUM</t>
  </si>
  <si>
    <t>FONDO PENSIONE APERTO PENSPLAN PROFI</t>
  </si>
  <si>
    <t>RAIFFEISEN FONDO PENSIONE APERTO</t>
  </si>
  <si>
    <t>POPOLARE-MIX</t>
  </si>
  <si>
    <t>BILANCIATO PRUDENTE</t>
  </si>
  <si>
    <t>BILANCIATO GLOBALE</t>
  </si>
  <si>
    <t>EURORISPARMIO PREVIDENZA COMPLEMENTARE FONDO PENSIONE APERTO</t>
  </si>
  <si>
    <t>AZIONARIO EUROPA</t>
  </si>
  <si>
    <t>AZIONARIO INTERNAZIONALE</t>
  </si>
  <si>
    <t>MONETARIO GLOBALE</t>
  </si>
  <si>
    <t>OBBLIGAZIONARIO GLOBALE</t>
  </si>
  <si>
    <t>AZIONARIO GLOBALE</t>
  </si>
  <si>
    <t>FONDO PENSIONE APERTO TESEO</t>
  </si>
  <si>
    <t>PRUDENZIALE ETICA</t>
  </si>
  <si>
    <t>BILANCIATA ETICA</t>
  </si>
  <si>
    <t>SVILUPPO ETICA</t>
  </si>
  <si>
    <t>VITTORIA ASSICURAZIONI SPA</t>
  </si>
  <si>
    <t>FONDO PENSIONE APERTO - VITTORIA FORMULA LAVORO</t>
  </si>
  <si>
    <t>PREVIDENZA GARANTITA</t>
  </si>
  <si>
    <t>PREVIDENZA CAPITALIZZATA</t>
  </si>
  <si>
    <t>ZURICH INVESTMENTS LIFE SPA</t>
  </si>
  <si>
    <t>FONDO PENSIONE APERTO ZURICH CONTRIBUTION</t>
  </si>
  <si>
    <t>CONSERVATIVA</t>
  </si>
  <si>
    <t>ZED OMNIFUND - FONDO PENSIONE APERTO</t>
  </si>
  <si>
    <t>BILANCIATA 65</t>
  </si>
  <si>
    <t>BILANCIATA 30</t>
  </si>
  <si>
    <t>(2) FONDO RIVOLTO ESCLUSIVAMENTE AD ADESIONI INDIVIDUALI</t>
  </si>
  <si>
    <t>(3) FONDO RIVOLTO ESCLUSIVAMENTE AD ADESIONI COLLETTIVE</t>
  </si>
  <si>
    <t>(4) COMPARTO CON GARANZIA</t>
  </si>
  <si>
    <t>GAR</t>
  </si>
  <si>
    <t>TFR+</t>
  </si>
  <si>
    <t>CRESCITA PRUDENTE</t>
  </si>
  <si>
    <t>CRESCITA DINAMICA</t>
  </si>
  <si>
    <t>ACCUMULAZIONE BILANCIATA</t>
  </si>
  <si>
    <t>RIVALUTAZIONE AZIONARIA</t>
  </si>
  <si>
    <t>LINEA AZIONARIA</t>
  </si>
  <si>
    <t>LINEA OBBLIGAZIONARIA</t>
  </si>
  <si>
    <t>ETICO</t>
  </si>
  <si>
    <t>FIDEURAM VITA SPA</t>
  </si>
  <si>
    <t>INTESA SANPAOLO VITA SPA</t>
  </si>
  <si>
    <t>CRESCITA 25+</t>
  </si>
  <si>
    <t>RIVALUTAZIONE 10+</t>
  </si>
  <si>
    <t>CONSERVAZIONE 3+</t>
  </si>
  <si>
    <t>EQUILIBRATA</t>
  </si>
  <si>
    <t>EQUILIBRATO</t>
  </si>
  <si>
    <t>MONETA</t>
  </si>
  <si>
    <t>STABILITÀ</t>
  </si>
  <si>
    <t>MISTA</t>
  </si>
  <si>
    <t>EQUITY</t>
  </si>
  <si>
    <t>LINEA 1 GARANTITA</t>
  </si>
  <si>
    <t>SERENA - BILANCIATA</t>
  </si>
  <si>
    <t>DINAMICA - AZIONARIA INTERNAZIONALE</t>
  </si>
  <si>
    <t>TUTELA</t>
  </si>
  <si>
    <t>MONETARIA</t>
  </si>
  <si>
    <t>ACTIVITAS</t>
  </si>
  <si>
    <t>SAFE</t>
  </si>
  <si>
    <t>ACTIVITY</t>
  </si>
  <si>
    <t>DYNAMIC</t>
  </si>
  <si>
    <t>(5) LINEA CHE PREVEDE PIU' CLASSI DI QUOTA. IL RENDIMENTO RIPORTATO FA RIFERIMENTO ALLA QUOTA BASE</t>
  </si>
  <si>
    <t>CREDEMPREVIDENZA FONDO PENSIONE APERTO</t>
  </si>
  <si>
    <t>LINEA BREVE TERMINE</t>
  </si>
  <si>
    <t>LINEA MEDIO TERMINE</t>
  </si>
  <si>
    <t>LINEA LUNGO TERMINE</t>
  </si>
  <si>
    <t>EQUILIBRIO 5+</t>
  </si>
  <si>
    <t>FLESSIBILE</t>
  </si>
  <si>
    <t>FONDO PENSIONE APERTO IL MIO DOMANI</t>
  </si>
  <si>
    <t>GENERALI ITALIA SPA</t>
  </si>
  <si>
    <t>AZIMUT CAPITAL MANAGEMENT SGR SPA</t>
  </si>
  <si>
    <t>ALLEANZA ASSICURAZIONI SPA</t>
  </si>
  <si>
    <t>CASSA CENTRALE RAIFFEISEN DELL’ALTO ADIGE SPA</t>
  </si>
  <si>
    <t>UNIPOLSAI ASSICURAZIONI SPA</t>
  </si>
  <si>
    <t xml:space="preserve">BILANCIATO </t>
  </si>
  <si>
    <t/>
  </si>
  <si>
    <t>TFR</t>
  </si>
  <si>
    <t>LINEA FLESSIBILE</t>
  </si>
  <si>
    <t>ARCA FONDI SGR SPA</t>
  </si>
  <si>
    <t xml:space="preserve">ALMEGLIO FONDO PENSIONE APERTO ALLEANZA A CONTRIBUZIONE DEFINITA </t>
  </si>
  <si>
    <t xml:space="preserve">OBBLIGAZIONARIO </t>
  </si>
  <si>
    <t>ALLIANZ PREVIDENZA  FONDO PENSIONE APERTO A CONTRIBUZIONE DEFINITA</t>
  </si>
  <si>
    <t>LINEA OBBLIGAZIONARIA BREVE TERMINE</t>
  </si>
  <si>
    <t>LINEA OBBLIGAZIONARIA LUNGO TERMINE</t>
  </si>
  <si>
    <t xml:space="preserve">GARANTITA </t>
  </si>
  <si>
    <t xml:space="preserve">INCREMENTO E GARANZIA 5+ </t>
  </si>
  <si>
    <t xml:space="preserve">GARANZIA 1+ </t>
  </si>
  <si>
    <t xml:space="preserve">OBIETTIVO TFR </t>
  </si>
  <si>
    <t xml:space="preserve">FONDO PENSIONE APERTO UBI PREVIDENZA </t>
  </si>
  <si>
    <t xml:space="preserve">MODERATO </t>
  </si>
  <si>
    <t xml:space="preserve">AGGRESSIVO </t>
  </si>
  <si>
    <t xml:space="preserve">GARANZIA RESTITUZIONE CAPITALE </t>
  </si>
  <si>
    <t>BCC RISPARMIO &amp; PREVIDENZA SOCIETA' DI GESTIONE DEL RISPARMIO DEL CREDITO COOPERATIVO SPA</t>
  </si>
  <si>
    <t xml:space="preserve">EQUILIBRIO </t>
  </si>
  <si>
    <t>BILANCIATA  GLOBALE</t>
  </si>
  <si>
    <t xml:space="preserve">OBBLIGAZIONARIO GARANTITO </t>
  </si>
  <si>
    <t xml:space="preserve">SICURA - OBBLIGAZIONARIA CON GARANZIA DI RENDIMENTO MINIMO  </t>
  </si>
  <si>
    <t xml:space="preserve">TRANQUILLA - OBBLIGAZIONARIA MISTA CON GARANZIA DI RESTITUZIONE DEL CAPITALE </t>
  </si>
  <si>
    <t xml:space="preserve">FONDO PENSIONE FIDEURAM - FONDO PENSIONE APERTO </t>
  </si>
  <si>
    <t xml:space="preserve">GARANZIA </t>
  </si>
  <si>
    <t>GENERALI GLOBAL - FONDO PENSIONE APERTO A CONTRIBUZIONE DEFINITA</t>
  </si>
  <si>
    <t xml:space="preserve">PRUDENTE </t>
  </si>
  <si>
    <t xml:space="preserve">GARANTITA  </t>
  </si>
  <si>
    <t xml:space="preserve">FONDO PENSIONE APERTO SOLUZIONE PREVIDENTE </t>
  </si>
  <si>
    <t>FONDO PENSIONE APERTO PREVID-SYSTEM</t>
  </si>
  <si>
    <t xml:space="preserve">LINEA TFR </t>
  </si>
  <si>
    <t xml:space="preserve">POPOLARE-BOND </t>
  </si>
  <si>
    <t xml:space="preserve">POPOLARE-GEST </t>
  </si>
  <si>
    <t xml:space="preserve">GARANTITA ETICA </t>
  </si>
  <si>
    <t>FONDO PENSIONE APERTO UNIPOLSAI PREVIDENZA FPA</t>
  </si>
  <si>
    <t>BILANCIATO ETICO</t>
  </si>
  <si>
    <t>BILANCIATO EQUILIBRATO</t>
  </si>
  <si>
    <t>BILANCIATO DINAMICO</t>
  </si>
  <si>
    <t>LINEA MULTIASSET</t>
  </si>
  <si>
    <t>CATEGORIA COMPARTO</t>
  </si>
  <si>
    <t>OBB PURO</t>
  </si>
  <si>
    <t>AZN</t>
  </si>
  <si>
    <t>OBB MISTO</t>
  </si>
  <si>
    <t>CORE PENSION FONDO PENSIONE APERTO</t>
  </si>
  <si>
    <t>PLURIFONDS IL FONDO PENSIONE DI ITAS VITA</t>
  </si>
  <si>
    <t>ETHICAL LIFE HIGH GROWTH</t>
  </si>
  <si>
    <t>ETHICAL LIFE GROWTH</t>
  </si>
  <si>
    <t>ETHICAL LIFE BALANCED GROWTH</t>
  </si>
  <si>
    <t>ETHICAL LIFE CONSERVATIVE</t>
  </si>
  <si>
    <t>SELLA SGR SPA</t>
  </si>
  <si>
    <t>VERA VITA SPA</t>
  </si>
  <si>
    <t>FONDO PENSIONE APERTO - VERA VITA</t>
  </si>
  <si>
    <t>GUARANTY</t>
  </si>
  <si>
    <t>OBBLIGAZIONARIO BREVE TERMINE</t>
  </si>
  <si>
    <t>MULTIASSET</t>
  </si>
  <si>
    <t xml:space="preserve">RENDIMENTI MEDI ANNUI (%) 
</t>
  </si>
  <si>
    <t>PRUDENTE ESG</t>
  </si>
  <si>
    <t>BILANCIATA ESG</t>
  </si>
  <si>
    <t>SVILUPPO ESG</t>
  </si>
  <si>
    <t>ESPANSIONE ESG</t>
  </si>
  <si>
    <t>GARANTITA ESG</t>
  </si>
  <si>
    <t>REAL RETURN</t>
  </si>
  <si>
    <t>LINEA BREVE TERMINE ESG</t>
  </si>
  <si>
    <t>LINEA MEDIO TERMINE ESG</t>
  </si>
  <si>
    <t>LINEA LUNGO TERMINE ESG</t>
  </si>
  <si>
    <t>EUREGIO PLUS SGR SPA</t>
  </si>
  <si>
    <t>OBBLIGAZIONARIO MISTO 25% ESG</t>
  </si>
  <si>
    <t>BILANCIATO 50% ESG</t>
  </si>
  <si>
    <t>AZIONARIO 75% ESG</t>
  </si>
  <si>
    <t>AZIONARIO PLUS 90% ESG</t>
  </si>
  <si>
    <t>GARANTITO ESG</t>
  </si>
  <si>
    <t>RENDITA SOSTENIBILE</t>
  </si>
  <si>
    <t>CRESCITA SOSTENIBILE</t>
  </si>
  <si>
    <t>ALTA CRESCITA SOSTENIBILE</t>
  </si>
  <si>
    <t>AZIMUT SUSTAINABLE FUTURE -FONDO PENSIONE APERTO</t>
  </si>
  <si>
    <t>BILANCIATO CONSERVATIVO</t>
  </si>
  <si>
    <t>BILANCIATO ACCRESCITIVO</t>
  </si>
  <si>
    <t>MILLENIALS</t>
  </si>
  <si>
    <t>Ultimi 
20 anni</t>
  </si>
  <si>
    <t>CNP VITA ASSICURAZIONE SPA</t>
  </si>
  <si>
    <t>FONDO PENSIONE APERTO CNP</t>
  </si>
  <si>
    <t>PREVIDENZA PER TE - FONDO PENSIONE APERTO</t>
  </si>
  <si>
    <t>ETHICAL LIFE SHORT TERM</t>
  </si>
  <si>
    <t>GARANZIA DI RENDIMENTO MIN.</t>
  </si>
  <si>
    <t>OBBLIGAZIONARIO ESG</t>
  </si>
  <si>
    <t>BILANCIATO ESG</t>
  </si>
  <si>
    <t>AZIONARIO ESG</t>
  </si>
  <si>
    <t>PRUDENTE  ESG</t>
  </si>
  <si>
    <t>GARANTITO  ESG</t>
  </si>
  <si>
    <t>UNICREDIT ALLIANZ VITA SPA</t>
  </si>
  <si>
    <t>PREVIDENZA BILANCIATO INTERNAZIONALE</t>
  </si>
  <si>
    <t>(1)</t>
  </si>
  <si>
    <t>(2)</t>
  </si>
  <si>
    <t>LINEA 2 PRUDENTE</t>
  </si>
  <si>
    <t>LINEA 3 EQUILIBRATA</t>
  </si>
  <si>
    <t>LINEA 4 DINAMICA</t>
  </si>
  <si>
    <t>2021-2023</t>
  </si>
  <si>
    <t>2019-2023</t>
  </si>
  <si>
    <t>2014-2023</t>
  </si>
  <si>
    <t>2004-2023</t>
  </si>
  <si>
    <t>(6) LINEA ISTITUITA NEL CORSO DEL 2023</t>
  </si>
  <si>
    <t xml:space="preserve">(4)  </t>
  </si>
  <si>
    <t xml:space="preserve">  </t>
  </si>
  <si>
    <t xml:space="preserve">(4) (5) </t>
  </si>
  <si>
    <t xml:space="preserve"> (5) </t>
  </si>
  <si>
    <t>PREVALENTEMENTE AZIONARIO ETICO</t>
  </si>
  <si>
    <t>FONDO PENSIONE APERTO CATTOLICA GESTIONE PREVIDENZA</t>
  </si>
  <si>
    <t>FONDO PENSIONE APERTO RISPARMIO &amp; PREVIDENZA</t>
  </si>
  <si>
    <t>PROGRAMMA OPEN FONDO PENSIONE APERTO</t>
  </si>
  <si>
    <t>(5)</t>
  </si>
  <si>
    <t xml:space="preserve">(5) </t>
  </si>
  <si>
    <t xml:space="preserve">GARANTITO FLEX </t>
  </si>
  <si>
    <t>(1) FONDO/COMPARTO CHIUSO A NUOVE ADESIONI</t>
  </si>
  <si>
    <t xml:space="preserve">(1) (4)  </t>
  </si>
  <si>
    <t xml:space="preserve">(1) (4) (5) </t>
  </si>
  <si>
    <t>(5)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</si>
</sst>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24"/>
      <name val="Times New Roman"/>
      <family val="1"/>
    </font>
    <font>
      <sz val="20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20"/>
      <name val="Arial"/>
      <family val="2"/>
    </font>
    <font>
      <strike/>
      <sz val="14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3" fillId="0" borderId="0"/>
    <xf numFmtId="0" fontId="7" fillId="0" borderId="0"/>
    <xf numFmtId="9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63">
    <xf numFmtId="0" fontId="0" fillId="0" borderId="0" xfId="0"/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3" fontId="5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14" fontId="5" fillId="0" borderId="1" xfId="0" applyNumberFormat="1" applyFont="1" applyBorder="1" applyAlignment="1">
      <alignment vertical="center"/>
    </xf>
    <xf numFmtId="43" fontId="5" fillId="3" borderId="1" xfId="0" applyNumberFormat="1" applyFont="1" applyFill="1" applyBorder="1" applyAlignment="1">
      <alignment vertical="center"/>
    </xf>
    <xf numFmtId="0" fontId="6" fillId="4" borderId="2" xfId="0" applyFont="1" applyFill="1" applyBorder="1" applyProtection="1">
      <protection locked="0"/>
    </xf>
    <xf numFmtId="2" fontId="5" fillId="3" borderId="1" xfId="0" applyNumberFormat="1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vertical="top"/>
    </xf>
    <xf numFmtId="2" fontId="5" fillId="0" borderId="1" xfId="0" applyNumberFormat="1" applyFont="1" applyBorder="1" applyAlignment="1">
      <alignment vertical="top"/>
    </xf>
    <xf numFmtId="2" fontId="5" fillId="4" borderId="1" xfId="0" applyNumberFormat="1" applyFont="1" applyFill="1" applyBorder="1" applyAlignment="1">
      <alignment vertical="top"/>
    </xf>
    <xf numFmtId="43" fontId="5" fillId="3" borderId="1" xfId="0" applyNumberFormat="1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vertical="center"/>
    </xf>
    <xf numFmtId="43" fontId="5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vertical="center"/>
    </xf>
    <xf numFmtId="0" fontId="0" fillId="4" borderId="0" xfId="0" applyFill="1"/>
    <xf numFmtId="0" fontId="8" fillId="4" borderId="1" xfId="2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vertical="top"/>
    </xf>
    <xf numFmtId="2" fontId="5" fillId="5" borderId="1" xfId="0" applyNumberFormat="1" applyFont="1" applyFill="1" applyBorder="1" applyAlignment="1">
      <alignment horizontal="right" vertical="top"/>
    </xf>
    <xf numFmtId="14" fontId="5" fillId="5" borderId="1" xfId="0" applyNumberFormat="1" applyFont="1" applyFill="1" applyBorder="1" applyAlignment="1">
      <alignment vertical="center"/>
    </xf>
    <xf numFmtId="14" fontId="5" fillId="5" borderId="1" xfId="0" applyNumberFormat="1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2" fontId="5" fillId="5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8" xfId="1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9" fontId="5" fillId="0" borderId="1" xfId="3" applyFont="1" applyFill="1" applyBorder="1" applyAlignment="1">
      <alignment horizontal="center" vertical="center" wrapText="1"/>
    </xf>
    <xf numFmtId="1" fontId="5" fillId="0" borderId="1" xfId="3" applyNumberFormat="1" applyFont="1" applyFill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5" fillId="0" borderId="1" xfId="3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9" fontId="5" fillId="6" borderId="1" xfId="3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10" fontId="5" fillId="6" borderId="1" xfId="3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9" fontId="5" fillId="6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5" fillId="0" borderId="0" xfId="0" quotePrefix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left" vertical="center" wrapText="1"/>
    </xf>
    <xf numFmtId="0" fontId="14" fillId="0" borderId="0" xfId="6" applyFont="1" applyAlignment="1" applyProtection="1">
      <alignment vertical="center"/>
      <protection locked="0"/>
    </xf>
    <xf numFmtId="0" fontId="15" fillId="0" borderId="0" xfId="6" applyFont="1" applyAlignment="1" applyProtection="1">
      <alignment horizontal="center" vertical="center"/>
      <protection locked="0"/>
    </xf>
    <xf numFmtId="0" fontId="12" fillId="0" borderId="1" xfId="6" applyFont="1" applyBorder="1" applyAlignment="1" applyProtection="1">
      <alignment vertical="center" wrapText="1"/>
      <protection locked="0"/>
    </xf>
    <xf numFmtId="0" fontId="17" fillId="0" borderId="0" xfId="6" applyFont="1" applyAlignment="1" applyProtection="1">
      <alignment vertical="center"/>
      <protection locked="0"/>
    </xf>
    <xf numFmtId="0" fontId="12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 wrapText="1"/>
      <protection locked="0"/>
    </xf>
    <xf numFmtId="0" fontId="14" fillId="0" borderId="0" xfId="6" applyFont="1" applyAlignment="1" applyProtection="1">
      <alignment horizontal="center" vertical="center"/>
      <protection locked="0"/>
    </xf>
    <xf numFmtId="0" fontId="14" fillId="0" borderId="0" xfId="6" applyFont="1" applyAlignment="1" applyProtection="1">
      <alignment vertical="center" wrapText="1"/>
      <protection locked="0"/>
    </xf>
    <xf numFmtId="0" fontId="18" fillId="0" borderId="0" xfId="6" applyFont="1" applyAlignment="1" applyProtection="1">
      <alignment vertical="center"/>
      <protection locked="0"/>
    </xf>
    <xf numFmtId="2" fontId="12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6" applyFont="1" applyBorder="1" applyAlignment="1" applyProtection="1">
      <alignment horizontal="center" vertical="center" wrapText="1"/>
      <protection locked="0"/>
    </xf>
    <xf numFmtId="0" fontId="14" fillId="0" borderId="0" xfId="6" applyFont="1" applyAlignment="1" applyProtection="1">
      <alignment horizontal="center" vertical="center" wrapText="1"/>
      <protection locked="0"/>
    </xf>
    <xf numFmtId="2" fontId="12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6" applyFont="1" applyAlignment="1" applyProtection="1">
      <alignment horizontal="left" vertical="center" wrapText="1"/>
      <protection locked="0"/>
    </xf>
    <xf numFmtId="0" fontId="14" fillId="0" borderId="0" xfId="6" applyFont="1" applyAlignment="1" applyProtection="1">
      <alignment horizontal="left" vertical="center" wrapText="1"/>
      <protection locked="0"/>
    </xf>
    <xf numFmtId="0" fontId="12" fillId="0" borderId="0" xfId="6" quotePrefix="1" applyFont="1" applyAlignment="1" applyProtection="1">
      <alignment horizontal="center" vertical="center" wrapText="1"/>
      <protection locked="0"/>
    </xf>
    <xf numFmtId="0" fontId="21" fillId="0" borderId="1" xfId="6" applyFont="1" applyBorder="1" applyAlignment="1" applyProtection="1">
      <alignment horizontal="center" vertical="center" wrapText="1"/>
      <protection locked="0"/>
    </xf>
    <xf numFmtId="0" fontId="21" fillId="0" borderId="23" xfId="6" applyFont="1" applyBorder="1" applyAlignment="1" applyProtection="1">
      <alignment horizontal="center" vertical="center" wrapText="1"/>
      <protection locked="0"/>
    </xf>
    <xf numFmtId="0" fontId="19" fillId="0" borderId="25" xfId="6" applyFont="1" applyBorder="1" applyAlignment="1" applyProtection="1">
      <alignment horizontal="center" vertical="center" wrapText="1"/>
      <protection locked="0"/>
    </xf>
    <xf numFmtId="0" fontId="19" fillId="0" borderId="26" xfId="6" applyFont="1" applyBorder="1" applyAlignment="1" applyProtection="1">
      <alignment horizontal="center" vertical="center" wrapText="1"/>
      <protection locked="0"/>
    </xf>
    <xf numFmtId="0" fontId="12" fillId="0" borderId="20" xfId="6" applyFont="1" applyBorder="1" applyAlignment="1" applyProtection="1">
      <alignment horizontal="center" vertical="center" wrapText="1"/>
      <protection locked="0"/>
    </xf>
    <xf numFmtId="0" fontId="12" fillId="0" borderId="20" xfId="6" applyFont="1" applyBorder="1" applyAlignment="1" applyProtection="1">
      <alignment vertical="center" wrapText="1"/>
      <protection locked="0"/>
    </xf>
    <xf numFmtId="2" fontId="12" fillId="0" borderId="20" xfId="5" applyNumberFormat="1" applyFont="1" applyFill="1" applyBorder="1" applyAlignment="1" applyProtection="1">
      <alignment horizontal="center" vertical="center" wrapText="1"/>
      <protection locked="0"/>
    </xf>
    <xf numFmtId="2" fontId="12" fillId="0" borderId="21" xfId="5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5" applyNumberFormat="1" applyFont="1" applyFill="1" applyBorder="1" applyAlignment="1" applyProtection="1">
      <alignment horizontal="center" vertical="center" wrapText="1"/>
      <protection locked="0"/>
    </xf>
    <xf numFmtId="0" fontId="12" fillId="0" borderId="25" xfId="6" applyFont="1" applyBorder="1" applyAlignment="1" applyProtection="1">
      <alignment horizontal="center" vertical="center" wrapText="1"/>
      <protection locked="0"/>
    </xf>
    <xf numFmtId="0" fontId="12" fillId="0" borderId="25" xfId="6" applyFont="1" applyBorder="1" applyAlignment="1" applyProtection="1">
      <alignment vertical="center" wrapText="1"/>
      <protection locked="0"/>
    </xf>
    <xf numFmtId="2" fontId="12" fillId="0" borderId="25" xfId="5" applyNumberFormat="1" applyFont="1" applyFill="1" applyBorder="1" applyAlignment="1" applyProtection="1">
      <alignment horizontal="center" vertical="center" wrapText="1"/>
      <protection locked="0"/>
    </xf>
    <xf numFmtId="2" fontId="12" fillId="0" borderId="26" xfId="5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2" fontId="14" fillId="0" borderId="0" xfId="0" applyNumberFormat="1" applyFont="1" applyAlignment="1">
      <alignment horizontal="right" vertical="center"/>
    </xf>
    <xf numFmtId="0" fontId="12" fillId="0" borderId="1" xfId="6" quotePrefix="1" applyFont="1" applyBorder="1" applyAlignment="1" applyProtection="1">
      <alignment horizontal="center" vertical="center" wrapText="1"/>
      <protection locked="0"/>
    </xf>
    <xf numFmtId="0" fontId="12" fillId="0" borderId="25" xfId="6" quotePrefix="1" applyFont="1" applyBorder="1" applyAlignment="1" applyProtection="1">
      <alignment horizontal="center" vertical="center" wrapText="1"/>
      <protection locked="0"/>
    </xf>
    <xf numFmtId="0" fontId="12" fillId="0" borderId="20" xfId="6" quotePrefix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vertical="top"/>
    </xf>
    <xf numFmtId="0" fontId="18" fillId="0" borderId="0" xfId="6" applyFont="1" applyAlignment="1" applyProtection="1">
      <alignment horizontal="left" vertical="center" wrapText="1"/>
      <protection locked="0"/>
    </xf>
    <xf numFmtId="0" fontId="12" fillId="0" borderId="1" xfId="6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2" fillId="0" borderId="19" xfId="6" applyFont="1" applyBorder="1" applyAlignment="1" applyProtection="1">
      <alignment horizontal="left" vertical="center" wrapText="1"/>
      <protection locked="0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2" fillId="0" borderId="20" xfId="6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2" fillId="0" borderId="20" xfId="6" quotePrefix="1" applyFont="1" applyBorder="1" applyAlignment="1" applyProtection="1">
      <alignment horizontal="center" vertical="center" wrapText="1"/>
      <protection locked="0"/>
    </xf>
    <xf numFmtId="0" fontId="12" fillId="0" borderId="20" xfId="6" applyFont="1" applyBorder="1" applyAlignment="1" applyProtection="1">
      <alignment horizontal="center" vertical="center" wrapText="1"/>
      <protection locked="0"/>
    </xf>
    <xf numFmtId="0" fontId="12" fillId="0" borderId="1" xfId="6" applyFont="1" applyBorder="1" applyAlignment="1" applyProtection="1">
      <alignment horizontal="left" vertical="center" wrapText="1"/>
      <protection locked="0"/>
    </xf>
    <xf numFmtId="0" fontId="12" fillId="0" borderId="1" xfId="6" quotePrefix="1" applyFont="1" applyBorder="1" applyAlignment="1" applyProtection="1">
      <alignment horizontal="center" vertical="center" wrapText="1"/>
      <protection locked="0"/>
    </xf>
    <xf numFmtId="0" fontId="12" fillId="0" borderId="22" xfId="6" applyFont="1" applyBorder="1" applyAlignment="1" applyProtection="1">
      <alignment horizontal="left" vertical="center" wrapText="1"/>
      <protection locked="0"/>
    </xf>
    <xf numFmtId="0" fontId="12" fillId="0" borderId="24" xfId="6" applyFont="1" applyBorder="1" applyAlignment="1" applyProtection="1">
      <alignment horizontal="left" vertical="center" wrapText="1"/>
      <protection locked="0"/>
    </xf>
    <xf numFmtId="0" fontId="12" fillId="0" borderId="25" xfId="6" applyFont="1" applyBorder="1" applyAlignment="1" applyProtection="1">
      <alignment horizontal="left" vertical="center" wrapText="1"/>
      <protection locked="0"/>
    </xf>
    <xf numFmtId="0" fontId="12" fillId="0" borderId="25" xfId="6" quotePrefix="1" applyFont="1" applyBorder="1" applyAlignment="1" applyProtection="1">
      <alignment horizontal="center" vertical="center" wrapText="1"/>
      <protection locked="0"/>
    </xf>
    <xf numFmtId="0" fontId="12" fillId="0" borderId="25" xfId="6" applyFont="1" applyBorder="1" applyAlignment="1" applyProtection="1">
      <alignment horizontal="center" vertical="center" wrapText="1"/>
      <protection locked="0"/>
    </xf>
    <xf numFmtId="0" fontId="20" fillId="0" borderId="1" xfId="6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0" fillId="0" borderId="23" xfId="6" applyFont="1" applyBorder="1" applyAlignment="1" applyProtection="1">
      <alignment horizontal="center" vertical="center" wrapText="1"/>
      <protection locked="0"/>
    </xf>
    <xf numFmtId="0" fontId="11" fillId="0" borderId="19" xfId="6" applyFont="1" applyBorder="1" applyAlignment="1" applyProtection="1">
      <alignment horizontal="center" vertical="center"/>
      <protection locked="0"/>
    </xf>
    <xf numFmtId="0" fontId="11" fillId="0" borderId="20" xfId="6" applyFont="1" applyBorder="1" applyAlignment="1" applyProtection="1">
      <alignment horizontal="center" vertical="center"/>
      <protection locked="0"/>
    </xf>
    <xf numFmtId="0" fontId="11" fillId="0" borderId="21" xfId="6" applyFont="1" applyBorder="1" applyAlignment="1" applyProtection="1">
      <alignment horizontal="center" vertical="center"/>
      <protection locked="0"/>
    </xf>
    <xf numFmtId="0" fontId="20" fillId="0" borderId="22" xfId="6" applyFont="1" applyBorder="1" applyAlignment="1" applyProtection="1">
      <alignment horizontal="center" vertical="center" wrapText="1"/>
      <protection locked="0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0" xfId="0" quotePrefix="1" applyFont="1" applyAlignment="1">
      <alignment vertical="top" wrapText="1"/>
    </xf>
    <xf numFmtId="0" fontId="5" fillId="0" borderId="0" xfId="0" applyFont="1" applyAlignment="1">
      <alignment horizontal="left" vertical="top" wrapText="1"/>
    </xf>
  </cellXfs>
  <cellStyles count="10">
    <cellStyle name="Migliaia 2" xfId="5" xr:uid="{00000000-0005-0000-0000-000001000000}"/>
    <cellStyle name="Normale" xfId="0" builtinId="0"/>
    <cellStyle name="Normale 2" xfId="6" xr:uid="{00000000-0005-0000-0000-000003000000}"/>
    <cellStyle name="Normale 3" xfId="7" xr:uid="{00000000-0005-0000-0000-000004000000}"/>
    <cellStyle name="Normale 4" xfId="1" xr:uid="{00000000-0005-0000-0000-000005000000}"/>
    <cellStyle name="Normale 5" xfId="4" xr:uid="{00000000-0005-0000-0000-000006000000}"/>
    <cellStyle name="Normale 6" xfId="8" xr:uid="{00000000-0005-0000-0000-000007000000}"/>
    <cellStyle name="Normale 7" xfId="9" xr:uid="{00000000-0005-0000-0000-000008000000}"/>
    <cellStyle name="Normale_Note" xfId="2" xr:uid="{00000000-0005-0000-0000-00000A000000}"/>
    <cellStyle name="Percentuale 4" xfId="3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G169"/>
  <sheetViews>
    <sheetView topLeftCell="A142" workbookViewId="0">
      <selection activeCell="B158" sqref="B158"/>
    </sheetView>
  </sheetViews>
  <sheetFormatPr defaultRowHeight="13.2" x14ac:dyDescent="0.25"/>
  <cols>
    <col min="2" max="2" width="25.109375" bestFit="1" customWidth="1"/>
    <col min="3" max="3" width="20.6640625" customWidth="1"/>
    <col min="4" max="4" width="39.6640625" bestFit="1" customWidth="1"/>
    <col min="5" max="5" width="14.88671875" bestFit="1" customWidth="1"/>
    <col min="6" max="6" width="21.44140625" bestFit="1" customWidth="1"/>
  </cols>
  <sheetData>
    <row r="1" spans="1:7" x14ac:dyDescent="0.25">
      <c r="A1" t="s">
        <v>516</v>
      </c>
      <c r="B1" t="s">
        <v>176</v>
      </c>
      <c r="C1" t="s">
        <v>404</v>
      </c>
      <c r="D1" t="s">
        <v>517</v>
      </c>
      <c r="E1" t="s">
        <v>519</v>
      </c>
      <c r="F1" t="s">
        <v>518</v>
      </c>
      <c r="G1" t="s">
        <v>520</v>
      </c>
    </row>
    <row r="2" spans="1:7" x14ac:dyDescent="0.25">
      <c r="A2">
        <v>6001</v>
      </c>
      <c r="B2" t="s">
        <v>364</v>
      </c>
      <c r="C2" t="s">
        <v>405</v>
      </c>
      <c r="D2" t="s">
        <v>521</v>
      </c>
      <c r="E2" t="s">
        <v>25</v>
      </c>
      <c r="F2" t="s">
        <v>526</v>
      </c>
      <c r="G2" t="s">
        <v>527</v>
      </c>
    </row>
    <row r="3" spans="1:7" x14ac:dyDescent="0.25">
      <c r="A3">
        <v>6001</v>
      </c>
      <c r="B3" t="s">
        <v>364</v>
      </c>
      <c r="C3" t="s">
        <v>405</v>
      </c>
      <c r="D3" t="s">
        <v>521</v>
      </c>
      <c r="E3" t="s">
        <v>26</v>
      </c>
      <c r="F3" t="s">
        <v>525</v>
      </c>
      <c r="G3" t="s">
        <v>523</v>
      </c>
    </row>
    <row r="4" spans="1:7" x14ac:dyDescent="0.25">
      <c r="A4">
        <v>6001</v>
      </c>
      <c r="B4" t="s">
        <v>364</v>
      </c>
      <c r="C4" t="s">
        <v>405</v>
      </c>
      <c r="D4" t="s">
        <v>521</v>
      </c>
      <c r="E4" t="s">
        <v>27</v>
      </c>
      <c r="F4" t="s">
        <v>524</v>
      </c>
      <c r="G4" t="s">
        <v>523</v>
      </c>
    </row>
    <row r="5" spans="1:7" x14ac:dyDescent="0.25">
      <c r="A5">
        <v>6001</v>
      </c>
      <c r="B5" t="s">
        <v>364</v>
      </c>
      <c r="C5" t="s">
        <v>405</v>
      </c>
      <c r="D5" t="s">
        <v>521</v>
      </c>
      <c r="E5" t="s">
        <v>28</v>
      </c>
      <c r="F5" t="s">
        <v>522</v>
      </c>
      <c r="G5" t="s">
        <v>523</v>
      </c>
    </row>
    <row r="6" spans="1:7" x14ac:dyDescent="0.25">
      <c r="A6">
        <v>6002</v>
      </c>
      <c r="B6" t="s">
        <v>365</v>
      </c>
      <c r="C6" t="s">
        <v>406</v>
      </c>
      <c r="D6" t="s">
        <v>528</v>
      </c>
      <c r="E6" t="s">
        <v>29</v>
      </c>
      <c r="F6" t="s">
        <v>529</v>
      </c>
      <c r="G6" t="s">
        <v>527</v>
      </c>
    </row>
    <row r="7" spans="1:7" x14ac:dyDescent="0.25">
      <c r="A7">
        <v>6003</v>
      </c>
      <c r="B7" t="s">
        <v>365</v>
      </c>
      <c r="C7" t="s">
        <v>407</v>
      </c>
      <c r="D7" t="s">
        <v>530</v>
      </c>
      <c r="E7" t="s">
        <v>30</v>
      </c>
      <c r="F7" t="s">
        <v>529</v>
      </c>
      <c r="G7" t="s">
        <v>527</v>
      </c>
    </row>
    <row r="8" spans="1:7" x14ac:dyDescent="0.25">
      <c r="A8">
        <v>6004</v>
      </c>
      <c r="B8" t="s">
        <v>366</v>
      </c>
      <c r="C8" t="s">
        <v>408</v>
      </c>
      <c r="D8" t="s">
        <v>531</v>
      </c>
      <c r="E8" t="s">
        <v>31</v>
      </c>
      <c r="F8" t="s">
        <v>58</v>
      </c>
      <c r="G8" t="s">
        <v>527</v>
      </c>
    </row>
    <row r="9" spans="1:7" x14ac:dyDescent="0.25">
      <c r="A9">
        <v>6004</v>
      </c>
      <c r="B9" t="s">
        <v>366</v>
      </c>
      <c r="C9" t="s">
        <v>408</v>
      </c>
      <c r="D9" t="s">
        <v>531</v>
      </c>
      <c r="E9" t="s">
        <v>32</v>
      </c>
      <c r="F9" t="s">
        <v>536</v>
      </c>
      <c r="G9" t="s">
        <v>523</v>
      </c>
    </row>
    <row r="10" spans="1:7" x14ac:dyDescent="0.25">
      <c r="A10">
        <v>6004</v>
      </c>
      <c r="B10" t="s">
        <v>366</v>
      </c>
      <c r="C10" t="s">
        <v>408</v>
      </c>
      <c r="D10" t="s">
        <v>531</v>
      </c>
      <c r="E10" t="s">
        <v>33</v>
      </c>
      <c r="F10" t="s">
        <v>535</v>
      </c>
      <c r="G10" t="s">
        <v>523</v>
      </c>
    </row>
    <row r="11" spans="1:7" x14ac:dyDescent="0.25">
      <c r="A11">
        <v>6004</v>
      </c>
      <c r="B11" t="s">
        <v>366</v>
      </c>
      <c r="C11" t="s">
        <v>408</v>
      </c>
      <c r="D11" t="s">
        <v>531</v>
      </c>
      <c r="E11" t="s">
        <v>34</v>
      </c>
      <c r="F11" t="s">
        <v>534</v>
      </c>
      <c r="G11" t="s">
        <v>523</v>
      </c>
    </row>
    <row r="12" spans="1:7" x14ac:dyDescent="0.25">
      <c r="A12">
        <v>6004</v>
      </c>
      <c r="B12" t="s">
        <v>366</v>
      </c>
      <c r="C12" t="s">
        <v>408</v>
      </c>
      <c r="D12" t="s">
        <v>531</v>
      </c>
      <c r="E12" t="s">
        <v>35</v>
      </c>
      <c r="F12" t="s">
        <v>533</v>
      </c>
      <c r="G12" t="s">
        <v>523</v>
      </c>
    </row>
    <row r="13" spans="1:7" x14ac:dyDescent="0.25">
      <c r="A13">
        <v>6004</v>
      </c>
      <c r="B13" t="s">
        <v>366</v>
      </c>
      <c r="C13" t="s">
        <v>408</v>
      </c>
      <c r="D13" t="s">
        <v>531</v>
      </c>
      <c r="E13" t="s">
        <v>36</v>
      </c>
      <c r="F13" t="s">
        <v>532</v>
      </c>
      <c r="G13" t="s">
        <v>523</v>
      </c>
    </row>
    <row r="14" spans="1:7" x14ac:dyDescent="0.25">
      <c r="A14">
        <v>6005</v>
      </c>
      <c r="B14" t="s">
        <v>366</v>
      </c>
      <c r="C14" t="s">
        <v>409</v>
      </c>
      <c r="D14" t="s">
        <v>561</v>
      </c>
      <c r="E14" t="s">
        <v>37</v>
      </c>
      <c r="F14" t="s">
        <v>58</v>
      </c>
      <c r="G14" t="s">
        <v>527</v>
      </c>
    </row>
    <row r="15" spans="1:7" x14ac:dyDescent="0.25">
      <c r="A15">
        <v>6005</v>
      </c>
      <c r="B15" t="s">
        <v>366</v>
      </c>
      <c r="C15" t="s">
        <v>409</v>
      </c>
      <c r="D15" t="s">
        <v>561</v>
      </c>
      <c r="E15" t="s">
        <v>38</v>
      </c>
      <c r="F15" t="s">
        <v>562</v>
      </c>
      <c r="G15" t="s">
        <v>523</v>
      </c>
    </row>
    <row r="16" spans="1:7" x14ac:dyDescent="0.25">
      <c r="A16">
        <v>6006</v>
      </c>
      <c r="B16" t="s">
        <v>69</v>
      </c>
      <c r="C16" t="s">
        <v>410</v>
      </c>
      <c r="D16" t="s">
        <v>563</v>
      </c>
      <c r="E16" t="s">
        <v>39</v>
      </c>
      <c r="F16" t="s">
        <v>566</v>
      </c>
      <c r="G16" t="s">
        <v>527</v>
      </c>
    </row>
    <row r="17" spans="1:7" x14ac:dyDescent="0.25">
      <c r="A17">
        <v>6006</v>
      </c>
      <c r="B17" t="s">
        <v>69</v>
      </c>
      <c r="C17" t="s">
        <v>410</v>
      </c>
      <c r="D17" t="s">
        <v>563</v>
      </c>
      <c r="E17" t="s">
        <v>40</v>
      </c>
      <c r="F17" t="s">
        <v>565</v>
      </c>
      <c r="G17" t="s">
        <v>523</v>
      </c>
    </row>
    <row r="18" spans="1:7" x14ac:dyDescent="0.25">
      <c r="A18">
        <v>6006</v>
      </c>
      <c r="B18" t="s">
        <v>69</v>
      </c>
      <c r="C18" t="s">
        <v>410</v>
      </c>
      <c r="D18" t="s">
        <v>563</v>
      </c>
      <c r="E18" t="s">
        <v>41</v>
      </c>
      <c r="F18" t="s">
        <v>564</v>
      </c>
      <c r="G18" t="s">
        <v>523</v>
      </c>
    </row>
    <row r="19" spans="1:7" x14ac:dyDescent="0.25">
      <c r="A19">
        <v>6007</v>
      </c>
      <c r="B19" t="s">
        <v>70</v>
      </c>
      <c r="C19" t="s">
        <v>411</v>
      </c>
      <c r="D19" t="s">
        <v>567</v>
      </c>
      <c r="E19" t="s">
        <v>42</v>
      </c>
      <c r="F19" t="s">
        <v>568</v>
      </c>
      <c r="G19" t="s">
        <v>523</v>
      </c>
    </row>
    <row r="20" spans="1:7" x14ac:dyDescent="0.25">
      <c r="A20">
        <v>6007</v>
      </c>
      <c r="B20" t="s">
        <v>70</v>
      </c>
      <c r="C20" t="s">
        <v>411</v>
      </c>
      <c r="D20" t="s">
        <v>567</v>
      </c>
      <c r="E20" t="s">
        <v>43</v>
      </c>
      <c r="F20" t="s">
        <v>569</v>
      </c>
      <c r="G20" t="s">
        <v>523</v>
      </c>
    </row>
    <row r="21" spans="1:7" x14ac:dyDescent="0.25">
      <c r="A21">
        <v>6007</v>
      </c>
      <c r="B21" t="s">
        <v>70</v>
      </c>
      <c r="C21" t="s">
        <v>411</v>
      </c>
      <c r="D21" t="s">
        <v>567</v>
      </c>
      <c r="E21" t="s">
        <v>44</v>
      </c>
      <c r="F21" t="s">
        <v>570</v>
      </c>
      <c r="G21" t="s">
        <v>523</v>
      </c>
    </row>
    <row r="22" spans="1:7" x14ac:dyDescent="0.25">
      <c r="A22">
        <v>6008</v>
      </c>
      <c r="B22" t="s">
        <v>71</v>
      </c>
      <c r="C22" t="s">
        <v>412</v>
      </c>
      <c r="D22" t="s">
        <v>571</v>
      </c>
      <c r="E22" t="s">
        <v>45</v>
      </c>
      <c r="F22" t="s">
        <v>573</v>
      </c>
      <c r="G22" t="s">
        <v>527</v>
      </c>
    </row>
    <row r="23" spans="1:7" x14ac:dyDescent="0.25">
      <c r="A23">
        <v>6008</v>
      </c>
      <c r="B23" t="s">
        <v>71</v>
      </c>
      <c r="C23" t="s">
        <v>412</v>
      </c>
      <c r="D23" t="s">
        <v>571</v>
      </c>
      <c r="E23" t="s">
        <v>46</v>
      </c>
      <c r="F23" t="s">
        <v>572</v>
      </c>
      <c r="G23" t="s">
        <v>523</v>
      </c>
    </row>
    <row r="24" spans="1:7" x14ac:dyDescent="0.25">
      <c r="A24">
        <v>6009</v>
      </c>
      <c r="B24" t="s">
        <v>72</v>
      </c>
      <c r="C24" t="s">
        <v>413</v>
      </c>
      <c r="D24" t="s">
        <v>574</v>
      </c>
      <c r="E24" t="s">
        <v>47</v>
      </c>
      <c r="F24" t="s">
        <v>575</v>
      </c>
      <c r="G24" t="s">
        <v>527</v>
      </c>
    </row>
    <row r="25" spans="1:7" x14ac:dyDescent="0.25">
      <c r="A25">
        <v>6010</v>
      </c>
      <c r="B25" t="s">
        <v>73</v>
      </c>
      <c r="C25" t="s">
        <v>414</v>
      </c>
      <c r="D25" t="s">
        <v>576</v>
      </c>
      <c r="E25" t="s">
        <v>48</v>
      </c>
      <c r="F25" t="s">
        <v>577</v>
      </c>
      <c r="G25" t="s">
        <v>527</v>
      </c>
    </row>
    <row r="26" spans="1:7" x14ac:dyDescent="0.25">
      <c r="A26" s="24">
        <v>6010</v>
      </c>
      <c r="B26" s="24" t="s">
        <v>73</v>
      </c>
      <c r="C26" s="24" t="s">
        <v>414</v>
      </c>
      <c r="D26" s="24" t="s">
        <v>576</v>
      </c>
      <c r="E26" s="24" t="s">
        <v>188</v>
      </c>
      <c r="F26" s="24" t="s">
        <v>190</v>
      </c>
      <c r="G26" s="24" t="s">
        <v>527</v>
      </c>
    </row>
    <row r="27" spans="1:7" x14ac:dyDescent="0.25">
      <c r="A27" s="24">
        <v>6010</v>
      </c>
      <c r="B27" s="24" t="s">
        <v>73</v>
      </c>
      <c r="C27" s="24" t="s">
        <v>414</v>
      </c>
      <c r="D27" s="24" t="s">
        <v>576</v>
      </c>
      <c r="E27" s="24" t="s">
        <v>189</v>
      </c>
      <c r="F27" s="24" t="s">
        <v>191</v>
      </c>
      <c r="G27" s="24" t="s">
        <v>523</v>
      </c>
    </row>
    <row r="28" spans="1:7" x14ac:dyDescent="0.25">
      <c r="A28">
        <v>6011</v>
      </c>
      <c r="B28" t="s">
        <v>74</v>
      </c>
      <c r="C28" t="s">
        <v>415</v>
      </c>
      <c r="D28" t="s">
        <v>578</v>
      </c>
      <c r="E28" t="s">
        <v>49</v>
      </c>
      <c r="F28" t="s">
        <v>579</v>
      </c>
      <c r="G28" t="s">
        <v>527</v>
      </c>
    </row>
    <row r="29" spans="1:7" x14ac:dyDescent="0.25">
      <c r="A29">
        <v>6012</v>
      </c>
      <c r="B29" t="s">
        <v>75</v>
      </c>
      <c r="C29" t="s">
        <v>416</v>
      </c>
      <c r="D29" t="s">
        <v>580</v>
      </c>
      <c r="E29" t="s">
        <v>50</v>
      </c>
      <c r="F29" t="s">
        <v>582</v>
      </c>
      <c r="G29" t="s">
        <v>527</v>
      </c>
    </row>
    <row r="30" spans="1:7" x14ac:dyDescent="0.25">
      <c r="A30">
        <v>6012</v>
      </c>
      <c r="B30" t="s">
        <v>75</v>
      </c>
      <c r="C30" t="s">
        <v>416</v>
      </c>
      <c r="D30" t="s">
        <v>580</v>
      </c>
      <c r="E30" t="s">
        <v>51</v>
      </c>
      <c r="F30" t="s">
        <v>581</v>
      </c>
      <c r="G30" t="s">
        <v>523</v>
      </c>
    </row>
    <row r="31" spans="1:7" x14ac:dyDescent="0.25">
      <c r="A31">
        <v>6013</v>
      </c>
      <c r="B31" t="s">
        <v>76</v>
      </c>
      <c r="C31" t="s">
        <v>417</v>
      </c>
      <c r="D31" t="s">
        <v>583</v>
      </c>
      <c r="E31" t="s">
        <v>303</v>
      </c>
      <c r="F31" t="s">
        <v>584</v>
      </c>
      <c r="G31" t="s">
        <v>527</v>
      </c>
    </row>
    <row r="32" spans="1:7" x14ac:dyDescent="0.25">
      <c r="A32">
        <v>6014</v>
      </c>
      <c r="B32" t="s">
        <v>77</v>
      </c>
      <c r="C32" t="s">
        <v>418</v>
      </c>
      <c r="D32" t="s">
        <v>585</v>
      </c>
      <c r="E32" t="s">
        <v>304</v>
      </c>
      <c r="F32" t="s">
        <v>586</v>
      </c>
      <c r="G32" t="s">
        <v>527</v>
      </c>
    </row>
    <row r="33" spans="1:7" x14ac:dyDescent="0.25">
      <c r="A33">
        <v>6015</v>
      </c>
      <c r="B33" t="s">
        <v>78</v>
      </c>
      <c r="C33" t="s">
        <v>419</v>
      </c>
      <c r="D33" t="s">
        <v>226</v>
      </c>
      <c r="E33" t="s">
        <v>305</v>
      </c>
      <c r="F33" t="s">
        <v>229</v>
      </c>
      <c r="G33" t="s">
        <v>397</v>
      </c>
    </row>
    <row r="34" spans="1:7" x14ac:dyDescent="0.25">
      <c r="A34">
        <v>6015</v>
      </c>
      <c r="B34" t="s">
        <v>78</v>
      </c>
      <c r="C34" t="s">
        <v>419</v>
      </c>
      <c r="D34" t="s">
        <v>226</v>
      </c>
      <c r="E34" t="s">
        <v>306</v>
      </c>
      <c r="F34" t="s">
        <v>228</v>
      </c>
      <c r="G34" t="s">
        <v>397</v>
      </c>
    </row>
    <row r="35" spans="1:7" x14ac:dyDescent="0.25">
      <c r="A35">
        <v>6015</v>
      </c>
      <c r="B35" t="s">
        <v>78</v>
      </c>
      <c r="C35" t="s">
        <v>419</v>
      </c>
      <c r="D35" t="s">
        <v>226</v>
      </c>
      <c r="E35" t="s">
        <v>307</v>
      </c>
      <c r="F35" t="s">
        <v>227</v>
      </c>
      <c r="G35" t="s">
        <v>397</v>
      </c>
    </row>
    <row r="36" spans="1:7" x14ac:dyDescent="0.25">
      <c r="A36">
        <v>6015</v>
      </c>
      <c r="B36" t="s">
        <v>78</v>
      </c>
      <c r="C36" t="s">
        <v>419</v>
      </c>
      <c r="D36" t="s">
        <v>226</v>
      </c>
      <c r="E36" t="s">
        <v>308</v>
      </c>
      <c r="F36" t="s">
        <v>230</v>
      </c>
      <c r="G36" t="s">
        <v>397</v>
      </c>
    </row>
    <row r="37" spans="1:7" x14ac:dyDescent="0.25">
      <c r="A37">
        <v>6015</v>
      </c>
      <c r="B37" t="s">
        <v>78</v>
      </c>
      <c r="C37" t="s">
        <v>419</v>
      </c>
      <c r="D37" t="s">
        <v>226</v>
      </c>
      <c r="E37" t="s">
        <v>309</v>
      </c>
      <c r="F37" t="s">
        <v>231</v>
      </c>
      <c r="G37" t="s">
        <v>397</v>
      </c>
    </row>
    <row r="38" spans="1:7" x14ac:dyDescent="0.25">
      <c r="A38">
        <v>6016</v>
      </c>
      <c r="B38" t="s">
        <v>79</v>
      </c>
      <c r="C38" t="s">
        <v>420</v>
      </c>
      <c r="D38" t="s">
        <v>232</v>
      </c>
      <c r="E38" t="s">
        <v>310</v>
      </c>
      <c r="F38" t="s">
        <v>233</v>
      </c>
      <c r="G38" t="s">
        <v>527</v>
      </c>
    </row>
    <row r="39" spans="1:7" x14ac:dyDescent="0.25">
      <c r="A39">
        <v>6017</v>
      </c>
      <c r="B39" t="s">
        <v>80</v>
      </c>
      <c r="C39" t="s">
        <v>187</v>
      </c>
      <c r="D39" t="s">
        <v>234</v>
      </c>
      <c r="E39" t="s">
        <v>311</v>
      </c>
      <c r="F39" t="s">
        <v>235</v>
      </c>
      <c r="G39" t="s">
        <v>527</v>
      </c>
    </row>
    <row r="40" spans="1:7" x14ac:dyDescent="0.25">
      <c r="A40">
        <v>6018</v>
      </c>
      <c r="B40" t="s">
        <v>81</v>
      </c>
      <c r="C40" t="s">
        <v>421</v>
      </c>
      <c r="D40" t="s">
        <v>236</v>
      </c>
      <c r="E40" t="s">
        <v>312</v>
      </c>
      <c r="F40" t="s">
        <v>237</v>
      </c>
      <c r="G40" t="s">
        <v>527</v>
      </c>
    </row>
    <row r="41" spans="1:7" x14ac:dyDescent="0.25">
      <c r="A41">
        <v>6019</v>
      </c>
      <c r="B41" t="s">
        <v>82</v>
      </c>
      <c r="C41" t="s">
        <v>422</v>
      </c>
      <c r="D41" t="s">
        <v>142</v>
      </c>
      <c r="E41" t="s">
        <v>313</v>
      </c>
      <c r="F41" t="s">
        <v>143</v>
      </c>
      <c r="G41" t="s">
        <v>527</v>
      </c>
    </row>
    <row r="42" spans="1:7" x14ac:dyDescent="0.25">
      <c r="A42">
        <v>6020</v>
      </c>
      <c r="B42" t="s">
        <v>83</v>
      </c>
      <c r="C42" t="s">
        <v>423</v>
      </c>
      <c r="D42" t="s">
        <v>243</v>
      </c>
      <c r="E42" t="s">
        <v>314</v>
      </c>
      <c r="F42" t="s">
        <v>244</v>
      </c>
      <c r="G42" t="s">
        <v>527</v>
      </c>
    </row>
    <row r="43" spans="1:7" x14ac:dyDescent="0.25">
      <c r="A43">
        <v>6021</v>
      </c>
      <c r="B43" t="s">
        <v>84</v>
      </c>
      <c r="C43" t="s">
        <v>424</v>
      </c>
      <c r="D43" t="s">
        <v>245</v>
      </c>
      <c r="E43" t="s">
        <v>315</v>
      </c>
      <c r="F43" t="s">
        <v>247</v>
      </c>
      <c r="G43" t="s">
        <v>527</v>
      </c>
    </row>
    <row r="44" spans="1:7" x14ac:dyDescent="0.25">
      <c r="A44">
        <v>6021</v>
      </c>
      <c r="B44" t="s">
        <v>84</v>
      </c>
      <c r="C44" t="s">
        <v>424</v>
      </c>
      <c r="D44" t="s">
        <v>245</v>
      </c>
      <c r="E44" t="s">
        <v>316</v>
      </c>
      <c r="F44" t="s">
        <v>246</v>
      </c>
      <c r="G44" t="s">
        <v>523</v>
      </c>
    </row>
    <row r="45" spans="1:7" x14ac:dyDescent="0.25">
      <c r="A45">
        <v>6022</v>
      </c>
      <c r="B45" t="s">
        <v>84</v>
      </c>
      <c r="C45" t="s">
        <v>183</v>
      </c>
      <c r="D45" t="s">
        <v>248</v>
      </c>
      <c r="E45" t="s">
        <v>317</v>
      </c>
      <c r="F45" t="s">
        <v>247</v>
      </c>
      <c r="G45" t="s">
        <v>527</v>
      </c>
    </row>
    <row r="46" spans="1:7" x14ac:dyDescent="0.25">
      <c r="A46">
        <v>6022</v>
      </c>
      <c r="B46" t="s">
        <v>84</v>
      </c>
      <c r="C46" t="s">
        <v>183</v>
      </c>
      <c r="D46" t="s">
        <v>248</v>
      </c>
      <c r="E46" t="s">
        <v>318</v>
      </c>
      <c r="F46" t="s">
        <v>246</v>
      </c>
      <c r="G46" t="s">
        <v>523</v>
      </c>
    </row>
    <row r="47" spans="1:7" x14ac:dyDescent="0.25">
      <c r="A47">
        <v>6023</v>
      </c>
      <c r="B47" t="s">
        <v>84</v>
      </c>
      <c r="C47" t="s">
        <v>425</v>
      </c>
      <c r="D47" t="s">
        <v>249</v>
      </c>
      <c r="E47" t="s">
        <v>319</v>
      </c>
      <c r="F47" t="s">
        <v>247</v>
      </c>
      <c r="G47" t="s">
        <v>527</v>
      </c>
    </row>
    <row r="48" spans="1:7" x14ac:dyDescent="0.25">
      <c r="A48">
        <v>6023</v>
      </c>
      <c r="B48" t="s">
        <v>84</v>
      </c>
      <c r="C48" t="s">
        <v>425</v>
      </c>
      <c r="D48" t="s">
        <v>249</v>
      </c>
      <c r="E48" t="s">
        <v>320</v>
      </c>
      <c r="F48" t="s">
        <v>246</v>
      </c>
      <c r="G48" t="s">
        <v>523</v>
      </c>
    </row>
    <row r="49" spans="1:7" x14ac:dyDescent="0.25">
      <c r="A49">
        <v>6024</v>
      </c>
      <c r="B49" t="s">
        <v>84</v>
      </c>
      <c r="C49" t="s">
        <v>426</v>
      </c>
      <c r="D49" t="s">
        <v>250</v>
      </c>
      <c r="E49" t="s">
        <v>321</v>
      </c>
      <c r="F49" t="s">
        <v>247</v>
      </c>
      <c r="G49" t="s">
        <v>527</v>
      </c>
    </row>
    <row r="50" spans="1:7" x14ac:dyDescent="0.25">
      <c r="A50">
        <v>6024</v>
      </c>
      <c r="B50" t="s">
        <v>84</v>
      </c>
      <c r="C50" t="s">
        <v>426</v>
      </c>
      <c r="D50" t="s">
        <v>250</v>
      </c>
      <c r="E50" t="s">
        <v>322</v>
      </c>
      <c r="F50" t="s">
        <v>246</v>
      </c>
      <c r="G50" t="s">
        <v>523</v>
      </c>
    </row>
    <row r="51" spans="1:7" x14ac:dyDescent="0.25">
      <c r="A51">
        <v>6025</v>
      </c>
      <c r="B51" t="s">
        <v>85</v>
      </c>
      <c r="C51" t="s">
        <v>427</v>
      </c>
      <c r="D51" t="s">
        <v>251</v>
      </c>
      <c r="E51" t="s">
        <v>323</v>
      </c>
      <c r="F51" t="s">
        <v>254</v>
      </c>
      <c r="G51" t="s">
        <v>523</v>
      </c>
    </row>
    <row r="52" spans="1:7" x14ac:dyDescent="0.25">
      <c r="A52">
        <v>6025</v>
      </c>
      <c r="B52" t="s">
        <v>85</v>
      </c>
      <c r="C52" t="s">
        <v>427</v>
      </c>
      <c r="D52" t="s">
        <v>251</v>
      </c>
      <c r="E52" t="s">
        <v>324</v>
      </c>
      <c r="F52" t="s">
        <v>253</v>
      </c>
      <c r="G52" t="s">
        <v>523</v>
      </c>
    </row>
    <row r="53" spans="1:7" x14ac:dyDescent="0.25">
      <c r="A53">
        <v>6025</v>
      </c>
      <c r="B53" t="s">
        <v>85</v>
      </c>
      <c r="C53" t="s">
        <v>427</v>
      </c>
      <c r="D53" t="s">
        <v>251</v>
      </c>
      <c r="E53" t="s">
        <v>325</v>
      </c>
      <c r="F53" t="s">
        <v>252</v>
      </c>
      <c r="G53" t="s">
        <v>523</v>
      </c>
    </row>
    <row r="54" spans="1:7" x14ac:dyDescent="0.25">
      <c r="A54">
        <v>6026</v>
      </c>
      <c r="B54" t="s">
        <v>85</v>
      </c>
      <c r="C54" t="s">
        <v>428</v>
      </c>
      <c r="D54" t="s">
        <v>255</v>
      </c>
      <c r="E54" t="s">
        <v>326</v>
      </c>
      <c r="F54" t="s">
        <v>256</v>
      </c>
      <c r="G54" t="s">
        <v>527</v>
      </c>
    </row>
    <row r="55" spans="1:7" x14ac:dyDescent="0.25">
      <c r="A55">
        <v>6027</v>
      </c>
      <c r="B55" t="s">
        <v>86</v>
      </c>
      <c r="C55" t="s">
        <v>429</v>
      </c>
      <c r="D55" t="s">
        <v>257</v>
      </c>
      <c r="E55" t="s">
        <v>327</v>
      </c>
      <c r="F55" t="s">
        <v>240</v>
      </c>
      <c r="G55" t="s">
        <v>527</v>
      </c>
    </row>
    <row r="56" spans="1:7" x14ac:dyDescent="0.25">
      <c r="A56">
        <v>6027</v>
      </c>
      <c r="B56" t="s">
        <v>86</v>
      </c>
      <c r="C56" t="s">
        <v>429</v>
      </c>
      <c r="D56" t="s">
        <v>257</v>
      </c>
      <c r="E56" t="s">
        <v>328</v>
      </c>
      <c r="F56" t="s">
        <v>258</v>
      </c>
      <c r="G56" t="s">
        <v>523</v>
      </c>
    </row>
    <row r="57" spans="1:7" x14ac:dyDescent="0.25">
      <c r="A57">
        <v>6027</v>
      </c>
      <c r="B57" t="s">
        <v>86</v>
      </c>
      <c r="C57" t="s">
        <v>429</v>
      </c>
      <c r="D57" t="s">
        <v>257</v>
      </c>
      <c r="E57" t="s">
        <v>329</v>
      </c>
      <c r="F57" t="s">
        <v>0</v>
      </c>
      <c r="G57" t="s">
        <v>523</v>
      </c>
    </row>
    <row r="58" spans="1:7" x14ac:dyDescent="0.25">
      <c r="A58">
        <v>6027</v>
      </c>
      <c r="B58" t="s">
        <v>86</v>
      </c>
      <c r="C58" t="s">
        <v>429</v>
      </c>
      <c r="D58" t="s">
        <v>257</v>
      </c>
      <c r="E58" t="s">
        <v>330</v>
      </c>
      <c r="F58" t="s">
        <v>1</v>
      </c>
      <c r="G58" t="s">
        <v>523</v>
      </c>
    </row>
    <row r="59" spans="1:7" x14ac:dyDescent="0.25">
      <c r="A59">
        <v>6027</v>
      </c>
      <c r="B59" t="s">
        <v>86</v>
      </c>
      <c r="C59" t="s">
        <v>429</v>
      </c>
      <c r="D59" t="s">
        <v>257</v>
      </c>
      <c r="E59" t="s">
        <v>331</v>
      </c>
      <c r="F59" t="s">
        <v>2</v>
      </c>
      <c r="G59" t="s">
        <v>523</v>
      </c>
    </row>
    <row r="60" spans="1:7" x14ac:dyDescent="0.25">
      <c r="A60">
        <v>6028</v>
      </c>
      <c r="B60" t="s">
        <v>87</v>
      </c>
      <c r="C60" t="s">
        <v>430</v>
      </c>
      <c r="D60" t="s">
        <v>606</v>
      </c>
      <c r="E60" t="s">
        <v>332</v>
      </c>
      <c r="F60" t="s">
        <v>607</v>
      </c>
      <c r="G60" t="s">
        <v>523</v>
      </c>
    </row>
    <row r="61" spans="1:7" x14ac:dyDescent="0.25">
      <c r="A61">
        <v>6028</v>
      </c>
      <c r="B61" t="s">
        <v>87</v>
      </c>
      <c r="C61" t="s">
        <v>430</v>
      </c>
      <c r="D61" t="s">
        <v>606</v>
      </c>
      <c r="E61" t="s">
        <v>333</v>
      </c>
      <c r="F61" t="s">
        <v>608</v>
      </c>
      <c r="G61" t="s">
        <v>523</v>
      </c>
    </row>
    <row r="62" spans="1:7" x14ac:dyDescent="0.25">
      <c r="A62">
        <v>6028</v>
      </c>
      <c r="B62" t="s">
        <v>87</v>
      </c>
      <c r="C62" t="s">
        <v>430</v>
      </c>
      <c r="D62" t="s">
        <v>606</v>
      </c>
      <c r="E62" t="s">
        <v>334</v>
      </c>
      <c r="F62" t="s">
        <v>609</v>
      </c>
      <c r="G62" t="s">
        <v>523</v>
      </c>
    </row>
    <row r="63" spans="1:7" x14ac:dyDescent="0.25">
      <c r="A63">
        <v>6029</v>
      </c>
      <c r="B63" t="s">
        <v>88</v>
      </c>
      <c r="C63" t="s">
        <v>431</v>
      </c>
      <c r="D63" t="s">
        <v>610</v>
      </c>
      <c r="E63" t="s">
        <v>335</v>
      </c>
      <c r="F63" t="s">
        <v>615</v>
      </c>
      <c r="G63" t="s">
        <v>527</v>
      </c>
    </row>
    <row r="64" spans="1:7" x14ac:dyDescent="0.25">
      <c r="A64">
        <v>6029</v>
      </c>
      <c r="B64" t="s">
        <v>88</v>
      </c>
      <c r="C64" t="s">
        <v>431</v>
      </c>
      <c r="D64" t="s">
        <v>610</v>
      </c>
      <c r="E64" t="s">
        <v>336</v>
      </c>
      <c r="F64" t="s">
        <v>612</v>
      </c>
      <c r="G64" t="s">
        <v>523</v>
      </c>
    </row>
    <row r="65" spans="1:7" x14ac:dyDescent="0.25">
      <c r="A65">
        <v>6029</v>
      </c>
      <c r="B65" t="s">
        <v>88</v>
      </c>
      <c r="C65" t="s">
        <v>431</v>
      </c>
      <c r="D65" t="s">
        <v>610</v>
      </c>
      <c r="E65" t="s">
        <v>337</v>
      </c>
      <c r="F65" t="s">
        <v>611</v>
      </c>
      <c r="G65" t="s">
        <v>523</v>
      </c>
    </row>
    <row r="66" spans="1:7" x14ac:dyDescent="0.25">
      <c r="A66">
        <v>6029</v>
      </c>
      <c r="B66" t="s">
        <v>88</v>
      </c>
      <c r="C66" t="s">
        <v>431</v>
      </c>
      <c r="D66" t="s">
        <v>610</v>
      </c>
      <c r="E66" t="s">
        <v>338</v>
      </c>
      <c r="F66" t="s">
        <v>613</v>
      </c>
      <c r="G66" t="s">
        <v>523</v>
      </c>
    </row>
    <row r="67" spans="1:7" x14ac:dyDescent="0.25">
      <c r="A67">
        <v>6029</v>
      </c>
      <c r="B67" t="s">
        <v>88</v>
      </c>
      <c r="C67" t="s">
        <v>431</v>
      </c>
      <c r="D67" t="s">
        <v>610</v>
      </c>
      <c r="E67" t="s">
        <v>339</v>
      </c>
      <c r="F67" t="s">
        <v>614</v>
      </c>
      <c r="G67" t="s">
        <v>523</v>
      </c>
    </row>
    <row r="68" spans="1:7" x14ac:dyDescent="0.25">
      <c r="A68">
        <v>6030</v>
      </c>
      <c r="B68" t="s">
        <v>89</v>
      </c>
      <c r="C68" t="s">
        <v>432</v>
      </c>
      <c r="D68" t="s">
        <v>616</v>
      </c>
      <c r="E68" t="s">
        <v>342</v>
      </c>
      <c r="F68" t="s">
        <v>617</v>
      </c>
      <c r="G68" t="s">
        <v>527</v>
      </c>
    </row>
    <row r="69" spans="1:7" x14ac:dyDescent="0.25">
      <c r="A69">
        <v>6030</v>
      </c>
      <c r="B69" t="s">
        <v>89</v>
      </c>
      <c r="C69" t="s">
        <v>432</v>
      </c>
      <c r="D69" t="s">
        <v>616</v>
      </c>
      <c r="E69" t="s">
        <v>343</v>
      </c>
      <c r="F69" t="s">
        <v>618</v>
      </c>
      <c r="G69" t="s">
        <v>523</v>
      </c>
    </row>
    <row r="70" spans="1:7" x14ac:dyDescent="0.25">
      <c r="A70">
        <v>6030</v>
      </c>
      <c r="B70" t="s">
        <v>89</v>
      </c>
      <c r="C70" t="s">
        <v>432</v>
      </c>
      <c r="D70" t="s">
        <v>616</v>
      </c>
      <c r="E70" t="s">
        <v>344</v>
      </c>
      <c r="F70" t="s">
        <v>619</v>
      </c>
      <c r="G70" t="s">
        <v>523</v>
      </c>
    </row>
    <row r="71" spans="1:7" x14ac:dyDescent="0.25">
      <c r="A71">
        <v>6030</v>
      </c>
      <c r="B71" t="s">
        <v>89</v>
      </c>
      <c r="C71" t="s">
        <v>432</v>
      </c>
      <c r="D71" t="s">
        <v>616</v>
      </c>
      <c r="E71" t="s">
        <v>345</v>
      </c>
      <c r="F71" t="s">
        <v>620</v>
      </c>
      <c r="G71" t="s">
        <v>523</v>
      </c>
    </row>
    <row r="72" spans="1:7" x14ac:dyDescent="0.25">
      <c r="A72">
        <v>6031</v>
      </c>
      <c r="B72" t="s">
        <v>90</v>
      </c>
      <c r="C72" t="s">
        <v>433</v>
      </c>
      <c r="D72" t="s">
        <v>621</v>
      </c>
      <c r="E72" t="s">
        <v>346</v>
      </c>
      <c r="F72" t="s">
        <v>623</v>
      </c>
      <c r="G72" t="s">
        <v>527</v>
      </c>
    </row>
    <row r="73" spans="1:7" x14ac:dyDescent="0.25">
      <c r="A73">
        <v>6031</v>
      </c>
      <c r="B73" t="s">
        <v>90</v>
      </c>
      <c r="C73" t="s">
        <v>433</v>
      </c>
      <c r="D73" t="s">
        <v>621</v>
      </c>
      <c r="E73" t="s">
        <v>347</v>
      </c>
      <c r="F73" t="s">
        <v>624</v>
      </c>
      <c r="G73" t="s">
        <v>523</v>
      </c>
    </row>
    <row r="74" spans="1:7" x14ac:dyDescent="0.25">
      <c r="A74">
        <v>6031</v>
      </c>
      <c r="B74" t="s">
        <v>90</v>
      </c>
      <c r="C74" t="s">
        <v>433</v>
      </c>
      <c r="D74" t="s">
        <v>621</v>
      </c>
      <c r="E74" t="s">
        <v>348</v>
      </c>
      <c r="F74" t="s">
        <v>625</v>
      </c>
      <c r="G74" t="s">
        <v>523</v>
      </c>
    </row>
    <row r="75" spans="1:7" x14ac:dyDescent="0.25">
      <c r="A75">
        <v>6031</v>
      </c>
      <c r="B75" t="s">
        <v>90</v>
      </c>
      <c r="C75" t="s">
        <v>433</v>
      </c>
      <c r="D75" t="s">
        <v>621</v>
      </c>
      <c r="E75" t="s">
        <v>349</v>
      </c>
      <c r="F75" t="s">
        <v>622</v>
      </c>
      <c r="G75" t="s">
        <v>523</v>
      </c>
    </row>
    <row r="76" spans="1:7" x14ac:dyDescent="0.25">
      <c r="A76">
        <v>6032</v>
      </c>
      <c r="B76" t="s">
        <v>91</v>
      </c>
      <c r="C76" t="s">
        <v>445</v>
      </c>
      <c r="D76" t="s">
        <v>626</v>
      </c>
      <c r="E76" t="s">
        <v>350</v>
      </c>
      <c r="F76" t="s">
        <v>628</v>
      </c>
      <c r="G76" t="s">
        <v>527</v>
      </c>
    </row>
    <row r="77" spans="1:7" x14ac:dyDescent="0.25">
      <c r="A77">
        <v>6032</v>
      </c>
      <c r="B77" t="s">
        <v>91</v>
      </c>
      <c r="C77" t="s">
        <v>445</v>
      </c>
      <c r="D77" t="s">
        <v>626</v>
      </c>
      <c r="E77" t="s">
        <v>351</v>
      </c>
      <c r="F77" t="s">
        <v>627</v>
      </c>
      <c r="G77" t="s">
        <v>523</v>
      </c>
    </row>
    <row r="78" spans="1:7" x14ac:dyDescent="0.25">
      <c r="A78">
        <v>6033</v>
      </c>
      <c r="B78" t="s">
        <v>92</v>
      </c>
      <c r="C78" t="s">
        <v>186</v>
      </c>
      <c r="D78" t="s">
        <v>629</v>
      </c>
      <c r="E78" t="s">
        <v>352</v>
      </c>
      <c r="F78" t="s">
        <v>630</v>
      </c>
      <c r="G78" t="s">
        <v>527</v>
      </c>
    </row>
    <row r="79" spans="1:7" x14ac:dyDescent="0.25">
      <c r="A79">
        <v>6033</v>
      </c>
      <c r="B79" t="s">
        <v>92</v>
      </c>
      <c r="C79" t="s">
        <v>186</v>
      </c>
      <c r="D79" t="s">
        <v>629</v>
      </c>
      <c r="E79" t="s">
        <v>353</v>
      </c>
      <c r="F79" t="s">
        <v>631</v>
      </c>
      <c r="G79" t="s">
        <v>523</v>
      </c>
    </row>
    <row r="80" spans="1:7" x14ac:dyDescent="0.25">
      <c r="A80">
        <v>6034</v>
      </c>
      <c r="B80" t="s">
        <v>92</v>
      </c>
      <c r="C80" t="s">
        <v>446</v>
      </c>
      <c r="D80" t="s">
        <v>632</v>
      </c>
      <c r="E80" t="s">
        <v>354</v>
      </c>
      <c r="F80" t="s">
        <v>630</v>
      </c>
      <c r="G80" t="s">
        <v>527</v>
      </c>
    </row>
    <row r="81" spans="1:7" x14ac:dyDescent="0.25">
      <c r="A81">
        <v>6034</v>
      </c>
      <c r="B81" t="s">
        <v>92</v>
      </c>
      <c r="C81" t="s">
        <v>446</v>
      </c>
      <c r="D81" t="s">
        <v>632</v>
      </c>
      <c r="E81" t="s">
        <v>355</v>
      </c>
      <c r="F81" t="s">
        <v>631</v>
      </c>
      <c r="G81" t="s">
        <v>523</v>
      </c>
    </row>
    <row r="82" spans="1:7" x14ac:dyDescent="0.25">
      <c r="A82">
        <v>6035</v>
      </c>
      <c r="B82" t="s">
        <v>93</v>
      </c>
      <c r="C82" t="s">
        <v>447</v>
      </c>
      <c r="D82" t="s">
        <v>640</v>
      </c>
      <c r="E82" t="s">
        <v>356</v>
      </c>
      <c r="F82" t="s">
        <v>641</v>
      </c>
      <c r="G82" t="s">
        <v>527</v>
      </c>
    </row>
    <row r="83" spans="1:7" x14ac:dyDescent="0.25">
      <c r="A83">
        <v>6035</v>
      </c>
      <c r="B83" t="s">
        <v>93</v>
      </c>
      <c r="C83" t="s">
        <v>447</v>
      </c>
      <c r="D83" t="s">
        <v>640</v>
      </c>
      <c r="E83" t="s">
        <v>357</v>
      </c>
      <c r="F83" t="s">
        <v>642</v>
      </c>
      <c r="G83" t="s">
        <v>523</v>
      </c>
    </row>
    <row r="84" spans="1:7" x14ac:dyDescent="0.25">
      <c r="A84">
        <v>6036</v>
      </c>
      <c r="B84" t="s">
        <v>94</v>
      </c>
      <c r="C84" t="s">
        <v>448</v>
      </c>
      <c r="D84" t="s">
        <v>10</v>
      </c>
      <c r="E84" t="s">
        <v>360</v>
      </c>
      <c r="F84" t="s">
        <v>13</v>
      </c>
      <c r="G84" t="s">
        <v>523</v>
      </c>
    </row>
    <row r="85" spans="1:7" x14ac:dyDescent="0.25">
      <c r="A85">
        <v>6036</v>
      </c>
      <c r="B85" t="s">
        <v>94</v>
      </c>
      <c r="C85" t="s">
        <v>448</v>
      </c>
      <c r="D85" t="s">
        <v>10</v>
      </c>
      <c r="E85" t="s">
        <v>359</v>
      </c>
      <c r="F85" t="s">
        <v>11</v>
      </c>
      <c r="G85" t="s">
        <v>523</v>
      </c>
    </row>
    <row r="86" spans="1:7" x14ac:dyDescent="0.25">
      <c r="A86">
        <v>6036</v>
      </c>
      <c r="B86" t="s">
        <v>94</v>
      </c>
      <c r="C86" t="s">
        <v>448</v>
      </c>
      <c r="D86" t="s">
        <v>10</v>
      </c>
      <c r="E86" t="s">
        <v>358</v>
      </c>
      <c r="F86" t="s">
        <v>12</v>
      </c>
      <c r="G86" t="s">
        <v>523</v>
      </c>
    </row>
    <row r="87" spans="1:7" x14ac:dyDescent="0.25">
      <c r="A87">
        <v>6037</v>
      </c>
      <c r="B87" t="s">
        <v>95</v>
      </c>
      <c r="C87" t="s">
        <v>449</v>
      </c>
      <c r="D87" t="s">
        <v>260</v>
      </c>
      <c r="E87" t="s">
        <v>363</v>
      </c>
      <c r="F87" t="s">
        <v>261</v>
      </c>
      <c r="G87" t="s">
        <v>527</v>
      </c>
    </row>
    <row r="88" spans="1:7" x14ac:dyDescent="0.25">
      <c r="A88">
        <v>6037</v>
      </c>
      <c r="B88" t="s">
        <v>95</v>
      </c>
      <c r="C88" t="s">
        <v>449</v>
      </c>
      <c r="D88" t="s">
        <v>260</v>
      </c>
      <c r="E88" t="s">
        <v>362</v>
      </c>
      <c r="F88" t="s">
        <v>262</v>
      </c>
      <c r="G88" t="s">
        <v>523</v>
      </c>
    </row>
    <row r="89" spans="1:7" x14ac:dyDescent="0.25">
      <c r="A89">
        <v>6037</v>
      </c>
      <c r="B89" t="s">
        <v>95</v>
      </c>
      <c r="C89" t="s">
        <v>449</v>
      </c>
      <c r="D89" t="s">
        <v>260</v>
      </c>
      <c r="E89" t="s">
        <v>361</v>
      </c>
      <c r="F89" t="s">
        <v>263</v>
      </c>
      <c r="G89" t="s">
        <v>523</v>
      </c>
    </row>
    <row r="90" spans="1:7" x14ac:dyDescent="0.25">
      <c r="A90">
        <v>6038</v>
      </c>
      <c r="B90" t="s">
        <v>398</v>
      </c>
      <c r="C90" t="s">
        <v>450</v>
      </c>
      <c r="D90" t="s">
        <v>264</v>
      </c>
      <c r="E90" t="s">
        <v>394</v>
      </c>
      <c r="F90" t="s">
        <v>265</v>
      </c>
      <c r="G90" t="s">
        <v>523</v>
      </c>
    </row>
    <row r="91" spans="1:7" x14ac:dyDescent="0.25">
      <c r="A91">
        <v>6038</v>
      </c>
      <c r="B91" t="s">
        <v>398</v>
      </c>
      <c r="C91" t="s">
        <v>450</v>
      </c>
      <c r="D91" t="s">
        <v>264</v>
      </c>
      <c r="E91" t="s">
        <v>395</v>
      </c>
      <c r="F91" t="s">
        <v>266</v>
      </c>
      <c r="G91" t="s">
        <v>523</v>
      </c>
    </row>
    <row r="92" spans="1:7" x14ac:dyDescent="0.25">
      <c r="A92">
        <v>6038</v>
      </c>
      <c r="B92" t="s">
        <v>398</v>
      </c>
      <c r="C92" t="s">
        <v>450</v>
      </c>
      <c r="D92" t="s">
        <v>264</v>
      </c>
      <c r="E92" t="s">
        <v>396</v>
      </c>
      <c r="F92" t="s">
        <v>267</v>
      </c>
      <c r="G92" t="s">
        <v>523</v>
      </c>
    </row>
    <row r="93" spans="1:7" x14ac:dyDescent="0.25">
      <c r="A93">
        <v>6039</v>
      </c>
      <c r="B93" t="s">
        <v>369</v>
      </c>
      <c r="C93" t="s">
        <v>451</v>
      </c>
      <c r="D93" t="s">
        <v>270</v>
      </c>
      <c r="E93" t="s">
        <v>96</v>
      </c>
      <c r="F93" t="s">
        <v>273</v>
      </c>
      <c r="G93" t="s">
        <v>527</v>
      </c>
    </row>
    <row r="94" spans="1:7" x14ac:dyDescent="0.25">
      <c r="A94">
        <v>6039</v>
      </c>
      <c r="B94" t="s">
        <v>369</v>
      </c>
      <c r="C94" t="s">
        <v>451</v>
      </c>
      <c r="D94" t="s">
        <v>270</v>
      </c>
      <c r="E94" t="s">
        <v>97</v>
      </c>
      <c r="F94" t="s">
        <v>271</v>
      </c>
      <c r="G94" t="s">
        <v>523</v>
      </c>
    </row>
    <row r="95" spans="1:7" x14ac:dyDescent="0.25">
      <c r="A95">
        <v>6039</v>
      </c>
      <c r="B95" t="s">
        <v>369</v>
      </c>
      <c r="C95" t="s">
        <v>451</v>
      </c>
      <c r="D95" t="s">
        <v>270</v>
      </c>
      <c r="E95" t="s">
        <v>98</v>
      </c>
      <c r="F95" t="s">
        <v>272</v>
      </c>
      <c r="G95" t="s">
        <v>523</v>
      </c>
    </row>
    <row r="96" spans="1:7" x14ac:dyDescent="0.25">
      <c r="A96">
        <v>6040</v>
      </c>
      <c r="B96" t="s">
        <v>369</v>
      </c>
      <c r="C96" t="s">
        <v>452</v>
      </c>
      <c r="D96" t="s">
        <v>274</v>
      </c>
      <c r="E96" t="s">
        <v>99</v>
      </c>
      <c r="F96" t="s">
        <v>273</v>
      </c>
      <c r="G96" t="s">
        <v>527</v>
      </c>
    </row>
    <row r="97" spans="1:7" x14ac:dyDescent="0.25">
      <c r="A97">
        <v>6041</v>
      </c>
      <c r="B97" t="s">
        <v>369</v>
      </c>
      <c r="C97" t="s">
        <v>453</v>
      </c>
      <c r="D97" t="s">
        <v>275</v>
      </c>
      <c r="E97" t="s">
        <v>100</v>
      </c>
      <c r="F97" t="s">
        <v>273</v>
      </c>
      <c r="G97" t="s">
        <v>527</v>
      </c>
    </row>
    <row r="98" spans="1:7" x14ac:dyDescent="0.25">
      <c r="A98">
        <v>6042</v>
      </c>
      <c r="B98" t="s">
        <v>370</v>
      </c>
      <c r="C98" t="s">
        <v>185</v>
      </c>
      <c r="D98" t="s">
        <v>276</v>
      </c>
      <c r="E98" t="s">
        <v>101</v>
      </c>
      <c r="F98" t="s">
        <v>277</v>
      </c>
      <c r="G98" t="s">
        <v>527</v>
      </c>
    </row>
    <row r="99" spans="1:7" x14ac:dyDescent="0.25">
      <c r="A99">
        <v>6042</v>
      </c>
      <c r="B99" t="s">
        <v>370</v>
      </c>
      <c r="C99" t="s">
        <v>185</v>
      </c>
      <c r="D99" t="s">
        <v>276</v>
      </c>
      <c r="E99" t="s">
        <v>102</v>
      </c>
      <c r="F99" t="s">
        <v>281</v>
      </c>
      <c r="G99" t="s">
        <v>523</v>
      </c>
    </row>
    <row r="100" spans="1:7" x14ac:dyDescent="0.25">
      <c r="A100">
        <v>6042</v>
      </c>
      <c r="B100" t="s">
        <v>370</v>
      </c>
      <c r="C100" t="s">
        <v>185</v>
      </c>
      <c r="D100" t="s">
        <v>276</v>
      </c>
      <c r="E100" t="s">
        <v>103</v>
      </c>
      <c r="F100" t="s">
        <v>279</v>
      </c>
      <c r="G100" t="s">
        <v>523</v>
      </c>
    </row>
    <row r="101" spans="1:7" x14ac:dyDescent="0.25">
      <c r="A101">
        <v>6042</v>
      </c>
      <c r="B101" t="s">
        <v>370</v>
      </c>
      <c r="C101" t="s">
        <v>185</v>
      </c>
      <c r="D101" t="s">
        <v>276</v>
      </c>
      <c r="E101" t="s">
        <v>367</v>
      </c>
      <c r="F101" t="s">
        <v>278</v>
      </c>
      <c r="G101" t="s">
        <v>523</v>
      </c>
    </row>
    <row r="102" spans="1:7" x14ac:dyDescent="0.25">
      <c r="A102">
        <v>6042</v>
      </c>
      <c r="B102" t="s">
        <v>370</v>
      </c>
      <c r="C102" t="s">
        <v>185</v>
      </c>
      <c r="D102" t="s">
        <v>276</v>
      </c>
      <c r="E102" t="s">
        <v>368</v>
      </c>
      <c r="F102" t="s">
        <v>280</v>
      </c>
      <c r="G102" t="s">
        <v>523</v>
      </c>
    </row>
    <row r="103" spans="1:7" x14ac:dyDescent="0.25">
      <c r="A103">
        <v>6043</v>
      </c>
      <c r="B103" t="s">
        <v>399</v>
      </c>
      <c r="C103" t="s">
        <v>454</v>
      </c>
      <c r="D103" t="s">
        <v>241</v>
      </c>
      <c r="E103" t="s">
        <v>371</v>
      </c>
      <c r="F103" t="s">
        <v>65</v>
      </c>
      <c r="G103" t="s">
        <v>527</v>
      </c>
    </row>
    <row r="104" spans="1:7" x14ac:dyDescent="0.25">
      <c r="A104">
        <v>6044</v>
      </c>
      <c r="B104" t="s">
        <v>399</v>
      </c>
      <c r="C104" t="s">
        <v>455</v>
      </c>
      <c r="D104" t="s">
        <v>242</v>
      </c>
      <c r="E104" t="s">
        <v>372</v>
      </c>
      <c r="F104" t="s">
        <v>65</v>
      </c>
      <c r="G104" t="s">
        <v>527</v>
      </c>
    </row>
    <row r="105" spans="1:7" x14ac:dyDescent="0.25">
      <c r="A105">
        <v>6045</v>
      </c>
      <c r="B105" t="s">
        <v>399</v>
      </c>
      <c r="C105" t="s">
        <v>456</v>
      </c>
      <c r="D105" t="s">
        <v>104</v>
      </c>
      <c r="E105" t="s">
        <v>373</v>
      </c>
      <c r="F105" t="s">
        <v>65</v>
      </c>
      <c r="G105" t="s">
        <v>527</v>
      </c>
    </row>
    <row r="106" spans="1:7" x14ac:dyDescent="0.25">
      <c r="A106">
        <v>6046</v>
      </c>
      <c r="B106" t="s">
        <v>399</v>
      </c>
      <c r="C106" t="s">
        <v>457</v>
      </c>
      <c r="D106" t="s">
        <v>105</v>
      </c>
      <c r="E106" t="s">
        <v>374</v>
      </c>
      <c r="F106" t="s">
        <v>65</v>
      </c>
      <c r="G106" t="s">
        <v>527</v>
      </c>
    </row>
    <row r="107" spans="1:7" x14ac:dyDescent="0.25">
      <c r="A107">
        <v>6047</v>
      </c>
      <c r="B107" t="s">
        <v>399</v>
      </c>
      <c r="C107" t="s">
        <v>458</v>
      </c>
      <c r="D107" t="s">
        <v>106</v>
      </c>
      <c r="E107" t="s">
        <v>375</v>
      </c>
      <c r="F107" t="s">
        <v>65</v>
      </c>
      <c r="G107" t="s">
        <v>527</v>
      </c>
    </row>
    <row r="108" spans="1:7" x14ac:dyDescent="0.25">
      <c r="A108">
        <v>6048</v>
      </c>
      <c r="B108" t="s">
        <v>399</v>
      </c>
      <c r="C108" t="s">
        <v>459</v>
      </c>
      <c r="D108" t="s">
        <v>107</v>
      </c>
      <c r="E108" t="s">
        <v>376</v>
      </c>
      <c r="F108" t="s">
        <v>65</v>
      </c>
      <c r="G108" t="s">
        <v>527</v>
      </c>
    </row>
    <row r="109" spans="1:7" x14ac:dyDescent="0.25">
      <c r="A109">
        <v>6049</v>
      </c>
      <c r="B109" t="s">
        <v>400</v>
      </c>
      <c r="C109" t="s">
        <v>460</v>
      </c>
      <c r="D109" t="s">
        <v>108</v>
      </c>
      <c r="E109" t="s">
        <v>377</v>
      </c>
      <c r="F109" t="s">
        <v>111</v>
      </c>
      <c r="G109" t="s">
        <v>527</v>
      </c>
    </row>
    <row r="110" spans="1:7" x14ac:dyDescent="0.25">
      <c r="A110">
        <v>6049</v>
      </c>
      <c r="B110" t="s">
        <v>400</v>
      </c>
      <c r="C110" t="s">
        <v>460</v>
      </c>
      <c r="D110" t="s">
        <v>108</v>
      </c>
      <c r="E110" t="s">
        <v>378</v>
      </c>
      <c r="F110" t="s">
        <v>110</v>
      </c>
      <c r="G110" t="s">
        <v>523</v>
      </c>
    </row>
    <row r="111" spans="1:7" x14ac:dyDescent="0.25">
      <c r="A111">
        <v>6049</v>
      </c>
      <c r="B111" t="s">
        <v>400</v>
      </c>
      <c r="C111" t="s">
        <v>460</v>
      </c>
      <c r="D111" t="s">
        <v>108</v>
      </c>
      <c r="E111" t="s">
        <v>379</v>
      </c>
      <c r="F111" t="s">
        <v>109</v>
      </c>
      <c r="G111" t="s">
        <v>523</v>
      </c>
    </row>
    <row r="112" spans="1:7" x14ac:dyDescent="0.25">
      <c r="A112">
        <v>6050</v>
      </c>
      <c r="B112" t="s">
        <v>401</v>
      </c>
      <c r="C112" t="s">
        <v>461</v>
      </c>
      <c r="D112" t="s">
        <v>112</v>
      </c>
      <c r="E112" t="s">
        <v>380</v>
      </c>
      <c r="F112" t="s">
        <v>113</v>
      </c>
      <c r="G112" t="s">
        <v>527</v>
      </c>
    </row>
    <row r="113" spans="1:7" x14ac:dyDescent="0.25">
      <c r="A113">
        <v>6050</v>
      </c>
      <c r="B113" t="s">
        <v>401</v>
      </c>
      <c r="C113" t="s">
        <v>461</v>
      </c>
      <c r="D113" t="s">
        <v>112</v>
      </c>
      <c r="E113" t="s">
        <v>381</v>
      </c>
      <c r="F113" t="s">
        <v>114</v>
      </c>
      <c r="G113" t="s">
        <v>523</v>
      </c>
    </row>
    <row r="114" spans="1:7" x14ac:dyDescent="0.25">
      <c r="A114">
        <v>6050</v>
      </c>
      <c r="B114" t="s">
        <v>401</v>
      </c>
      <c r="C114" t="s">
        <v>461</v>
      </c>
      <c r="D114" t="s">
        <v>112</v>
      </c>
      <c r="E114" t="s">
        <v>382</v>
      </c>
      <c r="F114" t="s">
        <v>115</v>
      </c>
      <c r="G114" t="s">
        <v>523</v>
      </c>
    </row>
    <row r="115" spans="1:7" x14ac:dyDescent="0.25">
      <c r="A115">
        <v>6051</v>
      </c>
      <c r="B115" t="s">
        <v>401</v>
      </c>
      <c r="C115" t="s">
        <v>462</v>
      </c>
      <c r="D115" t="s">
        <v>116</v>
      </c>
      <c r="E115" t="s">
        <v>383</v>
      </c>
      <c r="F115" t="s">
        <v>113</v>
      </c>
      <c r="G115" t="s">
        <v>527</v>
      </c>
    </row>
    <row r="116" spans="1:7" x14ac:dyDescent="0.25">
      <c r="A116">
        <v>6051</v>
      </c>
      <c r="B116" t="s">
        <v>401</v>
      </c>
      <c r="C116" t="s">
        <v>462</v>
      </c>
      <c r="D116" t="s">
        <v>116</v>
      </c>
      <c r="E116" t="s">
        <v>384</v>
      </c>
      <c r="F116" t="s">
        <v>114</v>
      </c>
      <c r="G116" t="s">
        <v>523</v>
      </c>
    </row>
    <row r="117" spans="1:7" x14ac:dyDescent="0.25">
      <c r="A117">
        <v>6051</v>
      </c>
      <c r="B117" t="s">
        <v>401</v>
      </c>
      <c r="C117" t="s">
        <v>462</v>
      </c>
      <c r="D117" t="s">
        <v>116</v>
      </c>
      <c r="E117" t="s">
        <v>385</v>
      </c>
      <c r="F117" t="s">
        <v>115</v>
      </c>
      <c r="G117" t="s">
        <v>523</v>
      </c>
    </row>
    <row r="118" spans="1:7" x14ac:dyDescent="0.25">
      <c r="A118">
        <v>6052</v>
      </c>
      <c r="B118" t="s">
        <v>402</v>
      </c>
      <c r="C118" t="s">
        <v>463</v>
      </c>
      <c r="D118" t="s">
        <v>117</v>
      </c>
      <c r="E118" t="s">
        <v>386</v>
      </c>
      <c r="F118" t="s">
        <v>119</v>
      </c>
      <c r="G118" t="s">
        <v>523</v>
      </c>
    </row>
    <row r="119" spans="1:7" x14ac:dyDescent="0.25">
      <c r="A119">
        <v>6052</v>
      </c>
      <c r="B119" t="s">
        <v>402</v>
      </c>
      <c r="C119" t="s">
        <v>463</v>
      </c>
      <c r="D119" t="s">
        <v>117</v>
      </c>
      <c r="E119" t="s">
        <v>387</v>
      </c>
      <c r="F119" t="s">
        <v>118</v>
      </c>
      <c r="G119" t="s">
        <v>523</v>
      </c>
    </row>
    <row r="120" spans="1:7" x14ac:dyDescent="0.25">
      <c r="A120">
        <v>6052</v>
      </c>
      <c r="B120" t="s">
        <v>402</v>
      </c>
      <c r="C120" t="s">
        <v>463</v>
      </c>
      <c r="D120" t="s">
        <v>117</v>
      </c>
      <c r="E120" t="s">
        <v>388</v>
      </c>
      <c r="F120" s="24" t="s">
        <v>184</v>
      </c>
      <c r="G120" s="24" t="s">
        <v>527</v>
      </c>
    </row>
    <row r="121" spans="1:7" x14ac:dyDescent="0.25">
      <c r="A121">
        <v>6053</v>
      </c>
      <c r="B121" t="s">
        <v>403</v>
      </c>
      <c r="C121" t="s">
        <v>464</v>
      </c>
      <c r="D121" t="s">
        <v>120</v>
      </c>
      <c r="E121" t="s">
        <v>389</v>
      </c>
      <c r="F121" t="s">
        <v>121</v>
      </c>
      <c r="G121" t="s">
        <v>527</v>
      </c>
    </row>
    <row r="122" spans="1:7" x14ac:dyDescent="0.25">
      <c r="A122">
        <v>6054</v>
      </c>
      <c r="B122" t="s">
        <v>94</v>
      </c>
      <c r="C122" t="s">
        <v>465</v>
      </c>
      <c r="D122" t="s">
        <v>434</v>
      </c>
      <c r="E122" t="s">
        <v>390</v>
      </c>
      <c r="F122" t="s">
        <v>493</v>
      </c>
      <c r="G122" t="s">
        <v>527</v>
      </c>
    </row>
    <row r="123" spans="1:7" x14ac:dyDescent="0.25">
      <c r="A123">
        <v>6055</v>
      </c>
      <c r="B123" t="s">
        <v>402</v>
      </c>
      <c r="C123" t="s">
        <v>466</v>
      </c>
      <c r="D123" t="s">
        <v>435</v>
      </c>
      <c r="E123" t="s">
        <v>391</v>
      </c>
      <c r="F123" t="s">
        <v>119</v>
      </c>
      <c r="G123" t="s">
        <v>523</v>
      </c>
    </row>
    <row r="124" spans="1:7" x14ac:dyDescent="0.25">
      <c r="A124">
        <v>6055</v>
      </c>
      <c r="B124" t="s">
        <v>402</v>
      </c>
      <c r="C124" t="s">
        <v>466</v>
      </c>
      <c r="D124" t="s">
        <v>435</v>
      </c>
      <c r="E124" t="s">
        <v>392</v>
      </c>
      <c r="F124" t="s">
        <v>118</v>
      </c>
      <c r="G124" t="s">
        <v>523</v>
      </c>
    </row>
    <row r="125" spans="1:7" x14ac:dyDescent="0.25">
      <c r="A125">
        <v>6055</v>
      </c>
      <c r="B125" t="s">
        <v>402</v>
      </c>
      <c r="C125" t="s">
        <v>466</v>
      </c>
      <c r="D125" t="s">
        <v>435</v>
      </c>
      <c r="E125" t="s">
        <v>393</v>
      </c>
      <c r="F125" s="24" t="s">
        <v>184</v>
      </c>
      <c r="G125" t="s">
        <v>527</v>
      </c>
    </row>
    <row r="126" spans="1:7" x14ac:dyDescent="0.25">
      <c r="A126">
        <v>6056</v>
      </c>
      <c r="B126" t="s">
        <v>476</v>
      </c>
      <c r="C126" t="s">
        <v>436</v>
      </c>
      <c r="D126" t="s">
        <v>437</v>
      </c>
      <c r="E126" t="s">
        <v>469</v>
      </c>
      <c r="F126" t="s">
        <v>471</v>
      </c>
      <c r="G126" t="s">
        <v>523</v>
      </c>
    </row>
    <row r="127" spans="1:7" x14ac:dyDescent="0.25">
      <c r="A127">
        <v>6056</v>
      </c>
      <c r="B127" t="s">
        <v>476</v>
      </c>
      <c r="C127" t="s">
        <v>436</v>
      </c>
      <c r="D127" t="s">
        <v>437</v>
      </c>
      <c r="E127" t="s">
        <v>474</v>
      </c>
      <c r="F127" t="s">
        <v>472</v>
      </c>
      <c r="G127" t="s">
        <v>523</v>
      </c>
    </row>
    <row r="128" spans="1:7" x14ac:dyDescent="0.25">
      <c r="A128">
        <v>6056</v>
      </c>
      <c r="B128" t="s">
        <v>476</v>
      </c>
      <c r="C128" t="s">
        <v>436</v>
      </c>
      <c r="D128" t="s">
        <v>437</v>
      </c>
      <c r="E128" t="s">
        <v>475</v>
      </c>
      <c r="F128" t="s">
        <v>473</v>
      </c>
      <c r="G128" t="s">
        <v>523</v>
      </c>
    </row>
    <row r="129" spans="1:7" x14ac:dyDescent="0.25">
      <c r="A129">
        <v>6057</v>
      </c>
      <c r="B129" t="s">
        <v>478</v>
      </c>
      <c r="C129" t="s">
        <v>438</v>
      </c>
      <c r="D129" t="s">
        <v>439</v>
      </c>
      <c r="E129" t="s">
        <v>477</v>
      </c>
      <c r="F129" t="s">
        <v>479</v>
      </c>
      <c r="G129" t="s">
        <v>523</v>
      </c>
    </row>
    <row r="130" spans="1:7" x14ac:dyDescent="0.25">
      <c r="A130">
        <v>6057</v>
      </c>
      <c r="B130" t="s">
        <v>478</v>
      </c>
      <c r="C130" t="s">
        <v>438</v>
      </c>
      <c r="D130" t="s">
        <v>439</v>
      </c>
      <c r="E130" t="s">
        <v>482</v>
      </c>
      <c r="F130" t="s">
        <v>480</v>
      </c>
      <c r="G130" t="s">
        <v>523</v>
      </c>
    </row>
    <row r="131" spans="1:7" x14ac:dyDescent="0.25">
      <c r="A131">
        <v>6057</v>
      </c>
      <c r="B131" t="s">
        <v>478</v>
      </c>
      <c r="C131" t="s">
        <v>438</v>
      </c>
      <c r="D131" t="s">
        <v>439</v>
      </c>
      <c r="E131" t="s">
        <v>483</v>
      </c>
      <c r="F131" t="s">
        <v>481</v>
      </c>
      <c r="G131" t="s">
        <v>523</v>
      </c>
    </row>
    <row r="132" spans="1:7" x14ac:dyDescent="0.25">
      <c r="A132">
        <v>6058</v>
      </c>
      <c r="B132" t="s">
        <v>470</v>
      </c>
      <c r="C132" t="s">
        <v>440</v>
      </c>
      <c r="D132" t="s">
        <v>441</v>
      </c>
      <c r="E132" t="s">
        <v>484</v>
      </c>
      <c r="F132" t="s">
        <v>485</v>
      </c>
      <c r="G132" t="s">
        <v>523</v>
      </c>
    </row>
    <row r="133" spans="1:7" x14ac:dyDescent="0.25">
      <c r="A133">
        <v>6058</v>
      </c>
      <c r="B133" t="s">
        <v>470</v>
      </c>
      <c r="C133" t="s">
        <v>440</v>
      </c>
      <c r="D133" t="s">
        <v>441</v>
      </c>
      <c r="E133" t="s">
        <v>488</v>
      </c>
      <c r="F133" t="s">
        <v>486</v>
      </c>
      <c r="G133" t="s">
        <v>523</v>
      </c>
    </row>
    <row r="134" spans="1:7" x14ac:dyDescent="0.25">
      <c r="A134">
        <v>6058</v>
      </c>
      <c r="B134" t="s">
        <v>470</v>
      </c>
      <c r="C134" t="s">
        <v>440</v>
      </c>
      <c r="D134" t="s">
        <v>441</v>
      </c>
      <c r="E134" t="s">
        <v>489</v>
      </c>
      <c r="F134" t="s">
        <v>487</v>
      </c>
      <c r="G134" t="s">
        <v>527</v>
      </c>
    </row>
    <row r="135" spans="1:7" x14ac:dyDescent="0.25">
      <c r="A135">
        <v>6059</v>
      </c>
      <c r="B135" t="s">
        <v>470</v>
      </c>
      <c r="C135" t="s">
        <v>442</v>
      </c>
      <c r="D135" t="s">
        <v>443</v>
      </c>
      <c r="E135" t="s">
        <v>490</v>
      </c>
      <c r="F135" t="s">
        <v>485</v>
      </c>
      <c r="G135" t="s">
        <v>523</v>
      </c>
    </row>
    <row r="136" spans="1:7" x14ac:dyDescent="0.25">
      <c r="A136">
        <v>6059</v>
      </c>
      <c r="B136" t="s">
        <v>470</v>
      </c>
      <c r="C136" t="s">
        <v>442</v>
      </c>
      <c r="D136" t="s">
        <v>443</v>
      </c>
      <c r="E136" t="s">
        <v>491</v>
      </c>
      <c r="F136" t="s">
        <v>486</v>
      </c>
      <c r="G136" t="s">
        <v>523</v>
      </c>
    </row>
    <row r="137" spans="1:7" x14ac:dyDescent="0.25">
      <c r="A137">
        <v>6059</v>
      </c>
      <c r="B137" t="s">
        <v>470</v>
      </c>
      <c r="C137" t="s">
        <v>442</v>
      </c>
      <c r="D137" t="s">
        <v>443</v>
      </c>
      <c r="E137" t="s">
        <v>492</v>
      </c>
      <c r="F137" t="s">
        <v>487</v>
      </c>
      <c r="G137" t="s">
        <v>527</v>
      </c>
    </row>
    <row r="138" spans="1:7" x14ac:dyDescent="0.25">
      <c r="A138">
        <v>6060</v>
      </c>
      <c r="B138" t="s">
        <v>94</v>
      </c>
      <c r="C138" t="s">
        <v>444</v>
      </c>
      <c r="D138" t="s">
        <v>537</v>
      </c>
      <c r="E138" t="s">
        <v>538</v>
      </c>
      <c r="F138" t="s">
        <v>493</v>
      </c>
      <c r="G138" t="s">
        <v>527</v>
      </c>
    </row>
    <row r="139" spans="1:7" x14ac:dyDescent="0.25">
      <c r="A139">
        <v>6061</v>
      </c>
      <c r="B139" t="s">
        <v>495</v>
      </c>
      <c r="C139" t="s">
        <v>539</v>
      </c>
      <c r="D139" t="s">
        <v>540</v>
      </c>
      <c r="E139" t="s">
        <v>494</v>
      </c>
      <c r="F139" t="s">
        <v>541</v>
      </c>
      <c r="G139" t="s">
        <v>523</v>
      </c>
    </row>
    <row r="140" spans="1:7" x14ac:dyDescent="0.25">
      <c r="A140">
        <v>6061</v>
      </c>
      <c r="B140" t="s">
        <v>495</v>
      </c>
      <c r="C140" t="s">
        <v>539</v>
      </c>
      <c r="D140" t="s">
        <v>540</v>
      </c>
      <c r="E140" t="s">
        <v>496</v>
      </c>
      <c r="F140" t="s">
        <v>497</v>
      </c>
      <c r="G140" t="s">
        <v>523</v>
      </c>
    </row>
    <row r="141" spans="1:7" x14ac:dyDescent="0.25">
      <c r="A141">
        <v>6062</v>
      </c>
      <c r="B141" t="s">
        <v>56</v>
      </c>
      <c r="C141" t="s">
        <v>542</v>
      </c>
      <c r="D141" t="s">
        <v>543</v>
      </c>
      <c r="E141" t="s">
        <v>498</v>
      </c>
      <c r="F141" t="s">
        <v>499</v>
      </c>
      <c r="G141" t="s">
        <v>527</v>
      </c>
    </row>
    <row r="142" spans="1:7" x14ac:dyDescent="0.25">
      <c r="A142">
        <v>6063</v>
      </c>
      <c r="B142" t="s">
        <v>177</v>
      </c>
      <c r="C142" t="s">
        <v>515</v>
      </c>
      <c r="D142" t="s">
        <v>544</v>
      </c>
      <c r="E142" t="s">
        <v>500</v>
      </c>
      <c r="F142" t="s">
        <v>147</v>
      </c>
      <c r="G142" t="s">
        <v>527</v>
      </c>
    </row>
    <row r="143" spans="1:7" x14ac:dyDescent="0.25">
      <c r="A143">
        <v>6064</v>
      </c>
      <c r="B143" t="s">
        <v>178</v>
      </c>
      <c r="C143" t="s">
        <v>182</v>
      </c>
      <c r="D143" t="s">
        <v>545</v>
      </c>
      <c r="E143" t="s">
        <v>149</v>
      </c>
      <c r="F143" t="s">
        <v>546</v>
      </c>
      <c r="G143" t="s">
        <v>527</v>
      </c>
    </row>
    <row r="144" spans="1:7" x14ac:dyDescent="0.25">
      <c r="A144">
        <v>6065</v>
      </c>
      <c r="B144" t="s">
        <v>179</v>
      </c>
      <c r="C144" t="s">
        <v>547</v>
      </c>
      <c r="D144" t="s">
        <v>122</v>
      </c>
      <c r="E144" t="s">
        <v>150</v>
      </c>
      <c r="F144" t="s">
        <v>123</v>
      </c>
      <c r="G144" t="s">
        <v>527</v>
      </c>
    </row>
    <row r="145" spans="1:7" x14ac:dyDescent="0.25">
      <c r="A145">
        <v>6066</v>
      </c>
      <c r="B145" t="s">
        <v>180</v>
      </c>
      <c r="C145" t="s">
        <v>125</v>
      </c>
      <c r="D145" t="s">
        <v>126</v>
      </c>
      <c r="E145" t="s">
        <v>130</v>
      </c>
      <c r="F145" t="s">
        <v>151</v>
      </c>
      <c r="G145" t="s">
        <v>527</v>
      </c>
    </row>
    <row r="146" spans="1:7" x14ac:dyDescent="0.25">
      <c r="A146">
        <v>6066</v>
      </c>
      <c r="B146" t="s">
        <v>180</v>
      </c>
      <c r="C146" t="s">
        <v>125</v>
      </c>
      <c r="D146" t="s">
        <v>126</v>
      </c>
      <c r="E146" t="s">
        <v>129</v>
      </c>
      <c r="F146" t="s">
        <v>152</v>
      </c>
      <c r="G146" t="s">
        <v>523</v>
      </c>
    </row>
    <row r="147" spans="1:7" x14ac:dyDescent="0.25">
      <c r="A147">
        <v>6066</v>
      </c>
      <c r="B147" t="s">
        <v>180</v>
      </c>
      <c r="C147" t="s">
        <v>125</v>
      </c>
      <c r="D147" t="s">
        <v>126</v>
      </c>
      <c r="E147" t="s">
        <v>127</v>
      </c>
      <c r="F147" t="s">
        <v>153</v>
      </c>
      <c r="G147" t="s">
        <v>523</v>
      </c>
    </row>
    <row r="148" spans="1:7" x14ac:dyDescent="0.25">
      <c r="A148">
        <v>6066</v>
      </c>
      <c r="B148" t="s">
        <v>180</v>
      </c>
      <c r="C148" t="s">
        <v>125</v>
      </c>
      <c r="D148" t="s">
        <v>126</v>
      </c>
      <c r="E148" t="s">
        <v>128</v>
      </c>
      <c r="F148" t="s">
        <v>154</v>
      </c>
      <c r="G148" t="s">
        <v>523</v>
      </c>
    </row>
    <row r="149" spans="1:7" x14ac:dyDescent="0.25">
      <c r="A149">
        <v>6066</v>
      </c>
      <c r="B149" t="s">
        <v>180</v>
      </c>
      <c r="C149" t="s">
        <v>125</v>
      </c>
      <c r="D149" t="s">
        <v>126</v>
      </c>
      <c r="E149" t="s">
        <v>131</v>
      </c>
      <c r="F149" t="s">
        <v>155</v>
      </c>
      <c r="G149" t="s">
        <v>523</v>
      </c>
    </row>
    <row r="150" spans="1:7" x14ac:dyDescent="0.25">
      <c r="A150">
        <v>6067</v>
      </c>
      <c r="B150" t="s">
        <v>181</v>
      </c>
      <c r="C150" t="s">
        <v>206</v>
      </c>
      <c r="D150" t="s">
        <v>132</v>
      </c>
      <c r="E150" t="s">
        <v>156</v>
      </c>
      <c r="F150" t="s">
        <v>160</v>
      </c>
      <c r="G150" t="s">
        <v>527</v>
      </c>
    </row>
    <row r="151" spans="1:7" x14ac:dyDescent="0.25">
      <c r="A151">
        <v>6067</v>
      </c>
      <c r="B151" t="s">
        <v>181</v>
      </c>
      <c r="C151" t="s">
        <v>206</v>
      </c>
      <c r="D151" t="s">
        <v>132</v>
      </c>
      <c r="E151" t="s">
        <v>157</v>
      </c>
      <c r="F151" t="s">
        <v>161</v>
      </c>
      <c r="G151" t="s">
        <v>523</v>
      </c>
    </row>
    <row r="152" spans="1:7" x14ac:dyDescent="0.25">
      <c r="A152">
        <v>6067</v>
      </c>
      <c r="B152" t="s">
        <v>181</v>
      </c>
      <c r="C152" t="s">
        <v>206</v>
      </c>
      <c r="D152" t="s">
        <v>132</v>
      </c>
      <c r="E152" t="s">
        <v>158</v>
      </c>
      <c r="F152" t="s">
        <v>162</v>
      </c>
      <c r="G152" t="s">
        <v>523</v>
      </c>
    </row>
    <row r="153" spans="1:7" x14ac:dyDescent="0.25">
      <c r="A153">
        <v>6067</v>
      </c>
      <c r="B153" t="s">
        <v>181</v>
      </c>
      <c r="C153" t="s">
        <v>206</v>
      </c>
      <c r="D153" t="s">
        <v>132</v>
      </c>
      <c r="E153" t="s">
        <v>159</v>
      </c>
      <c r="F153" t="s">
        <v>163</v>
      </c>
      <c r="G153" t="s">
        <v>523</v>
      </c>
    </row>
    <row r="154" spans="1:7" x14ac:dyDescent="0.25">
      <c r="A154">
        <v>6068</v>
      </c>
      <c r="B154" t="s">
        <v>366</v>
      </c>
      <c r="C154" t="s">
        <v>133</v>
      </c>
      <c r="D154" t="s">
        <v>134</v>
      </c>
      <c r="E154" t="s">
        <v>164</v>
      </c>
      <c r="F154" t="s">
        <v>58</v>
      </c>
      <c r="G154" t="s">
        <v>527</v>
      </c>
    </row>
    <row r="155" spans="1:7" x14ac:dyDescent="0.25">
      <c r="A155">
        <v>6068</v>
      </c>
      <c r="B155" t="s">
        <v>366</v>
      </c>
      <c r="C155" t="s">
        <v>133</v>
      </c>
      <c r="D155" t="s">
        <v>134</v>
      </c>
      <c r="E155" t="s">
        <v>165</v>
      </c>
      <c r="F155" t="s">
        <v>59</v>
      </c>
      <c r="G155" t="s">
        <v>523</v>
      </c>
    </row>
    <row r="156" spans="1:7" x14ac:dyDescent="0.25">
      <c r="A156">
        <v>6069</v>
      </c>
      <c r="B156" t="s">
        <v>56</v>
      </c>
      <c r="C156" t="s">
        <v>135</v>
      </c>
      <c r="D156" t="s">
        <v>136</v>
      </c>
      <c r="E156" t="s">
        <v>166</v>
      </c>
      <c r="F156" t="s">
        <v>499</v>
      </c>
      <c r="G156" t="s">
        <v>527</v>
      </c>
    </row>
    <row r="157" spans="1:7" x14ac:dyDescent="0.25">
      <c r="A157">
        <v>6069</v>
      </c>
      <c r="B157" t="s">
        <v>56</v>
      </c>
      <c r="C157" t="s">
        <v>135</v>
      </c>
      <c r="D157" t="s">
        <v>136</v>
      </c>
      <c r="E157" t="s">
        <v>167</v>
      </c>
      <c r="F157" t="s">
        <v>60</v>
      </c>
      <c r="G157" t="s">
        <v>523</v>
      </c>
    </row>
    <row r="158" spans="1:7" x14ac:dyDescent="0.25">
      <c r="A158">
        <v>6070</v>
      </c>
      <c r="B158" t="s">
        <v>57</v>
      </c>
      <c r="C158" t="s">
        <v>137</v>
      </c>
      <c r="D158" t="s">
        <v>138</v>
      </c>
      <c r="E158" t="s">
        <v>168</v>
      </c>
      <c r="F158" t="s">
        <v>61</v>
      </c>
      <c r="G158" t="s">
        <v>527</v>
      </c>
    </row>
    <row r="159" spans="1:7" x14ac:dyDescent="0.25">
      <c r="A159">
        <v>6070</v>
      </c>
      <c r="B159" t="s">
        <v>57</v>
      </c>
      <c r="C159" t="s">
        <v>137</v>
      </c>
      <c r="D159" t="s">
        <v>138</v>
      </c>
      <c r="E159" t="s">
        <v>169</v>
      </c>
      <c r="F159" t="s">
        <v>62</v>
      </c>
      <c r="G159" t="s">
        <v>523</v>
      </c>
    </row>
    <row r="160" spans="1:7" x14ac:dyDescent="0.25">
      <c r="A160">
        <v>6070</v>
      </c>
      <c r="B160" t="s">
        <v>57</v>
      </c>
      <c r="C160" t="s">
        <v>137</v>
      </c>
      <c r="D160" t="s">
        <v>138</v>
      </c>
      <c r="E160" t="s">
        <v>170</v>
      </c>
      <c r="F160" t="s">
        <v>63</v>
      </c>
      <c r="G160" t="s">
        <v>523</v>
      </c>
    </row>
    <row r="161" spans="1:7" x14ac:dyDescent="0.25">
      <c r="A161">
        <v>6070</v>
      </c>
      <c r="B161" t="s">
        <v>57</v>
      </c>
      <c r="C161" t="s">
        <v>137</v>
      </c>
      <c r="D161" t="s">
        <v>138</v>
      </c>
      <c r="E161" t="s">
        <v>171</v>
      </c>
      <c r="F161" t="s">
        <v>64</v>
      </c>
      <c r="G161" t="s">
        <v>523</v>
      </c>
    </row>
    <row r="162" spans="1:7" x14ac:dyDescent="0.25">
      <c r="A162">
        <v>6071</v>
      </c>
      <c r="B162" t="s">
        <v>399</v>
      </c>
      <c r="C162" t="s">
        <v>139</v>
      </c>
      <c r="D162" t="s">
        <v>140</v>
      </c>
      <c r="E162" t="s">
        <v>53</v>
      </c>
      <c r="F162" t="s">
        <v>65</v>
      </c>
      <c r="G162" t="s">
        <v>527</v>
      </c>
    </row>
    <row r="163" spans="1:7" x14ac:dyDescent="0.25">
      <c r="A163">
        <v>6071</v>
      </c>
      <c r="B163" t="s">
        <v>399</v>
      </c>
      <c r="C163" t="s">
        <v>139</v>
      </c>
      <c r="D163" t="s">
        <v>140</v>
      </c>
      <c r="E163" t="s">
        <v>54</v>
      </c>
      <c r="F163" t="s">
        <v>66</v>
      </c>
      <c r="G163" t="s">
        <v>523</v>
      </c>
    </row>
    <row r="164" spans="1:7" x14ac:dyDescent="0.25">
      <c r="A164">
        <v>6072</v>
      </c>
      <c r="B164" t="s">
        <v>399</v>
      </c>
      <c r="C164" t="s">
        <v>141</v>
      </c>
      <c r="D164" t="s">
        <v>172</v>
      </c>
      <c r="E164" t="s">
        <v>55</v>
      </c>
      <c r="F164" t="s">
        <v>65</v>
      </c>
      <c r="G164" t="s">
        <v>527</v>
      </c>
    </row>
    <row r="165" spans="1:7" x14ac:dyDescent="0.25">
      <c r="A165">
        <v>6073</v>
      </c>
      <c r="B165" t="s">
        <v>509</v>
      </c>
      <c r="C165" t="s">
        <v>173</v>
      </c>
      <c r="D165" t="s">
        <v>174</v>
      </c>
      <c r="E165" t="s">
        <v>508</v>
      </c>
      <c r="F165" t="s">
        <v>175</v>
      </c>
      <c r="G165" t="s">
        <v>527</v>
      </c>
    </row>
    <row r="166" spans="1:7" x14ac:dyDescent="0.25">
      <c r="A166">
        <v>6075</v>
      </c>
      <c r="B166" t="s">
        <v>194</v>
      </c>
      <c r="C166" t="s">
        <v>205</v>
      </c>
      <c r="D166" t="s">
        <v>195</v>
      </c>
      <c r="E166" t="s">
        <v>197</v>
      </c>
      <c r="F166" t="s">
        <v>196</v>
      </c>
      <c r="G166" t="s">
        <v>527</v>
      </c>
    </row>
    <row r="167" spans="1:7" x14ac:dyDescent="0.25">
      <c r="A167">
        <v>6075</v>
      </c>
      <c r="B167" t="s">
        <v>194</v>
      </c>
      <c r="C167" t="s">
        <v>205</v>
      </c>
      <c r="D167" t="s">
        <v>195</v>
      </c>
      <c r="E167" t="s">
        <v>199</v>
      </c>
      <c r="F167" t="s">
        <v>198</v>
      </c>
      <c r="G167" t="s">
        <v>523</v>
      </c>
    </row>
    <row r="168" spans="1:7" x14ac:dyDescent="0.25">
      <c r="A168">
        <v>6076</v>
      </c>
      <c r="B168" t="s">
        <v>56</v>
      </c>
      <c r="C168" t="s">
        <v>200</v>
      </c>
      <c r="D168" t="s">
        <v>201</v>
      </c>
      <c r="E168" t="s">
        <v>203</v>
      </c>
      <c r="F168" t="s">
        <v>202</v>
      </c>
      <c r="G168" t="s">
        <v>523</v>
      </c>
    </row>
    <row r="169" spans="1:7" x14ac:dyDescent="0.25">
      <c r="A169">
        <v>6076</v>
      </c>
      <c r="B169" t="s">
        <v>56</v>
      </c>
      <c r="C169" t="s">
        <v>200</v>
      </c>
      <c r="D169" t="s">
        <v>201</v>
      </c>
      <c r="E169" t="s">
        <v>204</v>
      </c>
      <c r="F169" t="s">
        <v>499</v>
      </c>
      <c r="G169" t="s">
        <v>527</v>
      </c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scale="77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8">
    <pageSetUpPr fitToPage="1"/>
  </sheetPr>
  <dimension ref="A1:AA178"/>
  <sheetViews>
    <sheetView topLeftCell="N46" workbookViewId="0">
      <selection activeCell="A54" sqref="A54:AA57"/>
    </sheetView>
  </sheetViews>
  <sheetFormatPr defaultColWidth="9.109375" defaultRowHeight="13.2" x14ac:dyDescent="0.25"/>
  <cols>
    <col min="1" max="1" width="6.33203125" style="8" bestFit="1" customWidth="1"/>
    <col min="2" max="2" width="7.109375" style="8" bestFit="1" customWidth="1"/>
    <col min="3" max="3" width="10.88671875" style="1" bestFit="1" customWidth="1"/>
    <col min="4" max="4" width="24.88671875" style="1" customWidth="1"/>
    <col min="5" max="5" width="25" style="1" customWidth="1"/>
    <col min="6" max="6" width="33.6640625" style="1" customWidth="1"/>
    <col min="7" max="7" width="38.5546875" style="1" customWidth="1"/>
    <col min="8" max="8" width="19.6640625" style="1" bestFit="1" customWidth="1"/>
    <col min="9" max="9" width="10.33203125" style="1" customWidth="1"/>
    <col min="10" max="19" width="9.6640625" style="1" customWidth="1"/>
    <col min="20" max="20" width="10.33203125" style="1" customWidth="1"/>
    <col min="21" max="21" width="9.6640625" style="1" customWidth="1"/>
    <col min="22" max="22" width="13.5546875" style="1" customWidth="1"/>
    <col min="23" max="23" width="12.33203125" style="1" customWidth="1"/>
    <col min="24" max="27" width="5.5546875" style="1" customWidth="1"/>
    <col min="28" max="16384" width="9.109375" style="1"/>
  </cols>
  <sheetData>
    <row r="1" spans="1:27" ht="61.5" customHeight="1" x14ac:dyDescent="0.25">
      <c r="A1" s="6" t="s">
        <v>510</v>
      </c>
      <c r="B1" s="6" t="s">
        <v>511</v>
      </c>
      <c r="C1" s="6" t="s">
        <v>292</v>
      </c>
      <c r="D1" s="6" t="s">
        <v>513</v>
      </c>
      <c r="E1" s="6" t="s">
        <v>192</v>
      </c>
      <c r="F1" s="6" t="s">
        <v>193</v>
      </c>
      <c r="G1" s="6" t="s">
        <v>514</v>
      </c>
      <c r="H1" s="6" t="s">
        <v>467</v>
      </c>
      <c r="I1" s="6" t="s">
        <v>148</v>
      </c>
      <c r="J1" s="6" t="s">
        <v>340</v>
      </c>
      <c r="K1" s="6" t="s">
        <v>341</v>
      </c>
      <c r="L1" s="6" t="s">
        <v>293</v>
      </c>
      <c r="M1" s="6" t="s">
        <v>294</v>
      </c>
      <c r="N1" s="6" t="s">
        <v>295</v>
      </c>
      <c r="O1" s="6" t="s">
        <v>296</v>
      </c>
      <c r="P1" s="6" t="s">
        <v>299</v>
      </c>
      <c r="Q1" s="6" t="s">
        <v>297</v>
      </c>
      <c r="R1" s="6" t="s">
        <v>298</v>
      </c>
      <c r="S1" s="6" t="s">
        <v>300</v>
      </c>
      <c r="T1" s="6" t="s">
        <v>301</v>
      </c>
      <c r="U1" s="6" t="s">
        <v>302</v>
      </c>
      <c r="V1" s="6" t="s">
        <v>23</v>
      </c>
      <c r="W1" s="6" t="s">
        <v>24</v>
      </c>
      <c r="X1" s="11">
        <v>2</v>
      </c>
      <c r="Y1" s="11">
        <v>5</v>
      </c>
      <c r="Z1" s="11">
        <v>10</v>
      </c>
      <c r="AA1" s="11">
        <v>35</v>
      </c>
    </row>
    <row r="2" spans="1:27" s="4" customFormat="1" ht="15" customHeight="1" x14ac:dyDescent="0.25">
      <c r="A2" s="18">
        <v>6006</v>
      </c>
      <c r="B2" s="18">
        <v>5006</v>
      </c>
      <c r="C2" s="19" t="s">
        <v>39</v>
      </c>
      <c r="D2" s="19" t="str">
        <f>VLOOKUP(A2,TAV_PROD,2,FALSE)</f>
        <v>ALLEANZA ASSICURAZIONI</v>
      </c>
      <c r="E2" s="19" t="str">
        <f>VLOOKUP(A2,TAV_PROD,3,FALSE)</f>
        <v>ALLEATA PREVIDENZA</v>
      </c>
      <c r="F2" s="19" t="str">
        <f>VLOOKUP(A2,TAV_PROD,4,FALSE)</f>
        <v>ALLEATA PREVIDENZA - PIANO INDIVIDUALE PENSIONISTICO DI TIPO ASSICURATIVO - FONDO PENSIONE</v>
      </c>
      <c r="G2" s="19" t="str">
        <f>VLOOKUP(C2,TAV_LINEE,2,FALSE)</f>
        <v>ALLEATA GARANTITA</v>
      </c>
      <c r="H2" s="19" t="str">
        <f>VLOOKUP(C2,TAV_LINEE,3,FALSE)</f>
        <v>GESTIONE SEPARATA</v>
      </c>
      <c r="I2" s="20">
        <v>39275</v>
      </c>
      <c r="J2" s="21">
        <v>6</v>
      </c>
      <c r="K2" s="21">
        <v>0</v>
      </c>
      <c r="L2" s="21">
        <v>0</v>
      </c>
      <c r="M2" s="21">
        <v>0</v>
      </c>
      <c r="N2" s="21">
        <v>4.5</v>
      </c>
      <c r="O2" s="21">
        <v>0</v>
      </c>
      <c r="P2" s="21">
        <v>0</v>
      </c>
      <c r="Q2" s="21">
        <v>0</v>
      </c>
      <c r="R2" s="21">
        <v>1.5</v>
      </c>
      <c r="S2" s="21">
        <v>5</v>
      </c>
      <c r="T2" s="21">
        <v>0</v>
      </c>
      <c r="U2" s="21">
        <v>0</v>
      </c>
      <c r="V2" s="21">
        <v>0</v>
      </c>
      <c r="W2" s="21">
        <v>0</v>
      </c>
      <c r="X2" s="23">
        <v>4.3099999999999996</v>
      </c>
      <c r="Y2" s="23">
        <v>2.77</v>
      </c>
      <c r="Z2" s="23">
        <v>2.1</v>
      </c>
      <c r="AA2" s="23">
        <v>1.55</v>
      </c>
    </row>
    <row r="3" spans="1:27" s="4" customFormat="1" ht="15" customHeight="1" x14ac:dyDescent="0.25">
      <c r="A3" s="18">
        <v>6006</v>
      </c>
      <c r="B3" s="18">
        <v>5006</v>
      </c>
      <c r="C3" s="19" t="s">
        <v>40</v>
      </c>
      <c r="D3" s="19" t="str">
        <f t="shared" ref="D3:D39" si="0">VLOOKUP(A3,TAV_PROD,2,FALSE)</f>
        <v>ALLEANZA ASSICURAZIONI</v>
      </c>
      <c r="E3" s="19" t="str">
        <f t="shared" ref="E3:E18" si="1">VLOOKUP(A3,TAV_PROD,3,FALSE)</f>
        <v>ALLEATA PREVIDENZA</v>
      </c>
      <c r="F3" s="19" t="str">
        <f t="shared" ref="F3:F66" si="2">VLOOKUP(A3,TAV_PROD,4,FALSE)</f>
        <v>ALLEATA PREVIDENZA - PIANO INDIVIDUALE PENSIONISTICO DI TIPO ASSICURATIVO - FONDO PENSIONE</v>
      </c>
      <c r="G3" s="19" t="str">
        <f t="shared" ref="G3:G18" si="3">VLOOKUP(C3,TAV_LINEE,2,FALSE)</f>
        <v>ALLEATA BILANCIATA</v>
      </c>
      <c r="H3" s="19" t="str">
        <f t="shared" ref="H3:H66" si="4">VLOOKUP(C3,TAV_LINEE,3,FALSE)</f>
        <v>FONDO INTERNO</v>
      </c>
      <c r="I3" s="20">
        <v>39275</v>
      </c>
      <c r="J3" s="21">
        <v>6</v>
      </c>
      <c r="K3" s="21">
        <v>0</v>
      </c>
      <c r="L3" s="21">
        <v>0</v>
      </c>
      <c r="M3" s="21">
        <v>0</v>
      </c>
      <c r="N3" s="21">
        <v>4.5</v>
      </c>
      <c r="O3" s="21">
        <v>1.7</v>
      </c>
      <c r="P3" s="21">
        <v>0</v>
      </c>
      <c r="Q3" s="21">
        <v>0</v>
      </c>
      <c r="R3" s="21">
        <v>0</v>
      </c>
      <c r="S3" s="21">
        <v>5</v>
      </c>
      <c r="T3" s="21">
        <v>0</v>
      </c>
      <c r="U3" s="21">
        <v>0</v>
      </c>
      <c r="V3" s="21">
        <v>0</v>
      </c>
      <c r="W3" s="21">
        <v>0</v>
      </c>
      <c r="X3" s="23">
        <v>4.51</v>
      </c>
      <c r="Y3" s="23">
        <v>2.95</v>
      </c>
      <c r="Z3" s="23">
        <v>2.2799999999999998</v>
      </c>
      <c r="AA3" s="23">
        <v>1.73</v>
      </c>
    </row>
    <row r="4" spans="1:27" s="4" customFormat="1" ht="15" customHeight="1" x14ac:dyDescent="0.25">
      <c r="A4" s="18">
        <v>6006</v>
      </c>
      <c r="B4" s="18">
        <v>5006</v>
      </c>
      <c r="C4" s="19" t="s">
        <v>41</v>
      </c>
      <c r="D4" s="19" t="str">
        <f t="shared" si="0"/>
        <v>ALLEANZA ASSICURAZIONI</v>
      </c>
      <c r="E4" s="19" t="str">
        <f t="shared" si="1"/>
        <v>ALLEATA PREVIDENZA</v>
      </c>
      <c r="F4" s="19" t="str">
        <f t="shared" si="2"/>
        <v>ALLEATA PREVIDENZA - PIANO INDIVIDUALE PENSIONISTICO DI TIPO ASSICURATIVO - FONDO PENSIONE</v>
      </c>
      <c r="G4" s="19" t="str">
        <f t="shared" si="3"/>
        <v>ALLEATA AZIONARIA</v>
      </c>
      <c r="H4" s="19" t="str">
        <f t="shared" si="4"/>
        <v>FONDO INTERNO</v>
      </c>
      <c r="I4" s="20">
        <v>39275</v>
      </c>
      <c r="J4" s="21">
        <v>6</v>
      </c>
      <c r="K4" s="21">
        <v>0</v>
      </c>
      <c r="L4" s="21">
        <v>0</v>
      </c>
      <c r="M4" s="21">
        <v>0</v>
      </c>
      <c r="N4" s="21">
        <v>4.5</v>
      </c>
      <c r="O4" s="21">
        <v>1.9</v>
      </c>
      <c r="P4" s="21">
        <v>0</v>
      </c>
      <c r="Q4" s="21">
        <v>0</v>
      </c>
      <c r="R4" s="21">
        <v>0</v>
      </c>
      <c r="S4" s="21">
        <v>5</v>
      </c>
      <c r="T4" s="21">
        <v>0</v>
      </c>
      <c r="U4" s="21">
        <v>0</v>
      </c>
      <c r="V4" s="21">
        <v>0</v>
      </c>
      <c r="W4" s="21">
        <v>0</v>
      </c>
      <c r="X4" s="23">
        <v>4.7</v>
      </c>
      <c r="Y4" s="23">
        <v>3.12</v>
      </c>
      <c r="Z4" s="23">
        <v>2.46</v>
      </c>
      <c r="AA4" s="23">
        <v>1.91</v>
      </c>
    </row>
    <row r="5" spans="1:27" s="4" customFormat="1" ht="15" customHeight="1" x14ac:dyDescent="0.25">
      <c r="A5" s="18">
        <v>6030</v>
      </c>
      <c r="B5" s="18">
        <v>5018</v>
      </c>
      <c r="C5" s="19" t="s">
        <v>342</v>
      </c>
      <c r="D5" s="19" t="str">
        <f t="shared" si="0"/>
        <v>ALLIANZ SUBALPINA</v>
      </c>
      <c r="E5" s="19" t="str">
        <f t="shared" si="1"/>
        <v>ALLIANZ PREVIDENZA</v>
      </c>
      <c r="F5" s="19" t="str">
        <f t="shared" si="2"/>
        <v>ALLIANZ PREVIDENZA - PIANO INDIVIDUALE PENSIONISTICO DI TIPO ASSICURATIVO - FONDO PENSIONE</v>
      </c>
      <c r="G5" s="19" t="str">
        <f t="shared" si="3"/>
        <v>PREVIDENZA SICURA</v>
      </c>
      <c r="H5" s="19" t="str">
        <f t="shared" si="4"/>
        <v>GESTIONE SEPARATA</v>
      </c>
      <c r="I5" s="20">
        <v>39282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/>
      <c r="R5" s="21">
        <v>1.5</v>
      </c>
      <c r="S5" s="22">
        <v>75</v>
      </c>
      <c r="T5" s="22">
        <v>0</v>
      </c>
      <c r="U5" s="21">
        <v>0</v>
      </c>
      <c r="V5" s="21">
        <v>0</v>
      </c>
      <c r="W5" s="21">
        <v>0</v>
      </c>
      <c r="X5" s="15">
        <v>2.31</v>
      </c>
      <c r="Y5" s="15">
        <v>1.51</v>
      </c>
      <c r="Z5" s="15">
        <v>1.36</v>
      </c>
      <c r="AA5" s="15">
        <v>1.31</v>
      </c>
    </row>
    <row r="6" spans="1:27" s="4" customFormat="1" ht="15" customHeight="1" x14ac:dyDescent="0.25">
      <c r="A6" s="18">
        <v>6030</v>
      </c>
      <c r="B6" s="18">
        <v>5018</v>
      </c>
      <c r="C6" s="19" t="s">
        <v>343</v>
      </c>
      <c r="D6" s="19" t="str">
        <f t="shared" si="0"/>
        <v>ALLIANZ SUBALPINA</v>
      </c>
      <c r="E6" s="19" t="str">
        <f t="shared" si="1"/>
        <v>ALLIANZ PREVIDENZA</v>
      </c>
      <c r="F6" s="19" t="str">
        <f t="shared" si="2"/>
        <v>ALLIANZ PREVIDENZA - PIANO INDIVIDUALE PENSIONISTICO DI TIPO ASSICURATIVO - FONDO PENSIONE</v>
      </c>
      <c r="G6" s="19" t="str">
        <f t="shared" si="3"/>
        <v>PREVIDENZA MODERATA</v>
      </c>
      <c r="H6" s="19" t="str">
        <f t="shared" si="4"/>
        <v>FONDO INTERNO</v>
      </c>
      <c r="I6" s="20">
        <v>39282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</v>
      </c>
      <c r="P6" s="21">
        <v>0</v>
      </c>
      <c r="Q6" s="21">
        <v>0</v>
      </c>
      <c r="R6" s="21">
        <v>0</v>
      </c>
      <c r="S6" s="22">
        <v>75</v>
      </c>
      <c r="T6" s="22">
        <v>0</v>
      </c>
      <c r="U6" s="21">
        <v>0</v>
      </c>
      <c r="V6" s="21">
        <v>0</v>
      </c>
      <c r="W6" s="21">
        <v>0</v>
      </c>
      <c r="X6" s="15">
        <v>2.85</v>
      </c>
      <c r="Y6" s="15">
        <v>2.0499999999999998</v>
      </c>
      <c r="Z6" s="15">
        <v>1.9</v>
      </c>
      <c r="AA6" s="15">
        <v>1.85</v>
      </c>
    </row>
    <row r="7" spans="1:27" s="4" customFormat="1" ht="15" customHeight="1" x14ac:dyDescent="0.25">
      <c r="A7" s="18">
        <v>6030</v>
      </c>
      <c r="B7" s="18">
        <v>5018</v>
      </c>
      <c r="C7" s="19" t="s">
        <v>344</v>
      </c>
      <c r="D7" s="19" t="str">
        <f t="shared" si="0"/>
        <v>ALLIANZ SUBALPINA</v>
      </c>
      <c r="E7" s="19" t="str">
        <f t="shared" si="1"/>
        <v>ALLIANZ PREVIDENZA</v>
      </c>
      <c r="F7" s="19" t="str">
        <f t="shared" si="2"/>
        <v>ALLIANZ PREVIDENZA - PIANO INDIVIDUALE PENSIONISTICO DI TIPO ASSICURATIVO - FONDO PENSIONE</v>
      </c>
      <c r="G7" s="19" t="str">
        <f t="shared" si="3"/>
        <v>PREVIDENZA EQUILIBRATA</v>
      </c>
      <c r="H7" s="19" t="str">
        <f t="shared" si="4"/>
        <v>FONDO INTERNO</v>
      </c>
      <c r="I7" s="20">
        <v>39282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2.2999999999999998</v>
      </c>
      <c r="P7" s="21">
        <v>0</v>
      </c>
      <c r="Q7" s="21">
        <v>0</v>
      </c>
      <c r="R7" s="21">
        <v>0</v>
      </c>
      <c r="S7" s="22">
        <v>75</v>
      </c>
      <c r="T7" s="22">
        <v>0</v>
      </c>
      <c r="U7" s="21">
        <v>0</v>
      </c>
      <c r="V7" s="21">
        <v>0</v>
      </c>
      <c r="W7" s="21">
        <v>0</v>
      </c>
      <c r="X7" s="15">
        <v>3.12</v>
      </c>
      <c r="Y7" s="15">
        <v>2.3199999999999998</v>
      </c>
      <c r="Z7" s="15">
        <v>2.17</v>
      </c>
      <c r="AA7" s="15">
        <v>2.12</v>
      </c>
    </row>
    <row r="8" spans="1:27" s="4" customFormat="1" ht="15" customHeight="1" x14ac:dyDescent="0.25">
      <c r="A8" s="18">
        <v>6030</v>
      </c>
      <c r="B8" s="18">
        <v>5018</v>
      </c>
      <c r="C8" s="19" t="s">
        <v>345</v>
      </c>
      <c r="D8" s="19" t="str">
        <f t="shared" si="0"/>
        <v>ALLIANZ SUBALPINA</v>
      </c>
      <c r="E8" s="19" t="str">
        <f t="shared" si="1"/>
        <v>ALLIANZ PREVIDENZA</v>
      </c>
      <c r="F8" s="19" t="str">
        <f t="shared" si="2"/>
        <v>ALLIANZ PREVIDENZA - PIANO INDIVIDUALE PENSIONISTICO DI TIPO ASSICURATIVO - FONDO PENSIONE</v>
      </c>
      <c r="G8" s="19" t="str">
        <f t="shared" si="3"/>
        <v>PREVIDENZA ATTIVA</v>
      </c>
      <c r="H8" s="19" t="str">
        <f t="shared" si="4"/>
        <v>FONDO INTERNO</v>
      </c>
      <c r="I8" s="20">
        <v>39282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2.5</v>
      </c>
      <c r="P8" s="21">
        <v>0</v>
      </c>
      <c r="Q8" s="21">
        <v>0</v>
      </c>
      <c r="R8" s="21">
        <v>0</v>
      </c>
      <c r="S8" s="22">
        <v>75</v>
      </c>
      <c r="T8" s="22">
        <v>0</v>
      </c>
      <c r="U8" s="21">
        <v>0</v>
      </c>
      <c r="V8" s="21">
        <v>0</v>
      </c>
      <c r="W8" s="21">
        <v>0</v>
      </c>
      <c r="X8" s="15">
        <v>3.3</v>
      </c>
      <c r="Y8" s="15">
        <v>2.5</v>
      </c>
      <c r="Z8" s="15">
        <v>2.35</v>
      </c>
      <c r="AA8" s="15">
        <v>2.2999999999999998</v>
      </c>
    </row>
    <row r="9" spans="1:27" s="4" customFormat="1" ht="15" customHeight="1" x14ac:dyDescent="0.25">
      <c r="A9" s="18">
        <v>6038</v>
      </c>
      <c r="B9" s="18">
        <v>5024</v>
      </c>
      <c r="C9" s="25" t="s">
        <v>394</v>
      </c>
      <c r="D9" s="19" t="str">
        <f>VLOOKUP(A9,TAV_PROD,2,FALSE)</f>
        <v>ANTONVENETA VITA</v>
      </c>
      <c r="E9" s="19" t="str">
        <f>VLOOKUP(A9,TAV_PROD,3,FALSE)</f>
        <v>ELIOS PREVID 2007</v>
      </c>
      <c r="F9" s="19" t="str">
        <f t="shared" si="2"/>
        <v>ELIOS PREVIDENZA 2007 - PIANO INDIVIDUALE PENSIONISTICO DI TIPO ASSICURATIVO - FONDO PENSIONE</v>
      </c>
      <c r="G9" s="19" t="str">
        <f>VLOOKUP(C9,TAV_LINEE,2,FALSE)</f>
        <v>FONDO PROTETTO 2007</v>
      </c>
      <c r="H9" s="19" t="str">
        <f t="shared" si="4"/>
        <v>FONDO INTERNO</v>
      </c>
      <c r="I9" s="20">
        <v>39231</v>
      </c>
      <c r="J9" s="21">
        <v>50</v>
      </c>
      <c r="K9" s="21">
        <v>0</v>
      </c>
      <c r="L9" s="21">
        <v>0</v>
      </c>
      <c r="M9" s="21">
        <v>0</v>
      </c>
      <c r="N9" s="21">
        <v>1.5</v>
      </c>
      <c r="O9" s="21">
        <v>1.5</v>
      </c>
      <c r="P9" s="21">
        <v>0</v>
      </c>
      <c r="Q9" s="21">
        <v>0</v>
      </c>
      <c r="R9" s="21">
        <v>0</v>
      </c>
      <c r="S9" s="22">
        <v>50</v>
      </c>
      <c r="T9" s="22">
        <v>0</v>
      </c>
      <c r="U9" s="21">
        <v>0</v>
      </c>
      <c r="V9" s="21">
        <v>0</v>
      </c>
      <c r="W9" s="21">
        <v>0</v>
      </c>
      <c r="X9" s="15">
        <v>3.47</v>
      </c>
      <c r="Y9" s="15">
        <v>2.04</v>
      </c>
      <c r="Z9" s="15">
        <v>1.65</v>
      </c>
      <c r="AA9" s="15">
        <v>1.41</v>
      </c>
    </row>
    <row r="10" spans="1:27" s="4" customFormat="1" ht="15" customHeight="1" x14ac:dyDescent="0.25">
      <c r="A10" s="18">
        <v>6038</v>
      </c>
      <c r="B10" s="18">
        <v>5024</v>
      </c>
      <c r="C10" s="25" t="s">
        <v>395</v>
      </c>
      <c r="D10" s="19" t="str">
        <f t="shared" si="0"/>
        <v>ANTONVENETA VITA</v>
      </c>
      <c r="E10" s="19" t="str">
        <f t="shared" si="1"/>
        <v>ELIOS PREVID 2007</v>
      </c>
      <c r="F10" s="19" t="str">
        <f t="shared" si="2"/>
        <v>ELIOS PREVIDENZA 2007 - PIANO INDIVIDUALE PENSIONISTICO DI TIPO ASSICURATIVO - FONDO PENSIONE</v>
      </c>
      <c r="G10" s="19" t="str">
        <f t="shared" si="3"/>
        <v>FONDO ARMONICO  2007</v>
      </c>
      <c r="H10" s="19" t="str">
        <f t="shared" si="4"/>
        <v>FONDO INTERNO</v>
      </c>
      <c r="I10" s="20">
        <v>39231</v>
      </c>
      <c r="J10" s="21">
        <v>50</v>
      </c>
      <c r="K10" s="21">
        <v>0</v>
      </c>
      <c r="L10" s="21">
        <v>0</v>
      </c>
      <c r="M10" s="21">
        <v>0</v>
      </c>
      <c r="N10" s="21">
        <v>1.5</v>
      </c>
      <c r="O10" s="21">
        <v>1.5</v>
      </c>
      <c r="P10" s="10">
        <v>5</v>
      </c>
      <c r="Q10" s="21">
        <v>0</v>
      </c>
      <c r="R10" s="21">
        <v>0</v>
      </c>
      <c r="S10" s="22">
        <v>50</v>
      </c>
      <c r="T10" s="22">
        <v>0</v>
      </c>
      <c r="U10" s="21">
        <v>0</v>
      </c>
      <c r="V10" s="21">
        <v>0</v>
      </c>
      <c r="W10" s="21">
        <v>0</v>
      </c>
      <c r="X10" s="15">
        <v>3.47</v>
      </c>
      <c r="Y10" s="15">
        <v>2.04</v>
      </c>
      <c r="Z10" s="15">
        <v>1.65</v>
      </c>
      <c r="AA10" s="15">
        <v>1.41</v>
      </c>
    </row>
    <row r="11" spans="1:27" s="4" customFormat="1" ht="15" customHeight="1" x14ac:dyDescent="0.25">
      <c r="A11" s="18">
        <v>6038</v>
      </c>
      <c r="B11" s="18">
        <v>5024</v>
      </c>
      <c r="C11" s="25" t="s">
        <v>396</v>
      </c>
      <c r="D11" s="19" t="str">
        <f t="shared" si="0"/>
        <v>ANTONVENETA VITA</v>
      </c>
      <c r="E11" s="19" t="str">
        <f t="shared" si="1"/>
        <v>ELIOS PREVID 2007</v>
      </c>
      <c r="F11" s="19" t="str">
        <f t="shared" si="2"/>
        <v>ELIOS PREVIDENZA 2007 - PIANO INDIVIDUALE PENSIONISTICO DI TIPO ASSICURATIVO - FONDO PENSIONE</v>
      </c>
      <c r="G11" s="19" t="str">
        <f t="shared" si="3"/>
        <v>FONDO ATTIVO  2007</v>
      </c>
      <c r="H11" s="19" t="str">
        <f t="shared" si="4"/>
        <v>FONDO INTERNO</v>
      </c>
      <c r="I11" s="20">
        <v>39231</v>
      </c>
      <c r="J11" s="21">
        <v>50</v>
      </c>
      <c r="K11" s="21">
        <v>0</v>
      </c>
      <c r="L11" s="21">
        <v>0</v>
      </c>
      <c r="M11" s="21">
        <v>0</v>
      </c>
      <c r="N11" s="21">
        <v>1.5</v>
      </c>
      <c r="O11" s="21">
        <v>1.5</v>
      </c>
      <c r="P11" s="10">
        <v>5</v>
      </c>
      <c r="Q11" s="21">
        <v>0</v>
      </c>
      <c r="R11" s="21">
        <v>0</v>
      </c>
      <c r="S11" s="22">
        <v>50</v>
      </c>
      <c r="T11" s="22">
        <v>0</v>
      </c>
      <c r="U11" s="21">
        <v>0</v>
      </c>
      <c r="V11" s="21">
        <v>0</v>
      </c>
      <c r="W11" s="21">
        <v>0</v>
      </c>
      <c r="X11" s="15">
        <v>3.47</v>
      </c>
      <c r="Y11" s="15">
        <v>2.04</v>
      </c>
      <c r="Z11" s="15">
        <v>1.65</v>
      </c>
      <c r="AA11" s="15">
        <v>1.41</v>
      </c>
    </row>
    <row r="12" spans="1:27" s="4" customFormat="1" ht="15" customHeight="1" x14ac:dyDescent="0.25">
      <c r="A12" s="18">
        <v>6028</v>
      </c>
      <c r="B12" s="7">
        <v>5036</v>
      </c>
      <c r="C12" s="2" t="s">
        <v>332</v>
      </c>
      <c r="D12" s="2" t="str">
        <f>VLOOKUP(A12,TAV_PROD,2,FALSE)</f>
        <v>ARCA VITA</v>
      </c>
      <c r="E12" s="2" t="str">
        <f>VLOOKUP(A12,TAV_PROD,3,FALSE)</f>
        <v>PROGRESSIVE PP</v>
      </c>
      <c r="F12" s="2" t="str">
        <f t="shared" si="2"/>
        <v>PIANO INDIVIDUALE PENSIONISTICO DI TIPO ASSICURATIVO - PROGRESSIVE PENSION PLAN - PROGRAMMA DINAMICO - FONDO PENSIONE</v>
      </c>
      <c r="G12" s="2" t="str">
        <f>VLOOKUP(C12,TAV_LINEE,2,FALSE)</f>
        <v>CONTROL</v>
      </c>
      <c r="H12" s="2" t="str">
        <f t="shared" si="4"/>
        <v>FONDO INTERNO</v>
      </c>
      <c r="I12" s="2"/>
      <c r="J12" s="3">
        <v>24</v>
      </c>
      <c r="K12" s="3">
        <v>0</v>
      </c>
      <c r="L12" s="3">
        <v>24</v>
      </c>
      <c r="M12" s="3">
        <v>0</v>
      </c>
      <c r="N12" s="3">
        <v>0</v>
      </c>
      <c r="O12" s="3">
        <v>1.45</v>
      </c>
      <c r="P12" s="3">
        <v>0</v>
      </c>
      <c r="Q12" s="3">
        <v>0</v>
      </c>
      <c r="R12" s="3">
        <v>0</v>
      </c>
      <c r="S12" s="5">
        <v>100</v>
      </c>
      <c r="T12" s="5">
        <v>0</v>
      </c>
      <c r="U12" s="3">
        <v>0</v>
      </c>
      <c r="V12" s="3">
        <v>0</v>
      </c>
      <c r="W12" s="3">
        <v>0</v>
      </c>
      <c r="X12" s="14">
        <v>3.2440000000000002</v>
      </c>
      <c r="Y12" s="14">
        <v>1.8839999999999999</v>
      </c>
      <c r="Z12" s="14">
        <v>1.56</v>
      </c>
      <c r="AA12" s="14">
        <v>1.385</v>
      </c>
    </row>
    <row r="13" spans="1:27" s="4" customFormat="1" ht="15" customHeight="1" x14ac:dyDescent="0.25">
      <c r="A13" s="18">
        <v>6028</v>
      </c>
      <c r="B13" s="7">
        <v>5036</v>
      </c>
      <c r="C13" s="2" t="s">
        <v>333</v>
      </c>
      <c r="D13" s="2" t="str">
        <f t="shared" si="0"/>
        <v>ARCA VITA</v>
      </c>
      <c r="E13" s="2" t="str">
        <f t="shared" si="1"/>
        <v>PROGRESSIVE PP</v>
      </c>
      <c r="F13" s="2" t="str">
        <f t="shared" si="2"/>
        <v>PIANO INDIVIDUALE PENSIONISTICO DI TIPO ASSICURATIVO - PROGRESSIVE PENSION PLAN - PROGRAMMA DINAMICO - FONDO PENSIONE</v>
      </c>
      <c r="G13" s="2" t="str">
        <f t="shared" si="3"/>
        <v>MEDIUM</v>
      </c>
      <c r="H13" s="2" t="str">
        <f t="shared" si="4"/>
        <v>FONDO INTERNO</v>
      </c>
      <c r="I13" s="2"/>
      <c r="J13" s="3">
        <v>24</v>
      </c>
      <c r="K13" s="3">
        <v>0</v>
      </c>
      <c r="L13" s="3">
        <v>24</v>
      </c>
      <c r="M13" s="3">
        <v>0</v>
      </c>
      <c r="N13" s="3">
        <v>0</v>
      </c>
      <c r="O13" s="3">
        <v>1.75</v>
      </c>
      <c r="P13" s="3">
        <v>0</v>
      </c>
      <c r="Q13" s="3">
        <v>0</v>
      </c>
      <c r="R13" s="3">
        <v>0</v>
      </c>
      <c r="S13" s="5">
        <v>100</v>
      </c>
      <c r="T13" s="5">
        <v>0</v>
      </c>
      <c r="U13" s="3">
        <v>0</v>
      </c>
      <c r="V13" s="3">
        <v>0</v>
      </c>
      <c r="W13" s="3">
        <v>0</v>
      </c>
      <c r="X13" s="14">
        <v>3.5219999999999998</v>
      </c>
      <c r="Y13" s="14">
        <v>2.1629999999999998</v>
      </c>
      <c r="Z13" s="14">
        <v>1.839</v>
      </c>
      <c r="AA13" s="14">
        <v>1.663</v>
      </c>
    </row>
    <row r="14" spans="1:27" s="4" customFormat="1" ht="15" customHeight="1" x14ac:dyDescent="0.25">
      <c r="A14" s="18">
        <v>6028</v>
      </c>
      <c r="B14" s="7">
        <v>5036</v>
      </c>
      <c r="C14" s="2" t="s">
        <v>334</v>
      </c>
      <c r="D14" s="2" t="str">
        <f t="shared" si="0"/>
        <v>ARCA VITA</v>
      </c>
      <c r="E14" s="2" t="str">
        <f t="shared" si="1"/>
        <v>PROGRESSIVE PP</v>
      </c>
      <c r="F14" s="2" t="str">
        <f t="shared" si="2"/>
        <v>PIANO INDIVIDUALE PENSIONISTICO DI TIPO ASSICURATIVO - PROGRESSIVE PENSION PLAN - PROGRAMMA DINAMICO - FONDO PENSIONE</v>
      </c>
      <c r="G14" s="2" t="str">
        <f t="shared" si="3"/>
        <v>POWER</v>
      </c>
      <c r="H14" s="2" t="str">
        <f t="shared" si="4"/>
        <v>FONDO INTERNO</v>
      </c>
      <c r="I14" s="2"/>
      <c r="J14" s="3">
        <v>24</v>
      </c>
      <c r="K14" s="3">
        <v>0</v>
      </c>
      <c r="L14" s="3">
        <v>24</v>
      </c>
      <c r="M14" s="3">
        <v>0</v>
      </c>
      <c r="N14" s="3">
        <v>0</v>
      </c>
      <c r="O14" s="3">
        <v>1.95</v>
      </c>
      <c r="P14" s="3">
        <v>0</v>
      </c>
      <c r="Q14" s="3">
        <v>0</v>
      </c>
      <c r="R14" s="3">
        <v>0</v>
      </c>
      <c r="S14" s="5">
        <v>100</v>
      </c>
      <c r="T14" s="5">
        <v>0</v>
      </c>
      <c r="U14" s="3">
        <v>0</v>
      </c>
      <c r="V14" s="3">
        <v>0</v>
      </c>
      <c r="W14" s="3">
        <v>0</v>
      </c>
      <c r="X14" s="14">
        <v>3.7069999999999999</v>
      </c>
      <c r="Y14" s="14">
        <v>2.35</v>
      </c>
      <c r="Z14" s="14">
        <v>2.024</v>
      </c>
      <c r="AA14" s="14">
        <v>1.8480000000000001</v>
      </c>
    </row>
    <row r="15" spans="1:27" s="4" customFormat="1" ht="15" customHeight="1" x14ac:dyDescent="0.25">
      <c r="A15" s="28">
        <v>6029</v>
      </c>
      <c r="B15" s="28" t="s">
        <v>512</v>
      </c>
      <c r="C15" s="29" t="s">
        <v>335</v>
      </c>
      <c r="D15" s="29" t="str">
        <f>VLOOKUP(A15,TAV_PROD,2,FALSE)</f>
        <v>ASPECTA</v>
      </c>
      <c r="E15" s="29" t="str">
        <f t="shared" si="1"/>
        <v>FIP ASPECTA</v>
      </c>
      <c r="F15" s="29" t="str">
        <f t="shared" si="2"/>
        <v>FIP ASPECTA - PIANO INDIVIDUALE PENSIONISTICO DI TIPO ASSICURATIVO - FONDO PENSIONE</v>
      </c>
      <c r="G15" s="29" t="str">
        <f t="shared" si="3"/>
        <v>OPTI-GEST</v>
      </c>
      <c r="H15" s="29" t="str">
        <f t="shared" si="4"/>
        <v>GESTIONE SEPARATA</v>
      </c>
      <c r="I15" s="29"/>
      <c r="J15" s="30">
        <v>0</v>
      </c>
      <c r="K15" s="30">
        <v>50</v>
      </c>
      <c r="L15" s="30">
        <v>30</v>
      </c>
      <c r="M15" s="30">
        <v>0</v>
      </c>
      <c r="N15" s="30">
        <v>9</v>
      </c>
      <c r="O15" s="30">
        <v>0.6</v>
      </c>
      <c r="P15" s="30">
        <v>0</v>
      </c>
      <c r="Q15" s="30">
        <v>0</v>
      </c>
      <c r="R15" s="31">
        <f>0.085*12</f>
        <v>1.02</v>
      </c>
      <c r="S15" s="31">
        <v>100</v>
      </c>
      <c r="T15" s="31">
        <v>100</v>
      </c>
      <c r="U15" s="30">
        <v>100</v>
      </c>
      <c r="V15" s="30">
        <v>0</v>
      </c>
      <c r="W15" s="30">
        <v>0</v>
      </c>
      <c r="X15" s="32">
        <v>7.87</v>
      </c>
      <c r="Y15" s="32">
        <v>4.71</v>
      </c>
      <c r="Z15" s="32">
        <v>2.4900000000000002</v>
      </c>
      <c r="AA15" s="32">
        <v>2.35</v>
      </c>
    </row>
    <row r="16" spans="1:27" s="4" customFormat="1" ht="15" customHeight="1" x14ac:dyDescent="0.25">
      <c r="A16" s="28">
        <v>6029</v>
      </c>
      <c r="B16" s="28" t="s">
        <v>512</v>
      </c>
      <c r="C16" s="29" t="s">
        <v>336</v>
      </c>
      <c r="D16" s="29" t="str">
        <f t="shared" si="0"/>
        <v>ASPECTA</v>
      </c>
      <c r="E16" s="29" t="str">
        <f t="shared" si="1"/>
        <v>FIP ASPECTA</v>
      </c>
      <c r="F16" s="29" t="str">
        <f t="shared" si="2"/>
        <v>FIP ASPECTA - PIANO INDIVIDUALE PENSIONISTICO DI TIPO ASSICURATIVO - FONDO PENSIONE</v>
      </c>
      <c r="G16" s="29" t="str">
        <f t="shared" si="3"/>
        <v>MILANO</v>
      </c>
      <c r="H16" s="29" t="str">
        <f t="shared" si="4"/>
        <v>FONDO INTERNO</v>
      </c>
      <c r="I16" s="29"/>
      <c r="J16" s="30">
        <v>0</v>
      </c>
      <c r="K16" s="30">
        <v>50</v>
      </c>
      <c r="L16" s="30">
        <v>30</v>
      </c>
      <c r="M16" s="30">
        <v>0</v>
      </c>
      <c r="N16" s="30">
        <v>9</v>
      </c>
      <c r="O16" s="30">
        <f>0.6+2.75</f>
        <v>3.35</v>
      </c>
      <c r="P16" s="30">
        <v>0</v>
      </c>
      <c r="Q16" s="30">
        <v>0</v>
      </c>
      <c r="R16" s="31">
        <v>0</v>
      </c>
      <c r="S16" s="31">
        <v>100</v>
      </c>
      <c r="T16" s="31">
        <v>100</v>
      </c>
      <c r="U16" s="30">
        <v>100</v>
      </c>
      <c r="V16" s="30">
        <v>0</v>
      </c>
      <c r="W16" s="30">
        <v>0</v>
      </c>
      <c r="X16" s="33">
        <v>7.65</v>
      </c>
      <c r="Y16" s="32">
        <v>5.21</v>
      </c>
      <c r="Z16" s="32">
        <v>3.33</v>
      </c>
      <c r="AA16" s="32">
        <v>4.79</v>
      </c>
    </row>
    <row r="17" spans="1:27" s="4" customFormat="1" ht="15" customHeight="1" x14ac:dyDescent="0.25">
      <c r="A17" s="28">
        <v>6029</v>
      </c>
      <c r="B17" s="28" t="s">
        <v>512</v>
      </c>
      <c r="C17" s="29" t="s">
        <v>337</v>
      </c>
      <c r="D17" s="29" t="str">
        <f t="shared" si="0"/>
        <v>ASPECTA</v>
      </c>
      <c r="E17" s="29" t="str">
        <f t="shared" si="1"/>
        <v>FIP ASPECTA</v>
      </c>
      <c r="F17" s="29" t="str">
        <f t="shared" si="2"/>
        <v>FIP ASPECTA - PIANO INDIVIDUALE PENSIONISTICO DI TIPO ASSICURATIVO - FONDO PENSIONE</v>
      </c>
      <c r="G17" s="29" t="str">
        <f t="shared" si="3"/>
        <v>VENEZIA</v>
      </c>
      <c r="H17" s="29" t="str">
        <f t="shared" si="4"/>
        <v>FONDO INTERNO</v>
      </c>
      <c r="I17" s="29"/>
      <c r="J17" s="30">
        <v>0</v>
      </c>
      <c r="K17" s="30">
        <v>50</v>
      </c>
      <c r="L17" s="30">
        <v>30</v>
      </c>
      <c r="M17" s="30">
        <v>0</v>
      </c>
      <c r="N17" s="30">
        <v>9</v>
      </c>
      <c r="O17" s="30">
        <f>0.6+2.25</f>
        <v>2.85</v>
      </c>
      <c r="P17" s="30">
        <v>0</v>
      </c>
      <c r="Q17" s="30">
        <v>0</v>
      </c>
      <c r="R17" s="31">
        <v>0</v>
      </c>
      <c r="S17" s="31">
        <v>100</v>
      </c>
      <c r="T17" s="31">
        <v>100</v>
      </c>
      <c r="U17" s="30">
        <v>100</v>
      </c>
      <c r="V17" s="30">
        <v>0</v>
      </c>
      <c r="W17" s="30">
        <v>0</v>
      </c>
      <c r="X17" s="32">
        <v>6.65</v>
      </c>
      <c r="Y17" s="32">
        <v>4.92</v>
      </c>
      <c r="Z17" s="32">
        <v>2.93</v>
      </c>
      <c r="AA17" s="32">
        <v>4.12</v>
      </c>
    </row>
    <row r="18" spans="1:27" s="4" customFormat="1" ht="15" customHeight="1" x14ac:dyDescent="0.25">
      <c r="A18" s="28">
        <v>6029</v>
      </c>
      <c r="B18" s="28" t="s">
        <v>512</v>
      </c>
      <c r="C18" s="29" t="s">
        <v>338</v>
      </c>
      <c r="D18" s="29" t="str">
        <f t="shared" si="0"/>
        <v>ASPECTA</v>
      </c>
      <c r="E18" s="29" t="str">
        <f t="shared" si="1"/>
        <v>FIP ASPECTA</v>
      </c>
      <c r="F18" s="29" t="str">
        <f t="shared" si="2"/>
        <v>FIP ASPECTA - PIANO INDIVIDUALE PENSIONISTICO DI TIPO ASSICURATIVO - FONDO PENSIONE</v>
      </c>
      <c r="G18" s="29" t="str">
        <f t="shared" si="3"/>
        <v>TORINO</v>
      </c>
      <c r="H18" s="29" t="str">
        <f t="shared" si="4"/>
        <v>FONDO INTERNO</v>
      </c>
      <c r="I18" s="29"/>
      <c r="J18" s="30">
        <v>0</v>
      </c>
      <c r="K18" s="30">
        <v>50</v>
      </c>
      <c r="L18" s="30">
        <v>30</v>
      </c>
      <c r="M18" s="30">
        <v>0</v>
      </c>
      <c r="N18" s="30">
        <v>9</v>
      </c>
      <c r="O18" s="30">
        <f>0.6+1.5</f>
        <v>2.1</v>
      </c>
      <c r="P18" s="30">
        <v>0</v>
      </c>
      <c r="Q18" s="30">
        <v>0</v>
      </c>
      <c r="R18" s="31">
        <v>0</v>
      </c>
      <c r="S18" s="31">
        <v>100</v>
      </c>
      <c r="T18" s="31">
        <v>100</v>
      </c>
      <c r="U18" s="30">
        <v>100</v>
      </c>
      <c r="V18" s="30">
        <v>0</v>
      </c>
      <c r="W18" s="30">
        <v>0</v>
      </c>
      <c r="X18" s="32">
        <v>5.25</v>
      </c>
      <c r="Y18" s="32">
        <v>4.5</v>
      </c>
      <c r="Z18" s="32">
        <v>2.34</v>
      </c>
      <c r="AA18" s="32">
        <v>3.12</v>
      </c>
    </row>
    <row r="19" spans="1:27" s="4" customFormat="1" ht="15" customHeight="1" x14ac:dyDescent="0.25">
      <c r="A19" s="28">
        <v>6029</v>
      </c>
      <c r="B19" s="28" t="s">
        <v>512</v>
      </c>
      <c r="C19" s="29" t="s">
        <v>339</v>
      </c>
      <c r="D19" s="29" t="str">
        <f t="shared" si="0"/>
        <v>ASPECTA</v>
      </c>
      <c r="E19" s="29" t="str">
        <f>VLOOKUP(A19,TAV_PROD,3,FALSE)</f>
        <v>FIP ASPECTA</v>
      </c>
      <c r="F19" s="29" t="str">
        <f t="shared" si="2"/>
        <v>FIP ASPECTA - PIANO INDIVIDUALE PENSIONISTICO DI TIPO ASSICURATIVO - FONDO PENSIONE</v>
      </c>
      <c r="G19" s="29" t="str">
        <f>VLOOKUP(C19,TAV_LINEE,2,FALSE)</f>
        <v>ROMA</v>
      </c>
      <c r="H19" s="29" t="str">
        <f t="shared" si="4"/>
        <v>FONDO INTERNO</v>
      </c>
      <c r="I19" s="29"/>
      <c r="J19" s="30">
        <v>0</v>
      </c>
      <c r="K19" s="30">
        <v>50</v>
      </c>
      <c r="L19" s="30">
        <v>30</v>
      </c>
      <c r="M19" s="30">
        <v>0</v>
      </c>
      <c r="N19" s="30">
        <v>9</v>
      </c>
      <c r="O19" s="30">
        <f>0.6+1.25</f>
        <v>1.85</v>
      </c>
      <c r="P19" s="30">
        <v>0</v>
      </c>
      <c r="Q19" s="30">
        <v>0</v>
      </c>
      <c r="R19" s="31">
        <v>0</v>
      </c>
      <c r="S19" s="31">
        <v>100</v>
      </c>
      <c r="T19" s="31">
        <v>100</v>
      </c>
      <c r="U19" s="30">
        <v>100</v>
      </c>
      <c r="V19" s="30">
        <v>0</v>
      </c>
      <c r="W19" s="30">
        <v>0</v>
      </c>
      <c r="X19" s="32">
        <v>5.05</v>
      </c>
      <c r="Y19" s="32">
        <v>4.3600000000000003</v>
      </c>
      <c r="Z19" s="32">
        <v>2.14</v>
      </c>
      <c r="AA19" s="32">
        <v>2.8</v>
      </c>
    </row>
    <row r="20" spans="1:27" s="4" customFormat="1" ht="15" customHeight="1" x14ac:dyDescent="0.25">
      <c r="A20" s="18">
        <v>6012</v>
      </c>
      <c r="B20" s="18">
        <v>5005</v>
      </c>
      <c r="C20" s="19" t="s">
        <v>50</v>
      </c>
      <c r="D20" s="19" t="str">
        <f>VLOOKUP(A20,TAV_PROD,2,FALSE)</f>
        <v>ASSICURAZIONI GENERALI</v>
      </c>
      <c r="E20" s="19" t="str">
        <f>VLOOKUP(A20,TAV_PROD,3,FALSE)</f>
        <v>VALORE PENSIONE</v>
      </c>
      <c r="F20" s="19" t="str">
        <f t="shared" si="2"/>
        <v>VALORE PENSIONE - PIANO INDIVIDUALE PENSIONISTICO DI TIPO ASSICURATIVO - FONDO PENSIONE</v>
      </c>
      <c r="G20" s="19" t="str">
        <f t="shared" ref="G20:G83" si="5">VLOOKUP(C20,TAV_LINEE,2,FALSE)</f>
        <v>GESAV GLOBAL</v>
      </c>
      <c r="H20" s="19" t="str">
        <f t="shared" si="4"/>
        <v>GESTIONE SEPARATA</v>
      </c>
      <c r="I20" s="20">
        <v>39272</v>
      </c>
      <c r="J20" s="21">
        <v>0</v>
      </c>
      <c r="K20" s="21">
        <v>0</v>
      </c>
      <c r="L20" s="21">
        <v>0</v>
      </c>
      <c r="M20" s="21">
        <v>0</v>
      </c>
      <c r="N20" s="21">
        <v>4.75</v>
      </c>
      <c r="O20" s="21">
        <v>0</v>
      </c>
      <c r="P20" s="21">
        <v>0</v>
      </c>
      <c r="Q20" s="21">
        <v>0</v>
      </c>
      <c r="R20" s="21">
        <v>1.3</v>
      </c>
      <c r="S20" s="22">
        <v>0</v>
      </c>
      <c r="T20" s="22">
        <v>0</v>
      </c>
      <c r="U20" s="21">
        <v>0</v>
      </c>
      <c r="V20" s="21">
        <v>0</v>
      </c>
      <c r="W20" s="21">
        <v>60</v>
      </c>
      <c r="X20" s="23">
        <v>4.226</v>
      </c>
      <c r="Y20" s="23">
        <v>2.657</v>
      </c>
      <c r="Z20" s="23">
        <v>1.962</v>
      </c>
      <c r="AA20" s="23">
        <v>1.381</v>
      </c>
    </row>
    <row r="21" spans="1:27" s="4" customFormat="1" ht="15" customHeight="1" x14ac:dyDescent="0.25">
      <c r="A21" s="18">
        <v>6012</v>
      </c>
      <c r="B21" s="18">
        <v>5005</v>
      </c>
      <c r="C21" s="19" t="s">
        <v>51</v>
      </c>
      <c r="D21" s="19" t="str">
        <f t="shared" si="0"/>
        <v>ASSICURAZIONI GENERALI</v>
      </c>
      <c r="E21" s="19" t="str">
        <f t="shared" ref="E21:E84" si="6">VLOOKUP(A21,TAV_PROD,3,FALSE)</f>
        <v>VALORE PENSIONE</v>
      </c>
      <c r="F21" s="19" t="str">
        <f t="shared" si="2"/>
        <v>VALORE PENSIONE - PIANO INDIVIDUALE PENSIONISTICO DI TIPO ASSICURATIVO - FONDO PENSIONE</v>
      </c>
      <c r="G21" s="19" t="str">
        <f t="shared" si="5"/>
        <v>AG EUROPEAN EQUITY</v>
      </c>
      <c r="H21" s="19" t="str">
        <f t="shared" si="4"/>
        <v>FONDO INTERNO</v>
      </c>
      <c r="I21" s="20">
        <v>39272</v>
      </c>
      <c r="J21" s="21">
        <v>0</v>
      </c>
      <c r="K21" s="21">
        <v>0</v>
      </c>
      <c r="L21" s="21">
        <v>0</v>
      </c>
      <c r="M21" s="21">
        <v>0</v>
      </c>
      <c r="N21" s="21">
        <v>4.75</v>
      </c>
      <c r="O21" s="21">
        <v>2.0499999999999998</v>
      </c>
      <c r="P21" s="21">
        <v>0</v>
      </c>
      <c r="Q21" s="21">
        <v>0</v>
      </c>
      <c r="R21" s="21">
        <v>0</v>
      </c>
      <c r="S21" s="22">
        <v>0</v>
      </c>
      <c r="T21" s="22">
        <v>0</v>
      </c>
      <c r="U21" s="21">
        <v>0</v>
      </c>
      <c r="V21" s="21">
        <v>0</v>
      </c>
      <c r="W21" s="21">
        <v>60</v>
      </c>
      <c r="X21" s="15">
        <v>5.1360000000000001</v>
      </c>
      <c r="Y21" s="15">
        <v>3.4849999999999999</v>
      </c>
      <c r="Z21" s="15">
        <v>2.798</v>
      </c>
      <c r="AA21" s="15">
        <v>2.2210000000000001</v>
      </c>
    </row>
    <row r="22" spans="1:27" s="4" customFormat="1" ht="15" customHeight="1" x14ac:dyDescent="0.25">
      <c r="A22" s="18">
        <v>6032</v>
      </c>
      <c r="B22" s="18">
        <v>5030</v>
      </c>
      <c r="C22" s="19" t="s">
        <v>350</v>
      </c>
      <c r="D22" s="19" t="str">
        <f>VLOOKUP(A22,TAV_PROD,2,FALSE)</f>
        <v>AUGUSTA VITA</v>
      </c>
      <c r="E22" s="19" t="str">
        <f t="shared" si="6"/>
        <v>BENE PENSIONE PIU</v>
      </c>
      <c r="F22" s="19" t="str">
        <f t="shared" si="2"/>
        <v>BENE PENSIONE PIU - PIANO INDIVIDUALE PENSIONISTICO DI TIPO ASSICURATIVO - FONDO PENSIONE</v>
      </c>
      <c r="G22" s="19" t="str">
        <f>VLOOKUP(C22,TAV_LINEE,2,FALSE)</f>
        <v>AUPEN</v>
      </c>
      <c r="H22" s="19" t="str">
        <f t="shared" si="4"/>
        <v>GESTIONE SEPARATA</v>
      </c>
      <c r="I22" s="20">
        <v>39273</v>
      </c>
      <c r="J22" s="21">
        <v>0</v>
      </c>
      <c r="K22" s="21">
        <v>0</v>
      </c>
      <c r="L22" s="21">
        <v>0</v>
      </c>
      <c r="M22" s="21">
        <v>0</v>
      </c>
      <c r="N22" s="21">
        <v>4.5</v>
      </c>
      <c r="O22" s="21">
        <v>0</v>
      </c>
      <c r="P22" s="21">
        <v>0</v>
      </c>
      <c r="Q22" s="21">
        <v>0</v>
      </c>
      <c r="R22" s="21">
        <v>1.3</v>
      </c>
      <c r="S22" s="22">
        <v>0</v>
      </c>
      <c r="T22" s="22">
        <v>0</v>
      </c>
      <c r="U22" s="21">
        <v>0</v>
      </c>
      <c r="V22" s="21">
        <v>0</v>
      </c>
      <c r="W22" s="21">
        <v>50</v>
      </c>
      <c r="X22" s="15">
        <v>3.96</v>
      </c>
      <c r="Y22" s="15">
        <v>2.5299999999999998</v>
      </c>
      <c r="Z22" s="15">
        <v>1.9</v>
      </c>
      <c r="AA22" s="15">
        <v>1.36</v>
      </c>
    </row>
    <row r="23" spans="1:27" s="4" customFormat="1" ht="15" customHeight="1" x14ac:dyDescent="0.25">
      <c r="A23" s="18">
        <v>6032</v>
      </c>
      <c r="B23" s="18">
        <v>5030</v>
      </c>
      <c r="C23" s="19" t="s">
        <v>351</v>
      </c>
      <c r="D23" s="19" t="str">
        <f t="shared" si="0"/>
        <v>AUGUSTA VITA</v>
      </c>
      <c r="E23" s="19" t="str">
        <f t="shared" si="6"/>
        <v>BENE PENSIONE PIU</v>
      </c>
      <c r="F23" s="19" t="str">
        <f t="shared" si="2"/>
        <v>BENE PENSIONE PIU - PIANO INDIVIDUALE PENSIONISTICO DI TIPO ASSICURATIVO - FONDO PENSIONE</v>
      </c>
      <c r="G23" s="19" t="str">
        <f t="shared" si="5"/>
        <v>AUGUSTA AZIONARIO PREVIDENZA</v>
      </c>
      <c r="H23" s="19" t="str">
        <f t="shared" si="4"/>
        <v>FONDO INTERNO</v>
      </c>
      <c r="I23" s="20">
        <v>39273</v>
      </c>
      <c r="J23" s="21">
        <v>0</v>
      </c>
      <c r="K23" s="21">
        <v>0</v>
      </c>
      <c r="L23" s="21">
        <v>0</v>
      </c>
      <c r="M23" s="21">
        <v>0</v>
      </c>
      <c r="N23" s="21">
        <v>4.5</v>
      </c>
      <c r="O23" s="21">
        <v>1.9</v>
      </c>
      <c r="P23" s="21">
        <v>0</v>
      </c>
      <c r="Q23" s="21">
        <v>0</v>
      </c>
      <c r="R23" s="21">
        <v>0</v>
      </c>
      <c r="S23" s="22">
        <v>0</v>
      </c>
      <c r="T23" s="22">
        <v>0</v>
      </c>
      <c r="U23" s="21">
        <v>0</v>
      </c>
      <c r="V23" s="21">
        <v>0</v>
      </c>
      <c r="W23" s="21">
        <v>50</v>
      </c>
      <c r="X23" s="15">
        <v>4.54</v>
      </c>
      <c r="Y23" s="15">
        <v>3.06</v>
      </c>
      <c r="Z23" s="15">
        <v>2.4300000000000002</v>
      </c>
      <c r="AA23" s="15">
        <v>1.9</v>
      </c>
    </row>
    <row r="24" spans="1:27" s="4" customFormat="1" ht="15" customHeight="1" x14ac:dyDescent="0.25">
      <c r="A24" s="18">
        <v>6064</v>
      </c>
      <c r="B24" s="18">
        <v>5034</v>
      </c>
      <c r="C24" s="19" t="s">
        <v>149</v>
      </c>
      <c r="D24" s="19" t="str">
        <f>VLOOKUP(A24,TAV_PROD,2,FALSE)</f>
        <v>AURORA ASSICURAZIONI</v>
      </c>
      <c r="E24" s="19" t="str">
        <f t="shared" si="6"/>
        <v>INTEGRAZIONEPENSIONE</v>
      </c>
      <c r="F24" s="19" t="str">
        <f t="shared" si="2"/>
        <v>INTEGRAZIONEPENSIONISTICAAURORA - PIANO INDIVIDUALE PENSIONISTICO DI TIPO ASSICURATIVO - FONDO PENSIONE</v>
      </c>
      <c r="G24" s="19" t="str">
        <f t="shared" si="5"/>
        <v>INTEGRAAURORA</v>
      </c>
      <c r="H24" s="19" t="str">
        <f>VLOOKUP(C24,TAV_LINEE,3,FALSE)</f>
        <v>GESTIONE SEPARATA</v>
      </c>
      <c r="I24" s="20">
        <v>39265</v>
      </c>
      <c r="J24" s="21">
        <v>50</v>
      </c>
      <c r="K24" s="21">
        <v>0</v>
      </c>
      <c r="L24" s="21">
        <v>0</v>
      </c>
      <c r="M24" s="21">
        <v>0</v>
      </c>
      <c r="N24" s="21">
        <v>4</v>
      </c>
      <c r="O24" s="21">
        <v>0</v>
      </c>
      <c r="P24" s="21">
        <v>0</v>
      </c>
      <c r="Q24" s="21">
        <v>0</v>
      </c>
      <c r="R24" s="21">
        <v>1</v>
      </c>
      <c r="S24" s="22">
        <v>0</v>
      </c>
      <c r="T24" s="22">
        <v>0</v>
      </c>
      <c r="U24" s="21">
        <v>0</v>
      </c>
      <c r="V24" s="21">
        <v>0</v>
      </c>
      <c r="W24" s="21">
        <v>0</v>
      </c>
      <c r="X24" s="15">
        <v>4</v>
      </c>
      <c r="Y24" s="15">
        <v>2.2400000000000002</v>
      </c>
      <c r="Z24" s="15">
        <v>1.58</v>
      </c>
      <c r="AA24" s="15">
        <v>1.08</v>
      </c>
    </row>
    <row r="25" spans="1:27" s="4" customFormat="1" ht="15" customHeight="1" x14ac:dyDescent="0.25">
      <c r="A25" s="7">
        <v>6050</v>
      </c>
      <c r="B25" s="7">
        <v>5026</v>
      </c>
      <c r="C25" s="2" t="s">
        <v>380</v>
      </c>
      <c r="D25" s="2" t="str">
        <f t="shared" si="0"/>
        <v>AVIVA</v>
      </c>
      <c r="E25" s="2" t="str">
        <f t="shared" si="6"/>
        <v>UNICREDIT AVIVA</v>
      </c>
      <c r="F25" s="2" t="str">
        <f t="shared" si="2"/>
        <v>UNICREDIT PREVIDENZA PIANO INDIVIDUALE PENSIONISTICO DI TIPO ASSICURATIVO - FONDO PENSIONE DI AVIVA SPA</v>
      </c>
      <c r="G25" s="2" t="str">
        <f>VLOOKUP(C25,TAV_LINEE,2,FALSE)</f>
        <v>GEPI</v>
      </c>
      <c r="H25" s="2" t="str">
        <f t="shared" si="4"/>
        <v>GESTIONE SEPARATA</v>
      </c>
      <c r="I25" s="2"/>
      <c r="J25" s="3">
        <v>0</v>
      </c>
      <c r="K25" s="3">
        <v>0</v>
      </c>
      <c r="L25" s="3">
        <v>0</v>
      </c>
      <c r="M25" s="3">
        <v>0</v>
      </c>
      <c r="N25" s="3">
        <v>2</v>
      </c>
      <c r="O25" s="3">
        <v>0</v>
      </c>
      <c r="P25" s="3">
        <v>0</v>
      </c>
      <c r="Q25" s="3">
        <v>0</v>
      </c>
      <c r="R25" s="3">
        <v>1.2</v>
      </c>
      <c r="S25" s="5">
        <v>30</v>
      </c>
      <c r="T25" s="5">
        <v>0</v>
      </c>
      <c r="U25" s="3">
        <v>25</v>
      </c>
      <c r="V25" s="3">
        <v>0</v>
      </c>
      <c r="W25" s="3">
        <v>0</v>
      </c>
      <c r="X25" s="14">
        <v>2.68</v>
      </c>
      <c r="Y25" s="14">
        <v>1.75</v>
      </c>
      <c r="Z25" s="14">
        <v>1.41</v>
      </c>
      <c r="AA25" s="14">
        <v>1.1599999999999999</v>
      </c>
    </row>
    <row r="26" spans="1:27" s="4" customFormat="1" ht="15" customHeight="1" x14ac:dyDescent="0.25">
      <c r="A26" s="7">
        <v>6050</v>
      </c>
      <c r="B26" s="7">
        <v>5026</v>
      </c>
      <c r="C26" s="2" t="s">
        <v>381</v>
      </c>
      <c r="D26" s="2" t="str">
        <f>VLOOKUP(A26,TAV_PROD,2,FALSE)</f>
        <v>AVIVA</v>
      </c>
      <c r="E26" s="2" t="str">
        <f t="shared" si="6"/>
        <v>UNICREDIT AVIVA</v>
      </c>
      <c r="F26" s="2" t="str">
        <f t="shared" si="2"/>
        <v>UNICREDIT PREVIDENZA PIANO INDIVIDUALE PENSIONISTICO DI TIPO ASSICURATIVO - FONDO PENSIONE DI AVIVA SPA</v>
      </c>
      <c r="G26" s="2" t="str">
        <f t="shared" si="5"/>
        <v>AVIVA PIP AZIONARIO</v>
      </c>
      <c r="H26" s="2" t="str">
        <f t="shared" si="4"/>
        <v>FONDO INTERNO</v>
      </c>
      <c r="I26" s="2"/>
      <c r="J26" s="3">
        <v>0</v>
      </c>
      <c r="K26" s="3">
        <v>0</v>
      </c>
      <c r="L26" s="3">
        <v>0</v>
      </c>
      <c r="M26" s="3">
        <v>0</v>
      </c>
      <c r="N26" s="3">
        <v>2</v>
      </c>
      <c r="O26" s="3">
        <v>2</v>
      </c>
      <c r="P26" s="3">
        <v>0</v>
      </c>
      <c r="Q26" s="3">
        <v>0</v>
      </c>
      <c r="R26" s="3">
        <v>0</v>
      </c>
      <c r="S26" s="5">
        <v>30</v>
      </c>
      <c r="T26" s="5">
        <v>0</v>
      </c>
      <c r="U26" s="3">
        <v>25</v>
      </c>
      <c r="V26" s="3">
        <v>0</v>
      </c>
      <c r="W26" s="3">
        <v>0</v>
      </c>
      <c r="X26" s="14">
        <v>3.21</v>
      </c>
      <c r="Y26" s="14">
        <v>2.2799999999999998</v>
      </c>
      <c r="Z26" s="14">
        <v>1.95</v>
      </c>
      <c r="AA26" s="14">
        <v>1.56</v>
      </c>
    </row>
    <row r="27" spans="1:27" s="4" customFormat="1" ht="15" customHeight="1" x14ac:dyDescent="0.25">
      <c r="A27" s="7">
        <v>6050</v>
      </c>
      <c r="B27" s="7">
        <v>5026</v>
      </c>
      <c r="C27" s="2" t="s">
        <v>382</v>
      </c>
      <c r="D27" s="2" t="str">
        <f t="shared" si="0"/>
        <v>AVIVA</v>
      </c>
      <c r="E27" s="2" t="str">
        <f t="shared" si="6"/>
        <v>UNICREDIT AVIVA</v>
      </c>
      <c r="F27" s="2" t="str">
        <f t="shared" si="2"/>
        <v>UNICREDIT PREVIDENZA PIANO INDIVIDUALE PENSIONISTICO DI TIPO ASSICURATIVO - FONDO PENSIONE DI AVIVA SPA</v>
      </c>
      <c r="G27" s="2" t="str">
        <f t="shared" si="5"/>
        <v>AVIVA PIP OBBLIGAZIONARIO</v>
      </c>
      <c r="H27" s="2" t="str">
        <f>VLOOKUP(C27,TAV_LINEE,3,FALSE)</f>
        <v>FONDO INTERNO</v>
      </c>
      <c r="I27" s="2"/>
      <c r="J27" s="3">
        <v>0</v>
      </c>
      <c r="K27" s="3">
        <v>0</v>
      </c>
      <c r="L27" s="3">
        <v>0</v>
      </c>
      <c r="M27" s="3">
        <v>0</v>
      </c>
      <c r="N27" s="3">
        <v>2</v>
      </c>
      <c r="O27" s="3">
        <v>1.5</v>
      </c>
      <c r="P27" s="3">
        <v>0</v>
      </c>
      <c r="Q27" s="3">
        <v>0</v>
      </c>
      <c r="R27" s="3">
        <v>0</v>
      </c>
      <c r="S27" s="5">
        <v>30</v>
      </c>
      <c r="T27" s="5">
        <v>0</v>
      </c>
      <c r="U27" s="3">
        <v>25</v>
      </c>
      <c r="V27" s="3">
        <v>0</v>
      </c>
      <c r="W27" s="3">
        <v>0</v>
      </c>
      <c r="X27" s="14">
        <v>3.21</v>
      </c>
      <c r="Y27" s="14">
        <v>2.2799999999999998</v>
      </c>
      <c r="Z27" s="14">
        <v>1.95</v>
      </c>
      <c r="AA27" s="14">
        <v>1.56</v>
      </c>
    </row>
    <row r="28" spans="1:27" ht="15" customHeight="1" x14ac:dyDescent="0.25">
      <c r="A28" s="18">
        <v>6051</v>
      </c>
      <c r="B28" s="7">
        <v>5027</v>
      </c>
      <c r="C28" s="2" t="s">
        <v>383</v>
      </c>
      <c r="D28" s="2" t="str">
        <f t="shared" si="0"/>
        <v>AVIVA</v>
      </c>
      <c r="E28" s="2" t="str">
        <f t="shared" si="6"/>
        <v>XELION SERENO</v>
      </c>
      <c r="F28" s="2" t="str">
        <f t="shared" si="2"/>
        <v>XELION SERENO - PIANO INDIVIDUALE PENSIONISTICO DI TIPO ASSICURATIVO - FONDO PENSIONE</v>
      </c>
      <c r="G28" s="2" t="str">
        <f>VLOOKUP(C28,TAV_LINEE,2,FALSE)</f>
        <v>GEPI</v>
      </c>
      <c r="H28" s="2" t="str">
        <f t="shared" si="4"/>
        <v>GESTIONE SEPARATA</v>
      </c>
      <c r="I28" s="2"/>
      <c r="J28" s="3">
        <v>0</v>
      </c>
      <c r="K28" s="3">
        <v>0</v>
      </c>
      <c r="L28" s="3">
        <v>0</v>
      </c>
      <c r="M28" s="3">
        <v>0</v>
      </c>
      <c r="N28" s="3">
        <v>2</v>
      </c>
      <c r="O28" s="3">
        <v>0</v>
      </c>
      <c r="P28" s="3">
        <v>0</v>
      </c>
      <c r="Q28" s="3">
        <v>0</v>
      </c>
      <c r="R28" s="3">
        <v>1.2</v>
      </c>
      <c r="S28" s="5">
        <v>30</v>
      </c>
      <c r="T28" s="5">
        <v>0</v>
      </c>
      <c r="U28" s="3">
        <v>25</v>
      </c>
      <c r="V28" s="3">
        <v>0</v>
      </c>
      <c r="W28" s="3">
        <v>0</v>
      </c>
      <c r="X28" s="14">
        <v>2.68</v>
      </c>
      <c r="Y28" s="14">
        <v>1.75</v>
      </c>
      <c r="Z28" s="14">
        <v>1.41</v>
      </c>
      <c r="AA28" s="14">
        <v>1.1599999999999999</v>
      </c>
    </row>
    <row r="29" spans="1:27" ht="15" customHeight="1" x14ac:dyDescent="0.25">
      <c r="A29" s="18">
        <v>6051</v>
      </c>
      <c r="B29" s="7">
        <v>5027</v>
      </c>
      <c r="C29" s="2" t="s">
        <v>384</v>
      </c>
      <c r="D29" s="2" t="str">
        <f t="shared" si="0"/>
        <v>AVIVA</v>
      </c>
      <c r="E29" s="2" t="str">
        <f t="shared" si="6"/>
        <v>XELION SERENO</v>
      </c>
      <c r="F29" s="2" t="str">
        <f t="shared" si="2"/>
        <v>XELION SERENO - PIANO INDIVIDUALE PENSIONISTICO DI TIPO ASSICURATIVO - FONDO PENSIONE</v>
      </c>
      <c r="G29" s="2" t="str">
        <f t="shared" si="5"/>
        <v>AVIVA PIP AZIONARIO</v>
      </c>
      <c r="H29" s="2" t="str">
        <f t="shared" si="4"/>
        <v>FONDO INTERNO</v>
      </c>
      <c r="I29" s="2"/>
      <c r="J29" s="3">
        <v>0</v>
      </c>
      <c r="K29" s="3">
        <v>0</v>
      </c>
      <c r="L29" s="3">
        <v>0</v>
      </c>
      <c r="M29" s="3">
        <v>0</v>
      </c>
      <c r="N29" s="3">
        <v>2</v>
      </c>
      <c r="O29" s="3">
        <v>2</v>
      </c>
      <c r="P29" s="3">
        <v>0</v>
      </c>
      <c r="Q29" s="3">
        <v>0</v>
      </c>
      <c r="R29" s="3">
        <v>0</v>
      </c>
      <c r="S29" s="5">
        <v>30</v>
      </c>
      <c r="T29" s="5">
        <v>0</v>
      </c>
      <c r="U29" s="3">
        <v>25</v>
      </c>
      <c r="V29" s="3">
        <v>0</v>
      </c>
      <c r="W29" s="3">
        <v>0</v>
      </c>
      <c r="X29" s="14">
        <v>3.21</v>
      </c>
      <c r="Y29" s="14">
        <v>2.2799999999999998</v>
      </c>
      <c r="Z29" s="14">
        <v>1.95</v>
      </c>
      <c r="AA29" s="14">
        <v>1.56</v>
      </c>
    </row>
    <row r="30" spans="1:27" ht="15" customHeight="1" x14ac:dyDescent="0.25">
      <c r="A30" s="18">
        <v>6051</v>
      </c>
      <c r="B30" s="7">
        <v>5027</v>
      </c>
      <c r="C30" s="2" t="s">
        <v>385</v>
      </c>
      <c r="D30" s="2" t="str">
        <f t="shared" si="0"/>
        <v>AVIVA</v>
      </c>
      <c r="E30" s="2" t="str">
        <f t="shared" si="6"/>
        <v>XELION SERENO</v>
      </c>
      <c r="F30" s="2" t="str">
        <f t="shared" si="2"/>
        <v>XELION SERENO - PIANO INDIVIDUALE PENSIONISTICO DI TIPO ASSICURATIVO - FONDO PENSIONE</v>
      </c>
      <c r="G30" s="2" t="str">
        <f t="shared" si="5"/>
        <v>AVIVA PIP OBBLIGAZIONARIO</v>
      </c>
      <c r="H30" s="2" t="str">
        <f t="shared" si="4"/>
        <v>FONDO INTERNO</v>
      </c>
      <c r="I30" s="2"/>
      <c r="J30" s="3">
        <v>0</v>
      </c>
      <c r="K30" s="3">
        <v>0</v>
      </c>
      <c r="L30" s="3">
        <v>0</v>
      </c>
      <c r="M30" s="3">
        <v>0</v>
      </c>
      <c r="N30" s="3">
        <v>2</v>
      </c>
      <c r="O30" s="3">
        <v>1.5</v>
      </c>
      <c r="P30" s="3">
        <v>0</v>
      </c>
      <c r="Q30" s="3">
        <v>0</v>
      </c>
      <c r="R30" s="3">
        <v>0</v>
      </c>
      <c r="S30" s="5">
        <v>30</v>
      </c>
      <c r="T30" s="5">
        <v>0</v>
      </c>
      <c r="U30" s="3">
        <v>25</v>
      </c>
      <c r="V30" s="3">
        <v>0</v>
      </c>
      <c r="W30" s="3">
        <v>0</v>
      </c>
      <c r="X30" s="14">
        <v>3.21</v>
      </c>
      <c r="Y30" s="14">
        <v>2.2799999999999998</v>
      </c>
      <c r="Z30" s="14">
        <v>1.95</v>
      </c>
      <c r="AA30" s="14">
        <v>1.56</v>
      </c>
    </row>
    <row r="31" spans="1:27" ht="15" customHeight="1" x14ac:dyDescent="0.25">
      <c r="A31" s="18">
        <v>6066</v>
      </c>
      <c r="B31" s="18">
        <v>5051</v>
      </c>
      <c r="C31" s="19" t="s">
        <v>130</v>
      </c>
      <c r="D31" s="19" t="str">
        <f t="shared" si="0"/>
        <v>AVIVA VITA</v>
      </c>
      <c r="E31" s="19" t="str">
        <f t="shared" si="6"/>
        <v>PRO FUTURO</v>
      </c>
      <c r="F31" s="19" t="str">
        <f t="shared" si="2"/>
        <v>AVIVA VITA - PRO FUTURO - PIANO INDIVIDUALE PENSIONISTICO DI TIPO ASSICURATIVO - FONDO PENSIONE</v>
      </c>
      <c r="G31" s="19" t="str">
        <f t="shared" si="5"/>
        <v>AVIVA-UBI</v>
      </c>
      <c r="H31" s="19" t="str">
        <f t="shared" si="4"/>
        <v>GESTIONE SEPARATA</v>
      </c>
      <c r="I31" s="20">
        <v>39259</v>
      </c>
      <c r="J31" s="21">
        <v>0</v>
      </c>
      <c r="K31" s="21">
        <v>0</v>
      </c>
      <c r="L31" s="21">
        <v>0</v>
      </c>
      <c r="M31" s="21">
        <v>0</v>
      </c>
      <c r="N31" s="21">
        <v>1.95</v>
      </c>
      <c r="O31" s="21">
        <v>0</v>
      </c>
      <c r="P31" s="21">
        <v>0</v>
      </c>
      <c r="Q31" s="21">
        <v>0</v>
      </c>
      <c r="R31" s="21">
        <v>1</v>
      </c>
      <c r="S31" s="22">
        <v>20</v>
      </c>
      <c r="T31" s="22">
        <v>0</v>
      </c>
      <c r="U31" s="21">
        <v>10</v>
      </c>
      <c r="V31" s="21">
        <v>0</v>
      </c>
      <c r="W31" s="21">
        <v>10</v>
      </c>
      <c r="X31" s="15">
        <v>2.35</v>
      </c>
      <c r="Y31" s="15">
        <v>1.53</v>
      </c>
      <c r="Z31" s="15">
        <v>1.22</v>
      </c>
      <c r="AA31" s="15">
        <v>0.98</v>
      </c>
    </row>
    <row r="32" spans="1:27" ht="15" customHeight="1" x14ac:dyDescent="0.25">
      <c r="A32" s="18">
        <v>6066</v>
      </c>
      <c r="B32" s="18">
        <v>5051</v>
      </c>
      <c r="C32" s="19" t="s">
        <v>129</v>
      </c>
      <c r="D32" s="19" t="str">
        <f t="shared" si="0"/>
        <v>AVIVA VITA</v>
      </c>
      <c r="E32" s="19" t="str">
        <f t="shared" si="6"/>
        <v>PRO FUTURO</v>
      </c>
      <c r="F32" s="19" t="str">
        <f t="shared" si="2"/>
        <v>AVIVA VITA - PRO FUTURO - PIANO INDIVIDUALE PENSIONISTICO DI TIPO ASSICURATIVO - FONDO PENSIONE</v>
      </c>
      <c r="G32" s="19" t="str">
        <f t="shared" si="5"/>
        <v>AVIVA-UBI 1</v>
      </c>
      <c r="H32" s="19" t="str">
        <f t="shared" si="4"/>
        <v>FONDO INTERNO</v>
      </c>
      <c r="I32" s="20">
        <v>39259</v>
      </c>
      <c r="J32" s="21">
        <v>0</v>
      </c>
      <c r="K32" s="21">
        <v>0</v>
      </c>
      <c r="L32" s="21">
        <v>0</v>
      </c>
      <c r="M32" s="21">
        <v>0</v>
      </c>
      <c r="N32" s="21">
        <v>1.95</v>
      </c>
      <c r="O32" s="21">
        <v>1.39</v>
      </c>
      <c r="P32" s="21">
        <v>0</v>
      </c>
      <c r="Q32" s="21">
        <v>0</v>
      </c>
      <c r="R32" s="21">
        <v>0</v>
      </c>
      <c r="S32" s="22">
        <v>20</v>
      </c>
      <c r="T32" s="22">
        <v>0</v>
      </c>
      <c r="U32" s="21">
        <v>10</v>
      </c>
      <c r="V32" s="21">
        <v>0</v>
      </c>
      <c r="W32" s="21">
        <v>10</v>
      </c>
      <c r="X32" s="15">
        <v>2.69</v>
      </c>
      <c r="Y32" s="15">
        <v>1.88</v>
      </c>
      <c r="Z32" s="15">
        <v>1.57</v>
      </c>
      <c r="AA32" s="15">
        <v>1.33</v>
      </c>
    </row>
    <row r="33" spans="1:27" ht="15" customHeight="1" x14ac:dyDescent="0.25">
      <c r="A33" s="18">
        <v>6066</v>
      </c>
      <c r="B33" s="18">
        <v>5051</v>
      </c>
      <c r="C33" s="19" t="s">
        <v>127</v>
      </c>
      <c r="D33" s="19" t="str">
        <f>VLOOKUP(A33,TAV_PROD,2,FALSE)</f>
        <v>AVIVA VITA</v>
      </c>
      <c r="E33" s="19" t="str">
        <f t="shared" si="6"/>
        <v>PRO FUTURO</v>
      </c>
      <c r="F33" s="19" t="str">
        <f t="shared" si="2"/>
        <v>AVIVA VITA - PRO FUTURO - PIANO INDIVIDUALE PENSIONISTICO DI TIPO ASSICURATIVO - FONDO PENSIONE</v>
      </c>
      <c r="G33" s="19" t="str">
        <f t="shared" si="5"/>
        <v>AVIVA-UBI 2</v>
      </c>
      <c r="H33" s="19" t="str">
        <f t="shared" si="4"/>
        <v>FONDO INTERNO</v>
      </c>
      <c r="I33" s="20">
        <v>39259</v>
      </c>
      <c r="J33" s="21">
        <v>0</v>
      </c>
      <c r="K33" s="21">
        <v>0</v>
      </c>
      <c r="L33" s="21">
        <v>0</v>
      </c>
      <c r="M33" s="21">
        <v>0</v>
      </c>
      <c r="N33" s="21">
        <v>1.95</v>
      </c>
      <c r="O33" s="21">
        <v>1.59</v>
      </c>
      <c r="P33" s="21">
        <v>0</v>
      </c>
      <c r="Q33" s="21">
        <v>0</v>
      </c>
      <c r="R33" s="21">
        <v>0</v>
      </c>
      <c r="S33" s="22">
        <v>20</v>
      </c>
      <c r="T33" s="22">
        <v>0</v>
      </c>
      <c r="U33" s="21">
        <v>10</v>
      </c>
      <c r="V33" s="21">
        <v>0</v>
      </c>
      <c r="W33" s="21">
        <v>10</v>
      </c>
      <c r="X33" s="15">
        <v>2.87</v>
      </c>
      <c r="Y33" s="15">
        <v>2.06</v>
      </c>
      <c r="Z33" s="15">
        <v>1.74</v>
      </c>
      <c r="AA33" s="15">
        <v>1.5</v>
      </c>
    </row>
    <row r="34" spans="1:27" ht="15" customHeight="1" x14ac:dyDescent="0.25">
      <c r="A34" s="18">
        <v>6066</v>
      </c>
      <c r="B34" s="18">
        <v>5051</v>
      </c>
      <c r="C34" s="19" t="s">
        <v>128</v>
      </c>
      <c r="D34" s="19" t="str">
        <f t="shared" si="0"/>
        <v>AVIVA VITA</v>
      </c>
      <c r="E34" s="19" t="str">
        <f t="shared" si="6"/>
        <v>PRO FUTURO</v>
      </c>
      <c r="F34" s="19" t="str">
        <f t="shared" si="2"/>
        <v>AVIVA VITA - PRO FUTURO - PIANO INDIVIDUALE PENSIONISTICO DI TIPO ASSICURATIVO - FONDO PENSIONE</v>
      </c>
      <c r="G34" s="19" t="str">
        <f t="shared" si="5"/>
        <v>AVIVA-UBI 3</v>
      </c>
      <c r="H34" s="19" t="str">
        <f t="shared" si="4"/>
        <v>FONDO INTERNO</v>
      </c>
      <c r="I34" s="20">
        <v>39259</v>
      </c>
      <c r="J34" s="21">
        <v>0</v>
      </c>
      <c r="K34" s="21">
        <v>0</v>
      </c>
      <c r="L34" s="21">
        <v>0</v>
      </c>
      <c r="M34" s="21">
        <v>0</v>
      </c>
      <c r="N34" s="21">
        <v>1.95</v>
      </c>
      <c r="O34" s="21">
        <v>1.79</v>
      </c>
      <c r="P34" s="21">
        <v>0</v>
      </c>
      <c r="Q34" s="21">
        <v>0</v>
      </c>
      <c r="R34" s="21">
        <v>0</v>
      </c>
      <c r="S34" s="22">
        <v>20</v>
      </c>
      <c r="T34" s="22">
        <v>0</v>
      </c>
      <c r="U34" s="21">
        <v>10</v>
      </c>
      <c r="V34" s="21">
        <v>0</v>
      </c>
      <c r="W34" s="21">
        <v>10</v>
      </c>
      <c r="X34" s="15">
        <v>3.04</v>
      </c>
      <c r="Y34" s="15">
        <v>2.23</v>
      </c>
      <c r="Z34" s="15">
        <v>1.92</v>
      </c>
      <c r="AA34" s="15">
        <v>1.68</v>
      </c>
    </row>
    <row r="35" spans="1:27" ht="15" customHeight="1" x14ac:dyDescent="0.25">
      <c r="A35" s="18">
        <v>6066</v>
      </c>
      <c r="B35" s="18">
        <v>5051</v>
      </c>
      <c r="C35" s="19" t="s">
        <v>131</v>
      </c>
      <c r="D35" s="19" t="str">
        <f t="shared" si="0"/>
        <v>AVIVA VITA</v>
      </c>
      <c r="E35" s="19" t="str">
        <f t="shared" si="6"/>
        <v>PRO FUTURO</v>
      </c>
      <c r="F35" s="19" t="str">
        <f t="shared" si="2"/>
        <v>AVIVA VITA - PRO FUTURO - PIANO INDIVIDUALE PENSIONISTICO DI TIPO ASSICURATIVO - FONDO PENSIONE</v>
      </c>
      <c r="G35" s="19" t="str">
        <f t="shared" si="5"/>
        <v>AVIVA-UBI 4</v>
      </c>
      <c r="H35" s="19" t="str">
        <f t="shared" si="4"/>
        <v>FONDO INTERNO</v>
      </c>
      <c r="I35" s="20">
        <v>39259</v>
      </c>
      <c r="J35" s="21">
        <v>0</v>
      </c>
      <c r="K35" s="21">
        <v>0</v>
      </c>
      <c r="L35" s="21">
        <v>0</v>
      </c>
      <c r="M35" s="21">
        <v>0</v>
      </c>
      <c r="N35" s="21">
        <v>1.95</v>
      </c>
      <c r="O35" s="21">
        <v>1.89</v>
      </c>
      <c r="P35" s="21">
        <v>0</v>
      </c>
      <c r="Q35" s="21">
        <v>0</v>
      </c>
      <c r="R35" s="21">
        <v>0</v>
      </c>
      <c r="S35" s="22">
        <v>20</v>
      </c>
      <c r="T35" s="22">
        <v>0</v>
      </c>
      <c r="U35" s="21">
        <v>10</v>
      </c>
      <c r="V35" s="21">
        <v>0</v>
      </c>
      <c r="W35" s="21">
        <v>10</v>
      </c>
      <c r="X35" s="15">
        <v>3.13</v>
      </c>
      <c r="Y35" s="15">
        <v>2.3199999999999998</v>
      </c>
      <c r="Z35" s="15">
        <v>2.0099999999999998</v>
      </c>
      <c r="AA35" s="15">
        <v>1.77</v>
      </c>
    </row>
    <row r="36" spans="1:27" ht="15" customHeight="1" x14ac:dyDescent="0.25">
      <c r="A36" s="18">
        <v>6067</v>
      </c>
      <c r="B36" s="7">
        <v>5069</v>
      </c>
      <c r="C36" s="2" t="s">
        <v>156</v>
      </c>
      <c r="D36" s="2" t="str">
        <f>VLOOKUP(A36,TAV_PROD,2,FALSE)</f>
        <v>AXA ASSICURAZIONI</v>
      </c>
      <c r="E36" s="2" t="str">
        <f t="shared" si="6"/>
        <v>AXA PROGETTO PENSIONIONE PIU'</v>
      </c>
      <c r="F36" s="2" t="str">
        <f t="shared" si="2"/>
        <v>AXA PROGETTO PENSIONE PIU' - PIANO INDIVIDUALE PENSIONISTICO DI TIPO ASSICURATIVO - FONDO PENSIONE</v>
      </c>
      <c r="G36" s="2" t="str">
        <f t="shared" si="5"/>
        <v>GESTIRIV PREVIDENZA</v>
      </c>
      <c r="H36" s="2" t="str">
        <f t="shared" si="4"/>
        <v>GESTIONE SEPARATA</v>
      </c>
      <c r="I36" s="9">
        <v>39267</v>
      </c>
      <c r="J36" s="3">
        <v>0</v>
      </c>
      <c r="K36" s="3">
        <v>0</v>
      </c>
      <c r="L36" s="3">
        <v>0</v>
      </c>
      <c r="M36" s="3">
        <v>0</v>
      </c>
      <c r="N36" s="3">
        <v>3</v>
      </c>
      <c r="O36" s="3">
        <v>0</v>
      </c>
      <c r="P36" s="3">
        <v>0</v>
      </c>
      <c r="Q36" s="3">
        <v>0</v>
      </c>
      <c r="R36" s="3">
        <v>1.4</v>
      </c>
      <c r="S36" s="5">
        <v>50</v>
      </c>
      <c r="T36" s="5">
        <v>70</v>
      </c>
      <c r="U36" s="3">
        <v>70</v>
      </c>
      <c r="V36" s="3">
        <v>0</v>
      </c>
      <c r="W36" s="3">
        <v>0</v>
      </c>
      <c r="X36" s="14">
        <v>3.71</v>
      </c>
      <c r="Y36" s="14">
        <v>2.3180000000000001</v>
      </c>
      <c r="Z36" s="14">
        <v>1.8120000000000001</v>
      </c>
      <c r="AA36" s="14">
        <v>1.4319999999999999</v>
      </c>
    </row>
    <row r="37" spans="1:27" ht="15" customHeight="1" x14ac:dyDescent="0.25">
      <c r="A37" s="18">
        <v>6067</v>
      </c>
      <c r="B37" s="7">
        <v>5069</v>
      </c>
      <c r="C37" s="2" t="s">
        <v>157</v>
      </c>
      <c r="D37" s="2" t="str">
        <f t="shared" si="0"/>
        <v>AXA ASSICURAZIONI</v>
      </c>
      <c r="E37" s="2" t="str">
        <f t="shared" si="6"/>
        <v>AXA PROGETTO PENSIONIONE PIU'</v>
      </c>
      <c r="F37" s="2" t="str">
        <f t="shared" si="2"/>
        <v>AXA PROGETTO PENSIONE PIU' - PIANO INDIVIDUALE PENSIONISTICO DI TIPO ASSICURATIVO - FONDO PENSIONE</v>
      </c>
      <c r="G37" s="2" t="str">
        <f t="shared" si="5"/>
        <v>AXA PREVIDENZA ASSOLUTO</v>
      </c>
      <c r="H37" s="2" t="str">
        <f t="shared" si="4"/>
        <v>FONDO INTERNO</v>
      </c>
      <c r="I37" s="9">
        <v>39267</v>
      </c>
      <c r="J37" s="3">
        <v>0</v>
      </c>
      <c r="K37" s="3">
        <v>0</v>
      </c>
      <c r="L37" s="3">
        <v>0</v>
      </c>
      <c r="M37" s="3">
        <v>0</v>
      </c>
      <c r="N37" s="3">
        <v>3</v>
      </c>
      <c r="O37" s="3">
        <v>1.4</v>
      </c>
      <c r="P37" s="3">
        <v>0</v>
      </c>
      <c r="Q37" s="3">
        <v>0</v>
      </c>
      <c r="R37" s="3">
        <v>0</v>
      </c>
      <c r="S37" s="5">
        <v>50</v>
      </c>
      <c r="T37" s="5">
        <v>70</v>
      </c>
      <c r="U37" s="3">
        <v>70</v>
      </c>
      <c r="V37" s="3">
        <v>0</v>
      </c>
      <c r="W37" s="3">
        <v>0</v>
      </c>
      <c r="X37" s="14">
        <v>3.71</v>
      </c>
      <c r="Y37" s="14">
        <v>2.3180000000000001</v>
      </c>
      <c r="Z37" s="14">
        <v>1.8120000000000001</v>
      </c>
      <c r="AA37" s="14">
        <v>1.4319999999999999</v>
      </c>
    </row>
    <row r="38" spans="1:27" ht="15" customHeight="1" x14ac:dyDescent="0.25">
      <c r="A38" s="18">
        <v>6067</v>
      </c>
      <c r="B38" s="7">
        <v>5069</v>
      </c>
      <c r="C38" s="2" t="s">
        <v>158</v>
      </c>
      <c r="D38" s="2" t="str">
        <f t="shared" si="0"/>
        <v>AXA ASSICURAZIONI</v>
      </c>
      <c r="E38" s="2" t="str">
        <f t="shared" si="6"/>
        <v>AXA PROGETTO PENSIONIONE PIU'</v>
      </c>
      <c r="F38" s="2" t="str">
        <f t="shared" si="2"/>
        <v>AXA PROGETTO PENSIONE PIU' - PIANO INDIVIDUALE PENSIONISTICO DI TIPO ASSICURATIVO - FONDO PENSIONE</v>
      </c>
      <c r="G38" s="2" t="str">
        <f t="shared" si="5"/>
        <v>AXA PREVIDENZA EUROPA</v>
      </c>
      <c r="H38" s="2" t="str">
        <f t="shared" si="4"/>
        <v>FONDO INTERNO</v>
      </c>
      <c r="I38" s="9">
        <v>39267</v>
      </c>
      <c r="J38" s="3">
        <v>0</v>
      </c>
      <c r="K38" s="3">
        <v>0</v>
      </c>
      <c r="L38" s="3">
        <v>0</v>
      </c>
      <c r="M38" s="3">
        <v>0</v>
      </c>
      <c r="N38" s="3">
        <v>3</v>
      </c>
      <c r="O38" s="3">
        <v>1.4</v>
      </c>
      <c r="P38" s="3">
        <v>0</v>
      </c>
      <c r="Q38" s="3">
        <v>0</v>
      </c>
      <c r="R38" s="3">
        <v>0</v>
      </c>
      <c r="S38" s="5">
        <v>50</v>
      </c>
      <c r="T38" s="5">
        <v>70</v>
      </c>
      <c r="U38" s="3">
        <v>70</v>
      </c>
      <c r="V38" s="3">
        <v>0</v>
      </c>
      <c r="W38" s="3">
        <v>0</v>
      </c>
      <c r="X38" s="14">
        <v>3.71</v>
      </c>
      <c r="Y38" s="14">
        <v>2.3180000000000001</v>
      </c>
      <c r="Z38" s="14">
        <v>1.8120000000000001</v>
      </c>
      <c r="AA38" s="14">
        <v>1.4319999999999999</v>
      </c>
    </row>
    <row r="39" spans="1:27" ht="15" customHeight="1" x14ac:dyDescent="0.25">
      <c r="A39" s="18">
        <v>6067</v>
      </c>
      <c r="B39" s="7">
        <v>5069</v>
      </c>
      <c r="C39" s="2" t="s">
        <v>159</v>
      </c>
      <c r="D39" s="2" t="str">
        <f t="shared" si="0"/>
        <v>AXA ASSICURAZIONI</v>
      </c>
      <c r="E39" s="2" t="str">
        <f t="shared" si="6"/>
        <v>AXA PROGETTO PENSIONIONE PIU'</v>
      </c>
      <c r="F39" s="2" t="str">
        <f t="shared" si="2"/>
        <v>AXA PROGETTO PENSIONE PIU' - PIANO INDIVIDUALE PENSIONISTICO DI TIPO ASSICURATIVO - FONDO PENSIONE</v>
      </c>
      <c r="G39" s="2" t="str">
        <f t="shared" si="5"/>
        <v>AXA PREVIDENZA INTERNAZIONALE</v>
      </c>
      <c r="H39" s="2" t="str">
        <f t="shared" si="4"/>
        <v>FONDO INTERNO</v>
      </c>
      <c r="I39" s="9">
        <v>39267</v>
      </c>
      <c r="J39" s="3">
        <v>0</v>
      </c>
      <c r="K39" s="3">
        <v>0</v>
      </c>
      <c r="L39" s="3">
        <v>0</v>
      </c>
      <c r="M39" s="3">
        <v>0</v>
      </c>
      <c r="N39" s="3">
        <v>3</v>
      </c>
      <c r="O39" s="3">
        <v>1.4</v>
      </c>
      <c r="P39" s="3">
        <v>0</v>
      </c>
      <c r="Q39" s="3">
        <v>0</v>
      </c>
      <c r="R39" s="3">
        <v>0</v>
      </c>
      <c r="S39" s="5">
        <v>50</v>
      </c>
      <c r="T39" s="5">
        <v>70</v>
      </c>
      <c r="U39" s="3">
        <v>70</v>
      </c>
      <c r="V39" s="3">
        <v>0</v>
      </c>
      <c r="W39" s="3">
        <v>0</v>
      </c>
      <c r="X39" s="14">
        <v>3.71</v>
      </c>
      <c r="Y39" s="14">
        <v>2.3180000000000001</v>
      </c>
      <c r="Z39" s="14">
        <v>1.8120000000000001</v>
      </c>
      <c r="AA39" s="14">
        <v>1.4319999999999999</v>
      </c>
    </row>
    <row r="40" spans="1:27" ht="15" customHeight="1" x14ac:dyDescent="0.25">
      <c r="A40" s="18">
        <v>6011</v>
      </c>
      <c r="B40" s="18">
        <v>5002</v>
      </c>
      <c r="C40" s="19" t="s">
        <v>49</v>
      </c>
      <c r="D40" s="19" t="str">
        <f t="shared" ref="D40:D51" si="7">VLOOKUP(A40,TAV_PROD,2,FALSE)</f>
        <v>BANCASSURANCE POPOLARI</v>
      </c>
      <c r="E40" s="19" t="str">
        <f t="shared" si="6"/>
        <v>OUVERTURE 2007</v>
      </c>
      <c r="F40" s="19" t="str">
        <f t="shared" si="2"/>
        <v>OUVERTURE 2007 - PIANO INDIVIDUALE PENSIONISTICO DI TIPO ASSICURATIVO - FONDO PENSIONE</v>
      </c>
      <c r="G40" s="19" t="str">
        <f t="shared" si="5"/>
        <v>BAP GESTIONE PREVIDENZA</v>
      </c>
      <c r="H40" s="19" t="str">
        <f t="shared" si="4"/>
        <v>GESTIONE SEPARATA</v>
      </c>
      <c r="I40" s="20">
        <v>39217</v>
      </c>
      <c r="J40" s="21">
        <v>25</v>
      </c>
      <c r="K40" s="21">
        <v>0</v>
      </c>
      <c r="L40" s="21">
        <v>0</v>
      </c>
      <c r="M40" s="21">
        <v>0</v>
      </c>
      <c r="N40" s="21">
        <v>3</v>
      </c>
      <c r="O40" s="21">
        <v>0</v>
      </c>
      <c r="P40" s="21">
        <v>0</v>
      </c>
      <c r="Q40" s="21">
        <v>0</v>
      </c>
      <c r="R40" s="21">
        <v>1.5</v>
      </c>
      <c r="S40" s="22">
        <v>0</v>
      </c>
      <c r="T40" s="22">
        <v>0</v>
      </c>
      <c r="U40" s="21">
        <v>0</v>
      </c>
      <c r="V40" s="21">
        <v>0</v>
      </c>
      <c r="W40" s="21">
        <v>0</v>
      </c>
      <c r="X40" s="23">
        <v>3.5</v>
      </c>
      <c r="Y40" s="23">
        <v>2.41</v>
      </c>
      <c r="Z40" s="23">
        <v>1.91</v>
      </c>
      <c r="AA40" s="23">
        <v>1.49</v>
      </c>
    </row>
    <row r="41" spans="1:27" ht="15" customHeight="1" x14ac:dyDescent="0.25">
      <c r="A41" s="18">
        <v>6027</v>
      </c>
      <c r="B41" s="7">
        <v>5047</v>
      </c>
      <c r="C41" s="2" t="s">
        <v>327</v>
      </c>
      <c r="D41" s="2" t="str">
        <f t="shared" si="7"/>
        <v>BCC VITA</v>
      </c>
      <c r="E41" s="2" t="str">
        <f t="shared" si="6"/>
        <v>MODUS</v>
      </c>
      <c r="F41" s="2" t="str">
        <f t="shared" si="2"/>
        <v>MODUS. PIANO INDIVIDUALE PENSIONISTICO DI TIPO ASSICURATIVO - FONDO PENSIONE</v>
      </c>
      <c r="G41" s="2" t="str">
        <f t="shared" si="5"/>
        <v>BCC VITA GARANTITA PIP</v>
      </c>
      <c r="H41" s="2" t="str">
        <f t="shared" si="4"/>
        <v>GESTIONE SEPARATA</v>
      </c>
      <c r="I41" s="9">
        <v>39217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1.5</v>
      </c>
      <c r="S41" s="16">
        <v>0</v>
      </c>
      <c r="T41" s="5">
        <v>75</v>
      </c>
      <c r="U41" s="3">
        <v>0</v>
      </c>
      <c r="V41" s="3">
        <v>25</v>
      </c>
      <c r="W41" s="3">
        <v>25</v>
      </c>
      <c r="X41" s="14">
        <v>4.43</v>
      </c>
      <c r="Y41" s="14">
        <v>2.83</v>
      </c>
      <c r="Z41" s="14">
        <v>2.14</v>
      </c>
      <c r="AA41" s="14">
        <v>1.56</v>
      </c>
    </row>
    <row r="42" spans="1:27" ht="15" customHeight="1" x14ac:dyDescent="0.25">
      <c r="A42" s="18">
        <v>6027</v>
      </c>
      <c r="B42" s="7">
        <v>5047</v>
      </c>
      <c r="C42" s="2" t="s">
        <v>328</v>
      </c>
      <c r="D42" s="2" t="str">
        <f t="shared" si="7"/>
        <v>BCC VITA</v>
      </c>
      <c r="E42" s="2" t="str">
        <f t="shared" si="6"/>
        <v>MODUS</v>
      </c>
      <c r="F42" s="2" t="str">
        <f t="shared" si="2"/>
        <v>MODUS. PIANO INDIVIDUALE PENSIONISTICO DI TIPO ASSICURATIVO - FONDO PENSIONE</v>
      </c>
      <c r="G42" s="2" t="str">
        <f t="shared" si="5"/>
        <v>BCC VITA EQUITY AMERICA PIP</v>
      </c>
      <c r="H42" s="2" t="str">
        <f t="shared" si="4"/>
        <v>FONDO INTERNO</v>
      </c>
      <c r="I42" s="9">
        <v>39217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3.1</v>
      </c>
      <c r="P42" s="3">
        <v>0</v>
      </c>
      <c r="Q42" s="3">
        <v>0</v>
      </c>
      <c r="R42" s="3">
        <v>0</v>
      </c>
      <c r="S42" s="16">
        <v>0</v>
      </c>
      <c r="T42" s="5">
        <v>75</v>
      </c>
      <c r="U42" s="3">
        <v>0</v>
      </c>
      <c r="V42" s="3">
        <v>25</v>
      </c>
      <c r="W42" s="3">
        <v>25</v>
      </c>
      <c r="X42" s="14">
        <v>5.99</v>
      </c>
      <c r="Y42" s="14">
        <v>4.33</v>
      </c>
      <c r="Z42" s="14">
        <v>3.57</v>
      </c>
      <c r="AA42" s="14">
        <v>3</v>
      </c>
    </row>
    <row r="43" spans="1:27" ht="15" customHeight="1" x14ac:dyDescent="0.25">
      <c r="A43" s="18">
        <v>6027</v>
      </c>
      <c r="B43" s="7">
        <v>5047</v>
      </c>
      <c r="C43" s="2" t="s">
        <v>329</v>
      </c>
      <c r="D43" s="2" t="str">
        <f t="shared" si="7"/>
        <v>BCC VITA</v>
      </c>
      <c r="E43" s="2" t="str">
        <f t="shared" si="6"/>
        <v>MODUS</v>
      </c>
      <c r="F43" s="2" t="str">
        <f t="shared" si="2"/>
        <v>MODUS. PIANO INDIVIDUALE PENSIONISTICO DI TIPO ASSICURATIVO - FONDO PENSIONE</v>
      </c>
      <c r="G43" s="2" t="str">
        <f t="shared" si="5"/>
        <v>BCC VITA EQUITY EUROPA PIP</v>
      </c>
      <c r="H43" s="2" t="str">
        <f t="shared" si="4"/>
        <v>FONDO INTERNO</v>
      </c>
      <c r="I43" s="9">
        <v>39217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3.1</v>
      </c>
      <c r="P43" s="3">
        <v>0</v>
      </c>
      <c r="Q43" s="3">
        <v>0</v>
      </c>
      <c r="R43" s="3">
        <v>0</v>
      </c>
      <c r="S43" s="16">
        <v>0</v>
      </c>
      <c r="T43" s="5">
        <v>75</v>
      </c>
      <c r="U43" s="3">
        <v>0</v>
      </c>
      <c r="V43" s="3">
        <v>25</v>
      </c>
      <c r="W43" s="3">
        <v>25</v>
      </c>
      <c r="X43" s="14">
        <v>5.99</v>
      </c>
      <c r="Y43" s="14">
        <v>4.33</v>
      </c>
      <c r="Z43" s="14">
        <v>3.57</v>
      </c>
      <c r="AA43" s="14">
        <v>3</v>
      </c>
    </row>
    <row r="44" spans="1:27" ht="15" customHeight="1" x14ac:dyDescent="0.25">
      <c r="A44" s="18">
        <v>6027</v>
      </c>
      <c r="B44" s="7">
        <v>5047</v>
      </c>
      <c r="C44" s="2" t="s">
        <v>330</v>
      </c>
      <c r="D44" s="2" t="str">
        <f t="shared" si="7"/>
        <v>BCC VITA</v>
      </c>
      <c r="E44" s="2" t="str">
        <f t="shared" si="6"/>
        <v>MODUS</v>
      </c>
      <c r="F44" s="2" t="str">
        <f t="shared" si="2"/>
        <v>MODUS. PIANO INDIVIDUALE PENSIONISTICO DI TIPO ASSICURATIVO - FONDO PENSIONE</v>
      </c>
      <c r="G44" s="2" t="str">
        <f t="shared" si="5"/>
        <v>BCC VITA EQUITY ASIA PIP</v>
      </c>
      <c r="H44" s="2" t="str">
        <f t="shared" si="4"/>
        <v>FONDO INTERNO</v>
      </c>
      <c r="I44" s="9">
        <v>39217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3.1</v>
      </c>
      <c r="P44" s="3">
        <v>0</v>
      </c>
      <c r="Q44" s="3">
        <v>0</v>
      </c>
      <c r="R44" s="3">
        <v>0</v>
      </c>
      <c r="S44" s="16">
        <v>0</v>
      </c>
      <c r="T44" s="5">
        <v>75</v>
      </c>
      <c r="U44" s="3">
        <v>0</v>
      </c>
      <c r="V44" s="3">
        <v>25</v>
      </c>
      <c r="W44" s="3">
        <v>25</v>
      </c>
      <c r="X44" s="14">
        <v>5.99</v>
      </c>
      <c r="Y44" s="14">
        <v>4.33</v>
      </c>
      <c r="Z44" s="14">
        <v>3.57</v>
      </c>
      <c r="AA44" s="14">
        <v>3</v>
      </c>
    </row>
    <row r="45" spans="1:27" ht="15" customHeight="1" x14ac:dyDescent="0.25">
      <c r="A45" s="18">
        <v>6027</v>
      </c>
      <c r="B45" s="7">
        <v>5047</v>
      </c>
      <c r="C45" s="2" t="s">
        <v>331</v>
      </c>
      <c r="D45" s="2" t="str">
        <f t="shared" si="7"/>
        <v>BCC VITA</v>
      </c>
      <c r="E45" s="2" t="str">
        <f t="shared" si="6"/>
        <v>MODUS</v>
      </c>
      <c r="F45" s="2" t="str">
        <f t="shared" si="2"/>
        <v>MODUS. PIANO INDIVIDUALE PENSIONISTICO DI TIPO ASSICURATIVO - FONDO PENSIONE</v>
      </c>
      <c r="G45" s="2" t="str">
        <f t="shared" si="5"/>
        <v>BCC VITA WORLD GLOBAL BOND PIP</v>
      </c>
      <c r="H45" s="2" t="str">
        <f t="shared" si="4"/>
        <v>FONDO INTERNO</v>
      </c>
      <c r="I45" s="9">
        <v>39217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1.65</v>
      </c>
      <c r="P45" s="3">
        <v>0</v>
      </c>
      <c r="Q45" s="3">
        <v>0</v>
      </c>
      <c r="R45" s="3">
        <v>0</v>
      </c>
      <c r="S45" s="16">
        <v>0</v>
      </c>
      <c r="T45" s="5">
        <v>75</v>
      </c>
      <c r="U45" s="3">
        <v>0</v>
      </c>
      <c r="V45" s="3">
        <v>25</v>
      </c>
      <c r="W45" s="3">
        <v>25</v>
      </c>
      <c r="X45" s="14">
        <v>4.58</v>
      </c>
      <c r="Y45" s="14">
        <v>2.97</v>
      </c>
      <c r="Z45" s="14">
        <v>2.27</v>
      </c>
      <c r="AA45" s="14">
        <v>1.7</v>
      </c>
    </row>
    <row r="46" spans="1:27" ht="15" customHeight="1" x14ac:dyDescent="0.25">
      <c r="A46" s="18">
        <v>6065</v>
      </c>
      <c r="B46" s="18">
        <v>5035</v>
      </c>
      <c r="C46" s="19" t="s">
        <v>150</v>
      </c>
      <c r="D46" s="19" t="str">
        <f t="shared" si="7"/>
        <v>BERNESE VITA</v>
      </c>
      <c r="E46" s="19" t="str">
        <f t="shared" si="6"/>
        <v>OBIETTIVO PENSIONE</v>
      </c>
      <c r="F46" s="19" t="str">
        <f t="shared" si="2"/>
        <v>OBIETTIVO PENSIONE - PIANO INDIVIDUALE PENSIONISTICO DI TIPO ASSICURATIVO - FONDO PENSIONE</v>
      </c>
      <c r="G46" s="19" t="str">
        <f t="shared" si="5"/>
        <v>VIPRED</v>
      </c>
      <c r="H46" s="19" t="str">
        <f t="shared" si="4"/>
        <v>GESTIONE SEPARATA</v>
      </c>
      <c r="I46" s="20">
        <v>39269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1.5</v>
      </c>
      <c r="S46" s="22">
        <v>75</v>
      </c>
      <c r="T46" s="22">
        <v>0</v>
      </c>
      <c r="U46" s="21">
        <v>0</v>
      </c>
      <c r="V46" s="21">
        <v>0</v>
      </c>
      <c r="W46" s="21">
        <v>0</v>
      </c>
      <c r="X46" s="15">
        <v>2.31</v>
      </c>
      <c r="Y46" s="15">
        <v>1.51</v>
      </c>
      <c r="Z46" s="15">
        <v>1.36</v>
      </c>
      <c r="AA46" s="15">
        <v>1.31</v>
      </c>
    </row>
    <row r="47" spans="1:27" ht="15" customHeight="1" x14ac:dyDescent="0.25">
      <c r="A47" s="28">
        <v>6025</v>
      </c>
      <c r="B47" s="28" t="s">
        <v>512</v>
      </c>
      <c r="C47" s="29" t="s">
        <v>323</v>
      </c>
      <c r="D47" s="29" t="str">
        <f t="shared" si="7"/>
        <v>BNL VITA</v>
      </c>
      <c r="E47" s="29" t="str">
        <f t="shared" si="6"/>
        <v>BNL DINAMICO</v>
      </c>
      <c r="F47" s="29" t="str">
        <f t="shared" si="2"/>
        <v>BNL VITA PREVIDENZA DINAMICO - PIANO INDIVIDUALE PENSIONISTICO DI TIPO ASSICURATIVO - FONDO PENSIONE</v>
      </c>
      <c r="G47" s="29" t="str">
        <f t="shared" si="5"/>
        <v>BNL VITA PREVIUNIT OBBLIGAZIONARIO</v>
      </c>
      <c r="H47" s="29" t="str">
        <f t="shared" si="4"/>
        <v>FONDO INTERNO</v>
      </c>
      <c r="I47" s="29"/>
      <c r="J47" s="30">
        <v>0</v>
      </c>
      <c r="K47" s="30">
        <v>0</v>
      </c>
      <c r="L47" s="30">
        <v>0</v>
      </c>
      <c r="M47" s="30">
        <v>0</v>
      </c>
      <c r="N47" s="30">
        <v>1.5</v>
      </c>
      <c r="O47" s="30">
        <v>1</v>
      </c>
      <c r="P47" s="30">
        <v>0</v>
      </c>
      <c r="Q47" s="30">
        <v>0</v>
      </c>
      <c r="R47" s="30">
        <v>0</v>
      </c>
      <c r="S47" s="31">
        <v>50</v>
      </c>
      <c r="T47" s="31">
        <v>0</v>
      </c>
      <c r="U47" s="30">
        <v>0</v>
      </c>
      <c r="V47" s="30">
        <v>0</v>
      </c>
      <c r="W47" s="30">
        <v>25</v>
      </c>
      <c r="X47" s="32">
        <v>2.4700000000000002</v>
      </c>
      <c r="Y47" s="32">
        <v>1.47</v>
      </c>
      <c r="Z47" s="32">
        <v>1.1599999999999999</v>
      </c>
      <c r="AA47" s="32">
        <v>0.96</v>
      </c>
    </row>
    <row r="48" spans="1:27" ht="15" customHeight="1" x14ac:dyDescent="0.25">
      <c r="A48" s="28">
        <v>6025</v>
      </c>
      <c r="B48" s="28" t="s">
        <v>512</v>
      </c>
      <c r="C48" s="29" t="s">
        <v>324</v>
      </c>
      <c r="D48" s="29" t="str">
        <f t="shared" si="7"/>
        <v>BNL VITA</v>
      </c>
      <c r="E48" s="29" t="str">
        <f t="shared" si="6"/>
        <v>BNL DINAMICO</v>
      </c>
      <c r="F48" s="29" t="str">
        <f t="shared" si="2"/>
        <v>BNL VITA PREVIDENZA DINAMICO - PIANO INDIVIDUALE PENSIONISTICO DI TIPO ASSICURATIVO - FONDO PENSIONE</v>
      </c>
      <c r="G48" s="29" t="str">
        <f t="shared" si="5"/>
        <v>BNL VITA PREVIUNIT BILANCIATO</v>
      </c>
      <c r="H48" s="29" t="str">
        <f t="shared" si="4"/>
        <v>FONDO INTERNO</v>
      </c>
      <c r="I48" s="29"/>
      <c r="J48" s="30">
        <v>0</v>
      </c>
      <c r="K48" s="30">
        <v>0</v>
      </c>
      <c r="L48" s="30">
        <v>0</v>
      </c>
      <c r="M48" s="30">
        <v>0</v>
      </c>
      <c r="N48" s="30">
        <v>1.5</v>
      </c>
      <c r="O48" s="30">
        <v>1.25</v>
      </c>
      <c r="P48" s="30">
        <v>0</v>
      </c>
      <c r="Q48" s="30">
        <v>0</v>
      </c>
      <c r="R48" s="30">
        <v>0</v>
      </c>
      <c r="S48" s="31">
        <v>50</v>
      </c>
      <c r="T48" s="31">
        <v>0</v>
      </c>
      <c r="U48" s="30">
        <v>0</v>
      </c>
      <c r="V48" s="30">
        <v>0</v>
      </c>
      <c r="W48" s="30">
        <v>25</v>
      </c>
      <c r="X48" s="32">
        <v>2.69</v>
      </c>
      <c r="Y48" s="32">
        <v>1.69</v>
      </c>
      <c r="Z48" s="32">
        <v>1.39</v>
      </c>
      <c r="AA48" s="32">
        <v>1.18</v>
      </c>
    </row>
    <row r="49" spans="1:27" ht="15" customHeight="1" x14ac:dyDescent="0.25">
      <c r="A49" s="28">
        <v>6025</v>
      </c>
      <c r="B49" s="28" t="s">
        <v>512</v>
      </c>
      <c r="C49" s="29" t="s">
        <v>325</v>
      </c>
      <c r="D49" s="29" t="str">
        <f t="shared" si="7"/>
        <v>BNL VITA</v>
      </c>
      <c r="E49" s="29" t="str">
        <f t="shared" si="6"/>
        <v>BNL DINAMICO</v>
      </c>
      <c r="F49" s="29" t="str">
        <f t="shared" si="2"/>
        <v>BNL VITA PREVIDENZA DINAMICO - PIANO INDIVIDUALE PENSIONISTICO DI TIPO ASSICURATIVO - FONDO PENSIONE</v>
      </c>
      <c r="G49" s="29" t="str">
        <f t="shared" si="5"/>
        <v>BNL VITA PREVIUNIT AZIONARIO</v>
      </c>
      <c r="H49" s="29" t="str">
        <f t="shared" si="4"/>
        <v>FONDO INTERNO</v>
      </c>
      <c r="I49" s="29"/>
      <c r="J49" s="30">
        <v>0</v>
      </c>
      <c r="K49" s="30">
        <v>0</v>
      </c>
      <c r="L49" s="30">
        <v>0</v>
      </c>
      <c r="M49" s="30">
        <v>0</v>
      </c>
      <c r="N49" s="30">
        <v>1.5</v>
      </c>
      <c r="O49" s="30">
        <v>1.5</v>
      </c>
      <c r="P49" s="30">
        <v>0</v>
      </c>
      <c r="Q49" s="30">
        <v>0</v>
      </c>
      <c r="R49" s="30">
        <v>0</v>
      </c>
      <c r="S49" s="31">
        <v>50</v>
      </c>
      <c r="T49" s="31">
        <v>0</v>
      </c>
      <c r="U49" s="30">
        <v>0</v>
      </c>
      <c r="V49" s="30">
        <v>0</v>
      </c>
      <c r="W49" s="30">
        <v>25</v>
      </c>
      <c r="X49" s="32">
        <v>2.91</v>
      </c>
      <c r="Y49" s="32">
        <v>1.91</v>
      </c>
      <c r="Z49" s="32">
        <v>1.61</v>
      </c>
      <c r="AA49" s="32">
        <v>1.4</v>
      </c>
    </row>
    <row r="50" spans="1:27" ht="15" customHeight="1" x14ac:dyDescent="0.25">
      <c r="A50" s="28">
        <v>6026</v>
      </c>
      <c r="B50" s="28" t="s">
        <v>512</v>
      </c>
      <c r="C50" s="29" t="s">
        <v>326</v>
      </c>
      <c r="D50" s="29" t="str">
        <f t="shared" si="7"/>
        <v>BNL VITA</v>
      </c>
      <c r="E50" s="29" t="str">
        <f t="shared" si="6"/>
        <v>BNL RIVALUTABILE</v>
      </c>
      <c r="F50" s="29" t="str">
        <f t="shared" si="2"/>
        <v>BNL VITA PREVIDENZA RIVALUTABILE - PIANO INDIVIDUALE PENSIONISTICO DI TIPO ASSICURATIVO - FONDO PENSIONE</v>
      </c>
      <c r="G50" s="29" t="str">
        <f t="shared" si="5"/>
        <v>BNL VITA SICURPREVI</v>
      </c>
      <c r="H50" s="29" t="str">
        <f t="shared" si="4"/>
        <v>GESTIONE SEPARATA</v>
      </c>
      <c r="I50" s="29"/>
      <c r="J50" s="30">
        <v>0</v>
      </c>
      <c r="K50" s="30">
        <v>0</v>
      </c>
      <c r="L50" s="30">
        <v>0</v>
      </c>
      <c r="M50" s="30">
        <v>0</v>
      </c>
      <c r="N50" s="30">
        <v>1.5</v>
      </c>
      <c r="O50" s="30">
        <v>0</v>
      </c>
      <c r="P50" s="30">
        <v>0</v>
      </c>
      <c r="Q50" s="30">
        <v>0</v>
      </c>
      <c r="R50" s="30">
        <v>1</v>
      </c>
      <c r="S50" s="31">
        <v>50</v>
      </c>
      <c r="T50" s="31">
        <v>0</v>
      </c>
      <c r="U50" s="30">
        <v>0</v>
      </c>
      <c r="V50" s="30">
        <v>0</v>
      </c>
      <c r="W50" s="30">
        <v>0</v>
      </c>
      <c r="X50" s="32">
        <v>2.4700000000000002</v>
      </c>
      <c r="Y50" s="32">
        <v>1.47</v>
      </c>
      <c r="Z50" s="32">
        <v>1.1599999999999999</v>
      </c>
      <c r="AA50" s="32">
        <v>0.96</v>
      </c>
    </row>
    <row r="51" spans="1:27" ht="15" customHeight="1" x14ac:dyDescent="0.25">
      <c r="A51" s="18">
        <v>6037</v>
      </c>
      <c r="B51" s="18">
        <v>5001</v>
      </c>
      <c r="C51" s="19" t="s">
        <v>363</v>
      </c>
      <c r="D51" s="19" t="str">
        <f t="shared" si="7"/>
        <v>CBA VITA</v>
      </c>
      <c r="E51" s="19" t="str">
        <f t="shared" si="6"/>
        <v>CBA PREVIDENZA</v>
      </c>
      <c r="F51" s="19" t="str">
        <f t="shared" si="2"/>
        <v>CBA PREVIDENZA - PIANO INDIVIDUALE PENSIONISTICO DI TIPO ASSICURATIVO - FONDO PENSIONE</v>
      </c>
      <c r="G51" s="19" t="str">
        <f t="shared" si="5"/>
        <v>CBA APPRODO</v>
      </c>
      <c r="H51" s="19" t="str">
        <f t="shared" si="4"/>
        <v>GESTIONE SEPARATA</v>
      </c>
      <c r="I51" s="20">
        <v>39293</v>
      </c>
      <c r="J51" s="21">
        <v>25</v>
      </c>
      <c r="K51" s="21">
        <v>0</v>
      </c>
      <c r="L51" s="21">
        <v>0</v>
      </c>
      <c r="M51" s="21">
        <v>0</v>
      </c>
      <c r="N51" s="10">
        <v>2.75</v>
      </c>
      <c r="O51" s="21">
        <v>0</v>
      </c>
      <c r="P51" s="21">
        <v>0</v>
      </c>
      <c r="Q51" s="21">
        <v>0</v>
      </c>
      <c r="R51" s="21">
        <v>1.2</v>
      </c>
      <c r="S51" s="22">
        <v>25</v>
      </c>
      <c r="T51" s="22">
        <v>25</v>
      </c>
      <c r="U51" s="21">
        <v>25</v>
      </c>
      <c r="V51" s="21">
        <v>0</v>
      </c>
      <c r="W51" s="21">
        <v>25</v>
      </c>
      <c r="X51" s="15">
        <v>3.53</v>
      </c>
      <c r="Y51" s="15">
        <v>2.15</v>
      </c>
      <c r="Z51" s="15">
        <v>1.66</v>
      </c>
      <c r="AA51" s="15">
        <v>1.29</v>
      </c>
    </row>
    <row r="52" spans="1:27" ht="15" customHeight="1" x14ac:dyDescent="0.25">
      <c r="A52" s="18">
        <v>6037</v>
      </c>
      <c r="B52" s="18">
        <v>5001</v>
      </c>
      <c r="C52" s="19" t="s">
        <v>362</v>
      </c>
      <c r="D52" s="19" t="str">
        <f t="shared" ref="D52:D57" si="8">VLOOKUP(A52,TAV_PROD,2,FALSE)</f>
        <v>CBA VITA</v>
      </c>
      <c r="E52" s="19" t="str">
        <f t="shared" si="6"/>
        <v>CBA PREVIDENZA</v>
      </c>
      <c r="F52" s="19" t="str">
        <f t="shared" si="2"/>
        <v>CBA PREVIDENZA - PIANO INDIVIDUALE PENSIONISTICO DI TIPO ASSICURATIVO - FONDO PENSIONE</v>
      </c>
      <c r="G52" s="19" t="str">
        <f t="shared" si="5"/>
        <v>CBA ORIZZONTE 30</v>
      </c>
      <c r="H52" s="19" t="str">
        <f t="shared" si="4"/>
        <v>FONDO INTERNO</v>
      </c>
      <c r="I52" s="20">
        <v>39293</v>
      </c>
      <c r="J52" s="21">
        <v>25</v>
      </c>
      <c r="K52" s="21">
        <v>0</v>
      </c>
      <c r="L52" s="21">
        <v>0</v>
      </c>
      <c r="M52" s="21">
        <v>0</v>
      </c>
      <c r="N52" s="10">
        <v>2.75</v>
      </c>
      <c r="O52" s="21">
        <v>1.8</v>
      </c>
      <c r="P52" s="21">
        <v>0</v>
      </c>
      <c r="Q52" s="21">
        <v>0</v>
      </c>
      <c r="R52" s="21">
        <v>0</v>
      </c>
      <c r="S52" s="22">
        <v>25</v>
      </c>
      <c r="T52" s="22">
        <v>25</v>
      </c>
      <c r="U52" s="21">
        <v>25</v>
      </c>
      <c r="V52" s="21">
        <v>0</v>
      </c>
      <c r="W52" s="21">
        <v>25</v>
      </c>
      <c r="X52" s="15">
        <v>4.08</v>
      </c>
      <c r="Y52" s="15">
        <v>2.68</v>
      </c>
      <c r="Z52" s="15">
        <v>2.19</v>
      </c>
      <c r="AA52" s="15">
        <v>1.83</v>
      </c>
    </row>
    <row r="53" spans="1:27" ht="15" customHeight="1" x14ac:dyDescent="0.25">
      <c r="A53" s="18">
        <v>6037</v>
      </c>
      <c r="B53" s="18">
        <v>5001</v>
      </c>
      <c r="C53" s="19" t="s">
        <v>361</v>
      </c>
      <c r="D53" s="19" t="str">
        <f t="shared" si="8"/>
        <v>CBA VITA</v>
      </c>
      <c r="E53" s="19" t="str">
        <f t="shared" si="6"/>
        <v>CBA PREVIDENZA</v>
      </c>
      <c r="F53" s="19" t="str">
        <f t="shared" si="2"/>
        <v>CBA PREVIDENZA - PIANO INDIVIDUALE PENSIONISTICO DI TIPO ASSICURATIVO - FONDO PENSIONE</v>
      </c>
      <c r="G53" s="19" t="str">
        <f t="shared" si="5"/>
        <v>CBA ORIZZONTE 60</v>
      </c>
      <c r="H53" s="19" t="str">
        <f t="shared" si="4"/>
        <v>FONDO INTERNO</v>
      </c>
      <c r="I53" s="20">
        <v>39293</v>
      </c>
      <c r="J53" s="21">
        <v>25</v>
      </c>
      <c r="K53" s="21">
        <v>0</v>
      </c>
      <c r="L53" s="21">
        <v>0</v>
      </c>
      <c r="M53" s="21">
        <v>0</v>
      </c>
      <c r="N53" s="10">
        <v>2.75</v>
      </c>
      <c r="O53" s="21">
        <v>2</v>
      </c>
      <c r="P53" s="21">
        <v>0</v>
      </c>
      <c r="Q53" s="21">
        <v>0</v>
      </c>
      <c r="R53" s="21">
        <v>0</v>
      </c>
      <c r="S53" s="22">
        <v>25</v>
      </c>
      <c r="T53" s="22">
        <v>25</v>
      </c>
      <c r="U53" s="21">
        <v>25</v>
      </c>
      <c r="V53" s="21">
        <v>0</v>
      </c>
      <c r="W53" s="21">
        <v>25</v>
      </c>
      <c r="X53" s="15">
        <v>4.2699999999999996</v>
      </c>
      <c r="Y53" s="15">
        <v>2.86</v>
      </c>
      <c r="Z53" s="15">
        <v>2.37</v>
      </c>
      <c r="AA53" s="15">
        <v>2</v>
      </c>
    </row>
    <row r="54" spans="1:27" ht="15" customHeight="1" x14ac:dyDescent="0.25">
      <c r="A54" s="28">
        <v>6070</v>
      </c>
      <c r="B54" s="28" t="s">
        <v>512</v>
      </c>
      <c r="C54" s="29" t="s">
        <v>168</v>
      </c>
      <c r="D54" s="29" t="str">
        <f t="shared" si="8"/>
        <v>CHIARA VITA</v>
      </c>
      <c r="E54" s="29" t="str">
        <f t="shared" si="6"/>
        <v>PREVIPIU</v>
      </c>
      <c r="F54" s="29" t="str">
        <f t="shared" si="2"/>
        <v>PIANO INDIVIDUALE PENSIONISTICO DI TIPO ASSICURATIVO - FONDO PENSIONE - PREVIPIU</v>
      </c>
      <c r="G54" s="29" t="str">
        <f t="shared" si="5"/>
        <v>REMUNERA PIU' PREVIDENZA</v>
      </c>
      <c r="H54" s="29" t="str">
        <f t="shared" si="4"/>
        <v>GESTIONE SEPARATA</v>
      </c>
      <c r="I54" s="34">
        <v>39279</v>
      </c>
      <c r="J54" s="30">
        <v>0</v>
      </c>
      <c r="K54" s="30">
        <v>0</v>
      </c>
      <c r="L54" s="30">
        <v>0</v>
      </c>
      <c r="M54" s="30">
        <v>0</v>
      </c>
      <c r="N54" s="30">
        <v>2.5</v>
      </c>
      <c r="O54" s="30">
        <v>0</v>
      </c>
      <c r="P54" s="30">
        <v>0</v>
      </c>
      <c r="Q54" s="30">
        <v>0</v>
      </c>
      <c r="R54" s="30">
        <v>1</v>
      </c>
      <c r="S54" s="31">
        <v>25</v>
      </c>
      <c r="T54" s="31">
        <v>0</v>
      </c>
      <c r="U54" s="30">
        <v>0</v>
      </c>
      <c r="V54" s="30">
        <v>0</v>
      </c>
      <c r="W54" s="30">
        <v>0</v>
      </c>
      <c r="X54" s="32">
        <v>2.93</v>
      </c>
      <c r="Y54" s="32">
        <v>1.8</v>
      </c>
      <c r="Z54" s="32">
        <v>1.36</v>
      </c>
      <c r="AA54" s="32">
        <v>1.02</v>
      </c>
    </row>
    <row r="55" spans="1:27" ht="15" customHeight="1" x14ac:dyDescent="0.25">
      <c r="A55" s="28">
        <v>6070</v>
      </c>
      <c r="B55" s="28" t="s">
        <v>512</v>
      </c>
      <c r="C55" s="29" t="s">
        <v>169</v>
      </c>
      <c r="D55" s="29" t="str">
        <f t="shared" si="8"/>
        <v>CHIARA VITA</v>
      </c>
      <c r="E55" s="29" t="str">
        <f t="shared" si="6"/>
        <v>PREVIPIU</v>
      </c>
      <c r="F55" s="29" t="str">
        <f t="shared" si="2"/>
        <v>PIANO INDIVIDUALE PENSIONISTICO DI TIPO ASSICURATIVO - FONDO PENSIONE - PREVIPIU</v>
      </c>
      <c r="G55" s="29" t="str">
        <f t="shared" si="5"/>
        <v>PREVI MISURATO</v>
      </c>
      <c r="H55" s="29" t="str">
        <f t="shared" si="4"/>
        <v>FONDO INTERNO</v>
      </c>
      <c r="I55" s="34">
        <v>39279</v>
      </c>
      <c r="J55" s="30">
        <v>0</v>
      </c>
      <c r="K55" s="30">
        <v>0</v>
      </c>
      <c r="L55" s="30">
        <v>0</v>
      </c>
      <c r="M55" s="30">
        <v>0</v>
      </c>
      <c r="N55" s="30">
        <v>2.5</v>
      </c>
      <c r="O55" s="30">
        <v>1</v>
      </c>
      <c r="P55" s="30">
        <v>0</v>
      </c>
      <c r="Q55" s="30">
        <v>0</v>
      </c>
      <c r="R55" s="30">
        <v>0</v>
      </c>
      <c r="S55" s="31">
        <v>25</v>
      </c>
      <c r="T55" s="31">
        <v>0</v>
      </c>
      <c r="U55" s="30">
        <v>0</v>
      </c>
      <c r="V55" s="30">
        <v>0</v>
      </c>
      <c r="W55" s="30">
        <v>0</v>
      </c>
      <c r="X55" s="32">
        <v>3.55</v>
      </c>
      <c r="Y55" s="32">
        <v>2.4300000000000002</v>
      </c>
      <c r="Z55" s="32">
        <v>1.99</v>
      </c>
      <c r="AA55" s="32">
        <v>1.64</v>
      </c>
    </row>
    <row r="56" spans="1:27" ht="15" customHeight="1" x14ac:dyDescent="0.25">
      <c r="A56" s="28">
        <v>6070</v>
      </c>
      <c r="B56" s="28" t="s">
        <v>512</v>
      </c>
      <c r="C56" s="29" t="s">
        <v>170</v>
      </c>
      <c r="D56" s="29" t="str">
        <f t="shared" si="8"/>
        <v>CHIARA VITA</v>
      </c>
      <c r="E56" s="29" t="str">
        <f t="shared" si="6"/>
        <v>PREVIPIU</v>
      </c>
      <c r="F56" s="29" t="str">
        <f t="shared" si="2"/>
        <v>PIANO INDIVIDUALE PENSIONISTICO DI TIPO ASSICURATIVO - FONDO PENSIONE - PREVIPIU</v>
      </c>
      <c r="G56" s="29" t="str">
        <f t="shared" si="5"/>
        <v>PREVI DINAMICO</v>
      </c>
      <c r="H56" s="29" t="str">
        <f t="shared" si="4"/>
        <v>FONDO INTERNO</v>
      </c>
      <c r="I56" s="34">
        <v>39279</v>
      </c>
      <c r="J56" s="30">
        <v>0</v>
      </c>
      <c r="K56" s="30">
        <v>0</v>
      </c>
      <c r="L56" s="30">
        <v>0</v>
      </c>
      <c r="M56" s="30">
        <v>0</v>
      </c>
      <c r="N56" s="30">
        <v>2.5</v>
      </c>
      <c r="O56" s="30">
        <v>1.5</v>
      </c>
      <c r="P56" s="30">
        <v>0</v>
      </c>
      <c r="Q56" s="30">
        <v>0</v>
      </c>
      <c r="R56" s="30">
        <v>0</v>
      </c>
      <c r="S56" s="31">
        <v>25</v>
      </c>
      <c r="T56" s="31">
        <v>0</v>
      </c>
      <c r="U56" s="30">
        <v>0</v>
      </c>
      <c r="V56" s="30">
        <v>0</v>
      </c>
      <c r="W56" s="30">
        <v>0</v>
      </c>
      <c r="X56" s="32">
        <v>4.13</v>
      </c>
      <c r="Y56" s="32">
        <v>3.02</v>
      </c>
      <c r="Z56" s="32">
        <v>2.58</v>
      </c>
      <c r="AA56" s="32">
        <v>2.2400000000000002</v>
      </c>
    </row>
    <row r="57" spans="1:27" ht="15" customHeight="1" x14ac:dyDescent="0.25">
      <c r="A57" s="28">
        <v>6070</v>
      </c>
      <c r="B57" s="28" t="s">
        <v>512</v>
      </c>
      <c r="C57" s="29" t="s">
        <v>171</v>
      </c>
      <c r="D57" s="29" t="str">
        <f t="shared" si="8"/>
        <v>CHIARA VITA</v>
      </c>
      <c r="E57" s="29" t="str">
        <f t="shared" si="6"/>
        <v>PREVIPIU</v>
      </c>
      <c r="F57" s="29" t="str">
        <f t="shared" si="2"/>
        <v>PIANO INDIVIDUALE PENSIONISTICO DI TIPO ASSICURATIVO - FONDO PENSIONE - PREVIPIU</v>
      </c>
      <c r="G57" s="29" t="str">
        <f t="shared" si="5"/>
        <v>PREVI BRIOSO</v>
      </c>
      <c r="H57" s="29" t="str">
        <f t="shared" si="4"/>
        <v>FONDO INTERNO</v>
      </c>
      <c r="I57" s="34">
        <v>39279</v>
      </c>
      <c r="J57" s="30">
        <v>0</v>
      </c>
      <c r="K57" s="30">
        <v>0</v>
      </c>
      <c r="L57" s="30">
        <v>0</v>
      </c>
      <c r="M57" s="30">
        <v>0</v>
      </c>
      <c r="N57" s="30">
        <v>2.5</v>
      </c>
      <c r="O57" s="30">
        <v>2</v>
      </c>
      <c r="P57" s="30">
        <v>0</v>
      </c>
      <c r="Q57" s="30">
        <v>0</v>
      </c>
      <c r="R57" s="30">
        <v>0</v>
      </c>
      <c r="S57" s="31">
        <v>25</v>
      </c>
      <c r="T57" s="31">
        <v>0</v>
      </c>
      <c r="U57" s="30">
        <v>0</v>
      </c>
      <c r="V57" s="30">
        <v>0</v>
      </c>
      <c r="W57" s="30">
        <v>0</v>
      </c>
      <c r="X57" s="32">
        <v>4.74</v>
      </c>
      <c r="Y57" s="32">
        <v>3.63</v>
      </c>
      <c r="Z57" s="32">
        <v>3.2</v>
      </c>
      <c r="AA57" s="32">
        <v>2.85</v>
      </c>
    </row>
    <row r="58" spans="1:27" ht="15" customHeight="1" x14ac:dyDescent="0.25">
      <c r="A58" s="18">
        <v>6042</v>
      </c>
      <c r="B58" s="18">
        <v>5055</v>
      </c>
      <c r="C58" s="19" t="s">
        <v>101</v>
      </c>
      <c r="D58" s="19" t="str">
        <f t="shared" ref="D58:D71" si="9">VLOOKUP(A58,TAV_PROD,2,FALSE)</f>
        <v>CNP CAPITALIA VITA</v>
      </c>
      <c r="E58" s="19" t="str">
        <f t="shared" si="6"/>
        <v>SENIORVITA VAL FUTURO</v>
      </c>
      <c r="F58" s="19" t="str">
        <f t="shared" si="2"/>
        <v>SENIORVITA VALORE FUTURO - PIANO INDIVIDUALE PENSIONISTICO DI TIPO ASSICURATIVO - FONDO PENSIONE</v>
      </c>
      <c r="G58" s="19" t="str">
        <f t="shared" si="5"/>
        <v>SENIORVITA PREVIDENZIALE</v>
      </c>
      <c r="H58" s="19" t="str">
        <f t="shared" si="4"/>
        <v>GESTIONE SEPARATA</v>
      </c>
      <c r="I58" s="20">
        <v>39276</v>
      </c>
      <c r="J58" s="21">
        <v>25</v>
      </c>
      <c r="K58" s="21">
        <v>0</v>
      </c>
      <c r="L58" s="21">
        <v>0</v>
      </c>
      <c r="M58" s="21">
        <v>3</v>
      </c>
      <c r="N58" s="21">
        <v>0</v>
      </c>
      <c r="O58" s="21">
        <v>0</v>
      </c>
      <c r="P58" s="21">
        <v>0</v>
      </c>
      <c r="Q58" s="21">
        <v>0</v>
      </c>
      <c r="R58" s="21">
        <v>1.2</v>
      </c>
      <c r="S58" s="22">
        <v>50</v>
      </c>
      <c r="T58" s="22">
        <v>0</v>
      </c>
      <c r="U58" s="21">
        <v>0</v>
      </c>
      <c r="V58" s="21">
        <v>0</v>
      </c>
      <c r="W58" s="21">
        <v>0</v>
      </c>
      <c r="X58" s="15">
        <v>3.46</v>
      </c>
      <c r="Y58" s="15">
        <v>2.16</v>
      </c>
      <c r="Z58" s="15">
        <v>1.64</v>
      </c>
      <c r="AA58" s="15">
        <v>1.22</v>
      </c>
    </row>
    <row r="59" spans="1:27" ht="15" customHeight="1" x14ac:dyDescent="0.25">
      <c r="A59" s="18">
        <v>6042</v>
      </c>
      <c r="B59" s="18">
        <v>5055</v>
      </c>
      <c r="C59" s="19" t="s">
        <v>102</v>
      </c>
      <c r="D59" s="19" t="str">
        <f t="shared" si="9"/>
        <v>CNP CAPITALIA VITA</v>
      </c>
      <c r="E59" s="19" t="str">
        <f t="shared" si="6"/>
        <v>SENIORVITA VAL FUTURO</v>
      </c>
      <c r="F59" s="19" t="str">
        <f t="shared" si="2"/>
        <v>SENIORVITA VALORE FUTURO - PIANO INDIVIDUALE PENSIONISTICO DI TIPO ASSICURATIVO - FONDO PENSIONE</v>
      </c>
      <c r="G59" s="19" t="str">
        <f t="shared" si="5"/>
        <v>PROGETTO SMART</v>
      </c>
      <c r="H59" s="19" t="str">
        <f t="shared" si="4"/>
        <v>FONDO INTERNO</v>
      </c>
      <c r="I59" s="20">
        <v>39276</v>
      </c>
      <c r="J59" s="21">
        <v>25</v>
      </c>
      <c r="K59" s="21">
        <v>0</v>
      </c>
      <c r="L59" s="21">
        <v>0</v>
      </c>
      <c r="M59" s="21">
        <v>3</v>
      </c>
      <c r="N59" s="21">
        <v>0</v>
      </c>
      <c r="O59" s="21">
        <v>2.0499999999999998</v>
      </c>
      <c r="P59" s="21">
        <v>0</v>
      </c>
      <c r="Q59" s="21">
        <v>0</v>
      </c>
      <c r="R59" s="21">
        <v>0</v>
      </c>
      <c r="S59" s="22">
        <v>50</v>
      </c>
      <c r="T59" s="22">
        <v>0</v>
      </c>
      <c r="U59" s="21">
        <v>0</v>
      </c>
      <c r="V59" s="21">
        <v>0</v>
      </c>
      <c r="W59" s="21">
        <v>0</v>
      </c>
      <c r="X59" s="15">
        <v>4.2</v>
      </c>
      <c r="Y59" s="15">
        <v>2.91</v>
      </c>
      <c r="Z59" s="15">
        <v>2.39</v>
      </c>
      <c r="AA59" s="15">
        <v>1.98</v>
      </c>
    </row>
    <row r="60" spans="1:27" ht="15" customHeight="1" x14ac:dyDescent="0.25">
      <c r="A60" s="18">
        <v>6042</v>
      </c>
      <c r="B60" s="18">
        <v>5055</v>
      </c>
      <c r="C60" s="19" t="s">
        <v>103</v>
      </c>
      <c r="D60" s="19" t="str">
        <f t="shared" si="9"/>
        <v>CNP CAPITALIA VITA</v>
      </c>
      <c r="E60" s="19" t="str">
        <f t="shared" si="6"/>
        <v>SENIORVITA VAL FUTURO</v>
      </c>
      <c r="F60" s="19" t="str">
        <f t="shared" si="2"/>
        <v>SENIORVITA VALORE FUTURO - PIANO INDIVIDUALE PENSIONISTICO DI TIPO ASSICURATIVO - FONDO PENSIONE</v>
      </c>
      <c r="G60" s="19" t="str">
        <f t="shared" si="5"/>
        <v>PROGETTO MEDIUM</v>
      </c>
      <c r="H60" s="19" t="str">
        <f t="shared" si="4"/>
        <v>FONDO INTERNO</v>
      </c>
      <c r="I60" s="20">
        <v>39276</v>
      </c>
      <c r="J60" s="21">
        <v>25</v>
      </c>
      <c r="K60" s="21">
        <v>0</v>
      </c>
      <c r="L60" s="21">
        <v>0</v>
      </c>
      <c r="M60" s="21">
        <v>3</v>
      </c>
      <c r="N60" s="21">
        <v>0</v>
      </c>
      <c r="O60" s="21">
        <v>2.2999999999999998</v>
      </c>
      <c r="P60" s="21">
        <v>0</v>
      </c>
      <c r="Q60" s="21">
        <v>0</v>
      </c>
      <c r="R60" s="21">
        <v>0</v>
      </c>
      <c r="S60" s="22">
        <v>50</v>
      </c>
      <c r="T60" s="22">
        <v>0</v>
      </c>
      <c r="U60" s="21">
        <v>0</v>
      </c>
      <c r="V60" s="21">
        <v>0</v>
      </c>
      <c r="W60" s="21">
        <v>0</v>
      </c>
      <c r="X60" s="15">
        <v>4.42</v>
      </c>
      <c r="Y60" s="15">
        <v>3.13</v>
      </c>
      <c r="Z60" s="15">
        <v>2.62</v>
      </c>
      <c r="AA60" s="15">
        <v>2.21</v>
      </c>
    </row>
    <row r="61" spans="1:27" ht="15" customHeight="1" x14ac:dyDescent="0.25">
      <c r="A61" s="18">
        <v>6042</v>
      </c>
      <c r="B61" s="18">
        <v>5055</v>
      </c>
      <c r="C61" s="19" t="s">
        <v>367</v>
      </c>
      <c r="D61" s="19" t="str">
        <f t="shared" si="9"/>
        <v>CNP CAPITALIA VITA</v>
      </c>
      <c r="E61" s="19" t="str">
        <f t="shared" si="6"/>
        <v>SENIORVITA VAL FUTURO</v>
      </c>
      <c r="F61" s="19" t="str">
        <f t="shared" si="2"/>
        <v>SENIORVITA VALORE FUTURO - PIANO INDIVIDUALE PENSIONISTICO DI TIPO ASSICURATIVO - FONDO PENSIONE</v>
      </c>
      <c r="G61" s="19" t="str">
        <f t="shared" si="5"/>
        <v>PROGETTO SPRINT</v>
      </c>
      <c r="H61" s="19" t="str">
        <f t="shared" si="4"/>
        <v>FONDO INTERNO</v>
      </c>
      <c r="I61" s="20">
        <v>39276</v>
      </c>
      <c r="J61" s="21">
        <v>25</v>
      </c>
      <c r="K61" s="21">
        <v>0</v>
      </c>
      <c r="L61" s="21">
        <v>0</v>
      </c>
      <c r="M61" s="21">
        <v>3</v>
      </c>
      <c r="N61" s="21">
        <v>0</v>
      </c>
      <c r="O61" s="21">
        <v>2.4</v>
      </c>
      <c r="P61" s="21">
        <v>0</v>
      </c>
      <c r="Q61" s="21">
        <v>0</v>
      </c>
      <c r="R61" s="21">
        <v>0</v>
      </c>
      <c r="S61" s="22">
        <v>50</v>
      </c>
      <c r="T61" s="22">
        <v>0</v>
      </c>
      <c r="U61" s="21">
        <v>0</v>
      </c>
      <c r="V61" s="21">
        <v>0</v>
      </c>
      <c r="W61" s="21">
        <v>0</v>
      </c>
      <c r="X61" s="15">
        <v>4.51</v>
      </c>
      <c r="Y61" s="15">
        <v>3.22</v>
      </c>
      <c r="Z61" s="15">
        <v>2.71</v>
      </c>
      <c r="AA61" s="15">
        <v>2.2999999999999998</v>
      </c>
    </row>
    <row r="62" spans="1:27" ht="15" customHeight="1" x14ac:dyDescent="0.25">
      <c r="A62" s="18">
        <v>6042</v>
      </c>
      <c r="B62" s="18">
        <v>5055</v>
      </c>
      <c r="C62" s="19" t="s">
        <v>368</v>
      </c>
      <c r="D62" s="19" t="str">
        <f t="shared" si="9"/>
        <v>CNP CAPITALIA VITA</v>
      </c>
      <c r="E62" s="19" t="str">
        <f t="shared" si="6"/>
        <v>SENIORVITA VAL FUTURO</v>
      </c>
      <c r="F62" s="19" t="str">
        <f t="shared" si="2"/>
        <v>SENIORVITA VALORE FUTURO - PIANO INDIVIDUALE PENSIONISTICO DI TIPO ASSICURATIVO - FONDO PENSIONE</v>
      </c>
      <c r="G62" s="19" t="str">
        <f t="shared" si="5"/>
        <v>PROGETTO OPPORTUNITY</v>
      </c>
      <c r="H62" s="19" t="str">
        <f t="shared" si="4"/>
        <v>FONDO INTERNO</v>
      </c>
      <c r="I62" s="20">
        <v>39276</v>
      </c>
      <c r="J62" s="21">
        <v>25</v>
      </c>
      <c r="K62" s="21">
        <v>0</v>
      </c>
      <c r="L62" s="21">
        <v>0</v>
      </c>
      <c r="M62" s="21">
        <v>3</v>
      </c>
      <c r="N62" s="21">
        <v>0</v>
      </c>
      <c r="O62" s="21">
        <v>2.6</v>
      </c>
      <c r="P62" s="21">
        <v>0</v>
      </c>
      <c r="Q62" s="21">
        <v>0</v>
      </c>
      <c r="R62" s="21">
        <v>0</v>
      </c>
      <c r="S62" s="22">
        <v>50</v>
      </c>
      <c r="T62" s="22">
        <v>0</v>
      </c>
      <c r="U62" s="21">
        <v>0</v>
      </c>
      <c r="V62" s="21">
        <v>0</v>
      </c>
      <c r="W62" s="21">
        <v>0</v>
      </c>
      <c r="X62" s="15">
        <v>4.68</v>
      </c>
      <c r="Y62" s="15">
        <v>3.4</v>
      </c>
      <c r="Z62" s="15">
        <v>2.88</v>
      </c>
      <c r="AA62" s="15">
        <v>2.48</v>
      </c>
    </row>
    <row r="63" spans="1:27" ht="15" customHeight="1" x14ac:dyDescent="0.25">
      <c r="A63" s="18">
        <v>6049</v>
      </c>
      <c r="B63" s="7">
        <v>5048</v>
      </c>
      <c r="C63" s="2" t="s">
        <v>377</v>
      </c>
      <c r="D63" s="2" t="str">
        <f t="shared" si="9"/>
        <v>CREDITRAS VITA</v>
      </c>
      <c r="E63" s="2" t="str">
        <f t="shared" si="6"/>
        <v>UNIPREVIDENZA</v>
      </c>
      <c r="F63" s="2" t="str">
        <f t="shared" si="2"/>
        <v>UNIPREVIDENZA PIANO INDIVIDUALE PENSIONISTICO DI TIPO ASSICURATIVO - FONDO PENSIONE DI CREDITRAS VITA SPA</v>
      </c>
      <c r="G63" s="2" t="str">
        <f t="shared" si="5"/>
        <v>UNIPREVI</v>
      </c>
      <c r="H63" s="2" t="str">
        <f t="shared" si="4"/>
        <v>GESTIONE SEPARATA</v>
      </c>
      <c r="I63" s="9">
        <v>39230</v>
      </c>
      <c r="J63" s="3">
        <v>0</v>
      </c>
      <c r="K63" s="3">
        <v>0</v>
      </c>
      <c r="L63" s="3">
        <v>0</v>
      </c>
      <c r="M63" s="3">
        <v>0</v>
      </c>
      <c r="N63" s="3">
        <v>2</v>
      </c>
      <c r="O63" s="3">
        <v>0</v>
      </c>
      <c r="P63" s="3">
        <v>0</v>
      </c>
      <c r="Q63" s="3">
        <v>0</v>
      </c>
      <c r="R63" s="3">
        <v>1.2</v>
      </c>
      <c r="S63" s="5">
        <v>30</v>
      </c>
      <c r="T63" s="5">
        <v>0</v>
      </c>
      <c r="U63" s="3">
        <v>25</v>
      </c>
      <c r="V63" s="3">
        <v>0</v>
      </c>
      <c r="W63" s="3">
        <v>0</v>
      </c>
      <c r="X63" s="14">
        <v>2.68</v>
      </c>
      <c r="Y63" s="14">
        <v>1.75</v>
      </c>
      <c r="Z63" s="14">
        <v>1.41</v>
      </c>
      <c r="AA63" s="14">
        <v>1.1599999999999999</v>
      </c>
    </row>
    <row r="64" spans="1:27" ht="15" customHeight="1" x14ac:dyDescent="0.25">
      <c r="A64" s="18">
        <v>6049</v>
      </c>
      <c r="B64" s="7">
        <v>5048</v>
      </c>
      <c r="C64" s="2" t="s">
        <v>378</v>
      </c>
      <c r="D64" s="2" t="str">
        <f t="shared" si="9"/>
        <v>CREDITRAS VITA</v>
      </c>
      <c r="E64" s="2" t="str">
        <f t="shared" si="6"/>
        <v>UNIPREVIDENZA</v>
      </c>
      <c r="F64" s="2" t="str">
        <f t="shared" si="2"/>
        <v>UNIPREVIDENZA PIANO INDIVIDUALE PENSIONISTICO DI TIPO ASSICURATIVO - FONDO PENSIONE DI CREDITRAS VITA SPA</v>
      </c>
      <c r="G64" s="2" t="str">
        <f t="shared" si="5"/>
        <v>CREDITRAS PIP OBBLIGAZIONARIO</v>
      </c>
      <c r="H64" s="2" t="str">
        <f t="shared" si="4"/>
        <v>FONDO INTERNO</v>
      </c>
      <c r="I64" s="9">
        <v>39230</v>
      </c>
      <c r="J64" s="3">
        <v>0</v>
      </c>
      <c r="K64" s="3">
        <v>0</v>
      </c>
      <c r="L64" s="3">
        <v>0</v>
      </c>
      <c r="M64" s="3">
        <v>0</v>
      </c>
      <c r="N64" s="3">
        <v>2</v>
      </c>
      <c r="O64" s="3">
        <v>1.5</v>
      </c>
      <c r="P64" s="3">
        <v>0</v>
      </c>
      <c r="Q64" s="3">
        <v>0</v>
      </c>
      <c r="R64" s="3">
        <v>0</v>
      </c>
      <c r="S64" s="5">
        <v>30</v>
      </c>
      <c r="T64" s="5">
        <v>0</v>
      </c>
      <c r="U64" s="3">
        <v>25</v>
      </c>
      <c r="V64" s="3">
        <v>0</v>
      </c>
      <c r="W64" s="3">
        <v>0</v>
      </c>
      <c r="X64" s="14">
        <v>3.21</v>
      </c>
      <c r="Y64" s="14">
        <v>2.2799999999999998</v>
      </c>
      <c r="Z64" s="14">
        <v>1.95</v>
      </c>
      <c r="AA64" s="14">
        <v>1.56</v>
      </c>
    </row>
    <row r="65" spans="1:27" ht="15" customHeight="1" x14ac:dyDescent="0.25">
      <c r="A65" s="18">
        <v>6049</v>
      </c>
      <c r="B65" s="7">
        <v>5048</v>
      </c>
      <c r="C65" s="2" t="s">
        <v>379</v>
      </c>
      <c r="D65" s="2" t="str">
        <f t="shared" si="9"/>
        <v>CREDITRAS VITA</v>
      </c>
      <c r="E65" s="2" t="str">
        <f t="shared" si="6"/>
        <v>UNIPREVIDENZA</v>
      </c>
      <c r="F65" s="2" t="str">
        <f t="shared" si="2"/>
        <v>UNIPREVIDENZA PIANO INDIVIDUALE PENSIONISTICO DI TIPO ASSICURATIVO - FONDO PENSIONE DI CREDITRAS VITA SPA</v>
      </c>
      <c r="G65" s="2" t="str">
        <f t="shared" si="5"/>
        <v>CREDITRAS PIP AZIONARIO</v>
      </c>
      <c r="H65" s="2" t="str">
        <f t="shared" si="4"/>
        <v>FONDO INTERNO</v>
      </c>
      <c r="I65" s="9">
        <v>39230</v>
      </c>
      <c r="J65" s="3">
        <v>0</v>
      </c>
      <c r="K65" s="3">
        <v>0</v>
      </c>
      <c r="L65" s="3">
        <v>0</v>
      </c>
      <c r="M65" s="3">
        <v>0</v>
      </c>
      <c r="N65" s="3">
        <v>2</v>
      </c>
      <c r="O65" s="3">
        <v>2</v>
      </c>
      <c r="P65" s="3">
        <v>0</v>
      </c>
      <c r="Q65" s="3">
        <v>0</v>
      </c>
      <c r="R65" s="3">
        <v>0</v>
      </c>
      <c r="S65" s="5">
        <v>30</v>
      </c>
      <c r="T65" s="5">
        <v>0</v>
      </c>
      <c r="U65" s="3">
        <v>25</v>
      </c>
      <c r="V65" s="3">
        <v>0</v>
      </c>
      <c r="W65" s="3">
        <v>0</v>
      </c>
      <c r="X65" s="14">
        <v>3.21</v>
      </c>
      <c r="Y65" s="14">
        <v>2.2799999999999998</v>
      </c>
      <c r="Z65" s="14">
        <v>1.95</v>
      </c>
      <c r="AA65" s="14">
        <v>1.56</v>
      </c>
    </row>
    <row r="66" spans="1:27" x14ac:dyDescent="0.25">
      <c r="A66" s="18">
        <v>6036</v>
      </c>
      <c r="B66" s="18">
        <v>5019</v>
      </c>
      <c r="C66" s="19" t="s">
        <v>360</v>
      </c>
      <c r="D66" s="19" t="str">
        <f t="shared" si="9"/>
        <v>DWS VITA</v>
      </c>
      <c r="E66" s="19" t="str">
        <f t="shared" si="6"/>
        <v>PROGRAMMA PENSIONE</v>
      </c>
      <c r="F66" s="19" t="str">
        <f t="shared" si="2"/>
        <v>PROGRAMMA PENSIONE - PIANO INDIVIDUALE PENSIONISTICO DI TIPO ASSICURATIVO - FONDO PENSIONE</v>
      </c>
      <c r="G66" s="19" t="str">
        <f t="shared" si="5"/>
        <v>DWS PENSION OBIETTIVO MIX</v>
      </c>
      <c r="H66" s="19" t="str">
        <f t="shared" si="4"/>
        <v>FONDO INTERNO</v>
      </c>
      <c r="I66" s="20">
        <v>39231</v>
      </c>
      <c r="J66" s="21">
        <v>0</v>
      </c>
      <c r="K66" s="21">
        <v>0</v>
      </c>
      <c r="L66" s="21">
        <v>0</v>
      </c>
      <c r="M66" s="21">
        <v>0</v>
      </c>
      <c r="N66" s="21">
        <v>3</v>
      </c>
      <c r="O66" s="21">
        <v>1.6</v>
      </c>
      <c r="P66" s="21">
        <v>0</v>
      </c>
      <c r="Q66" s="21">
        <v>0</v>
      </c>
      <c r="R66" s="21">
        <v>0</v>
      </c>
      <c r="S66" s="22">
        <v>0</v>
      </c>
      <c r="T66" s="22">
        <v>0</v>
      </c>
      <c r="U66" s="21">
        <v>0</v>
      </c>
      <c r="V66" s="21">
        <v>0</v>
      </c>
      <c r="W66" s="21">
        <v>50</v>
      </c>
      <c r="X66" s="15">
        <v>3.25</v>
      </c>
      <c r="Y66" s="15">
        <v>2.33</v>
      </c>
      <c r="Z66" s="15">
        <v>1.91</v>
      </c>
      <c r="AA66" s="15">
        <v>1.56</v>
      </c>
    </row>
    <row r="67" spans="1:27" x14ac:dyDescent="0.25">
      <c r="A67" s="18">
        <v>6036</v>
      </c>
      <c r="B67" s="18">
        <v>5019</v>
      </c>
      <c r="C67" s="19" t="s">
        <v>359</v>
      </c>
      <c r="D67" s="19" t="str">
        <f t="shared" si="9"/>
        <v>DWS VITA</v>
      </c>
      <c r="E67" s="19" t="str">
        <f t="shared" si="6"/>
        <v>PROGRAMMA PENSIONE</v>
      </c>
      <c r="F67" s="19" t="str">
        <f t="shared" ref="F67:F130" si="10">VLOOKUP(A67,TAV_PROD,4,FALSE)</f>
        <v>PROGRAMMA PENSIONE - PIANO INDIVIDUALE PENSIONISTICO DI TIPO ASSICURATIVO - FONDO PENSIONE</v>
      </c>
      <c r="G67" s="19" t="str">
        <f t="shared" si="5"/>
        <v>DWS PENSION BILANCIATO EURO</v>
      </c>
      <c r="H67" s="19" t="str">
        <f t="shared" ref="H67:H132" si="11">VLOOKUP(C67,TAV_LINEE,3,FALSE)</f>
        <v>FONDO INTERNO</v>
      </c>
      <c r="I67" s="20">
        <v>39231</v>
      </c>
      <c r="J67" s="21">
        <v>0</v>
      </c>
      <c r="K67" s="21">
        <v>0</v>
      </c>
      <c r="L67" s="21">
        <v>0</v>
      </c>
      <c r="M67" s="21">
        <v>0</v>
      </c>
      <c r="N67" s="21">
        <v>3</v>
      </c>
      <c r="O67" s="21">
        <v>1.8</v>
      </c>
      <c r="P67" s="21">
        <v>0</v>
      </c>
      <c r="Q67" s="21">
        <v>0</v>
      </c>
      <c r="R67" s="21">
        <v>0</v>
      </c>
      <c r="S67" s="22">
        <v>0</v>
      </c>
      <c r="T67" s="22">
        <v>0</v>
      </c>
      <c r="U67" s="21">
        <v>0</v>
      </c>
      <c r="V67" s="21">
        <v>0</v>
      </c>
      <c r="W67" s="21">
        <v>50</v>
      </c>
      <c r="X67" s="15">
        <v>3.43</v>
      </c>
      <c r="Y67" s="15">
        <v>2.5099999999999998</v>
      </c>
      <c r="Z67" s="15">
        <v>2.09</v>
      </c>
      <c r="AA67" s="15">
        <v>1.74</v>
      </c>
    </row>
    <row r="68" spans="1:27" x14ac:dyDescent="0.25">
      <c r="A68" s="18">
        <v>6036</v>
      </c>
      <c r="B68" s="18">
        <v>5019</v>
      </c>
      <c r="C68" s="19" t="s">
        <v>358</v>
      </c>
      <c r="D68" s="19" t="str">
        <f t="shared" si="9"/>
        <v>DWS VITA</v>
      </c>
      <c r="E68" s="19" t="str">
        <f t="shared" si="6"/>
        <v>PROGRAMMA PENSIONE</v>
      </c>
      <c r="F68" s="19" t="str">
        <f t="shared" si="10"/>
        <v>PROGRAMMA PENSIONE - PIANO INDIVIDUALE PENSIONISTICO DI TIPO ASSICURATIVO - FONDO PENSIONE</v>
      </c>
      <c r="G68" s="19" t="str">
        <f t="shared" si="5"/>
        <v>DWS PENSION AZIONARIO GLOBALE</v>
      </c>
      <c r="H68" s="19" t="str">
        <f t="shared" si="11"/>
        <v>FONDO INTERNO</v>
      </c>
      <c r="I68" s="20">
        <v>39231</v>
      </c>
      <c r="J68" s="21">
        <v>0</v>
      </c>
      <c r="K68" s="21">
        <v>0</v>
      </c>
      <c r="L68" s="21">
        <v>0</v>
      </c>
      <c r="M68" s="21">
        <v>0</v>
      </c>
      <c r="N68" s="21">
        <v>3</v>
      </c>
      <c r="O68" s="21">
        <v>2.125</v>
      </c>
      <c r="P68" s="21">
        <v>0</v>
      </c>
      <c r="Q68" s="21">
        <v>0</v>
      </c>
      <c r="R68" s="21">
        <v>0</v>
      </c>
      <c r="S68" s="22">
        <v>0</v>
      </c>
      <c r="T68" s="22">
        <v>0</v>
      </c>
      <c r="U68" s="21">
        <v>0</v>
      </c>
      <c r="V68" s="21">
        <v>0</v>
      </c>
      <c r="W68" s="21">
        <v>50</v>
      </c>
      <c r="X68" s="15">
        <v>3.73</v>
      </c>
      <c r="Y68" s="15">
        <v>2.8</v>
      </c>
      <c r="Z68" s="15">
        <v>2.38</v>
      </c>
      <c r="AA68" s="15">
        <v>2.0299999999999998</v>
      </c>
    </row>
    <row r="69" spans="1:27" x14ac:dyDescent="0.25">
      <c r="A69" s="7">
        <v>6054</v>
      </c>
      <c r="B69" s="7">
        <v>5049</v>
      </c>
      <c r="C69" s="2" t="s">
        <v>390</v>
      </c>
      <c r="D69" s="2" t="str">
        <f t="shared" si="9"/>
        <v>DWS VITA</v>
      </c>
      <c r="E69" s="2" t="str">
        <f t="shared" si="6"/>
        <v>FUTURO PENSIONE</v>
      </c>
      <c r="F69" s="2" t="str">
        <f t="shared" si="10"/>
        <v>FUTURO PENSIONE PIANO INDIVIDUALE PENSIONISTICO DI TIPO ASSICURATIVO - FONDO PENSIONE</v>
      </c>
      <c r="G69" s="2" t="str">
        <f t="shared" si="5"/>
        <v>SISTEMA PENSIONE</v>
      </c>
      <c r="H69" s="2" t="str">
        <f t="shared" si="11"/>
        <v>GESTIONE SEPARATA</v>
      </c>
      <c r="I69" s="9">
        <v>39232</v>
      </c>
      <c r="J69" s="3">
        <v>0</v>
      </c>
      <c r="K69" s="3">
        <v>0</v>
      </c>
      <c r="L69" s="3">
        <v>0</v>
      </c>
      <c r="M69" s="3">
        <v>0</v>
      </c>
      <c r="N69" s="3">
        <v>4</v>
      </c>
      <c r="O69" s="3">
        <v>0</v>
      </c>
      <c r="P69" s="3">
        <v>0</v>
      </c>
      <c r="Q69" s="3">
        <v>20</v>
      </c>
      <c r="R69" s="3">
        <v>0</v>
      </c>
      <c r="S69" s="5">
        <v>0</v>
      </c>
      <c r="T69" s="5">
        <v>0</v>
      </c>
      <c r="U69" s="3">
        <v>0</v>
      </c>
      <c r="V69" s="3">
        <v>0</v>
      </c>
      <c r="W69" s="3">
        <v>0</v>
      </c>
      <c r="X69" s="14">
        <v>3.17</v>
      </c>
      <c r="Y69" s="14">
        <v>1.93</v>
      </c>
      <c r="Z69" s="14">
        <v>1.37</v>
      </c>
      <c r="AA69" s="14">
        <v>0.89</v>
      </c>
    </row>
    <row r="70" spans="1:27" x14ac:dyDescent="0.25">
      <c r="A70" s="7">
        <v>6060</v>
      </c>
      <c r="B70" s="7">
        <v>5058</v>
      </c>
      <c r="C70" s="2" t="s">
        <v>538</v>
      </c>
      <c r="D70" s="2" t="str">
        <f t="shared" si="9"/>
        <v>DWS VITA</v>
      </c>
      <c r="E70" s="2" t="str">
        <f t="shared" si="6"/>
        <v>PENSIONE GARANTITA</v>
      </c>
      <c r="F70" s="2" t="str">
        <f t="shared" si="10"/>
        <v>DWS PENSIONE GARANTITA - PIANO INDIVIDUALE PENSIONISTICO DI TIPO ASSICURATIVO - FONDO PENSIONE</v>
      </c>
      <c r="G70" s="2" t="str">
        <f t="shared" si="5"/>
        <v>SISTEMA PENSIONE</v>
      </c>
      <c r="H70" s="2" t="str">
        <f t="shared" si="11"/>
        <v>GESTIONE SEPARATA</v>
      </c>
      <c r="I70" s="9">
        <v>39240</v>
      </c>
      <c r="J70" s="3">
        <v>0</v>
      </c>
      <c r="K70" s="3">
        <v>0</v>
      </c>
      <c r="L70" s="3">
        <v>0</v>
      </c>
      <c r="M70" s="3">
        <v>0</v>
      </c>
      <c r="N70" s="3">
        <v>2.1</v>
      </c>
      <c r="O70" s="3">
        <v>0</v>
      </c>
      <c r="P70" s="3">
        <v>0</v>
      </c>
      <c r="Q70" s="3">
        <v>0</v>
      </c>
      <c r="R70" s="3">
        <v>1.2</v>
      </c>
      <c r="S70" s="5">
        <v>0</v>
      </c>
      <c r="T70" s="5">
        <v>0</v>
      </c>
      <c r="U70" s="3">
        <v>0</v>
      </c>
      <c r="V70" s="3">
        <v>0</v>
      </c>
      <c r="W70" s="3">
        <v>0</v>
      </c>
      <c r="X70" s="14">
        <v>2.35</v>
      </c>
      <c r="Y70" s="14">
        <v>1.7</v>
      </c>
      <c r="Z70" s="14">
        <v>1.41</v>
      </c>
      <c r="AA70" s="14">
        <v>1.1599999999999999</v>
      </c>
    </row>
    <row r="71" spans="1:27" x14ac:dyDescent="0.25">
      <c r="A71" s="18">
        <v>6043</v>
      </c>
      <c r="B71" s="18">
        <v>5039</v>
      </c>
      <c r="C71" s="19" t="s">
        <v>371</v>
      </c>
      <c r="D71" s="19" t="str">
        <f t="shared" si="9"/>
        <v>ERGO PREVIDENZA</v>
      </c>
      <c r="E71" s="19" t="str">
        <f t="shared" si="6"/>
        <v>PP BAYERISCHE T4026</v>
      </c>
      <c r="F71" s="19" t="str">
        <f t="shared" si="10"/>
        <v>PIANO PENSIONISTICO BAYERISCHE - TARIFFA 4026 - PIANO INDIVIDUALE PENSIONISTICO DI TIPO ASSICURATIVO - FONDO PENSIONE</v>
      </c>
      <c r="G71" s="19" t="str">
        <f t="shared" si="5"/>
        <v>ERGO PREVIDENZA NUOVO PPB</v>
      </c>
      <c r="H71" s="19" t="str">
        <f t="shared" si="11"/>
        <v>GESTIONE SEPARATA</v>
      </c>
      <c r="I71" s="20">
        <v>39276</v>
      </c>
      <c r="J71" s="21">
        <v>0</v>
      </c>
      <c r="K71" s="21">
        <v>0</v>
      </c>
      <c r="L71" s="21">
        <v>0</v>
      </c>
      <c r="M71" s="21">
        <v>0</v>
      </c>
      <c r="N71" s="21">
        <v>4.8</v>
      </c>
      <c r="O71" s="21">
        <v>0</v>
      </c>
      <c r="P71" s="21">
        <v>0</v>
      </c>
      <c r="Q71" s="21">
        <v>0</v>
      </c>
      <c r="R71" s="21">
        <v>1</v>
      </c>
      <c r="S71" s="22">
        <v>0</v>
      </c>
      <c r="T71" s="22">
        <v>0</v>
      </c>
      <c r="U71" s="21">
        <v>0</v>
      </c>
      <c r="V71" s="21">
        <v>0</v>
      </c>
      <c r="W71" s="21">
        <v>0</v>
      </c>
      <c r="X71" s="15">
        <v>3.88</v>
      </c>
      <c r="Y71" s="15">
        <v>2.37</v>
      </c>
      <c r="Z71" s="15">
        <v>1.68</v>
      </c>
      <c r="AA71" s="15">
        <v>1.1100000000000001</v>
      </c>
    </row>
    <row r="72" spans="1:27" x14ac:dyDescent="0.25">
      <c r="A72" s="18">
        <v>6044</v>
      </c>
      <c r="B72" s="18">
        <v>5040</v>
      </c>
      <c r="C72" s="19" t="s">
        <v>372</v>
      </c>
      <c r="D72" s="19" t="str">
        <f t="shared" ref="D72:D77" si="12">VLOOKUP(A72,TAV_PROD,2,FALSE)</f>
        <v>ERGO PREVIDENZA</v>
      </c>
      <c r="E72" s="19" t="str">
        <f t="shared" si="6"/>
        <v>PP BAYERISCHE T4036</v>
      </c>
      <c r="F72" s="19" t="str">
        <f t="shared" si="10"/>
        <v>PIANO PENSIONISTICO BAYERISCHE - TARIFFA 4036 - PIANO INDIVIDUALE PENSIONISTICO DI TIPO ASSICURATIVO - FONDO PENSIONE</v>
      </c>
      <c r="G72" s="19" t="str">
        <f t="shared" si="5"/>
        <v>ERGO PREVIDENZA NUOVO PPB</v>
      </c>
      <c r="H72" s="19" t="str">
        <f t="shared" si="11"/>
        <v>GESTIONE SEPARATA</v>
      </c>
      <c r="I72" s="20">
        <v>39276</v>
      </c>
      <c r="J72" s="21">
        <v>0</v>
      </c>
      <c r="K72" s="21">
        <v>0</v>
      </c>
      <c r="L72" s="21">
        <v>0</v>
      </c>
      <c r="M72" s="21">
        <v>0</v>
      </c>
      <c r="N72" s="21">
        <v>4.8</v>
      </c>
      <c r="O72" s="21">
        <v>0</v>
      </c>
      <c r="P72" s="21">
        <v>0</v>
      </c>
      <c r="Q72" s="21">
        <v>0</v>
      </c>
      <c r="R72" s="21">
        <v>1</v>
      </c>
      <c r="S72" s="22">
        <v>0</v>
      </c>
      <c r="T72" s="22">
        <v>0</v>
      </c>
      <c r="U72" s="21">
        <v>0</v>
      </c>
      <c r="V72" s="21">
        <v>0</v>
      </c>
      <c r="W72" s="21">
        <v>0</v>
      </c>
      <c r="X72" s="15">
        <v>3.88</v>
      </c>
      <c r="Y72" s="15">
        <v>2.37</v>
      </c>
      <c r="Z72" s="15">
        <v>1.68</v>
      </c>
      <c r="AA72" s="15">
        <v>1.1100000000000001</v>
      </c>
    </row>
    <row r="73" spans="1:27" x14ac:dyDescent="0.25">
      <c r="A73" s="18">
        <v>6045</v>
      </c>
      <c r="B73" s="18">
        <v>5041</v>
      </c>
      <c r="C73" s="19" t="s">
        <v>373</v>
      </c>
      <c r="D73" s="19" t="str">
        <f t="shared" si="12"/>
        <v>ERGO PREVIDENZA</v>
      </c>
      <c r="E73" s="19" t="str">
        <f t="shared" si="6"/>
        <v>FUTURO PER TE</v>
      </c>
      <c r="F73" s="19" t="str">
        <f t="shared" si="10"/>
        <v>FUTURO PER TE - PIANO INDIVIDUALE PENSIONISTICO DI TIPO ASSICURATIVO - FONDO PENSIONE</v>
      </c>
      <c r="G73" s="19" t="str">
        <f t="shared" si="5"/>
        <v>ERGO PREVIDENZA NUOVO PPB</v>
      </c>
      <c r="H73" s="19" t="str">
        <f t="shared" si="11"/>
        <v>GESTIONE SEPARATA</v>
      </c>
      <c r="I73" s="20">
        <v>39276</v>
      </c>
      <c r="J73" s="21">
        <v>0</v>
      </c>
      <c r="K73" s="21">
        <v>0</v>
      </c>
      <c r="L73" s="21">
        <v>0</v>
      </c>
      <c r="M73" s="21">
        <v>0</v>
      </c>
      <c r="N73" s="21">
        <v>4.8</v>
      </c>
      <c r="O73" s="21">
        <v>0</v>
      </c>
      <c r="P73" s="21">
        <v>0</v>
      </c>
      <c r="Q73" s="21">
        <v>0</v>
      </c>
      <c r="R73" s="21">
        <v>1</v>
      </c>
      <c r="S73" s="22">
        <v>0</v>
      </c>
      <c r="T73" s="22">
        <v>0</v>
      </c>
      <c r="U73" s="21">
        <v>0</v>
      </c>
      <c r="V73" s="21">
        <v>0</v>
      </c>
      <c r="W73" s="21">
        <v>0</v>
      </c>
      <c r="X73" s="15">
        <v>3.88</v>
      </c>
      <c r="Y73" s="15">
        <v>2.37</v>
      </c>
      <c r="Z73" s="15">
        <v>1.68</v>
      </c>
      <c r="AA73" s="15">
        <v>1.1100000000000001</v>
      </c>
    </row>
    <row r="74" spans="1:27" ht="15.75" customHeight="1" x14ac:dyDescent="0.25">
      <c r="A74" s="18">
        <v>6046</v>
      </c>
      <c r="B74" s="18">
        <v>5042</v>
      </c>
      <c r="C74" s="19" t="s">
        <v>374</v>
      </c>
      <c r="D74" s="19" t="str">
        <f t="shared" si="12"/>
        <v>ERGO PREVIDENZA</v>
      </c>
      <c r="E74" s="19" t="str">
        <f t="shared" si="6"/>
        <v>PORTO SICURO</v>
      </c>
      <c r="F74" s="19" t="str">
        <f t="shared" si="10"/>
        <v>PORTO SICURO - PIANO INDIVIDUALE PENSIONISTICO DI TIPO ASSICURATIVO - FONDO PENSIONE</v>
      </c>
      <c r="G74" s="19" t="str">
        <f t="shared" si="5"/>
        <v>ERGO PREVIDENZA NUOVO PPB</v>
      </c>
      <c r="H74" s="19" t="str">
        <f t="shared" si="11"/>
        <v>GESTIONE SEPARATA</v>
      </c>
      <c r="I74" s="20">
        <v>39276</v>
      </c>
      <c r="J74" s="21">
        <v>0</v>
      </c>
      <c r="K74" s="21">
        <v>0</v>
      </c>
      <c r="L74" s="21">
        <v>0</v>
      </c>
      <c r="M74" s="21">
        <v>0</v>
      </c>
      <c r="N74" s="21">
        <v>4.8</v>
      </c>
      <c r="O74" s="21">
        <v>0</v>
      </c>
      <c r="P74" s="21">
        <v>0</v>
      </c>
      <c r="Q74" s="21">
        <v>20</v>
      </c>
      <c r="R74" s="21">
        <v>1</v>
      </c>
      <c r="S74" s="22">
        <v>0</v>
      </c>
      <c r="T74" s="22">
        <v>0</v>
      </c>
      <c r="U74" s="21">
        <v>0</v>
      </c>
      <c r="V74" s="21">
        <v>0</v>
      </c>
      <c r="W74" s="21">
        <v>0</v>
      </c>
      <c r="X74" s="15">
        <v>3.88</v>
      </c>
      <c r="Y74" s="15">
        <v>2.37</v>
      </c>
      <c r="Z74" s="15">
        <v>1.68</v>
      </c>
      <c r="AA74" s="15">
        <v>1.1100000000000001</v>
      </c>
    </row>
    <row r="75" spans="1:27" ht="15.75" customHeight="1" x14ac:dyDescent="0.25">
      <c r="A75" s="18">
        <v>6047</v>
      </c>
      <c r="B75" s="18">
        <v>5043</v>
      </c>
      <c r="C75" s="19" t="s">
        <v>375</v>
      </c>
      <c r="D75" s="19" t="str">
        <f t="shared" si="12"/>
        <v>ERGO PREVIDENZA</v>
      </c>
      <c r="E75" s="19" t="str">
        <f t="shared" si="6"/>
        <v>LA TUA PREVIDENZA</v>
      </c>
      <c r="F75" s="19" t="str">
        <f t="shared" si="10"/>
        <v>LA TUA PREVIDENZA - PIANO INDIVIDUALE PENSIONISTICO DI TIPO ASSICURATIVO - FONDO PENSIONE</v>
      </c>
      <c r="G75" s="19" t="str">
        <f t="shared" si="5"/>
        <v>ERGO PREVIDENZA NUOVO PPB</v>
      </c>
      <c r="H75" s="19" t="str">
        <f t="shared" si="11"/>
        <v>GESTIONE SEPARATA</v>
      </c>
      <c r="I75" s="20">
        <v>39276</v>
      </c>
      <c r="J75" s="21">
        <v>0</v>
      </c>
      <c r="K75" s="21">
        <v>0</v>
      </c>
      <c r="L75" s="21">
        <v>0</v>
      </c>
      <c r="M75" s="21">
        <v>0</v>
      </c>
      <c r="N75" s="21">
        <v>4.8</v>
      </c>
      <c r="O75" s="21">
        <v>0</v>
      </c>
      <c r="P75" s="21">
        <v>0</v>
      </c>
      <c r="Q75" s="21">
        <v>20</v>
      </c>
      <c r="R75" s="21">
        <v>1</v>
      </c>
      <c r="S75" s="22">
        <v>0</v>
      </c>
      <c r="T75" s="22">
        <v>0</v>
      </c>
      <c r="U75" s="21">
        <v>0</v>
      </c>
      <c r="V75" s="21">
        <v>0</v>
      </c>
      <c r="W75" s="21">
        <v>0</v>
      </c>
      <c r="X75" s="15">
        <v>3.88</v>
      </c>
      <c r="Y75" s="15">
        <v>2.37</v>
      </c>
      <c r="Z75" s="15">
        <v>1.68</v>
      </c>
      <c r="AA75" s="15">
        <v>1.1100000000000001</v>
      </c>
    </row>
    <row r="76" spans="1:27" ht="15.75" customHeight="1" x14ac:dyDescent="0.25">
      <c r="A76" s="18">
        <v>6048</v>
      </c>
      <c r="B76" s="18">
        <v>5044</v>
      </c>
      <c r="C76" s="19" t="s">
        <v>376</v>
      </c>
      <c r="D76" s="19" t="str">
        <f t="shared" si="12"/>
        <v>ERGO PREVIDENZA</v>
      </c>
      <c r="E76" s="19" t="str">
        <f t="shared" si="6"/>
        <v>PP BAYERISCHE T4046</v>
      </c>
      <c r="F76" s="19" t="str">
        <f t="shared" si="10"/>
        <v>PIANO PENSIONISTICO BAYERISCHE - TARIFFA 4046 - PIANO INDIVIDUALE PENSIONISTICI DI TIPO ASSICURATIVO - FONDO PENSIONE</v>
      </c>
      <c r="G76" s="19" t="str">
        <f t="shared" si="5"/>
        <v>ERGO PREVIDENZA NUOVO PPB</v>
      </c>
      <c r="H76" s="19" t="str">
        <f t="shared" si="11"/>
        <v>GESTIONE SEPARATA</v>
      </c>
      <c r="I76" s="20">
        <v>39276</v>
      </c>
      <c r="J76" s="21">
        <v>0</v>
      </c>
      <c r="K76" s="21">
        <v>0</v>
      </c>
      <c r="L76" s="21">
        <v>0</v>
      </c>
      <c r="M76" s="21">
        <v>0</v>
      </c>
      <c r="N76" s="21">
        <v>4.8</v>
      </c>
      <c r="O76" s="21">
        <v>0</v>
      </c>
      <c r="P76" s="21">
        <v>0</v>
      </c>
      <c r="Q76" s="21">
        <v>0</v>
      </c>
      <c r="R76" s="21">
        <v>1</v>
      </c>
      <c r="S76" s="22">
        <v>0</v>
      </c>
      <c r="T76" s="22">
        <v>0</v>
      </c>
      <c r="U76" s="21">
        <v>0</v>
      </c>
      <c r="V76" s="21">
        <v>0</v>
      </c>
      <c r="W76" s="21">
        <v>0</v>
      </c>
      <c r="X76" s="15">
        <v>3.88</v>
      </c>
      <c r="Y76" s="15">
        <v>2.37</v>
      </c>
      <c r="Z76" s="15">
        <v>1.68</v>
      </c>
      <c r="AA76" s="15">
        <v>1.1100000000000001</v>
      </c>
    </row>
    <row r="77" spans="1:27" ht="15.75" customHeight="1" x14ac:dyDescent="0.25">
      <c r="A77" s="18">
        <v>6071</v>
      </c>
      <c r="B77" s="18">
        <v>5066</v>
      </c>
      <c r="C77" s="19" t="s">
        <v>53</v>
      </c>
      <c r="D77" s="19" t="str">
        <f t="shared" si="12"/>
        <v>ERGO PREVIDENZA</v>
      </c>
      <c r="E77" s="19" t="str">
        <f t="shared" si="6"/>
        <v>NG - NUOVA GENERAZIO</v>
      </c>
      <c r="F77" s="19" t="str">
        <f t="shared" si="10"/>
        <v>NG - NUOVA GENERAZIONE - PIANO INDIVIDUALE PENSIONISTICO DI TIPO ASSICURATIVO - FONDO PENSIONE</v>
      </c>
      <c r="G77" s="19" t="str">
        <f t="shared" si="5"/>
        <v>ERGO PREVIDENZA NUOVO PPB</v>
      </c>
      <c r="H77" s="19" t="str">
        <f t="shared" si="11"/>
        <v>GESTIONE SEPARATA</v>
      </c>
      <c r="I77" s="20">
        <v>39289</v>
      </c>
      <c r="J77" s="21">
        <v>0</v>
      </c>
      <c r="K77" s="21">
        <v>0</v>
      </c>
      <c r="L77" s="21">
        <v>0</v>
      </c>
      <c r="M77" s="21">
        <v>0</v>
      </c>
      <c r="N77" s="21">
        <v>3</v>
      </c>
      <c r="O77" s="21">
        <v>0</v>
      </c>
      <c r="P77" s="21">
        <v>0</v>
      </c>
      <c r="Q77" s="21">
        <v>0</v>
      </c>
      <c r="R77" s="21">
        <v>1</v>
      </c>
      <c r="S77" s="22">
        <v>10</v>
      </c>
      <c r="T77" s="22">
        <v>10</v>
      </c>
      <c r="U77" s="21">
        <v>10</v>
      </c>
      <c r="V77" s="21">
        <v>0</v>
      </c>
      <c r="W77" s="21">
        <v>50</v>
      </c>
      <c r="X77" s="15">
        <v>2.86</v>
      </c>
      <c r="Y77" s="15">
        <v>1.83</v>
      </c>
      <c r="Z77" s="15">
        <v>1.38</v>
      </c>
      <c r="AA77" s="15">
        <v>1.03</v>
      </c>
    </row>
    <row r="78" spans="1:27" ht="15.75" customHeight="1" x14ac:dyDescent="0.25">
      <c r="A78" s="18">
        <v>6071</v>
      </c>
      <c r="B78" s="18">
        <v>5066</v>
      </c>
      <c r="C78" s="19" t="s">
        <v>54</v>
      </c>
      <c r="D78" s="19" t="str">
        <f>VLOOKUP(A78,TAV_PROD,2,FALSE)</f>
        <v>ERGO PREVIDENZA</v>
      </c>
      <c r="E78" s="19" t="str">
        <f t="shared" si="6"/>
        <v>NG - NUOVA GENERAZIO</v>
      </c>
      <c r="F78" s="19" t="str">
        <f t="shared" si="10"/>
        <v>NG - NUOVA GENERAZIONE - PIANO INDIVIDUALE PENSIONISTICO DI TIPO ASSICURATIVO - FONDO PENSIONE</v>
      </c>
      <c r="G78" s="19" t="str">
        <f t="shared" si="5"/>
        <v>ERGO PREVIDENZA ALPHA EXTRACTOR</v>
      </c>
      <c r="H78" s="19" t="str">
        <f t="shared" si="11"/>
        <v>FONDO INTERNO</v>
      </c>
      <c r="I78" s="20">
        <v>39289</v>
      </c>
      <c r="J78" s="21">
        <v>0</v>
      </c>
      <c r="K78" s="21">
        <v>0</v>
      </c>
      <c r="L78" s="21">
        <v>0</v>
      </c>
      <c r="M78" s="21">
        <v>0</v>
      </c>
      <c r="N78" s="21">
        <v>3</v>
      </c>
      <c r="O78" s="10">
        <v>3</v>
      </c>
      <c r="P78" s="21">
        <v>0</v>
      </c>
      <c r="Q78" s="21">
        <v>0</v>
      </c>
      <c r="R78" s="21"/>
      <c r="S78" s="22">
        <v>10</v>
      </c>
      <c r="T78" s="22">
        <v>10</v>
      </c>
      <c r="U78" s="21">
        <v>10</v>
      </c>
      <c r="V78" s="21">
        <v>0</v>
      </c>
      <c r="W78" s="21">
        <v>50</v>
      </c>
      <c r="X78" s="13">
        <v>4.72</v>
      </c>
      <c r="Y78" s="13">
        <v>3.6</v>
      </c>
      <c r="Z78" s="13">
        <v>3.17</v>
      </c>
      <c r="AA78" s="13">
        <v>2.82</v>
      </c>
    </row>
    <row r="79" spans="1:27" x14ac:dyDescent="0.25">
      <c r="A79" s="18">
        <v>6072</v>
      </c>
      <c r="B79" s="18">
        <v>5045</v>
      </c>
      <c r="C79" s="19" t="s">
        <v>55</v>
      </c>
      <c r="D79" s="19" t="str">
        <f>VLOOKUP(A79,TAV_PROD,2,FALSE)</f>
        <v>ERGO PREVIDENZA</v>
      </c>
      <c r="E79" s="19" t="str">
        <f t="shared" si="6"/>
        <v>STILNOVO</v>
      </c>
      <c r="F79" s="19" t="str">
        <f t="shared" si="10"/>
        <v>STILNOVO - PIANO INDIVIDUALE PENSIONISTICO DI TIPO ASSICURATIVO - FONDO PENSIONE</v>
      </c>
      <c r="G79" s="19" t="str">
        <f t="shared" si="5"/>
        <v>ERGO PREVIDENZA NUOVO PPB</v>
      </c>
      <c r="H79" s="19" t="str">
        <f t="shared" si="11"/>
        <v>GESTIONE SEPARATA</v>
      </c>
      <c r="I79" s="20">
        <v>39275</v>
      </c>
      <c r="J79" s="21">
        <v>0</v>
      </c>
      <c r="K79" s="21">
        <v>0</v>
      </c>
      <c r="L79" s="21">
        <v>0</v>
      </c>
      <c r="M79" s="21">
        <v>0</v>
      </c>
      <c r="N79" s="21">
        <v>3</v>
      </c>
      <c r="O79" s="21">
        <v>0</v>
      </c>
      <c r="P79" s="21">
        <v>0</v>
      </c>
      <c r="Q79" s="21">
        <v>0</v>
      </c>
      <c r="R79" s="21">
        <v>1</v>
      </c>
      <c r="S79" s="22">
        <v>10</v>
      </c>
      <c r="T79" s="22">
        <v>10</v>
      </c>
      <c r="U79" s="21">
        <v>10</v>
      </c>
      <c r="V79" s="21">
        <v>0</v>
      </c>
      <c r="W79" s="21">
        <v>0</v>
      </c>
      <c r="X79" s="15">
        <v>2.86</v>
      </c>
      <c r="Y79" s="15">
        <v>1.83</v>
      </c>
      <c r="Z79" s="15">
        <v>1.38</v>
      </c>
      <c r="AA79" s="15">
        <v>1.03</v>
      </c>
    </row>
    <row r="80" spans="1:27" ht="17.25" customHeight="1" x14ac:dyDescent="0.25">
      <c r="A80" s="18">
        <v>6004</v>
      </c>
      <c r="B80" s="18">
        <v>5037</v>
      </c>
      <c r="C80" s="19" t="s">
        <v>31</v>
      </c>
      <c r="D80" s="19" t="str">
        <f t="shared" ref="D80:D88" si="13">VLOOKUP(A80,TAV_PROD,2,FALSE)</f>
        <v>EURIZON VITA</v>
      </c>
      <c r="E80" s="19" t="str">
        <f t="shared" si="6"/>
        <v>PROGETTO PENSIONE</v>
      </c>
      <c r="F80" s="19" t="str">
        <f t="shared" si="10"/>
        <v>EURIZONVITA PROGETTO PENSIONE - PIANO INDIVIDUALE PENSIONISTICO DI TIPO ASSICURATIVO - FONDO PENSIONE</v>
      </c>
      <c r="G80" s="19" t="str">
        <f t="shared" si="5"/>
        <v>EV PREVI</v>
      </c>
      <c r="H80" s="19" t="str">
        <f t="shared" si="11"/>
        <v>GESTIONE SEPARATA</v>
      </c>
      <c r="I80" s="20">
        <v>39276</v>
      </c>
      <c r="J80" s="21">
        <v>0</v>
      </c>
      <c r="K80" s="21">
        <v>0</v>
      </c>
      <c r="L80" s="21">
        <v>0</v>
      </c>
      <c r="M80" s="21">
        <v>0</v>
      </c>
      <c r="N80" s="21">
        <v>2.5</v>
      </c>
      <c r="O80" s="21">
        <v>0</v>
      </c>
      <c r="P80" s="21">
        <v>0</v>
      </c>
      <c r="Q80" s="21">
        <v>20</v>
      </c>
      <c r="R80" s="21">
        <v>1.5</v>
      </c>
      <c r="S80" s="21">
        <v>60</v>
      </c>
      <c r="T80" s="21">
        <v>60</v>
      </c>
      <c r="U80" s="21">
        <v>60</v>
      </c>
      <c r="V80" s="21">
        <v>50</v>
      </c>
      <c r="W80" s="21">
        <v>50</v>
      </c>
      <c r="X80" s="23">
        <v>3.66</v>
      </c>
      <c r="Y80" s="23">
        <v>2.25</v>
      </c>
      <c r="Z80" s="23">
        <v>1.78</v>
      </c>
      <c r="AA80" s="23">
        <v>1.45</v>
      </c>
    </row>
    <row r="81" spans="1:27" x14ac:dyDescent="0.25">
      <c r="A81" s="18">
        <v>6004</v>
      </c>
      <c r="B81" s="18">
        <v>5037</v>
      </c>
      <c r="C81" s="19" t="s">
        <v>32</v>
      </c>
      <c r="D81" s="19" t="str">
        <f t="shared" si="13"/>
        <v>EURIZON VITA</v>
      </c>
      <c r="E81" s="19" t="str">
        <f t="shared" si="6"/>
        <v>PROGETTO PENSIONE</v>
      </c>
      <c r="F81" s="19" t="str">
        <f t="shared" si="10"/>
        <v>EURIZONVITA PROGETTO PENSIONE - PIANO INDIVIDUALE PENSIONISTICO DI TIPO ASSICURATIVO - FONDO PENSIONE</v>
      </c>
      <c r="G81" s="19" t="str">
        <f t="shared" si="5"/>
        <v>STRATEGIA 15</v>
      </c>
      <c r="H81" s="19" t="str">
        <f t="shared" si="11"/>
        <v>FONDO INTERNO</v>
      </c>
      <c r="I81" s="20">
        <v>39276</v>
      </c>
      <c r="J81" s="21">
        <v>0</v>
      </c>
      <c r="K81" s="21">
        <v>0</v>
      </c>
      <c r="L81" s="21">
        <v>0</v>
      </c>
      <c r="M81" s="21">
        <v>0</v>
      </c>
      <c r="N81" s="21">
        <v>2.5</v>
      </c>
      <c r="O81" s="21">
        <v>1.95</v>
      </c>
      <c r="P81" s="21">
        <v>0</v>
      </c>
      <c r="Q81" s="21">
        <v>0</v>
      </c>
      <c r="R81" s="21">
        <v>0</v>
      </c>
      <c r="S81" s="21">
        <v>60</v>
      </c>
      <c r="T81" s="21">
        <v>60</v>
      </c>
      <c r="U81" s="21">
        <v>60</v>
      </c>
      <c r="V81" s="21">
        <v>50</v>
      </c>
      <c r="W81" s="21">
        <v>50</v>
      </c>
      <c r="X81" s="23">
        <v>4.05</v>
      </c>
      <c r="Y81" s="23">
        <v>2.65</v>
      </c>
      <c r="Z81" s="23">
        <v>2.1800000000000002</v>
      </c>
      <c r="AA81" s="23">
        <v>1.75</v>
      </c>
    </row>
    <row r="82" spans="1:27" x14ac:dyDescent="0.25">
      <c r="A82" s="18">
        <v>6004</v>
      </c>
      <c r="B82" s="18">
        <v>5037</v>
      </c>
      <c r="C82" s="19" t="s">
        <v>33</v>
      </c>
      <c r="D82" s="19" t="str">
        <f t="shared" si="13"/>
        <v>EURIZON VITA</v>
      </c>
      <c r="E82" s="19" t="str">
        <f t="shared" si="6"/>
        <v>PROGETTO PENSIONE</v>
      </c>
      <c r="F82" s="19" t="str">
        <f t="shared" si="10"/>
        <v>EURIZONVITA PROGETTO PENSIONE - PIANO INDIVIDUALE PENSIONISTICO DI TIPO ASSICURATIVO - FONDO PENSIONE</v>
      </c>
      <c r="G82" s="19" t="str">
        <f t="shared" si="5"/>
        <v>STRATEGIA 30</v>
      </c>
      <c r="H82" s="19" t="str">
        <f t="shared" si="11"/>
        <v>FONDO INTERNO</v>
      </c>
      <c r="I82" s="20">
        <v>39276</v>
      </c>
      <c r="J82" s="21">
        <v>0</v>
      </c>
      <c r="K82" s="21">
        <v>0</v>
      </c>
      <c r="L82" s="21">
        <v>0</v>
      </c>
      <c r="M82" s="21">
        <v>0</v>
      </c>
      <c r="N82" s="21">
        <v>2.5</v>
      </c>
      <c r="O82" s="21">
        <v>2.2999999999999998</v>
      </c>
      <c r="P82" s="21">
        <v>0</v>
      </c>
      <c r="Q82" s="21">
        <v>0</v>
      </c>
      <c r="R82" s="21">
        <v>0</v>
      </c>
      <c r="S82" s="21">
        <v>60</v>
      </c>
      <c r="T82" s="21">
        <v>60</v>
      </c>
      <c r="U82" s="21">
        <v>60</v>
      </c>
      <c r="V82" s="21">
        <v>50</v>
      </c>
      <c r="W82" s="21">
        <v>50</v>
      </c>
      <c r="X82" s="23">
        <v>4.3600000000000003</v>
      </c>
      <c r="Y82" s="23">
        <v>2.96</v>
      </c>
      <c r="Z82" s="23">
        <v>2.5</v>
      </c>
      <c r="AA82" s="23">
        <v>1.99</v>
      </c>
    </row>
    <row r="83" spans="1:27" x14ac:dyDescent="0.25">
      <c r="A83" s="18">
        <v>6004</v>
      </c>
      <c r="B83" s="18">
        <v>5037</v>
      </c>
      <c r="C83" s="19" t="s">
        <v>34</v>
      </c>
      <c r="D83" s="19" t="str">
        <f t="shared" si="13"/>
        <v>EURIZON VITA</v>
      </c>
      <c r="E83" s="19" t="str">
        <f t="shared" si="6"/>
        <v>PROGETTO PENSIONE</v>
      </c>
      <c r="F83" s="19" t="str">
        <f t="shared" si="10"/>
        <v>EURIZONVITA PROGETTO PENSIONE - PIANO INDIVIDUALE PENSIONISTICO DI TIPO ASSICURATIVO - FONDO PENSIONE</v>
      </c>
      <c r="G83" s="19" t="str">
        <f t="shared" si="5"/>
        <v>STRATEGIA 40</v>
      </c>
      <c r="H83" s="19" t="str">
        <f t="shared" si="11"/>
        <v>FONDO INTERNO</v>
      </c>
      <c r="I83" s="20">
        <v>39276</v>
      </c>
      <c r="J83" s="21">
        <v>0</v>
      </c>
      <c r="K83" s="21">
        <v>0</v>
      </c>
      <c r="L83" s="21">
        <v>0</v>
      </c>
      <c r="M83" s="21">
        <v>0</v>
      </c>
      <c r="N83" s="21">
        <v>2.5</v>
      </c>
      <c r="O83" s="21">
        <v>2.6</v>
      </c>
      <c r="P83" s="21">
        <v>0</v>
      </c>
      <c r="Q83" s="21">
        <v>0</v>
      </c>
      <c r="R83" s="21">
        <v>0</v>
      </c>
      <c r="S83" s="21">
        <v>60</v>
      </c>
      <c r="T83" s="21">
        <v>60</v>
      </c>
      <c r="U83" s="21">
        <v>60</v>
      </c>
      <c r="V83" s="21">
        <v>50</v>
      </c>
      <c r="W83" s="21">
        <v>50</v>
      </c>
      <c r="X83" s="23">
        <v>4.66</v>
      </c>
      <c r="Y83" s="23">
        <v>3.23</v>
      </c>
      <c r="Z83" s="23">
        <v>2.76</v>
      </c>
      <c r="AA83" s="23">
        <v>2.19</v>
      </c>
    </row>
    <row r="84" spans="1:27" x14ac:dyDescent="0.25">
      <c r="A84" s="18">
        <v>6004</v>
      </c>
      <c r="B84" s="18">
        <v>5037</v>
      </c>
      <c r="C84" s="19" t="s">
        <v>35</v>
      </c>
      <c r="D84" s="19" t="str">
        <f t="shared" si="13"/>
        <v>EURIZON VITA</v>
      </c>
      <c r="E84" s="19" t="str">
        <f t="shared" si="6"/>
        <v>PROGETTO PENSIONE</v>
      </c>
      <c r="F84" s="19" t="str">
        <f t="shared" si="10"/>
        <v>EURIZONVITA PROGETTO PENSIONE - PIANO INDIVIDUALE PENSIONISTICO DI TIPO ASSICURATIVO - FONDO PENSIONE</v>
      </c>
      <c r="G84" s="19" t="str">
        <f t="shared" ref="G84:G149" si="14">VLOOKUP(C84,TAV_LINEE,2,FALSE)</f>
        <v>STRATEGIA 55</v>
      </c>
      <c r="H84" s="19" t="str">
        <f t="shared" si="11"/>
        <v>FONDO INTERNO</v>
      </c>
      <c r="I84" s="20">
        <v>39276</v>
      </c>
      <c r="J84" s="21">
        <v>0</v>
      </c>
      <c r="K84" s="21">
        <v>0</v>
      </c>
      <c r="L84" s="21">
        <v>0</v>
      </c>
      <c r="M84" s="21">
        <v>0</v>
      </c>
      <c r="N84" s="21">
        <v>2.5</v>
      </c>
      <c r="O84" s="21">
        <v>2.9</v>
      </c>
      <c r="P84" s="21">
        <v>0</v>
      </c>
      <c r="Q84" s="21">
        <v>0</v>
      </c>
      <c r="R84" s="21">
        <v>0</v>
      </c>
      <c r="S84" s="21">
        <v>60</v>
      </c>
      <c r="T84" s="21">
        <v>60</v>
      </c>
      <c r="U84" s="21">
        <v>60</v>
      </c>
      <c r="V84" s="21">
        <v>50</v>
      </c>
      <c r="W84" s="21">
        <v>50</v>
      </c>
      <c r="X84" s="23">
        <v>4.96</v>
      </c>
      <c r="Y84" s="23">
        <v>3.49</v>
      </c>
      <c r="Z84" s="23">
        <v>3.03</v>
      </c>
      <c r="AA84" s="23">
        <v>2.39</v>
      </c>
    </row>
    <row r="85" spans="1:27" x14ac:dyDescent="0.25">
      <c r="A85" s="18">
        <v>6004</v>
      </c>
      <c r="B85" s="18">
        <v>5037</v>
      </c>
      <c r="C85" s="19" t="s">
        <v>36</v>
      </c>
      <c r="D85" s="19" t="str">
        <f t="shared" si="13"/>
        <v>EURIZON VITA</v>
      </c>
      <c r="E85" s="19" t="str">
        <f t="shared" ref="E85:E150" si="15">VLOOKUP(A85,TAV_PROD,3,FALSE)</f>
        <v>PROGETTO PENSIONE</v>
      </c>
      <c r="F85" s="19" t="str">
        <f t="shared" si="10"/>
        <v>EURIZONVITA PROGETTO PENSIONE - PIANO INDIVIDUALE PENSIONISTICO DI TIPO ASSICURATIVO - FONDO PENSIONE</v>
      </c>
      <c r="G85" s="19" t="str">
        <f t="shared" si="14"/>
        <v>STRATEGIA 70</v>
      </c>
      <c r="H85" s="19" t="str">
        <f t="shared" si="11"/>
        <v>FONDO INTERNO</v>
      </c>
      <c r="I85" s="20">
        <v>39276</v>
      </c>
      <c r="J85" s="21">
        <v>0</v>
      </c>
      <c r="K85" s="21">
        <v>0</v>
      </c>
      <c r="L85" s="21">
        <v>0</v>
      </c>
      <c r="M85" s="21">
        <v>0</v>
      </c>
      <c r="N85" s="21">
        <v>2.5</v>
      </c>
      <c r="O85" s="21">
        <v>3.1</v>
      </c>
      <c r="P85" s="21">
        <v>0</v>
      </c>
      <c r="Q85" s="21">
        <v>0</v>
      </c>
      <c r="R85" s="21">
        <v>0</v>
      </c>
      <c r="S85" s="21">
        <v>60</v>
      </c>
      <c r="T85" s="21">
        <v>60</v>
      </c>
      <c r="U85" s="21">
        <v>60</v>
      </c>
      <c r="V85" s="21">
        <v>50</v>
      </c>
      <c r="W85" s="21">
        <v>50</v>
      </c>
      <c r="X85" s="23">
        <v>5.16</v>
      </c>
      <c r="Y85" s="23">
        <v>3.67</v>
      </c>
      <c r="Z85" s="23">
        <v>3.21</v>
      </c>
      <c r="AA85" s="23">
        <v>2.52</v>
      </c>
    </row>
    <row r="86" spans="1:27" x14ac:dyDescent="0.25">
      <c r="A86" s="18">
        <v>6005</v>
      </c>
      <c r="B86" s="18">
        <v>5038</v>
      </c>
      <c r="C86" s="19" t="s">
        <v>37</v>
      </c>
      <c r="D86" s="19" t="str">
        <f>VLOOKUP(A86,TAV_PROD,2,FALSE)</f>
        <v>EURIZON VITA</v>
      </c>
      <c r="E86" s="19" t="str">
        <f t="shared" si="15"/>
        <v>VITA&amp;PREVIDENZA</v>
      </c>
      <c r="F86" s="19" t="str">
        <f t="shared" si="10"/>
        <v>VITA&amp;PREVIDENZA SANPAOLO PIU'  - PIANO INDIVIDUALE PENSIONISTICO DI TIPO ASSICURATIVO - FONDO PENSIONE</v>
      </c>
      <c r="G86" s="19" t="str">
        <f t="shared" si="14"/>
        <v>EV PREVI</v>
      </c>
      <c r="H86" s="19" t="str">
        <f t="shared" si="11"/>
        <v>GESTIONE SEPARATA</v>
      </c>
      <c r="I86" s="20">
        <v>39276</v>
      </c>
      <c r="J86" s="21">
        <v>0</v>
      </c>
      <c r="K86" s="21">
        <v>0</v>
      </c>
      <c r="L86" s="21">
        <v>0</v>
      </c>
      <c r="M86" s="21">
        <v>0</v>
      </c>
      <c r="N86" s="21">
        <v>2.5</v>
      </c>
      <c r="O86" s="21">
        <v>0</v>
      </c>
      <c r="P86" s="21">
        <v>0</v>
      </c>
      <c r="Q86" s="21">
        <v>20</v>
      </c>
      <c r="R86" s="21">
        <v>1.5</v>
      </c>
      <c r="S86" s="21">
        <v>60</v>
      </c>
      <c r="T86" s="21">
        <v>60</v>
      </c>
      <c r="U86" s="21">
        <v>60</v>
      </c>
      <c r="V86" s="21">
        <v>60</v>
      </c>
      <c r="W86" s="21">
        <v>60</v>
      </c>
      <c r="X86" s="23">
        <v>3.66</v>
      </c>
      <c r="Y86" s="23">
        <v>2.25</v>
      </c>
      <c r="Z86" s="23">
        <v>1.78</v>
      </c>
      <c r="AA86" s="23">
        <v>1.45</v>
      </c>
    </row>
    <row r="87" spans="1:27" x14ac:dyDescent="0.25">
      <c r="A87" s="18">
        <v>6005</v>
      </c>
      <c r="B87" s="18">
        <v>5038</v>
      </c>
      <c r="C87" s="19" t="s">
        <v>38</v>
      </c>
      <c r="D87" s="19" t="str">
        <f t="shared" si="13"/>
        <v>EURIZON VITA</v>
      </c>
      <c r="E87" s="19" t="str">
        <f t="shared" si="15"/>
        <v>VITA&amp;PREVIDENZA</v>
      </c>
      <c r="F87" s="19" t="str">
        <f t="shared" si="10"/>
        <v>VITA&amp;PREVIDENZA SANPAOLO PIU'  - PIANO INDIVIDUALE PENSIONISTICO DI TIPO ASSICURATIVO - FONDO PENSIONE</v>
      </c>
      <c r="G87" s="19" t="str">
        <f t="shared" si="14"/>
        <v>GLOBAL EQUITY PREVI</v>
      </c>
      <c r="H87" s="19" t="str">
        <f t="shared" si="11"/>
        <v>FONDO INTERNO</v>
      </c>
      <c r="I87" s="20">
        <v>39276</v>
      </c>
      <c r="J87" s="21">
        <v>0</v>
      </c>
      <c r="K87" s="21">
        <v>0</v>
      </c>
      <c r="L87" s="21">
        <v>0</v>
      </c>
      <c r="M87" s="21">
        <v>0</v>
      </c>
      <c r="N87" s="21">
        <v>2.5</v>
      </c>
      <c r="O87" s="21">
        <v>2.6</v>
      </c>
      <c r="P87" s="21">
        <v>0</v>
      </c>
      <c r="Q87" s="21">
        <v>0</v>
      </c>
      <c r="R87" s="21">
        <v>0</v>
      </c>
      <c r="S87" s="21">
        <v>60</v>
      </c>
      <c r="T87" s="21">
        <v>60</v>
      </c>
      <c r="U87" s="21">
        <v>60</v>
      </c>
      <c r="V87" s="21">
        <v>60</v>
      </c>
      <c r="W87" s="21">
        <v>60</v>
      </c>
      <c r="X87" s="23">
        <v>4.24</v>
      </c>
      <c r="Y87" s="23">
        <v>2.83</v>
      </c>
      <c r="Z87" s="23">
        <v>2.2999999999999998</v>
      </c>
      <c r="AA87" s="23">
        <v>1.64</v>
      </c>
    </row>
    <row r="88" spans="1:27" x14ac:dyDescent="0.25">
      <c r="A88" s="18">
        <v>6068</v>
      </c>
      <c r="B88" s="18">
        <v>5064</v>
      </c>
      <c r="C88" s="19" t="s">
        <v>164</v>
      </c>
      <c r="D88" s="19" t="str">
        <f t="shared" si="13"/>
        <v>EURIZON VITA</v>
      </c>
      <c r="E88" s="19" t="str">
        <f t="shared" si="15"/>
        <v>PROG PENSIONE BIS</v>
      </c>
      <c r="F88" s="19" t="str">
        <f t="shared" si="10"/>
        <v>EURIZONVITA PROGETTO PENSIONE BIS - PIANO INDIVIDUALE PENSIONISTICO DI TIPO ASSICURATIVO - FONDO PENSIONE</v>
      </c>
      <c r="G88" s="19" t="str">
        <f t="shared" si="14"/>
        <v>EV PREVI</v>
      </c>
      <c r="H88" s="19" t="str">
        <f t="shared" si="11"/>
        <v>GESTIONE SEPARATA</v>
      </c>
      <c r="I88" s="20">
        <v>39288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20</v>
      </c>
      <c r="R88" s="21">
        <v>1.5</v>
      </c>
      <c r="S88" s="22">
        <v>60</v>
      </c>
      <c r="T88" s="22">
        <v>0</v>
      </c>
      <c r="U88" s="21">
        <v>0</v>
      </c>
      <c r="V88" s="21">
        <v>60</v>
      </c>
      <c r="W88" s="21">
        <v>60</v>
      </c>
      <c r="X88" s="15">
        <v>2.13</v>
      </c>
      <c r="Y88" s="15">
        <v>1.49</v>
      </c>
      <c r="Z88" s="15">
        <v>1.37</v>
      </c>
      <c r="AA88" s="15">
        <v>1.34</v>
      </c>
    </row>
    <row r="89" spans="1:27" x14ac:dyDescent="0.25">
      <c r="A89" s="18">
        <v>6068</v>
      </c>
      <c r="B89" s="18">
        <v>5064</v>
      </c>
      <c r="C89" s="19" t="s">
        <v>165</v>
      </c>
      <c r="D89" s="19" t="str">
        <f>VLOOKUP(A89,TAV_PROD,2,FALSE)</f>
        <v>EURIZON VITA</v>
      </c>
      <c r="E89" s="19" t="str">
        <f t="shared" si="15"/>
        <v>PROG PENSIONE BIS</v>
      </c>
      <c r="F89" s="19" t="str">
        <f t="shared" si="10"/>
        <v>EURIZONVITA PROGETTO PENSIONE BIS - PIANO INDIVIDUALE PENSIONISTICO DI TIPO ASSICURATIVO - FONDO PENSIONE</v>
      </c>
      <c r="G89" s="19" t="str">
        <f t="shared" si="14"/>
        <v>EV STRATEGIA INTERNAZIONALE</v>
      </c>
      <c r="H89" s="19" t="str">
        <f t="shared" si="11"/>
        <v>FONDO INTERNO</v>
      </c>
      <c r="I89" s="20">
        <v>39288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1.5</v>
      </c>
      <c r="P89" s="21">
        <v>0</v>
      </c>
      <c r="Q89" s="21">
        <v>0</v>
      </c>
      <c r="R89" s="21">
        <v>0</v>
      </c>
      <c r="S89" s="22">
        <v>60</v>
      </c>
      <c r="T89" s="22">
        <v>0</v>
      </c>
      <c r="U89" s="21">
        <v>0</v>
      </c>
      <c r="V89" s="21">
        <v>60</v>
      </c>
      <c r="W89" s="21">
        <v>60</v>
      </c>
      <c r="X89" s="15">
        <v>2.13</v>
      </c>
      <c r="Y89" s="15">
        <v>1.49</v>
      </c>
      <c r="Z89" s="15">
        <v>1.37</v>
      </c>
      <c r="AA89" s="15">
        <v>1.34</v>
      </c>
    </row>
    <row r="90" spans="1:27" x14ac:dyDescent="0.25">
      <c r="A90" s="18">
        <v>6009</v>
      </c>
      <c r="B90" s="18">
        <v>5008</v>
      </c>
      <c r="C90" s="19" t="s">
        <v>47</v>
      </c>
      <c r="D90" s="19" t="str">
        <f>VLOOKUP(A90,TAV_PROD,2,FALSE)</f>
        <v>FATA</v>
      </c>
      <c r="E90" s="19" t="str">
        <f t="shared" si="15"/>
        <v>FATA FUTURO ATTIVO</v>
      </c>
      <c r="F90" s="19" t="str">
        <f t="shared" si="10"/>
        <v>FATA FUTURO ATTIVO - PIANO INDIVIDUALE PENSIONISTICO DI TIPO ASSICURATIVO - FONDO PENSIONE</v>
      </c>
      <c r="G90" s="19" t="str">
        <f t="shared" si="14"/>
        <v>FATA PREVIDENZA</v>
      </c>
      <c r="H90" s="19" t="str">
        <f t="shared" si="11"/>
        <v>GESTIONE SEPARATA</v>
      </c>
      <c r="I90" s="20">
        <v>39205</v>
      </c>
      <c r="J90" s="21">
        <v>0</v>
      </c>
      <c r="K90" s="21">
        <v>0</v>
      </c>
      <c r="L90" s="21">
        <v>0</v>
      </c>
      <c r="M90" s="21">
        <v>0</v>
      </c>
      <c r="N90" s="21">
        <v>4.95</v>
      </c>
      <c r="O90" s="21">
        <v>0</v>
      </c>
      <c r="P90" s="21">
        <v>0</v>
      </c>
      <c r="Q90" s="21">
        <v>0</v>
      </c>
      <c r="R90" s="21">
        <v>1.3</v>
      </c>
      <c r="S90" s="21">
        <v>0</v>
      </c>
      <c r="T90" s="21">
        <v>50</v>
      </c>
      <c r="U90" s="21">
        <v>0</v>
      </c>
      <c r="V90" s="21">
        <v>0</v>
      </c>
      <c r="W90" s="21">
        <v>0</v>
      </c>
      <c r="X90" s="23">
        <v>4.2699999999999996</v>
      </c>
      <c r="Y90" s="23">
        <v>2.67</v>
      </c>
      <c r="Z90" s="23">
        <v>1.97</v>
      </c>
      <c r="AA90" s="23">
        <v>1.38</v>
      </c>
    </row>
    <row r="91" spans="1:27" ht="16.5" customHeight="1" x14ac:dyDescent="0.25">
      <c r="A91" s="18">
        <v>6017</v>
      </c>
      <c r="B91" s="18">
        <v>5020</v>
      </c>
      <c r="C91" s="19" t="s">
        <v>311</v>
      </c>
      <c r="D91" s="19" t="str">
        <f t="shared" ref="D91:D104" si="16">VLOOKUP(A91,TAV_PROD,2,FALSE)</f>
        <v>FONDIARIA - SAI</v>
      </c>
      <c r="E91" s="19" t="str">
        <f t="shared" si="15"/>
        <v>FONDIARIA PIU PENSIONE</v>
      </c>
      <c r="F91" s="19" t="str">
        <f t="shared" si="10"/>
        <v>PIU PENSIONE FONDIARIA-SAI - PIANO INDIVIDUALE PENSIONISTICO DI TIPO ASSICURATIVO - FONDO PENSIONE</v>
      </c>
      <c r="G91" s="19" t="str">
        <f t="shared" si="14"/>
        <v>FONSAI PENSIONE</v>
      </c>
      <c r="H91" s="19" t="str">
        <f t="shared" si="11"/>
        <v>GESTIONE SEPARATA</v>
      </c>
      <c r="I91" s="20">
        <v>39283</v>
      </c>
      <c r="J91" s="21">
        <v>15</v>
      </c>
      <c r="K91" s="21">
        <v>0</v>
      </c>
      <c r="L91" s="21">
        <v>0</v>
      </c>
      <c r="M91" s="21">
        <v>0</v>
      </c>
      <c r="N91" s="21">
        <v>4.5</v>
      </c>
      <c r="O91" s="21">
        <v>0</v>
      </c>
      <c r="P91" s="21">
        <v>0.2</v>
      </c>
      <c r="Q91" s="21">
        <v>0</v>
      </c>
      <c r="R91" s="21">
        <v>1</v>
      </c>
      <c r="S91" s="22">
        <v>10</v>
      </c>
      <c r="T91" s="22">
        <v>10</v>
      </c>
      <c r="U91" s="21">
        <v>10</v>
      </c>
      <c r="V91" s="21">
        <v>0</v>
      </c>
      <c r="W91" s="21">
        <v>0</v>
      </c>
      <c r="X91" s="15">
        <v>4.0199999999999996</v>
      </c>
      <c r="Y91" s="15">
        <v>2.34</v>
      </c>
      <c r="Z91" s="15">
        <v>1.65</v>
      </c>
      <c r="AA91" s="15">
        <v>1.1000000000000001</v>
      </c>
    </row>
    <row r="92" spans="1:27" ht="16.5" customHeight="1" x14ac:dyDescent="0.25">
      <c r="A92" s="18">
        <v>6053</v>
      </c>
      <c r="B92" s="18">
        <v>5028</v>
      </c>
      <c r="C92" s="19" t="s">
        <v>389</v>
      </c>
      <c r="D92" s="19" t="str">
        <f t="shared" si="16"/>
        <v>FONDIPREV</v>
      </c>
      <c r="E92" s="19" t="str">
        <f t="shared" si="15"/>
        <v>PIU FUTURO</v>
      </c>
      <c r="F92" s="19" t="str">
        <f t="shared" si="10"/>
        <v>PIU FUTURO - PIANO INDIVIDUALE PENSIONISTICO DI TIPO ASSICURATIVO - FONDO PENSIONE</v>
      </c>
      <c r="G92" s="19" t="str">
        <f t="shared" si="14"/>
        <v>FONDIPREV PENSIONE</v>
      </c>
      <c r="H92" s="19" t="str">
        <f t="shared" si="11"/>
        <v>GESTIONE SEPARATA</v>
      </c>
      <c r="I92" s="20">
        <v>39283</v>
      </c>
      <c r="J92" s="21">
        <v>0</v>
      </c>
      <c r="K92" s="21">
        <v>0</v>
      </c>
      <c r="L92" s="21">
        <v>0</v>
      </c>
      <c r="M92" s="21">
        <v>0</v>
      </c>
      <c r="N92" s="21">
        <v>4</v>
      </c>
      <c r="O92" s="21">
        <v>0</v>
      </c>
      <c r="P92" s="21">
        <v>0</v>
      </c>
      <c r="Q92" s="21">
        <v>0</v>
      </c>
      <c r="R92" s="21">
        <v>1</v>
      </c>
      <c r="S92" s="22">
        <v>0</v>
      </c>
      <c r="T92" s="22">
        <v>0</v>
      </c>
      <c r="U92" s="21">
        <v>0</v>
      </c>
      <c r="V92" s="21">
        <v>0</v>
      </c>
      <c r="W92" s="21">
        <v>0</v>
      </c>
      <c r="X92" s="15">
        <v>3.37</v>
      </c>
      <c r="Y92" s="15">
        <v>2.12</v>
      </c>
      <c r="Z92" s="15">
        <v>1.55</v>
      </c>
      <c r="AA92" s="15">
        <v>1.07</v>
      </c>
    </row>
    <row r="93" spans="1:27" ht="16.5" customHeight="1" x14ac:dyDescent="0.25">
      <c r="A93" s="18">
        <v>6013</v>
      </c>
      <c r="B93" s="7">
        <v>5023</v>
      </c>
      <c r="C93" s="2" t="s">
        <v>303</v>
      </c>
      <c r="D93" s="2" t="str">
        <f t="shared" si="16"/>
        <v>GROUPAMA VITA</v>
      </c>
      <c r="E93" s="2" t="str">
        <f t="shared" si="15"/>
        <v>GROUPAMA</v>
      </c>
      <c r="F93" s="2" t="str">
        <f t="shared" si="10"/>
        <v>GROUPAMA PIANO PENSIONISTICO INDIVIDUALE - PIANO INDIVIDUALE PENSIONISTICO DI TIPO ASSICURATIVO - FONDO PENSIONE</v>
      </c>
      <c r="G93" s="2" t="str">
        <f t="shared" si="14"/>
        <v>VITFIN PREVIDENZA</v>
      </c>
      <c r="H93" s="2" t="str">
        <f t="shared" si="11"/>
        <v>GESTIONE SEPARATA</v>
      </c>
      <c r="I93" s="9">
        <v>39253</v>
      </c>
      <c r="J93" s="3">
        <v>10</v>
      </c>
      <c r="K93" s="3">
        <v>0</v>
      </c>
      <c r="L93" s="3">
        <v>0</v>
      </c>
      <c r="M93" s="3">
        <v>0</v>
      </c>
      <c r="N93" s="3">
        <v>4</v>
      </c>
      <c r="O93" s="3">
        <v>0</v>
      </c>
      <c r="P93" s="3">
        <v>0</v>
      </c>
      <c r="Q93" s="3">
        <v>0</v>
      </c>
      <c r="R93" s="3">
        <v>1.65</v>
      </c>
      <c r="S93" s="16">
        <v>100</v>
      </c>
      <c r="T93" s="5">
        <v>100</v>
      </c>
      <c r="U93" s="3">
        <v>100</v>
      </c>
      <c r="V93" s="3">
        <v>0</v>
      </c>
      <c r="W93" s="3">
        <v>0</v>
      </c>
      <c r="X93" s="13">
        <v>4.49</v>
      </c>
      <c r="Y93" s="13">
        <v>2.88</v>
      </c>
      <c r="Z93" s="13">
        <v>2.2000000000000002</v>
      </c>
      <c r="AA93" s="13">
        <v>1.65</v>
      </c>
    </row>
    <row r="94" spans="1:27" ht="16.5" customHeight="1" x14ac:dyDescent="0.25">
      <c r="A94" s="18">
        <v>6014</v>
      </c>
      <c r="B94" s="18">
        <v>5007</v>
      </c>
      <c r="C94" s="19" t="s">
        <v>304</v>
      </c>
      <c r="D94" s="19" t="str">
        <f t="shared" si="16"/>
        <v>HDI ASSICURAZIONI</v>
      </c>
      <c r="E94" s="19" t="str">
        <f t="shared" si="15"/>
        <v>PREVIDENZA HDI</v>
      </c>
      <c r="F94" s="19" t="str">
        <f t="shared" si="10"/>
        <v>PREVIDENZA HDI - PIANO INDIVIDUALE PENSIONISTICO DI TIPO ASSICURATIVO - FONDO PENSIONE</v>
      </c>
      <c r="G94" s="19" t="str">
        <f t="shared" si="14"/>
        <v>HDI FONDO PENSIONE</v>
      </c>
      <c r="H94" s="19" t="str">
        <f t="shared" si="11"/>
        <v>GESTIONE SEPARATA</v>
      </c>
      <c r="I94" s="20">
        <v>39261</v>
      </c>
      <c r="J94" s="21">
        <v>0</v>
      </c>
      <c r="K94" s="21">
        <v>0</v>
      </c>
      <c r="L94" s="21">
        <v>0</v>
      </c>
      <c r="M94" s="21">
        <v>0</v>
      </c>
      <c r="N94" s="21">
        <v>3</v>
      </c>
      <c r="O94" s="21">
        <v>0</v>
      </c>
      <c r="P94" s="21">
        <v>0</v>
      </c>
      <c r="Q94" s="21">
        <v>0</v>
      </c>
      <c r="R94" s="21">
        <v>1</v>
      </c>
      <c r="S94" s="22">
        <v>20</v>
      </c>
      <c r="T94" s="22">
        <v>20</v>
      </c>
      <c r="U94" s="21">
        <v>0</v>
      </c>
      <c r="V94" s="21">
        <v>0</v>
      </c>
      <c r="W94" s="21">
        <v>0</v>
      </c>
      <c r="X94" s="15">
        <v>2.99</v>
      </c>
      <c r="Y94" s="15">
        <v>1.85</v>
      </c>
      <c r="Z94" s="15">
        <v>1.39</v>
      </c>
      <c r="AA94" s="15">
        <v>1.03</v>
      </c>
    </row>
    <row r="95" spans="1:27" ht="16.5" customHeight="1" x14ac:dyDescent="0.25">
      <c r="A95" s="18">
        <v>6039</v>
      </c>
      <c r="B95" s="18">
        <v>5061</v>
      </c>
      <c r="C95" s="19" t="s">
        <v>96</v>
      </c>
      <c r="D95" s="19" t="str">
        <f t="shared" si="16"/>
        <v>HELVETIA VITA</v>
      </c>
      <c r="E95" s="19" t="str">
        <f t="shared" si="15"/>
        <v>PENSIONE COMPLETA</v>
      </c>
      <c r="F95" s="19" t="str">
        <f t="shared" si="10"/>
        <v>HELVETIA PENSIONE COMPLETA PIANO INDIVIDUALE PENSIONISTICO DI TIPO ASSICURATIVO - FONDO PENSIONE</v>
      </c>
      <c r="G95" s="19" t="str">
        <f t="shared" si="14"/>
        <v>HV PREVIREND</v>
      </c>
      <c r="H95" s="19" t="str">
        <f t="shared" si="11"/>
        <v>GESTIONE SEPARATA</v>
      </c>
      <c r="I95" s="20">
        <v>39279</v>
      </c>
      <c r="J95" s="21">
        <v>0</v>
      </c>
      <c r="K95" s="21">
        <v>0</v>
      </c>
      <c r="L95" s="21">
        <v>0</v>
      </c>
      <c r="M95" s="21">
        <v>0</v>
      </c>
      <c r="N95" s="21">
        <v>4.5</v>
      </c>
      <c r="O95" s="21">
        <v>0</v>
      </c>
      <c r="P95" s="21">
        <v>0</v>
      </c>
      <c r="Q95" s="21">
        <v>0</v>
      </c>
      <c r="R95" s="21">
        <v>1.2</v>
      </c>
      <c r="S95" s="22">
        <v>0</v>
      </c>
      <c r="T95" s="22">
        <v>0</v>
      </c>
      <c r="U95" s="21">
        <v>0</v>
      </c>
      <c r="V95" s="21">
        <v>0</v>
      </c>
      <c r="W95" s="21">
        <v>0</v>
      </c>
      <c r="X95" s="15">
        <v>4.2</v>
      </c>
      <c r="Y95" s="15">
        <v>2.65</v>
      </c>
      <c r="Z95" s="15">
        <v>1.94</v>
      </c>
      <c r="AA95" s="15">
        <v>1.34</v>
      </c>
    </row>
    <row r="96" spans="1:27" ht="16.5" customHeight="1" x14ac:dyDescent="0.25">
      <c r="A96" s="18">
        <v>6039</v>
      </c>
      <c r="B96" s="18">
        <v>5061</v>
      </c>
      <c r="C96" s="19" t="s">
        <v>97</v>
      </c>
      <c r="D96" s="19" t="str">
        <f t="shared" si="16"/>
        <v>HELVETIA VITA</v>
      </c>
      <c r="E96" s="19" t="str">
        <f t="shared" si="15"/>
        <v>PENSIONE COMPLETA</v>
      </c>
      <c r="F96" s="19" t="str">
        <f t="shared" si="10"/>
        <v>HELVETIA PENSIONE COMPLETA PIANO INDIVIDUALE PENSIONISTICO DI TIPO ASSICURATIVO - FONDO PENSIONE</v>
      </c>
      <c r="G96" s="19" t="str">
        <f t="shared" si="14"/>
        <v>HELVETIA MULTIMANAGER FLESSIBILE</v>
      </c>
      <c r="H96" s="19" t="str">
        <f t="shared" si="11"/>
        <v>FONDO INTERNO</v>
      </c>
      <c r="I96" s="20">
        <v>39279</v>
      </c>
      <c r="J96" s="21">
        <v>0</v>
      </c>
      <c r="K96" s="21">
        <v>0</v>
      </c>
      <c r="L96" s="21">
        <v>0</v>
      </c>
      <c r="M96" s="21">
        <v>0</v>
      </c>
      <c r="N96" s="21">
        <v>4.5</v>
      </c>
      <c r="O96" s="21">
        <v>1.5</v>
      </c>
      <c r="P96" s="21">
        <v>0</v>
      </c>
      <c r="Q96" s="21">
        <v>0</v>
      </c>
      <c r="R96" s="21">
        <v>0</v>
      </c>
      <c r="S96" s="22">
        <v>0</v>
      </c>
      <c r="T96" s="22">
        <v>0</v>
      </c>
      <c r="U96" s="21">
        <v>0</v>
      </c>
      <c r="V96" s="21">
        <v>0</v>
      </c>
      <c r="W96" s="21">
        <v>0</v>
      </c>
      <c r="X96" s="15">
        <v>4.47</v>
      </c>
      <c r="Y96" s="15">
        <v>2.93</v>
      </c>
      <c r="Z96" s="15">
        <v>2.2200000000000002</v>
      </c>
      <c r="AA96" s="15">
        <v>1.62</v>
      </c>
    </row>
    <row r="97" spans="1:27" ht="16.5" customHeight="1" x14ac:dyDescent="0.25">
      <c r="A97" s="18">
        <v>6039</v>
      </c>
      <c r="B97" s="18">
        <v>5061</v>
      </c>
      <c r="C97" s="19" t="s">
        <v>98</v>
      </c>
      <c r="D97" s="19" t="str">
        <f>VLOOKUP(A97,TAV_PROD,2,FALSE)</f>
        <v>HELVETIA VITA</v>
      </c>
      <c r="E97" s="19" t="str">
        <f t="shared" si="15"/>
        <v>PENSIONE COMPLETA</v>
      </c>
      <c r="F97" s="19" t="str">
        <f t="shared" si="10"/>
        <v>HELVETIA PENSIONE COMPLETA PIANO INDIVIDUALE PENSIONISTICO DI TIPO ASSICURATIVO - FONDO PENSIONE</v>
      </c>
      <c r="G97" s="19" t="str">
        <f t="shared" si="14"/>
        <v>HELVETIA MULTIMANAGER EQUITY</v>
      </c>
      <c r="H97" s="19" t="str">
        <f t="shared" si="11"/>
        <v>FONDO INTERNO</v>
      </c>
      <c r="I97" s="20">
        <v>39279</v>
      </c>
      <c r="J97" s="21">
        <v>0</v>
      </c>
      <c r="K97" s="21">
        <v>0</v>
      </c>
      <c r="L97" s="21">
        <v>0</v>
      </c>
      <c r="M97" s="21">
        <v>0</v>
      </c>
      <c r="N97" s="21">
        <v>4.5</v>
      </c>
      <c r="O97" s="21">
        <v>1.8</v>
      </c>
      <c r="P97" s="21">
        <v>0</v>
      </c>
      <c r="Q97" s="21">
        <v>0</v>
      </c>
      <c r="R97" s="21">
        <v>0</v>
      </c>
      <c r="S97" s="22">
        <v>0</v>
      </c>
      <c r="T97" s="22">
        <v>0</v>
      </c>
      <c r="U97" s="21">
        <v>0</v>
      </c>
      <c r="V97" s="21">
        <v>0</v>
      </c>
      <c r="W97" s="21">
        <v>0</v>
      </c>
      <c r="X97" s="15">
        <v>4.74</v>
      </c>
      <c r="Y97" s="15">
        <v>3.21</v>
      </c>
      <c r="Z97" s="15">
        <v>2.5</v>
      </c>
      <c r="AA97" s="15">
        <v>1.9</v>
      </c>
    </row>
    <row r="98" spans="1:27" ht="16.5" customHeight="1" x14ac:dyDescent="0.25">
      <c r="A98" s="18">
        <v>6040</v>
      </c>
      <c r="B98" s="18">
        <v>5063</v>
      </c>
      <c r="C98" s="19" t="s">
        <v>99</v>
      </c>
      <c r="D98" s="19" t="str">
        <f t="shared" si="16"/>
        <v>HELVETIA VITA</v>
      </c>
      <c r="E98" s="19" t="str">
        <f t="shared" si="15"/>
        <v>PENSIONE SICURA NEW</v>
      </c>
      <c r="F98" s="19" t="str">
        <f t="shared" si="10"/>
        <v>HELVETIA PENSIONE SICURA NEW  PIANO INDIVIDUALE PENSIONISTICO DI TIPO ASSICURATIVO - FONDO PENSIONE</v>
      </c>
      <c r="G98" s="19" t="str">
        <f t="shared" si="14"/>
        <v>HV PREVIREND</v>
      </c>
      <c r="H98" s="19" t="str">
        <f t="shared" si="11"/>
        <v>GESTIONE SEPARATA</v>
      </c>
      <c r="I98" s="20">
        <v>39279</v>
      </c>
      <c r="J98" s="21">
        <v>0</v>
      </c>
      <c r="K98" s="21">
        <v>0</v>
      </c>
      <c r="L98" s="21">
        <v>0</v>
      </c>
      <c r="M98" s="21">
        <v>0</v>
      </c>
      <c r="N98" s="21">
        <v>4.5</v>
      </c>
      <c r="O98" s="21">
        <v>0</v>
      </c>
      <c r="P98" s="21">
        <v>0</v>
      </c>
      <c r="Q98" s="21">
        <v>0</v>
      </c>
      <c r="R98" s="21">
        <v>0.75</v>
      </c>
      <c r="S98" s="22">
        <v>0</v>
      </c>
      <c r="T98" s="22">
        <v>0</v>
      </c>
      <c r="U98" s="21">
        <v>0</v>
      </c>
      <c r="V98" s="21">
        <v>0</v>
      </c>
      <c r="W98" s="21">
        <v>0</v>
      </c>
      <c r="X98" s="15">
        <v>3.77</v>
      </c>
      <c r="Y98" s="15">
        <v>2.21</v>
      </c>
      <c r="Z98" s="15">
        <v>1.5</v>
      </c>
      <c r="AA98" s="15">
        <v>0.9</v>
      </c>
    </row>
    <row r="99" spans="1:27" ht="16.5" customHeight="1" x14ac:dyDescent="0.25">
      <c r="A99" s="18">
        <v>6041</v>
      </c>
      <c r="B99" s="18">
        <v>5062</v>
      </c>
      <c r="C99" s="19" t="s">
        <v>100</v>
      </c>
      <c r="D99" s="19" t="str">
        <f t="shared" si="16"/>
        <v>HELVETIA VITA</v>
      </c>
      <c r="E99" s="19" t="str">
        <f t="shared" si="15"/>
        <v>PENSIONE SICURA</v>
      </c>
      <c r="F99" s="19" t="str">
        <f t="shared" si="10"/>
        <v>HELVETIA PENSIONE SICURA PIANO INDIVIDUALE PENSIONISTICO DI TIPO ASSICURATIVO - FONDO PENSIONE</v>
      </c>
      <c r="G99" s="19" t="str">
        <f t="shared" si="14"/>
        <v>HV PREVIREND</v>
      </c>
      <c r="H99" s="19" t="str">
        <f t="shared" si="11"/>
        <v>GESTIONE SEPARATA</v>
      </c>
      <c r="I99" s="20">
        <v>39279</v>
      </c>
      <c r="J99" s="21">
        <v>0</v>
      </c>
      <c r="K99" s="21">
        <v>0</v>
      </c>
      <c r="L99" s="21">
        <v>0</v>
      </c>
      <c r="M99" s="21">
        <v>0</v>
      </c>
      <c r="N99" s="21">
        <v>4.5</v>
      </c>
      <c r="O99" s="21">
        <v>0</v>
      </c>
      <c r="P99" s="21">
        <v>0</v>
      </c>
      <c r="Q99" s="21">
        <v>0</v>
      </c>
      <c r="R99" s="21">
        <v>0.75</v>
      </c>
      <c r="S99" s="22">
        <v>0</v>
      </c>
      <c r="T99" s="22">
        <v>0</v>
      </c>
      <c r="U99" s="21">
        <v>0</v>
      </c>
      <c r="V99" s="21">
        <v>0</v>
      </c>
      <c r="W99" s="21">
        <v>0</v>
      </c>
      <c r="X99" s="15">
        <v>3.77</v>
      </c>
      <c r="Y99" s="15">
        <v>2.21</v>
      </c>
      <c r="Z99" s="15">
        <v>1.5</v>
      </c>
      <c r="AA99" s="15">
        <v>0.9</v>
      </c>
    </row>
    <row r="100" spans="1:27" ht="16.5" customHeight="1" x14ac:dyDescent="0.25">
      <c r="A100" s="18">
        <v>6010</v>
      </c>
      <c r="B100" s="18">
        <v>5004</v>
      </c>
      <c r="C100" s="19" t="s">
        <v>48</v>
      </c>
      <c r="D100" s="19" t="str">
        <f>VLOOKUP(A100,TAV_PROD,2,FALSE)</f>
        <v>INA VITA</v>
      </c>
      <c r="E100" s="19" t="str">
        <f t="shared" si="15"/>
        <v>INA ASSITALIA PRIMO</v>
      </c>
      <c r="F100" s="19" t="str">
        <f t="shared" si="10"/>
        <v>INA ASSITALIA PRIMO - PIANO INDIVIDUALE PENSIONISTICO DI TIPO ASSICURATIVO - FONDO PENSIONE</v>
      </c>
      <c r="G100" s="19" t="str">
        <f t="shared" si="14"/>
        <v>EUROFORTE PREVIDENZA</v>
      </c>
      <c r="H100" s="19" t="str">
        <f t="shared" si="11"/>
        <v>GESTIONE SEPARATA</v>
      </c>
      <c r="I100" s="20">
        <v>39283</v>
      </c>
      <c r="J100" s="21">
        <v>10</v>
      </c>
      <c r="K100" s="21">
        <v>0</v>
      </c>
      <c r="L100" s="21">
        <v>0</v>
      </c>
      <c r="M100" s="21">
        <v>0</v>
      </c>
      <c r="N100" s="21">
        <v>4.5</v>
      </c>
      <c r="O100" s="21">
        <v>0</v>
      </c>
      <c r="P100" s="21">
        <v>0</v>
      </c>
      <c r="Q100" s="21">
        <v>0</v>
      </c>
      <c r="R100" s="21">
        <v>1.4</v>
      </c>
      <c r="S100" s="21">
        <v>0</v>
      </c>
      <c r="T100" s="21">
        <v>0</v>
      </c>
      <c r="U100" s="21">
        <v>0</v>
      </c>
      <c r="V100" s="21">
        <v>0</v>
      </c>
      <c r="W100" s="10">
        <v>50</v>
      </c>
      <c r="X100" s="23">
        <v>4.1900000000000004</v>
      </c>
      <c r="Y100" s="23">
        <v>2.65</v>
      </c>
      <c r="Z100" s="23">
        <v>1.99</v>
      </c>
      <c r="AA100" s="23">
        <v>1.45</v>
      </c>
    </row>
    <row r="101" spans="1:27" ht="16.5" customHeight="1" x14ac:dyDescent="0.25">
      <c r="A101" s="26">
        <v>6010</v>
      </c>
      <c r="B101" s="26">
        <v>5004</v>
      </c>
      <c r="C101" s="27" t="s">
        <v>188</v>
      </c>
      <c r="D101" s="27" t="str">
        <f>VLOOKUP(A101,TAV_PROD,2,FALSE)</f>
        <v>INA VITA</v>
      </c>
      <c r="E101" s="27" t="str">
        <f t="shared" si="15"/>
        <v>INA ASSITALIA PRIMO</v>
      </c>
      <c r="F101" s="27" t="str">
        <f t="shared" si="10"/>
        <v>INA ASSITALIA PRIMO - PIANO INDIVIDUALE PENSIONISTICO DI TIPO ASSICURATIVO - FONDO PENSIONE</v>
      </c>
      <c r="G101" s="27" t="str">
        <f t="shared" si="14"/>
        <v>PREVIDENZA SOLIDA</v>
      </c>
      <c r="H101" s="27" t="str">
        <f t="shared" si="11"/>
        <v>GESTIONE SEPARATA</v>
      </c>
      <c r="I101" s="17">
        <v>39283</v>
      </c>
      <c r="J101" s="10">
        <v>10</v>
      </c>
      <c r="K101" s="10">
        <v>0</v>
      </c>
      <c r="L101" s="10">
        <v>0</v>
      </c>
      <c r="M101" s="10">
        <v>0</v>
      </c>
      <c r="N101" s="10">
        <v>4.5</v>
      </c>
      <c r="O101" s="10">
        <v>0</v>
      </c>
      <c r="P101" s="10">
        <v>0</v>
      </c>
      <c r="Q101" s="10">
        <v>0</v>
      </c>
      <c r="R101" s="10">
        <v>1.4</v>
      </c>
      <c r="S101" s="10">
        <v>0</v>
      </c>
      <c r="T101" s="10">
        <v>0</v>
      </c>
      <c r="U101" s="10">
        <v>0</v>
      </c>
      <c r="V101" s="10">
        <v>0</v>
      </c>
      <c r="W101" s="10">
        <v>50</v>
      </c>
      <c r="X101" s="12">
        <v>4.1900000000000004</v>
      </c>
      <c r="Y101" s="12">
        <v>2.65</v>
      </c>
      <c r="Z101" s="12">
        <v>1.99</v>
      </c>
      <c r="AA101" s="12">
        <v>1.45</v>
      </c>
    </row>
    <row r="102" spans="1:27" ht="16.5" customHeight="1" x14ac:dyDescent="0.25">
      <c r="A102" s="26">
        <v>6010</v>
      </c>
      <c r="B102" s="26">
        <v>5004</v>
      </c>
      <c r="C102" s="27" t="s">
        <v>189</v>
      </c>
      <c r="D102" s="27" t="str">
        <f>VLOOKUP(A102,TAV_PROD,2,FALSE)</f>
        <v>INA VITA</v>
      </c>
      <c r="E102" s="27" t="str">
        <f t="shared" si="15"/>
        <v>INA ASSITALIA PRIMO</v>
      </c>
      <c r="F102" s="27" t="str">
        <f t="shared" si="10"/>
        <v>INA ASSITALIA PRIMO - PIANO INDIVIDUALE PENSIONISTICO DI TIPO ASSICURATIVO - FONDO PENSIONE</v>
      </c>
      <c r="G102" s="27" t="str">
        <f t="shared" si="14"/>
        <v>CRESCITA PREVIDENZA</v>
      </c>
      <c r="H102" s="27" t="str">
        <f t="shared" si="11"/>
        <v>FONDO INTERNO</v>
      </c>
      <c r="I102" s="17">
        <v>39283</v>
      </c>
      <c r="J102" s="10">
        <v>10</v>
      </c>
      <c r="K102" s="10">
        <v>0</v>
      </c>
      <c r="L102" s="10">
        <v>0</v>
      </c>
      <c r="M102" s="10">
        <v>0</v>
      </c>
      <c r="N102" s="10">
        <v>4.5</v>
      </c>
      <c r="O102" s="10">
        <v>1.7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50</v>
      </c>
      <c r="X102" s="12">
        <v>4.4800000000000004</v>
      </c>
      <c r="Y102" s="12">
        <v>2.91</v>
      </c>
      <c r="Z102" s="12">
        <v>2.2599999999999998</v>
      </c>
      <c r="AA102" s="12">
        <v>1.72</v>
      </c>
    </row>
    <row r="103" spans="1:27" ht="16.5" customHeight="1" x14ac:dyDescent="0.25">
      <c r="A103" s="18">
        <v>6057</v>
      </c>
      <c r="B103" s="18">
        <v>5053</v>
      </c>
      <c r="C103" s="19" t="s">
        <v>477</v>
      </c>
      <c r="D103" s="19" t="str">
        <f t="shared" si="16"/>
        <v>ITALIANA ASSICURAZIONI</v>
      </c>
      <c r="E103" s="19" t="str">
        <f t="shared" si="15"/>
        <v>FEELGOOD</v>
      </c>
      <c r="F103" s="19" t="str">
        <f t="shared" si="10"/>
        <v>FEELGOOD - PIANO INDIVIDUALE PENSIONISTICO DI TIPO ASSICURATIVO - FONDO PENSIONE</v>
      </c>
      <c r="G103" s="19" t="str">
        <f t="shared" si="14"/>
        <v>ITALIANA LINEA PRUDENTE</v>
      </c>
      <c r="H103" s="19" t="str">
        <f t="shared" si="11"/>
        <v>FONDO INTERNO</v>
      </c>
      <c r="I103" s="20">
        <v>39280</v>
      </c>
      <c r="J103" s="21">
        <v>10</v>
      </c>
      <c r="K103" s="21">
        <v>0</v>
      </c>
      <c r="L103" s="21">
        <v>0</v>
      </c>
      <c r="M103" s="21">
        <v>0</v>
      </c>
      <c r="N103" s="10">
        <v>1</v>
      </c>
      <c r="O103" s="21">
        <v>0.35</v>
      </c>
      <c r="P103" s="21">
        <v>0</v>
      </c>
      <c r="Q103" s="21">
        <v>0</v>
      </c>
      <c r="R103" s="21">
        <v>0</v>
      </c>
      <c r="S103" s="22">
        <v>15</v>
      </c>
      <c r="T103" s="22">
        <v>75</v>
      </c>
      <c r="U103" s="21">
        <v>0</v>
      </c>
      <c r="V103" s="21">
        <v>0</v>
      </c>
      <c r="W103" s="21">
        <v>0</v>
      </c>
      <c r="X103" s="15">
        <v>1.53</v>
      </c>
      <c r="Y103" s="15">
        <v>0.82</v>
      </c>
      <c r="Z103" s="15">
        <v>0.56999999999999995</v>
      </c>
      <c r="AA103" s="15">
        <v>0.38</v>
      </c>
    </row>
    <row r="104" spans="1:27" ht="16.5" customHeight="1" x14ac:dyDescent="0.25">
      <c r="A104" s="18">
        <v>6057</v>
      </c>
      <c r="B104" s="18">
        <v>5053</v>
      </c>
      <c r="C104" s="19" t="s">
        <v>482</v>
      </c>
      <c r="D104" s="19" t="str">
        <f t="shared" si="16"/>
        <v>ITALIANA ASSICURAZIONI</v>
      </c>
      <c r="E104" s="19" t="str">
        <f t="shared" si="15"/>
        <v>FEELGOOD</v>
      </c>
      <c r="F104" s="19" t="str">
        <f t="shared" si="10"/>
        <v>FEELGOOD - PIANO INDIVIDUALE PENSIONISTICO DI TIPO ASSICURATIVO - FONDO PENSIONE</v>
      </c>
      <c r="G104" s="19" t="str">
        <f t="shared" si="14"/>
        <v>ITALIANA LINEA EQUILIBRIO</v>
      </c>
      <c r="H104" s="19" t="str">
        <f t="shared" si="11"/>
        <v>FONDO INTERNO</v>
      </c>
      <c r="I104" s="20">
        <v>39280</v>
      </c>
      <c r="J104" s="21">
        <v>10</v>
      </c>
      <c r="K104" s="21">
        <v>0</v>
      </c>
      <c r="L104" s="21">
        <v>0</v>
      </c>
      <c r="M104" s="21">
        <v>0</v>
      </c>
      <c r="N104" s="10">
        <v>1</v>
      </c>
      <c r="O104" s="21">
        <v>1.7</v>
      </c>
      <c r="P104" s="21">
        <v>0</v>
      </c>
      <c r="Q104" s="21">
        <v>0</v>
      </c>
      <c r="R104" s="21">
        <v>0</v>
      </c>
      <c r="S104" s="22">
        <v>15</v>
      </c>
      <c r="T104" s="22">
        <v>75</v>
      </c>
      <c r="U104" s="21">
        <v>0</v>
      </c>
      <c r="V104" s="21">
        <v>0</v>
      </c>
      <c r="W104" s="21">
        <v>0</v>
      </c>
      <c r="X104" s="15">
        <v>2.72</v>
      </c>
      <c r="Y104" s="15">
        <v>2.02</v>
      </c>
      <c r="Z104" s="15">
        <v>1.77</v>
      </c>
      <c r="AA104" s="15">
        <v>1.58</v>
      </c>
    </row>
    <row r="105" spans="1:27" ht="16.5" customHeight="1" x14ac:dyDescent="0.25">
      <c r="A105" s="18">
        <v>6057</v>
      </c>
      <c r="B105" s="18">
        <v>5053</v>
      </c>
      <c r="C105" s="19" t="s">
        <v>483</v>
      </c>
      <c r="D105" s="19" t="str">
        <f>VLOOKUP(A105,TAV_PROD,2,FALSE)</f>
        <v>ITALIANA ASSICURAZIONI</v>
      </c>
      <c r="E105" s="19" t="str">
        <f t="shared" si="15"/>
        <v>FEELGOOD</v>
      </c>
      <c r="F105" s="19" t="str">
        <f t="shared" si="10"/>
        <v>FEELGOOD - PIANO INDIVIDUALE PENSIONISTICO DI TIPO ASSICURATIVO - FONDO PENSIONE</v>
      </c>
      <c r="G105" s="19" t="str">
        <f t="shared" si="14"/>
        <v>ITALIANA LINEA FUTURO</v>
      </c>
      <c r="H105" s="19" t="str">
        <f t="shared" si="11"/>
        <v>FONDO INTERNO</v>
      </c>
      <c r="I105" s="20">
        <v>39280</v>
      </c>
      <c r="J105" s="21">
        <v>10</v>
      </c>
      <c r="K105" s="21">
        <v>0</v>
      </c>
      <c r="L105" s="21">
        <v>0</v>
      </c>
      <c r="M105" s="21">
        <v>0</v>
      </c>
      <c r="N105" s="10">
        <v>1</v>
      </c>
      <c r="O105" s="21">
        <v>2.2000000000000002</v>
      </c>
      <c r="P105" s="21">
        <v>0</v>
      </c>
      <c r="Q105" s="21">
        <v>0</v>
      </c>
      <c r="R105" s="21">
        <v>0</v>
      </c>
      <c r="S105" s="22">
        <v>15</v>
      </c>
      <c r="T105" s="22">
        <v>75</v>
      </c>
      <c r="U105" s="21">
        <v>0</v>
      </c>
      <c r="V105" s="21">
        <v>0</v>
      </c>
      <c r="W105" s="21">
        <v>0</v>
      </c>
      <c r="X105" s="15">
        <v>3.16</v>
      </c>
      <c r="Y105" s="15">
        <v>2.4700000000000002</v>
      </c>
      <c r="Z105" s="15">
        <v>2.2200000000000002</v>
      </c>
      <c r="AA105" s="15">
        <v>2.0299999999999998</v>
      </c>
    </row>
    <row r="106" spans="1:27" ht="16.5" customHeight="1" x14ac:dyDescent="0.25">
      <c r="A106" s="18">
        <v>6007</v>
      </c>
      <c r="B106" s="18">
        <v>5022</v>
      </c>
      <c r="C106" s="19" t="s">
        <v>42</v>
      </c>
      <c r="D106" s="19" t="str">
        <f>VLOOKUP(A106,TAV_PROD,2,FALSE)</f>
        <v>LLOYD ADRIATICO</v>
      </c>
      <c r="E106" s="19" t="str">
        <f t="shared" si="15"/>
        <v>MYLIFE PREVID 2007</v>
      </c>
      <c r="F106" s="19" t="str">
        <f t="shared" si="10"/>
        <v>MYLIFE PREVIDENZA 2007 - PIANO INDIVIDUALE PENSIONISTICO DI TIPO ASSICURATIVO - FONDO PENSIONE</v>
      </c>
      <c r="G106" s="19" t="str">
        <f t="shared" si="14"/>
        <v>PROTETTO 2007</v>
      </c>
      <c r="H106" s="19" t="str">
        <f t="shared" si="11"/>
        <v>FONDO INTERNO</v>
      </c>
      <c r="I106" s="20">
        <v>39237</v>
      </c>
      <c r="J106" s="21">
        <v>30</v>
      </c>
      <c r="K106" s="21">
        <v>0</v>
      </c>
      <c r="L106" s="21">
        <v>0</v>
      </c>
      <c r="M106" s="21">
        <v>0</v>
      </c>
      <c r="N106" s="21">
        <v>2</v>
      </c>
      <c r="O106" s="21">
        <v>1.5</v>
      </c>
      <c r="P106" s="21">
        <v>0</v>
      </c>
      <c r="Q106" s="21">
        <v>0</v>
      </c>
      <c r="R106" s="21">
        <v>0</v>
      </c>
      <c r="S106" s="21">
        <v>50</v>
      </c>
      <c r="T106" s="21">
        <v>0</v>
      </c>
      <c r="U106" s="21">
        <v>0</v>
      </c>
      <c r="V106" s="21">
        <v>0</v>
      </c>
      <c r="W106" s="21">
        <v>0</v>
      </c>
      <c r="X106" s="23">
        <v>3.53</v>
      </c>
      <c r="Y106" s="23">
        <v>2.14</v>
      </c>
      <c r="Z106" s="23">
        <v>1.72</v>
      </c>
      <c r="AA106" s="23">
        <v>1.43</v>
      </c>
    </row>
    <row r="107" spans="1:27" ht="16.5" customHeight="1" x14ac:dyDescent="0.25">
      <c r="A107" s="18">
        <v>6007</v>
      </c>
      <c r="B107" s="18">
        <v>5022</v>
      </c>
      <c r="C107" s="19" t="s">
        <v>43</v>
      </c>
      <c r="D107" s="19" t="str">
        <f t="shared" ref="D107:D114" si="17">VLOOKUP(A107,TAV_PROD,2,FALSE)</f>
        <v>LLOYD ADRIATICO</v>
      </c>
      <c r="E107" s="19" t="str">
        <f t="shared" si="15"/>
        <v>MYLIFE PREVID 2007</v>
      </c>
      <c r="F107" s="19" t="str">
        <f t="shared" si="10"/>
        <v>MYLIFE PREVIDENZA 2007 - PIANO INDIVIDUALE PENSIONISTICO DI TIPO ASSICURATIVO - FONDO PENSIONE</v>
      </c>
      <c r="G107" s="19" t="str">
        <f t="shared" si="14"/>
        <v>BILANCIATO 2007</v>
      </c>
      <c r="H107" s="19" t="str">
        <f t="shared" si="11"/>
        <v>FONDO INTERNO</v>
      </c>
      <c r="I107" s="20">
        <v>39237</v>
      </c>
      <c r="J107" s="21">
        <v>30</v>
      </c>
      <c r="K107" s="21">
        <v>0</v>
      </c>
      <c r="L107" s="21">
        <v>0</v>
      </c>
      <c r="M107" s="21">
        <v>0</v>
      </c>
      <c r="N107" s="21">
        <v>2</v>
      </c>
      <c r="O107" s="21">
        <v>1.5</v>
      </c>
      <c r="P107" s="21">
        <v>5</v>
      </c>
      <c r="Q107" s="21">
        <v>0</v>
      </c>
      <c r="R107" s="21">
        <v>0</v>
      </c>
      <c r="S107" s="21">
        <v>50</v>
      </c>
      <c r="T107" s="21">
        <v>0</v>
      </c>
      <c r="U107" s="21">
        <v>0</v>
      </c>
      <c r="V107" s="21">
        <v>0</v>
      </c>
      <c r="W107" s="21">
        <v>0</v>
      </c>
      <c r="X107" s="23">
        <v>3.53</v>
      </c>
      <c r="Y107" s="23">
        <v>2.14</v>
      </c>
      <c r="Z107" s="23">
        <v>1.72</v>
      </c>
      <c r="AA107" s="23">
        <v>1.43</v>
      </c>
    </row>
    <row r="108" spans="1:27" ht="16.5" customHeight="1" x14ac:dyDescent="0.25">
      <c r="A108" s="18">
        <v>6007</v>
      </c>
      <c r="B108" s="18">
        <v>5022</v>
      </c>
      <c r="C108" s="19" t="s">
        <v>44</v>
      </c>
      <c r="D108" s="19" t="str">
        <f t="shared" si="17"/>
        <v>LLOYD ADRIATICO</v>
      </c>
      <c r="E108" s="19" t="str">
        <f t="shared" si="15"/>
        <v>MYLIFE PREVID 2007</v>
      </c>
      <c r="F108" s="19" t="str">
        <f t="shared" si="10"/>
        <v>MYLIFE PREVIDENZA 2007 - PIANO INDIVIDUALE PENSIONISTICO DI TIPO ASSICURATIVO - FONDO PENSIONE</v>
      </c>
      <c r="G108" s="19" t="str">
        <f t="shared" si="14"/>
        <v>INTERNAZIONALE 2007</v>
      </c>
      <c r="H108" s="19" t="str">
        <f t="shared" si="11"/>
        <v>FONDO INTERNO</v>
      </c>
      <c r="I108" s="20">
        <v>39237</v>
      </c>
      <c r="J108" s="21">
        <v>30</v>
      </c>
      <c r="K108" s="21">
        <v>0</v>
      </c>
      <c r="L108" s="21">
        <v>0</v>
      </c>
      <c r="M108" s="21">
        <v>0</v>
      </c>
      <c r="N108" s="21">
        <v>2</v>
      </c>
      <c r="O108" s="21">
        <v>1.5</v>
      </c>
      <c r="P108" s="21">
        <v>5</v>
      </c>
      <c r="Q108" s="21">
        <v>0</v>
      </c>
      <c r="R108" s="21">
        <v>0</v>
      </c>
      <c r="S108" s="21">
        <v>50</v>
      </c>
      <c r="T108" s="21">
        <v>0</v>
      </c>
      <c r="U108" s="21">
        <v>0</v>
      </c>
      <c r="V108" s="21">
        <v>0</v>
      </c>
      <c r="W108" s="21">
        <v>0</v>
      </c>
      <c r="X108" s="23">
        <v>3.53</v>
      </c>
      <c r="Y108" s="23">
        <v>2.14</v>
      </c>
      <c r="Z108" s="23">
        <v>1.72</v>
      </c>
      <c r="AA108" s="23">
        <v>1.43</v>
      </c>
    </row>
    <row r="109" spans="1:27" ht="16.5" customHeight="1" x14ac:dyDescent="0.25">
      <c r="A109" s="18">
        <v>6052</v>
      </c>
      <c r="B109" s="18">
        <v>5056</v>
      </c>
      <c r="C109" s="19" t="s">
        <v>386</v>
      </c>
      <c r="D109" s="19" t="str">
        <f t="shared" si="17"/>
        <v>LOMBARDA VITA</v>
      </c>
      <c r="E109" s="19" t="str">
        <f t="shared" si="15"/>
        <v>PREVINEXT</v>
      </c>
      <c r="F109" s="19" t="str">
        <f t="shared" si="10"/>
        <v>PIANO INDIVIDUALE PENSIONISTICO DI TIPO ASSICURATIVO - FONDO PENSIONE PREVINEXT</v>
      </c>
      <c r="G109" s="19" t="str">
        <f t="shared" si="14"/>
        <v>PREVINEXT BALANCED</v>
      </c>
      <c r="H109" s="19" t="str">
        <f t="shared" si="11"/>
        <v>FONDO INTERNO</v>
      </c>
      <c r="I109" s="20">
        <v>39272</v>
      </c>
      <c r="J109" s="21">
        <v>0</v>
      </c>
      <c r="K109" s="21">
        <v>0</v>
      </c>
      <c r="L109" s="21">
        <v>0</v>
      </c>
      <c r="M109" s="21">
        <v>0</v>
      </c>
      <c r="N109" s="21">
        <v>1.4</v>
      </c>
      <c r="O109" s="21">
        <v>1.7</v>
      </c>
      <c r="P109" s="21">
        <v>0</v>
      </c>
      <c r="Q109" s="21">
        <v>0</v>
      </c>
      <c r="R109" s="21">
        <v>0</v>
      </c>
      <c r="S109" s="22">
        <v>0</v>
      </c>
      <c r="T109" s="22">
        <v>0</v>
      </c>
      <c r="U109" s="21">
        <v>0</v>
      </c>
      <c r="V109" s="21">
        <v>0</v>
      </c>
      <c r="W109" s="21">
        <v>40</v>
      </c>
      <c r="X109" s="15">
        <v>2.36</v>
      </c>
      <c r="Y109" s="15">
        <v>1.93</v>
      </c>
      <c r="Z109" s="15">
        <v>1.73</v>
      </c>
      <c r="AA109" s="15">
        <v>1.57</v>
      </c>
    </row>
    <row r="110" spans="1:27" ht="16.5" customHeight="1" x14ac:dyDescent="0.25">
      <c r="A110" s="18">
        <v>6052</v>
      </c>
      <c r="B110" s="18">
        <v>5056</v>
      </c>
      <c r="C110" s="19" t="s">
        <v>387</v>
      </c>
      <c r="D110" s="19" t="str">
        <f t="shared" si="17"/>
        <v>LOMBARDA VITA</v>
      </c>
      <c r="E110" s="19" t="str">
        <f t="shared" si="15"/>
        <v>PREVINEXT</v>
      </c>
      <c r="F110" s="19" t="str">
        <f t="shared" si="10"/>
        <v>PIANO INDIVIDUALE PENSIONISTICO DI TIPO ASSICURATIVO - FONDO PENSIONE PREVINEXT</v>
      </c>
      <c r="G110" s="19" t="str">
        <f t="shared" si="14"/>
        <v>PREVINEXT DYNAMIC</v>
      </c>
      <c r="H110" s="19" t="str">
        <f t="shared" si="11"/>
        <v>FONDO INTERNO</v>
      </c>
      <c r="I110" s="20">
        <v>39272</v>
      </c>
      <c r="J110" s="21">
        <v>0</v>
      </c>
      <c r="K110" s="21">
        <v>0</v>
      </c>
      <c r="L110" s="21">
        <v>0</v>
      </c>
      <c r="M110" s="21">
        <v>0</v>
      </c>
      <c r="N110" s="21">
        <v>1.4</v>
      </c>
      <c r="O110" s="21">
        <v>1.8</v>
      </c>
      <c r="P110" s="21">
        <v>0</v>
      </c>
      <c r="Q110" s="21">
        <v>0</v>
      </c>
      <c r="R110" s="21">
        <v>0</v>
      </c>
      <c r="S110" s="22">
        <v>0</v>
      </c>
      <c r="T110" s="22">
        <v>0</v>
      </c>
      <c r="U110" s="21">
        <v>0</v>
      </c>
      <c r="V110" s="21">
        <v>0</v>
      </c>
      <c r="W110" s="21">
        <v>40</v>
      </c>
      <c r="X110" s="15">
        <v>2.4500000000000002</v>
      </c>
      <c r="Y110" s="15">
        <v>2.02</v>
      </c>
      <c r="Z110" s="15">
        <v>1.82</v>
      </c>
      <c r="AA110" s="15">
        <v>1.66</v>
      </c>
    </row>
    <row r="111" spans="1:27" ht="16.5" customHeight="1" x14ac:dyDescent="0.25">
      <c r="A111" s="18">
        <v>6052</v>
      </c>
      <c r="B111" s="18">
        <v>5056</v>
      </c>
      <c r="C111" s="19" t="s">
        <v>388</v>
      </c>
      <c r="D111" s="19" t="str">
        <f t="shared" si="17"/>
        <v>LOMBARDA VITA</v>
      </c>
      <c r="E111" s="19" t="str">
        <f t="shared" si="15"/>
        <v>PREVINEXT</v>
      </c>
      <c r="F111" s="19" t="str">
        <f t="shared" si="10"/>
        <v>PIANO INDIVIDUALE PENSIONISTICO DI TIPO ASSICURATIVO - FONDO PENSIONE PREVINEXT</v>
      </c>
      <c r="G111" s="19" t="str">
        <f t="shared" si="14"/>
        <v>PREVINEXT FUTURO SICURO</v>
      </c>
      <c r="H111" s="19" t="str">
        <f t="shared" si="11"/>
        <v>GESTIONE SEPARATA</v>
      </c>
      <c r="I111" s="20">
        <v>39272</v>
      </c>
      <c r="J111" s="21">
        <v>0</v>
      </c>
      <c r="K111" s="21">
        <v>0</v>
      </c>
      <c r="L111" s="21">
        <v>0</v>
      </c>
      <c r="M111" s="21">
        <v>0</v>
      </c>
      <c r="N111" s="21">
        <v>1.4</v>
      </c>
      <c r="O111" s="21">
        <v>0</v>
      </c>
      <c r="P111" s="21">
        <v>0</v>
      </c>
      <c r="Q111" s="21">
        <v>0</v>
      </c>
      <c r="R111" s="21">
        <v>1.2</v>
      </c>
      <c r="S111" s="22">
        <v>0</v>
      </c>
      <c r="T111" s="22">
        <v>0</v>
      </c>
      <c r="U111" s="21">
        <v>0</v>
      </c>
      <c r="V111" s="21">
        <v>0</v>
      </c>
      <c r="W111" s="21">
        <v>40</v>
      </c>
      <c r="X111" s="15">
        <v>1.92</v>
      </c>
      <c r="Y111" s="15">
        <v>1.49</v>
      </c>
      <c r="Z111" s="15">
        <v>1.29</v>
      </c>
      <c r="AA111" s="15">
        <v>1.1299999999999999</v>
      </c>
    </row>
    <row r="112" spans="1:27" ht="16.5" customHeight="1" x14ac:dyDescent="0.25">
      <c r="A112" s="18">
        <v>6055</v>
      </c>
      <c r="B112" s="18">
        <v>5057</v>
      </c>
      <c r="C112" s="19" t="s">
        <v>391</v>
      </c>
      <c r="D112" s="19" t="str">
        <f t="shared" si="17"/>
        <v>LOMBARDA VITA</v>
      </c>
      <c r="E112" s="19" t="str">
        <f t="shared" si="15"/>
        <v>PREVINEXT PLATINUM</v>
      </c>
      <c r="F112" s="19" t="str">
        <f t="shared" si="10"/>
        <v>PIANO INDIVIDUALE PENSIONISTICO DI TIPO ASSICURATIVO - FONDO PENSIONE PREVINEXT PLATINUM</v>
      </c>
      <c r="G112" s="19" t="str">
        <f t="shared" si="14"/>
        <v>PREVINEXT BALANCED</v>
      </c>
      <c r="H112" s="19" t="str">
        <f t="shared" si="11"/>
        <v>FONDO INTERNO</v>
      </c>
      <c r="I112" s="20">
        <v>39272</v>
      </c>
      <c r="J112" s="21">
        <v>0</v>
      </c>
      <c r="K112" s="21">
        <v>0</v>
      </c>
      <c r="L112" s="21">
        <v>0</v>
      </c>
      <c r="M112" s="21">
        <v>0</v>
      </c>
      <c r="N112" s="21">
        <v>1.8</v>
      </c>
      <c r="O112" s="21">
        <v>1.7</v>
      </c>
      <c r="P112" s="21">
        <v>0</v>
      </c>
      <c r="Q112" s="21">
        <v>0</v>
      </c>
      <c r="R112" s="21">
        <v>0</v>
      </c>
      <c r="S112" s="22">
        <v>0</v>
      </c>
      <c r="T112" s="22">
        <v>0</v>
      </c>
      <c r="U112" s="21">
        <v>0</v>
      </c>
      <c r="V112" s="21">
        <v>0</v>
      </c>
      <c r="W112" s="21">
        <v>40</v>
      </c>
      <c r="X112" s="15">
        <v>2.6</v>
      </c>
      <c r="Y112" s="15">
        <v>2.0499999999999998</v>
      </c>
      <c r="Z112" s="15">
        <v>1.8</v>
      </c>
      <c r="AA112" s="15">
        <v>1.59</v>
      </c>
    </row>
    <row r="113" spans="1:27" ht="16.5" customHeight="1" x14ac:dyDescent="0.25">
      <c r="A113" s="18">
        <v>6055</v>
      </c>
      <c r="B113" s="18">
        <v>5057</v>
      </c>
      <c r="C113" s="19" t="s">
        <v>392</v>
      </c>
      <c r="D113" s="19" t="str">
        <f>VLOOKUP(A113,TAV_PROD,2,FALSE)</f>
        <v>LOMBARDA VITA</v>
      </c>
      <c r="E113" s="19" t="str">
        <f t="shared" si="15"/>
        <v>PREVINEXT PLATINUM</v>
      </c>
      <c r="F113" s="19" t="str">
        <f t="shared" si="10"/>
        <v>PIANO INDIVIDUALE PENSIONISTICO DI TIPO ASSICURATIVO - FONDO PENSIONE PREVINEXT PLATINUM</v>
      </c>
      <c r="G113" s="19" t="str">
        <f t="shared" si="14"/>
        <v>PREVINEXT DYNAMIC</v>
      </c>
      <c r="H113" s="19" t="str">
        <f t="shared" si="11"/>
        <v>FONDO INTERNO</v>
      </c>
      <c r="I113" s="20">
        <v>39272</v>
      </c>
      <c r="J113" s="21">
        <v>0</v>
      </c>
      <c r="K113" s="21">
        <v>0</v>
      </c>
      <c r="L113" s="21">
        <v>0</v>
      </c>
      <c r="M113" s="21">
        <v>0</v>
      </c>
      <c r="N113" s="21">
        <v>1.8</v>
      </c>
      <c r="O113" s="21">
        <v>1.8</v>
      </c>
      <c r="P113" s="21">
        <v>0</v>
      </c>
      <c r="Q113" s="21">
        <v>0</v>
      </c>
      <c r="R113" s="21">
        <v>0</v>
      </c>
      <c r="S113" s="22">
        <v>0</v>
      </c>
      <c r="T113" s="22">
        <v>0</v>
      </c>
      <c r="U113" s="21">
        <v>0</v>
      </c>
      <c r="V113" s="21">
        <v>0</v>
      </c>
      <c r="W113" s="21">
        <v>40</v>
      </c>
      <c r="X113" s="15">
        <v>2.69</v>
      </c>
      <c r="Y113" s="15">
        <v>2.14</v>
      </c>
      <c r="Z113" s="15">
        <v>1.89</v>
      </c>
      <c r="AA113" s="15">
        <v>1.68</v>
      </c>
    </row>
    <row r="114" spans="1:27" ht="16.5" customHeight="1" x14ac:dyDescent="0.25">
      <c r="A114" s="18">
        <v>6055</v>
      </c>
      <c r="B114" s="18">
        <v>5057</v>
      </c>
      <c r="C114" s="19" t="s">
        <v>393</v>
      </c>
      <c r="D114" s="19" t="str">
        <f t="shared" si="17"/>
        <v>LOMBARDA VITA</v>
      </c>
      <c r="E114" s="19" t="str">
        <f t="shared" si="15"/>
        <v>PREVINEXT PLATINUM</v>
      </c>
      <c r="F114" s="19" t="str">
        <f t="shared" si="10"/>
        <v>PIANO INDIVIDUALE PENSIONISTICO DI TIPO ASSICURATIVO - FONDO PENSIONE PREVINEXT PLATINUM</v>
      </c>
      <c r="G114" s="19" t="str">
        <f t="shared" si="14"/>
        <v>PREVINEXT FUTURO SICURO</v>
      </c>
      <c r="H114" s="19" t="str">
        <f t="shared" si="11"/>
        <v>GESTIONE SEPARATA</v>
      </c>
      <c r="I114" s="20">
        <v>39272</v>
      </c>
      <c r="J114" s="21">
        <v>0</v>
      </c>
      <c r="K114" s="21">
        <v>0</v>
      </c>
      <c r="L114" s="21">
        <v>0</v>
      </c>
      <c r="M114" s="21">
        <v>0</v>
      </c>
      <c r="N114" s="21">
        <v>1.8</v>
      </c>
      <c r="O114" s="21">
        <v>0</v>
      </c>
      <c r="P114" s="21">
        <v>0</v>
      </c>
      <c r="Q114" s="21">
        <v>0</v>
      </c>
      <c r="R114" s="21">
        <v>1.2</v>
      </c>
      <c r="S114" s="22">
        <v>0</v>
      </c>
      <c r="T114" s="22">
        <v>0</v>
      </c>
      <c r="U114" s="21">
        <v>0</v>
      </c>
      <c r="V114" s="21">
        <v>0</v>
      </c>
      <c r="W114" s="21">
        <v>40</v>
      </c>
      <c r="X114" s="15">
        <v>2.16</v>
      </c>
      <c r="Y114" s="15">
        <v>1.61</v>
      </c>
      <c r="Z114" s="15">
        <v>1.35</v>
      </c>
      <c r="AA114" s="15">
        <v>1.1399999999999999</v>
      </c>
    </row>
    <row r="115" spans="1:27" ht="16.5" customHeight="1" x14ac:dyDescent="0.25">
      <c r="A115" s="18">
        <v>6015</v>
      </c>
      <c r="B115" s="18">
        <v>5025</v>
      </c>
      <c r="C115" s="19" t="s">
        <v>305</v>
      </c>
      <c r="D115" s="19" t="str">
        <f>VLOOKUP(A115,TAV_PROD,2,FALSE)</f>
        <v>MEDIOLANUM VITA</v>
      </c>
      <c r="E115" s="19" t="str">
        <f t="shared" si="15"/>
        <v>TAXBENEFIT NEW</v>
      </c>
      <c r="F115" s="19" t="str">
        <f t="shared" si="10"/>
        <v>PIANO INDIVIDUALE PENSIONISTICO DI TIPO ASSICURATIVO - FONDO PENSIONE - TAXBENEFIT NEW</v>
      </c>
      <c r="G115" s="19" t="str">
        <f t="shared" si="14"/>
        <v>CHALLENGE PROVIDENT FUND 1</v>
      </c>
      <c r="H115" s="19" t="str">
        <f t="shared" si="11"/>
        <v>OICR</v>
      </c>
      <c r="I115" s="20">
        <v>39227</v>
      </c>
      <c r="J115" s="21">
        <v>0</v>
      </c>
      <c r="K115" s="21">
        <v>0</v>
      </c>
      <c r="L115" s="21">
        <v>0</v>
      </c>
      <c r="M115" s="21">
        <v>0</v>
      </c>
      <c r="N115" s="21">
        <v>3</v>
      </c>
      <c r="O115" s="21">
        <v>2.95</v>
      </c>
      <c r="P115" s="21">
        <v>0</v>
      </c>
      <c r="Q115" s="21">
        <v>0</v>
      </c>
      <c r="R115" s="21">
        <v>0</v>
      </c>
      <c r="S115" s="22">
        <v>100</v>
      </c>
      <c r="T115" s="22">
        <v>0</v>
      </c>
      <c r="U115" s="21">
        <v>50</v>
      </c>
      <c r="V115" s="21">
        <v>50</v>
      </c>
      <c r="W115" s="21">
        <v>50</v>
      </c>
      <c r="X115" s="13">
        <v>3.22</v>
      </c>
      <c r="Y115" s="13">
        <v>2.95</v>
      </c>
      <c r="Z115" s="13">
        <v>2.83</v>
      </c>
      <c r="AA115" s="13">
        <v>2.37</v>
      </c>
    </row>
    <row r="116" spans="1:27" ht="16.5" customHeight="1" x14ac:dyDescent="0.25">
      <c r="A116" s="18">
        <v>6015</v>
      </c>
      <c r="B116" s="18">
        <v>5025</v>
      </c>
      <c r="C116" s="19" t="s">
        <v>306</v>
      </c>
      <c r="D116" s="19" t="str">
        <f t="shared" ref="D116:D121" si="18">VLOOKUP(A116,TAV_PROD,2,FALSE)</f>
        <v>MEDIOLANUM VITA</v>
      </c>
      <c r="E116" s="19" t="str">
        <f t="shared" si="15"/>
        <v>TAXBENEFIT NEW</v>
      </c>
      <c r="F116" s="19" t="str">
        <f t="shared" si="10"/>
        <v>PIANO INDIVIDUALE PENSIONISTICO DI TIPO ASSICURATIVO - FONDO PENSIONE - TAXBENEFIT NEW</v>
      </c>
      <c r="G116" s="19" t="str">
        <f t="shared" si="14"/>
        <v>CHALLENGE PROVIDENT FUND 2</v>
      </c>
      <c r="H116" s="19" t="str">
        <f t="shared" si="11"/>
        <v>OICR</v>
      </c>
      <c r="I116" s="20">
        <v>39227</v>
      </c>
      <c r="J116" s="21">
        <v>0</v>
      </c>
      <c r="K116" s="21">
        <v>0</v>
      </c>
      <c r="L116" s="21">
        <v>0</v>
      </c>
      <c r="M116" s="21">
        <v>0</v>
      </c>
      <c r="N116" s="21">
        <v>3</v>
      </c>
      <c r="O116" s="21">
        <v>2.35</v>
      </c>
      <c r="P116" s="21">
        <v>0</v>
      </c>
      <c r="Q116" s="21">
        <v>0</v>
      </c>
      <c r="R116" s="21">
        <v>0</v>
      </c>
      <c r="S116" s="22">
        <v>100</v>
      </c>
      <c r="T116" s="22">
        <v>0</v>
      </c>
      <c r="U116" s="21">
        <v>50</v>
      </c>
      <c r="V116" s="21">
        <v>50</v>
      </c>
      <c r="W116" s="21">
        <v>50</v>
      </c>
      <c r="X116" s="13">
        <v>2.64</v>
      </c>
      <c r="Y116" s="13">
        <v>2.4300000000000002</v>
      </c>
      <c r="Z116" s="13">
        <v>2.31</v>
      </c>
      <c r="AA116" s="13">
        <v>1.88</v>
      </c>
    </row>
    <row r="117" spans="1:27" ht="16.5" customHeight="1" x14ac:dyDescent="0.25">
      <c r="A117" s="18">
        <v>6015</v>
      </c>
      <c r="B117" s="18">
        <v>5025</v>
      </c>
      <c r="C117" s="19" t="s">
        <v>307</v>
      </c>
      <c r="D117" s="19" t="str">
        <f t="shared" si="18"/>
        <v>MEDIOLANUM VITA</v>
      </c>
      <c r="E117" s="19" t="str">
        <f t="shared" si="15"/>
        <v>TAXBENEFIT NEW</v>
      </c>
      <c r="F117" s="19" t="str">
        <f t="shared" si="10"/>
        <v>PIANO INDIVIDUALE PENSIONISTICO DI TIPO ASSICURATIVO - FONDO PENSIONE - TAXBENEFIT NEW</v>
      </c>
      <c r="G117" s="19" t="str">
        <f t="shared" si="14"/>
        <v>CHALLENGE PROVIDENT FUND 3</v>
      </c>
      <c r="H117" s="19" t="str">
        <f t="shared" si="11"/>
        <v>OICR</v>
      </c>
      <c r="I117" s="20">
        <v>39227</v>
      </c>
      <c r="J117" s="21">
        <v>0</v>
      </c>
      <c r="K117" s="21">
        <v>0</v>
      </c>
      <c r="L117" s="21">
        <v>0</v>
      </c>
      <c r="M117" s="21">
        <v>0</v>
      </c>
      <c r="N117" s="21">
        <v>3</v>
      </c>
      <c r="O117" s="21">
        <v>1.5</v>
      </c>
      <c r="P117" s="21">
        <v>0</v>
      </c>
      <c r="Q117" s="21">
        <v>0</v>
      </c>
      <c r="R117" s="21">
        <v>0</v>
      </c>
      <c r="S117" s="22">
        <v>100</v>
      </c>
      <c r="T117" s="22">
        <v>0</v>
      </c>
      <c r="U117" s="21">
        <v>50</v>
      </c>
      <c r="V117" s="21">
        <v>50</v>
      </c>
      <c r="W117" s="21">
        <v>50</v>
      </c>
      <c r="X117" s="13">
        <v>1.86</v>
      </c>
      <c r="Y117" s="13">
        <v>1.69</v>
      </c>
      <c r="Z117" s="13">
        <v>1.56</v>
      </c>
      <c r="AA117" s="13">
        <v>1.17</v>
      </c>
    </row>
    <row r="118" spans="1:27" ht="16.5" customHeight="1" x14ac:dyDescent="0.25">
      <c r="A118" s="18">
        <v>6015</v>
      </c>
      <c r="B118" s="18">
        <v>5025</v>
      </c>
      <c r="C118" s="19" t="s">
        <v>308</v>
      </c>
      <c r="D118" s="19" t="str">
        <f t="shared" si="18"/>
        <v>MEDIOLANUM VITA</v>
      </c>
      <c r="E118" s="19" t="str">
        <f t="shared" si="15"/>
        <v>TAXBENEFIT NEW</v>
      </c>
      <c r="F118" s="19" t="str">
        <f t="shared" si="10"/>
        <v>PIANO INDIVIDUALE PENSIONISTICO DI TIPO ASSICURATIVO - FONDO PENSIONE - TAXBENEFIT NEW</v>
      </c>
      <c r="G118" s="19" t="str">
        <f t="shared" si="14"/>
        <v>CHALLENGE PROVIDENT FUND 4</v>
      </c>
      <c r="H118" s="19" t="str">
        <f t="shared" si="11"/>
        <v>OICR</v>
      </c>
      <c r="I118" s="20">
        <v>39227</v>
      </c>
      <c r="J118" s="21">
        <v>0</v>
      </c>
      <c r="K118" s="21">
        <v>0</v>
      </c>
      <c r="L118" s="21">
        <v>0</v>
      </c>
      <c r="M118" s="21">
        <v>0</v>
      </c>
      <c r="N118" s="21">
        <v>3</v>
      </c>
      <c r="O118" s="21">
        <v>1.05</v>
      </c>
      <c r="P118" s="21">
        <v>0</v>
      </c>
      <c r="Q118" s="21">
        <v>0</v>
      </c>
      <c r="R118" s="21">
        <v>0</v>
      </c>
      <c r="S118" s="22">
        <v>100</v>
      </c>
      <c r="T118" s="22">
        <v>0</v>
      </c>
      <c r="U118" s="21">
        <v>50</v>
      </c>
      <c r="V118" s="21">
        <v>50</v>
      </c>
      <c r="W118" s="21">
        <v>50</v>
      </c>
      <c r="X118" s="13">
        <v>1.48</v>
      </c>
      <c r="Y118" s="13">
        <v>1.29</v>
      </c>
      <c r="Z118" s="13">
        <v>1.1599999999999999</v>
      </c>
      <c r="AA118" s="13">
        <v>0.8</v>
      </c>
    </row>
    <row r="119" spans="1:27" ht="16.5" customHeight="1" x14ac:dyDescent="0.25">
      <c r="A119" s="18">
        <v>6015</v>
      </c>
      <c r="B119" s="18">
        <v>5025</v>
      </c>
      <c r="C119" s="19" t="s">
        <v>309</v>
      </c>
      <c r="D119" s="19" t="str">
        <f t="shared" si="18"/>
        <v>MEDIOLANUM VITA</v>
      </c>
      <c r="E119" s="19" t="str">
        <f t="shared" si="15"/>
        <v>TAXBENEFIT NEW</v>
      </c>
      <c r="F119" s="19" t="str">
        <f t="shared" si="10"/>
        <v>PIANO INDIVIDUALE PENSIONISTICO DI TIPO ASSICURATIVO - FONDO PENSIONE - TAXBENEFIT NEW</v>
      </c>
      <c r="G119" s="19" t="str">
        <f t="shared" si="14"/>
        <v>CHALLENGE PROVIDENT FUND 5</v>
      </c>
      <c r="H119" s="19" t="str">
        <f t="shared" si="11"/>
        <v>OICR</v>
      </c>
      <c r="I119" s="20">
        <v>39227</v>
      </c>
      <c r="J119" s="21">
        <v>0</v>
      </c>
      <c r="K119" s="21">
        <v>0</v>
      </c>
      <c r="L119" s="21">
        <v>0</v>
      </c>
      <c r="M119" s="21">
        <v>0</v>
      </c>
      <c r="N119" s="21">
        <v>3</v>
      </c>
      <c r="O119" s="21">
        <v>1.3</v>
      </c>
      <c r="P119" s="21">
        <v>0</v>
      </c>
      <c r="Q119" s="21">
        <v>0</v>
      </c>
      <c r="R119" s="21">
        <v>0</v>
      </c>
      <c r="S119" s="22">
        <v>100</v>
      </c>
      <c r="T119" s="22">
        <v>0</v>
      </c>
      <c r="U119" s="21">
        <v>50</v>
      </c>
      <c r="V119" s="21">
        <v>50</v>
      </c>
      <c r="W119" s="21">
        <v>50</v>
      </c>
      <c r="X119" s="13">
        <v>1.69</v>
      </c>
      <c r="Y119" s="13">
        <v>1.51</v>
      </c>
      <c r="Z119" s="13">
        <v>1.38</v>
      </c>
      <c r="AA119" s="13">
        <v>1.01</v>
      </c>
    </row>
    <row r="120" spans="1:27" ht="16.5" customHeight="1" x14ac:dyDescent="0.25">
      <c r="A120" s="18">
        <v>6018</v>
      </c>
      <c r="B120" s="18">
        <v>5021</v>
      </c>
      <c r="C120" s="19" t="s">
        <v>312</v>
      </c>
      <c r="D120" s="19" t="str">
        <f t="shared" si="18"/>
        <v>MILANO ASSICURAZIONI</v>
      </c>
      <c r="E120" s="19" t="str">
        <f t="shared" si="15"/>
        <v>MILANO PIU PENSIONE</v>
      </c>
      <c r="F120" s="19" t="str">
        <f t="shared" si="10"/>
        <v>PIU PENSIONE MILANO ASSICURAZIONI - PIANO INDIVIDUALE PENSIONISTICO DI TIPO ASSICURATIVO - FONDO PENSIONE</v>
      </c>
      <c r="G120" s="19" t="str">
        <f t="shared" si="14"/>
        <v>MILASS PENSIONE</v>
      </c>
      <c r="H120" s="19" t="str">
        <f t="shared" si="11"/>
        <v>GESTIONE SEPARATA</v>
      </c>
      <c r="I120" s="20">
        <v>39289</v>
      </c>
      <c r="J120" s="21">
        <v>15</v>
      </c>
      <c r="K120" s="21">
        <v>0</v>
      </c>
      <c r="L120" s="21">
        <v>0</v>
      </c>
      <c r="M120" s="21">
        <v>0</v>
      </c>
      <c r="N120" s="21">
        <v>4.5</v>
      </c>
      <c r="O120" s="21">
        <v>0</v>
      </c>
      <c r="P120" s="21">
        <v>0.2</v>
      </c>
      <c r="Q120" s="21">
        <v>0</v>
      </c>
      <c r="R120" s="21">
        <v>1</v>
      </c>
      <c r="S120" s="22">
        <v>10</v>
      </c>
      <c r="T120" s="22">
        <v>10</v>
      </c>
      <c r="U120" s="21">
        <v>10</v>
      </c>
      <c r="V120" s="21">
        <v>0</v>
      </c>
      <c r="W120" s="21">
        <v>0</v>
      </c>
      <c r="X120" s="15">
        <v>4.0199999999999996</v>
      </c>
      <c r="Y120" s="15">
        <v>2.34</v>
      </c>
      <c r="Z120" s="15">
        <v>1.65</v>
      </c>
      <c r="AA120" s="15">
        <v>1.1000000000000001</v>
      </c>
    </row>
    <row r="121" spans="1:27" ht="16.5" customHeight="1" x14ac:dyDescent="0.25">
      <c r="A121" s="18">
        <v>6002</v>
      </c>
      <c r="B121" s="18">
        <v>5010</v>
      </c>
      <c r="C121" s="19" t="s">
        <v>29</v>
      </c>
      <c r="D121" s="19" t="str">
        <f t="shared" si="18"/>
        <v>MONTEPASCHI VITA</v>
      </c>
      <c r="E121" s="19" t="str">
        <f t="shared" si="15"/>
        <v>TERZO TEMPO</v>
      </c>
      <c r="F121" s="19" t="str">
        <f t="shared" si="10"/>
        <v>TERZO TEMPO - PIANO INDIVIDUALE PENSIONISTICO DI TIPO ASSICURATIVO - FONDO PENSIONE</v>
      </c>
      <c r="G121" s="19" t="str">
        <f t="shared" si="14"/>
        <v>MPV PREVIDENZA</v>
      </c>
      <c r="H121" s="19" t="str">
        <f t="shared" si="11"/>
        <v>GESTIONE SEPARATA</v>
      </c>
      <c r="I121" s="20">
        <v>39216</v>
      </c>
      <c r="J121" s="21">
        <v>0</v>
      </c>
      <c r="K121" s="21">
        <v>0</v>
      </c>
      <c r="L121" s="21">
        <v>0</v>
      </c>
      <c r="M121" s="21">
        <v>0</v>
      </c>
      <c r="N121" s="21">
        <v>2</v>
      </c>
      <c r="O121" s="21">
        <v>0</v>
      </c>
      <c r="P121" s="21">
        <v>0</v>
      </c>
      <c r="Q121" s="21">
        <v>20</v>
      </c>
      <c r="R121" s="21">
        <v>1.35</v>
      </c>
      <c r="S121" s="21">
        <v>10</v>
      </c>
      <c r="T121" s="21">
        <v>0</v>
      </c>
      <c r="U121" s="21">
        <v>0</v>
      </c>
      <c r="V121" s="21">
        <v>0</v>
      </c>
      <c r="W121" s="21">
        <v>0</v>
      </c>
      <c r="X121" s="23">
        <v>2.5499999999999998</v>
      </c>
      <c r="Y121" s="23">
        <v>1.83</v>
      </c>
      <c r="Z121" s="23">
        <v>1.53</v>
      </c>
      <c r="AA121" s="23">
        <v>1.29</v>
      </c>
    </row>
    <row r="122" spans="1:27" ht="16.5" customHeight="1" x14ac:dyDescent="0.25">
      <c r="A122" s="18">
        <v>6003</v>
      </c>
      <c r="B122" s="18">
        <v>5011</v>
      </c>
      <c r="C122" s="19" t="s">
        <v>30</v>
      </c>
      <c r="D122" s="19" t="str">
        <f>VLOOKUP(A122,TAV_PROD,2,FALSE)</f>
        <v>MONTEPASCHI VITA</v>
      </c>
      <c r="E122" s="19" t="str">
        <f t="shared" si="15"/>
        <v>PREVIDENZA PERSONALE</v>
      </c>
      <c r="F122" s="19" t="str">
        <f t="shared" si="10"/>
        <v>MPV PREVIDENZA PERSONALE - PIANO INDIVIDUALE PENSIONISTICO DI TIPO ASSICURATIVO - FONDO PENSIONE</v>
      </c>
      <c r="G122" s="19" t="str">
        <f t="shared" si="14"/>
        <v>MPV PREVIDENZA</v>
      </c>
      <c r="H122" s="19" t="str">
        <f t="shared" si="11"/>
        <v>GESTIONE SEPARATA</v>
      </c>
      <c r="I122" s="20">
        <v>39216</v>
      </c>
      <c r="J122" s="21">
        <v>50</v>
      </c>
      <c r="K122" s="21">
        <v>0</v>
      </c>
      <c r="L122" s="21">
        <v>0</v>
      </c>
      <c r="M122" s="21">
        <v>0</v>
      </c>
      <c r="N122" s="21">
        <v>3</v>
      </c>
      <c r="O122" s="21">
        <v>0</v>
      </c>
      <c r="P122" s="21">
        <v>0</v>
      </c>
      <c r="Q122" s="21">
        <v>20</v>
      </c>
      <c r="R122" s="21">
        <v>1.5</v>
      </c>
      <c r="S122" s="21">
        <v>10</v>
      </c>
      <c r="T122" s="21">
        <v>0</v>
      </c>
      <c r="U122" s="21">
        <v>0</v>
      </c>
      <c r="V122" s="21">
        <v>0</v>
      </c>
      <c r="W122" s="21">
        <v>0</v>
      </c>
      <c r="X122" s="23">
        <v>3.93</v>
      </c>
      <c r="Y122" s="23">
        <v>2.2799999999999998</v>
      </c>
      <c r="Z122" s="23">
        <v>1.78</v>
      </c>
      <c r="AA122" s="23">
        <v>1.45</v>
      </c>
    </row>
    <row r="123" spans="1:27" ht="16.5" customHeight="1" x14ac:dyDescent="0.25">
      <c r="A123" s="18">
        <v>6035</v>
      </c>
      <c r="B123" s="18">
        <v>5033</v>
      </c>
      <c r="C123" s="19" t="s">
        <v>356</v>
      </c>
      <c r="D123" s="19" t="str">
        <f>VLOOKUP(A123,TAV_PROD,2,FALSE)</f>
        <v>NUOVA TIRRENA</v>
      </c>
      <c r="E123" s="19" t="str">
        <f t="shared" si="15"/>
        <v>VITA IN … PREVIDENZA</v>
      </c>
      <c r="F123" s="19" t="str">
        <f t="shared" si="10"/>
        <v>VITA IN … PREVIDENZA - PIANO INDIVIDUALE PENSIONISTICO DI TIPO ASSICURATIVO - FONDO PENSIONE</v>
      </c>
      <c r="G123" s="19" t="str">
        <f t="shared" si="14"/>
        <v>TIRRENA TRE PREVIDENZA</v>
      </c>
      <c r="H123" s="19" t="str">
        <f t="shared" si="11"/>
        <v>GESTIONE SEPARATA</v>
      </c>
      <c r="I123" s="20">
        <v>39273</v>
      </c>
      <c r="J123" s="21">
        <v>0</v>
      </c>
      <c r="K123" s="21">
        <v>0</v>
      </c>
      <c r="L123" s="21">
        <v>0</v>
      </c>
      <c r="M123" s="21">
        <v>0</v>
      </c>
      <c r="N123" s="21">
        <v>4.5</v>
      </c>
      <c r="O123" s="21">
        <v>0</v>
      </c>
      <c r="P123" s="21">
        <v>0</v>
      </c>
      <c r="Q123" s="21">
        <v>0</v>
      </c>
      <c r="R123" s="21">
        <v>1.3</v>
      </c>
      <c r="S123" s="22">
        <v>0</v>
      </c>
      <c r="T123" s="22">
        <v>0</v>
      </c>
      <c r="U123" s="21">
        <v>0</v>
      </c>
      <c r="V123" s="21">
        <v>0</v>
      </c>
      <c r="W123" s="21">
        <v>50</v>
      </c>
      <c r="X123" s="15">
        <v>3.96</v>
      </c>
      <c r="Y123" s="15">
        <v>2.5299999999999998</v>
      </c>
      <c r="Z123" s="15">
        <v>1.9</v>
      </c>
      <c r="AA123" s="15">
        <v>1.36</v>
      </c>
    </row>
    <row r="124" spans="1:27" ht="16.5" customHeight="1" x14ac:dyDescent="0.25">
      <c r="A124" s="18">
        <v>6035</v>
      </c>
      <c r="B124" s="18">
        <v>5033</v>
      </c>
      <c r="C124" s="19" t="s">
        <v>357</v>
      </c>
      <c r="D124" s="19" t="str">
        <f t="shared" ref="D124:D129" si="19">VLOOKUP(A124,TAV_PROD,2,FALSE)</f>
        <v>NUOVA TIRRENA</v>
      </c>
      <c r="E124" s="19" t="str">
        <f t="shared" si="15"/>
        <v>VITA IN … PREVIDENZA</v>
      </c>
      <c r="F124" s="19" t="str">
        <f t="shared" si="10"/>
        <v>VITA IN … PREVIDENZA - PIANO INDIVIDUALE PENSIONISTICO DI TIPO ASSICURATIVO - FONDO PENSIONE</v>
      </c>
      <c r="G124" s="19" t="str">
        <f t="shared" si="14"/>
        <v>NUOVA TIRRENA AZIONARIO PREVIDENZA</v>
      </c>
      <c r="H124" s="19" t="str">
        <f t="shared" si="11"/>
        <v>FONDO INTERNO</v>
      </c>
      <c r="I124" s="20">
        <v>39273</v>
      </c>
      <c r="J124" s="21">
        <v>0</v>
      </c>
      <c r="K124" s="21">
        <v>0</v>
      </c>
      <c r="L124" s="21">
        <v>0</v>
      </c>
      <c r="M124" s="21">
        <v>0</v>
      </c>
      <c r="N124" s="21">
        <v>4.5</v>
      </c>
      <c r="O124" s="21">
        <v>1.9</v>
      </c>
      <c r="P124" s="21">
        <v>0</v>
      </c>
      <c r="Q124" s="21">
        <v>0</v>
      </c>
      <c r="R124" s="21">
        <v>0</v>
      </c>
      <c r="S124" s="22">
        <v>0</v>
      </c>
      <c r="T124" s="22">
        <v>0</v>
      </c>
      <c r="U124" s="21">
        <v>0</v>
      </c>
      <c r="V124" s="21">
        <v>0</v>
      </c>
      <c r="W124" s="21">
        <v>50</v>
      </c>
      <c r="X124" s="15">
        <v>4.54</v>
      </c>
      <c r="Y124" s="15">
        <v>3.06</v>
      </c>
      <c r="Z124" s="15">
        <v>2.4300000000000002</v>
      </c>
      <c r="AA124" s="15">
        <v>1.9</v>
      </c>
    </row>
    <row r="125" spans="1:27" ht="16.5" customHeight="1" x14ac:dyDescent="0.25">
      <c r="A125" s="18">
        <v>6061</v>
      </c>
      <c r="B125" s="18">
        <v>5054</v>
      </c>
      <c r="C125" s="19" t="s">
        <v>494</v>
      </c>
      <c r="D125" s="19" t="str">
        <f t="shared" si="19"/>
        <v>PIEMONTESE VITA</v>
      </c>
      <c r="E125" s="19" t="str">
        <f t="shared" si="15"/>
        <v>PILASTRO</v>
      </c>
      <c r="F125" s="19" t="str">
        <f t="shared" si="10"/>
        <v>PILASTRO - PIANO INDIVIDUALE PENSIONISTICO DI TIPO ASSICURATIVO - FONDO PENSIONE</v>
      </c>
      <c r="G125" s="19" t="str">
        <f t="shared" si="14"/>
        <v>PIEMONTESE LINEA EQULIBRIO</v>
      </c>
      <c r="H125" s="19" t="str">
        <f t="shared" si="11"/>
        <v>FONDO INTERNO</v>
      </c>
      <c r="I125" s="20">
        <v>39281</v>
      </c>
      <c r="J125" s="21">
        <v>15</v>
      </c>
      <c r="K125" s="21">
        <v>0</v>
      </c>
      <c r="L125" s="21">
        <v>0</v>
      </c>
      <c r="M125" s="21">
        <v>0</v>
      </c>
      <c r="N125" s="21">
        <v>1.5</v>
      </c>
      <c r="O125" s="21">
        <v>1.7</v>
      </c>
      <c r="P125" s="21">
        <v>0</v>
      </c>
      <c r="Q125" s="21">
        <v>0</v>
      </c>
      <c r="R125" s="21">
        <v>0</v>
      </c>
      <c r="S125" s="22">
        <v>15</v>
      </c>
      <c r="T125" s="22">
        <v>77</v>
      </c>
      <c r="U125" s="21">
        <v>0</v>
      </c>
      <c r="V125" s="21">
        <v>0</v>
      </c>
      <c r="W125" s="21">
        <v>0</v>
      </c>
      <c r="X125" s="15">
        <v>2.78</v>
      </c>
      <c r="Y125" s="15">
        <v>2.04</v>
      </c>
      <c r="Z125" s="15">
        <v>1.78</v>
      </c>
      <c r="AA125" s="15">
        <v>1.58</v>
      </c>
    </row>
    <row r="126" spans="1:27" ht="16.5" customHeight="1" x14ac:dyDescent="0.25">
      <c r="A126" s="18">
        <v>6061</v>
      </c>
      <c r="B126" s="18">
        <v>5054</v>
      </c>
      <c r="C126" s="19" t="s">
        <v>496</v>
      </c>
      <c r="D126" s="19" t="str">
        <f t="shared" si="19"/>
        <v>PIEMONTESE VITA</v>
      </c>
      <c r="E126" s="19" t="str">
        <f t="shared" si="15"/>
        <v>PILASTRO</v>
      </c>
      <c r="F126" s="19" t="str">
        <f t="shared" si="10"/>
        <v>PILASTRO - PIANO INDIVIDUALE PENSIONISTICO DI TIPO ASSICURATIVO - FONDO PENSIONE</v>
      </c>
      <c r="G126" s="19" t="str">
        <f t="shared" si="14"/>
        <v>PIEMONTESE LINEA FUTURO</v>
      </c>
      <c r="H126" s="19" t="str">
        <f t="shared" si="11"/>
        <v>FONDO INTERNO</v>
      </c>
      <c r="I126" s="20">
        <v>39281</v>
      </c>
      <c r="J126" s="21">
        <v>15</v>
      </c>
      <c r="K126" s="21">
        <v>0</v>
      </c>
      <c r="L126" s="21">
        <v>0</v>
      </c>
      <c r="M126" s="21">
        <v>0</v>
      </c>
      <c r="N126" s="21">
        <v>1.5</v>
      </c>
      <c r="O126" s="21">
        <v>2.2000000000000002</v>
      </c>
      <c r="P126" s="21">
        <v>0</v>
      </c>
      <c r="Q126" s="21">
        <v>0</v>
      </c>
      <c r="R126" s="21">
        <v>0</v>
      </c>
      <c r="S126" s="22">
        <v>15</v>
      </c>
      <c r="T126" s="22">
        <v>77</v>
      </c>
      <c r="U126" s="21">
        <v>0</v>
      </c>
      <c r="V126" s="21">
        <v>0</v>
      </c>
      <c r="W126" s="21"/>
      <c r="X126" s="15">
        <v>3.22</v>
      </c>
      <c r="Y126" s="15">
        <v>2.48</v>
      </c>
      <c r="Z126" s="15">
        <v>2.2200000000000002</v>
      </c>
      <c r="AA126" s="15">
        <v>2.0299999999999998</v>
      </c>
    </row>
    <row r="127" spans="1:27" ht="16.5" customHeight="1" x14ac:dyDescent="0.25">
      <c r="A127" s="18">
        <v>6016</v>
      </c>
      <c r="B127" s="18">
        <v>5029</v>
      </c>
      <c r="C127" s="19" t="s">
        <v>310</v>
      </c>
      <c r="D127" s="19" t="str">
        <f t="shared" si="19"/>
        <v>PO VITA ASSICURAZIONI</v>
      </c>
      <c r="E127" s="19" t="str">
        <f t="shared" si="15"/>
        <v>POVITA PENSIONE PIU</v>
      </c>
      <c r="F127" s="19" t="str">
        <f t="shared" si="10"/>
        <v>PO VITA PENSIONE PIU - PIANO INDIVIDUALE PENSIONISTICO DI TIPO ASSICURATIVO - FONDO PENSIONE</v>
      </c>
      <c r="G127" s="19" t="str">
        <f t="shared" si="14"/>
        <v>PO VITA PREVIDENZA</v>
      </c>
      <c r="H127" s="19" t="str">
        <f t="shared" si="11"/>
        <v>GESTIONE SEPARATA</v>
      </c>
      <c r="I127" s="20">
        <v>39287</v>
      </c>
      <c r="J127" s="21">
        <v>0</v>
      </c>
      <c r="K127" s="21">
        <v>0</v>
      </c>
      <c r="L127" s="10">
        <v>0</v>
      </c>
      <c r="M127" s="21">
        <v>0</v>
      </c>
      <c r="N127" s="21">
        <v>1</v>
      </c>
      <c r="O127" s="21">
        <v>0</v>
      </c>
      <c r="P127" s="21">
        <v>0</v>
      </c>
      <c r="Q127" s="21">
        <v>0</v>
      </c>
      <c r="R127" s="21">
        <v>1.1499999999999999</v>
      </c>
      <c r="S127" s="22">
        <v>50</v>
      </c>
      <c r="T127" s="22">
        <v>0</v>
      </c>
      <c r="U127" s="21">
        <v>0</v>
      </c>
      <c r="V127" s="21">
        <v>0</v>
      </c>
      <c r="W127" s="21">
        <v>0</v>
      </c>
      <c r="X127" s="13">
        <v>2.39</v>
      </c>
      <c r="Y127" s="13">
        <v>1.54</v>
      </c>
      <c r="Z127" s="13">
        <v>1.29</v>
      </c>
      <c r="AA127" s="13">
        <v>1.1200000000000001</v>
      </c>
    </row>
    <row r="128" spans="1:27" ht="16.5" customHeight="1" x14ac:dyDescent="0.25">
      <c r="A128" s="18">
        <v>6019</v>
      </c>
      <c r="B128" s="18">
        <v>5003</v>
      </c>
      <c r="C128" s="19" t="s">
        <v>313</v>
      </c>
      <c r="D128" s="19" t="str">
        <f t="shared" si="19"/>
        <v>POSTE VITA</v>
      </c>
      <c r="E128" s="19" t="str">
        <f t="shared" si="15"/>
        <v>POSTA PREVIDENZA</v>
      </c>
      <c r="F128" s="19" t="str">
        <f t="shared" si="10"/>
        <v>POSTA PREVIDENZA VALORE - PIANO INDIVIDUALE PENSIONISTICO DI TIPO ASSICURATIVO - FONDO PENSIONE</v>
      </c>
      <c r="G128" s="19" t="str">
        <f t="shared" si="14"/>
        <v>POSTA PENSIONE</v>
      </c>
      <c r="H128" s="19" t="str">
        <f t="shared" si="11"/>
        <v>GESTIONE SEPARATA</v>
      </c>
      <c r="I128" s="20">
        <v>39218</v>
      </c>
      <c r="J128" s="21">
        <v>0</v>
      </c>
      <c r="K128" s="21">
        <v>0</v>
      </c>
      <c r="L128" s="21">
        <v>0</v>
      </c>
      <c r="M128" s="21">
        <v>0</v>
      </c>
      <c r="N128" s="21">
        <v>2.5</v>
      </c>
      <c r="O128" s="21">
        <v>0</v>
      </c>
      <c r="P128" s="21">
        <v>0</v>
      </c>
      <c r="Q128" s="21">
        <v>0</v>
      </c>
      <c r="R128" s="21">
        <v>1</v>
      </c>
      <c r="S128" s="22">
        <v>0</v>
      </c>
      <c r="T128" s="22">
        <v>0</v>
      </c>
      <c r="U128" s="21">
        <v>0</v>
      </c>
      <c r="V128" s="21">
        <v>0</v>
      </c>
      <c r="W128" s="21">
        <v>0</v>
      </c>
      <c r="X128" s="15">
        <v>2.42</v>
      </c>
      <c r="Y128" s="15">
        <v>1.65</v>
      </c>
      <c r="Z128" s="15">
        <v>1.3</v>
      </c>
      <c r="AA128" s="15">
        <v>1</v>
      </c>
    </row>
    <row r="129" spans="1:27" ht="16.5" customHeight="1" x14ac:dyDescent="0.25">
      <c r="A129" s="18">
        <v>6020</v>
      </c>
      <c r="B129" s="18">
        <v>5046</v>
      </c>
      <c r="C129" s="19" t="s">
        <v>314</v>
      </c>
      <c r="D129" s="19" t="str">
        <f t="shared" si="19"/>
        <v>PRAMERICA LIFE</v>
      </c>
      <c r="E129" s="19" t="str">
        <f t="shared" si="15"/>
        <v>TAX QUALIF ANNUITY</v>
      </c>
      <c r="F129" s="19" t="str">
        <f t="shared" si="10"/>
        <v>TAX QUALIFIED ANNUITY III - RENDITA DI PREVIDENZA QUALIFICATA - PIANO INDIVIDUALE PENSIONISTICO DI TIPO ASSICURATIVO - FONDO PENSIONE</v>
      </c>
      <c r="G129" s="19" t="str">
        <f t="shared" si="14"/>
        <v>PRAMERICA PREVIDENZA</v>
      </c>
      <c r="H129" s="19" t="str">
        <f t="shared" si="11"/>
        <v>GESTIONE SEPARATA</v>
      </c>
      <c r="I129" s="20">
        <v>39274</v>
      </c>
      <c r="J129" s="10">
        <v>0</v>
      </c>
      <c r="K129" s="21">
        <v>0</v>
      </c>
      <c r="L129" s="21">
        <v>0</v>
      </c>
      <c r="M129" s="21">
        <v>0</v>
      </c>
      <c r="N129" s="21">
        <v>5</v>
      </c>
      <c r="O129" s="21">
        <v>0</v>
      </c>
      <c r="P129" s="21">
        <v>0</v>
      </c>
      <c r="Q129" s="21">
        <v>0</v>
      </c>
      <c r="R129" s="21">
        <v>1</v>
      </c>
      <c r="S129" s="22">
        <v>0</v>
      </c>
      <c r="T129" s="22">
        <v>0</v>
      </c>
      <c r="U129" s="21">
        <v>0</v>
      </c>
      <c r="V129" s="21">
        <v>0</v>
      </c>
      <c r="W129" s="21">
        <v>0</v>
      </c>
      <c r="X129" s="15">
        <v>3.73</v>
      </c>
      <c r="Y129" s="15">
        <v>2.38</v>
      </c>
      <c r="Z129" s="15">
        <v>1.76</v>
      </c>
      <c r="AA129" s="15">
        <v>1.25</v>
      </c>
    </row>
    <row r="130" spans="1:27" ht="16.5" customHeight="1" x14ac:dyDescent="0.25">
      <c r="A130" s="18">
        <v>6001</v>
      </c>
      <c r="B130" s="18">
        <v>5009</v>
      </c>
      <c r="C130" s="19" t="s">
        <v>25</v>
      </c>
      <c r="D130" s="19" t="str">
        <f t="shared" ref="D130:D139" si="20">VLOOKUP(A130,TAV_PROD,2,FALSE)</f>
        <v>RAS</v>
      </c>
      <c r="E130" s="19" t="str">
        <f t="shared" si="15"/>
        <v>SISTEMA PREVIDENZA</v>
      </c>
      <c r="F130" s="19" t="str">
        <f t="shared" si="10"/>
        <v>SISTEMA PREVIDENZA - PIANO INDIVIDUALE PENSIONISTICO DI TIPO ASSICURATIVO - FONDO PENSIONE</v>
      </c>
      <c r="G130" s="19" t="str">
        <f t="shared" si="14"/>
        <v>FORMULA SICURA</v>
      </c>
      <c r="H130" s="19" t="str">
        <f t="shared" si="11"/>
        <v>GESTIONE SEPARATA</v>
      </c>
      <c r="I130" s="20">
        <v>39274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1.5</v>
      </c>
      <c r="S130" s="21">
        <v>75</v>
      </c>
      <c r="T130" s="21">
        <v>0</v>
      </c>
      <c r="U130" s="21">
        <v>0</v>
      </c>
      <c r="V130" s="21">
        <v>0</v>
      </c>
      <c r="W130" s="21">
        <v>0</v>
      </c>
      <c r="X130" s="23">
        <v>2.31</v>
      </c>
      <c r="Y130" s="23">
        <v>1.51</v>
      </c>
      <c r="Z130" s="23">
        <v>1.36</v>
      </c>
      <c r="AA130" s="23">
        <v>1.31</v>
      </c>
    </row>
    <row r="131" spans="1:27" ht="16.5" customHeight="1" x14ac:dyDescent="0.25">
      <c r="A131" s="18">
        <v>6001</v>
      </c>
      <c r="B131" s="18">
        <v>5009</v>
      </c>
      <c r="C131" s="19" t="s">
        <v>26</v>
      </c>
      <c r="D131" s="19" t="str">
        <f t="shared" si="20"/>
        <v>RAS</v>
      </c>
      <c r="E131" s="19" t="str">
        <f t="shared" si="15"/>
        <v>SISTEMA PREVIDENZA</v>
      </c>
      <c r="F131" s="19" t="str">
        <f t="shared" ref="F131:F175" si="21">VLOOKUP(A131,TAV_PROD,4,FALSE)</f>
        <v>SISTEMA PREVIDENZA - PIANO INDIVIDUALE PENSIONISTICO DI TIPO ASSICURATIVO - FONDO PENSIONE</v>
      </c>
      <c r="G131" s="19" t="str">
        <f t="shared" si="14"/>
        <v>FORMULA MODERATA</v>
      </c>
      <c r="H131" s="19" t="str">
        <f t="shared" si="11"/>
        <v>FONDO INTERNO</v>
      </c>
      <c r="I131" s="20">
        <v>39274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2</v>
      </c>
      <c r="P131" s="21">
        <v>0</v>
      </c>
      <c r="Q131" s="21">
        <v>0</v>
      </c>
      <c r="R131" s="21">
        <v>0</v>
      </c>
      <c r="S131" s="21">
        <v>75</v>
      </c>
      <c r="T131" s="21">
        <v>0</v>
      </c>
      <c r="U131" s="21">
        <v>0</v>
      </c>
      <c r="V131" s="21">
        <v>0</v>
      </c>
      <c r="W131" s="21">
        <v>0</v>
      </c>
      <c r="X131" s="23">
        <v>2.85</v>
      </c>
      <c r="Y131" s="23">
        <v>2.0499999999999998</v>
      </c>
      <c r="Z131" s="23">
        <v>1.9</v>
      </c>
      <c r="AA131" s="23">
        <v>1.85</v>
      </c>
    </row>
    <row r="132" spans="1:27" ht="16.5" customHeight="1" x14ac:dyDescent="0.25">
      <c r="A132" s="18">
        <v>6001</v>
      </c>
      <c r="B132" s="18">
        <v>5009</v>
      </c>
      <c r="C132" s="19" t="s">
        <v>27</v>
      </c>
      <c r="D132" s="19" t="str">
        <f t="shared" si="20"/>
        <v>RAS</v>
      </c>
      <c r="E132" s="19" t="str">
        <f t="shared" si="15"/>
        <v>SISTEMA PREVIDENZA</v>
      </c>
      <c r="F132" s="19" t="str">
        <f t="shared" si="21"/>
        <v>SISTEMA PREVIDENZA - PIANO INDIVIDUALE PENSIONISTICO DI TIPO ASSICURATIVO - FONDO PENSIONE</v>
      </c>
      <c r="G132" s="19" t="str">
        <f t="shared" si="14"/>
        <v>FORMULA EQUILIBRATA</v>
      </c>
      <c r="H132" s="19" t="str">
        <f t="shared" si="11"/>
        <v>FONDO INTERNO</v>
      </c>
      <c r="I132" s="20">
        <v>39274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2.2999999999999998</v>
      </c>
      <c r="P132" s="21">
        <v>0</v>
      </c>
      <c r="Q132" s="21">
        <v>0</v>
      </c>
      <c r="R132" s="21">
        <v>0</v>
      </c>
      <c r="S132" s="21">
        <v>75</v>
      </c>
      <c r="T132" s="21">
        <v>0</v>
      </c>
      <c r="U132" s="21">
        <v>0</v>
      </c>
      <c r="V132" s="21">
        <v>0</v>
      </c>
      <c r="W132" s="21">
        <v>0</v>
      </c>
      <c r="X132" s="23">
        <v>3.12</v>
      </c>
      <c r="Y132" s="23">
        <v>2.3199999999999998</v>
      </c>
      <c r="Z132" s="23">
        <v>2.17</v>
      </c>
      <c r="AA132" s="23">
        <v>2.12</v>
      </c>
    </row>
    <row r="133" spans="1:27" ht="16.5" customHeight="1" x14ac:dyDescent="0.25">
      <c r="A133" s="18">
        <v>6001</v>
      </c>
      <c r="B133" s="18">
        <v>5009</v>
      </c>
      <c r="C133" s="19" t="s">
        <v>28</v>
      </c>
      <c r="D133" s="19" t="str">
        <f t="shared" si="20"/>
        <v>RAS</v>
      </c>
      <c r="E133" s="19" t="str">
        <f t="shared" si="15"/>
        <v>SISTEMA PREVIDENZA</v>
      </c>
      <c r="F133" s="19" t="str">
        <f t="shared" si="21"/>
        <v>SISTEMA PREVIDENZA - PIANO INDIVIDUALE PENSIONISTICO DI TIPO ASSICURATIVO - FONDO PENSIONE</v>
      </c>
      <c r="G133" s="19" t="str">
        <f t="shared" si="14"/>
        <v>FORMULA ATTIVA</v>
      </c>
      <c r="H133" s="19" t="str">
        <f t="shared" ref="H133:H175" si="22">VLOOKUP(C133,TAV_LINEE,3,FALSE)</f>
        <v>FONDO INTERNO</v>
      </c>
      <c r="I133" s="20">
        <v>39274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2.5</v>
      </c>
      <c r="P133" s="21">
        <v>0</v>
      </c>
      <c r="Q133" s="21">
        <v>0</v>
      </c>
      <c r="R133" s="21">
        <v>0</v>
      </c>
      <c r="S133" s="21">
        <v>75</v>
      </c>
      <c r="T133" s="21">
        <v>0</v>
      </c>
      <c r="U133" s="21">
        <v>0</v>
      </c>
      <c r="V133" s="21">
        <v>0</v>
      </c>
      <c r="W133" s="21">
        <v>0</v>
      </c>
      <c r="X133" s="23">
        <v>3.3</v>
      </c>
      <c r="Y133" s="23">
        <v>2.5</v>
      </c>
      <c r="Z133" s="23">
        <v>2.35</v>
      </c>
      <c r="AA133" s="23">
        <v>2.2999999999999998</v>
      </c>
    </row>
    <row r="134" spans="1:27" ht="16.5" customHeight="1" x14ac:dyDescent="0.25">
      <c r="A134" s="18">
        <v>6031</v>
      </c>
      <c r="B134" s="18">
        <v>5017</v>
      </c>
      <c r="C134" s="19" t="s">
        <v>346</v>
      </c>
      <c r="D134" s="19" t="str">
        <f t="shared" si="20"/>
        <v>RB VITA</v>
      </c>
      <c r="E134" s="19" t="str">
        <f t="shared" si="15"/>
        <v>OBIETTIVO PREVIDENZA</v>
      </c>
      <c r="F134" s="19" t="str">
        <f t="shared" si="21"/>
        <v>OBIETTIVO PREVIDENZA - PIANO INDIVIDUALE PENSIONISTICO DI TIPO ASSICURATIVO - FONDO PENSIONE</v>
      </c>
      <c r="G134" s="19" t="str">
        <f t="shared" si="14"/>
        <v>LINEA SICURA</v>
      </c>
      <c r="H134" s="19" t="str">
        <f t="shared" si="22"/>
        <v>GESTIONE SEPARATA</v>
      </c>
      <c r="I134" s="20">
        <v>39274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1.5</v>
      </c>
      <c r="S134" s="22">
        <v>75</v>
      </c>
      <c r="T134" s="22">
        <v>0</v>
      </c>
      <c r="U134" s="21">
        <v>0</v>
      </c>
      <c r="V134" s="21">
        <v>0</v>
      </c>
      <c r="W134" s="21">
        <v>0</v>
      </c>
      <c r="X134" s="15">
        <v>2.31</v>
      </c>
      <c r="Y134" s="15">
        <v>1.51</v>
      </c>
      <c r="Z134" s="15">
        <v>1.36</v>
      </c>
      <c r="AA134" s="15">
        <v>1.31</v>
      </c>
    </row>
    <row r="135" spans="1:27" ht="16.5" customHeight="1" x14ac:dyDescent="0.25">
      <c r="A135" s="18">
        <v>6031</v>
      </c>
      <c r="B135" s="18">
        <v>5017</v>
      </c>
      <c r="C135" s="19" t="s">
        <v>347</v>
      </c>
      <c r="D135" s="19" t="str">
        <f t="shared" si="20"/>
        <v>RB VITA</v>
      </c>
      <c r="E135" s="19" t="str">
        <f t="shared" si="15"/>
        <v>OBIETTIVO PREVIDENZA</v>
      </c>
      <c r="F135" s="19" t="str">
        <f t="shared" si="21"/>
        <v>OBIETTIVO PREVIDENZA - PIANO INDIVIDUALE PENSIONISTICO DI TIPO ASSICURATIVO - FONDO PENSIONE</v>
      </c>
      <c r="G135" s="19" t="str">
        <f t="shared" si="14"/>
        <v>LINEA MODERATA</v>
      </c>
      <c r="H135" s="19" t="str">
        <f t="shared" si="22"/>
        <v>FONDO INTERNO</v>
      </c>
      <c r="I135" s="20">
        <v>39274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2</v>
      </c>
      <c r="P135" s="21">
        <v>0</v>
      </c>
      <c r="Q135" s="21">
        <v>0</v>
      </c>
      <c r="R135" s="21">
        <v>0</v>
      </c>
      <c r="S135" s="22">
        <v>75</v>
      </c>
      <c r="T135" s="22">
        <v>0</v>
      </c>
      <c r="U135" s="21">
        <v>0</v>
      </c>
      <c r="V135" s="21">
        <v>0</v>
      </c>
      <c r="W135" s="21">
        <v>0</v>
      </c>
      <c r="X135" s="15">
        <v>2.85</v>
      </c>
      <c r="Y135" s="15">
        <v>2.0499999999999998</v>
      </c>
      <c r="Z135" s="15">
        <v>1.9</v>
      </c>
      <c r="AA135" s="15">
        <v>1.85</v>
      </c>
    </row>
    <row r="136" spans="1:27" ht="16.5" customHeight="1" x14ac:dyDescent="0.25">
      <c r="A136" s="18">
        <v>6031</v>
      </c>
      <c r="B136" s="18">
        <v>5017</v>
      </c>
      <c r="C136" s="19" t="s">
        <v>348</v>
      </c>
      <c r="D136" s="19" t="str">
        <f t="shared" si="20"/>
        <v>RB VITA</v>
      </c>
      <c r="E136" s="19" t="str">
        <f t="shared" si="15"/>
        <v>OBIETTIVO PREVIDENZA</v>
      </c>
      <c r="F136" s="19" t="str">
        <f t="shared" si="21"/>
        <v>OBIETTIVO PREVIDENZA - PIANO INDIVIDUALE PENSIONISTICO DI TIPO ASSICURATIVO - FONDO PENSIONE</v>
      </c>
      <c r="G136" s="19" t="str">
        <f t="shared" si="14"/>
        <v>LINEA EQUILIBRATA</v>
      </c>
      <c r="H136" s="19" t="str">
        <f t="shared" si="22"/>
        <v>FONDO INTERNO</v>
      </c>
      <c r="I136" s="20">
        <v>39274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2.2999999999999998</v>
      </c>
      <c r="P136" s="21">
        <v>0</v>
      </c>
      <c r="Q136" s="21">
        <v>0</v>
      </c>
      <c r="R136" s="21">
        <v>0</v>
      </c>
      <c r="S136" s="22">
        <v>75</v>
      </c>
      <c r="T136" s="22">
        <v>0</v>
      </c>
      <c r="U136" s="21">
        <v>0</v>
      </c>
      <c r="V136" s="21">
        <v>0</v>
      </c>
      <c r="W136" s="21">
        <v>0</v>
      </c>
      <c r="X136" s="15">
        <v>3.12</v>
      </c>
      <c r="Y136" s="15">
        <v>2.3199999999999998</v>
      </c>
      <c r="Z136" s="15">
        <v>2.17</v>
      </c>
      <c r="AA136" s="15">
        <v>2.12</v>
      </c>
    </row>
    <row r="137" spans="1:27" ht="16.5" customHeight="1" x14ac:dyDescent="0.25">
      <c r="A137" s="18">
        <v>6031</v>
      </c>
      <c r="B137" s="18">
        <v>5017</v>
      </c>
      <c r="C137" s="19" t="s">
        <v>349</v>
      </c>
      <c r="D137" s="19" t="str">
        <f t="shared" si="20"/>
        <v>RB VITA</v>
      </c>
      <c r="E137" s="19" t="str">
        <f t="shared" si="15"/>
        <v>OBIETTIVO PREVIDENZA</v>
      </c>
      <c r="F137" s="19" t="str">
        <f t="shared" si="21"/>
        <v>OBIETTIVO PREVIDENZA - PIANO INDIVIDUALE PENSIONISTICO DI TIPO ASSICURATIVO - FONDO PENSIONE</v>
      </c>
      <c r="G137" s="19" t="str">
        <f t="shared" si="14"/>
        <v>LINEA ATTIVA</v>
      </c>
      <c r="H137" s="19" t="str">
        <f t="shared" si="22"/>
        <v>FONDO INTERNO</v>
      </c>
      <c r="I137" s="20">
        <v>39274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2.5</v>
      </c>
      <c r="P137" s="21">
        <v>0</v>
      </c>
      <c r="Q137" s="21">
        <v>0</v>
      </c>
      <c r="R137" s="21">
        <v>0</v>
      </c>
      <c r="S137" s="22">
        <v>75</v>
      </c>
      <c r="T137" s="22">
        <v>0</v>
      </c>
      <c r="U137" s="21">
        <v>0</v>
      </c>
      <c r="V137" s="21">
        <v>0</v>
      </c>
      <c r="W137" s="21">
        <v>0</v>
      </c>
      <c r="X137" s="15">
        <v>3.3</v>
      </c>
      <c r="Y137" s="15">
        <v>2.5</v>
      </c>
      <c r="Z137" s="15">
        <v>2.35</v>
      </c>
      <c r="AA137" s="15">
        <v>2.2999999999999998</v>
      </c>
    </row>
    <row r="138" spans="1:27" ht="16.5" customHeight="1" x14ac:dyDescent="0.25">
      <c r="A138" s="18">
        <v>6073</v>
      </c>
      <c r="B138" s="18">
        <v>5065</v>
      </c>
      <c r="C138" s="19" t="s">
        <v>508</v>
      </c>
      <c r="D138" s="19" t="str">
        <f t="shared" si="20"/>
        <v>SASA VITA</v>
      </c>
      <c r="E138" s="19" t="str">
        <f t="shared" si="15"/>
        <v>PIANO SASA</v>
      </c>
      <c r="F138" s="19" t="str">
        <f t="shared" si="21"/>
        <v>PIANO PENSIONISTICO INDIVIDUALE SASA - PIANO INDIVIDUALE PENSIONISTICO DI TIPO ASSICURATIVO - FONDO PENSIONE</v>
      </c>
      <c r="G138" s="19" t="str">
        <f t="shared" si="14"/>
        <v>SASARIV PENSIONE</v>
      </c>
      <c r="H138" s="19" t="str">
        <f t="shared" si="22"/>
        <v>GESTIONE SEPARATA</v>
      </c>
      <c r="I138" s="20">
        <v>39267</v>
      </c>
      <c r="J138" s="21">
        <v>15</v>
      </c>
      <c r="K138" s="21">
        <v>0</v>
      </c>
      <c r="L138" s="21">
        <v>0</v>
      </c>
      <c r="M138" s="21">
        <v>0</v>
      </c>
      <c r="N138" s="21">
        <v>4.5</v>
      </c>
      <c r="O138" s="21">
        <v>0</v>
      </c>
      <c r="P138" s="21">
        <v>0</v>
      </c>
      <c r="Q138" s="21">
        <v>0</v>
      </c>
      <c r="R138" s="21">
        <v>1</v>
      </c>
      <c r="S138" s="22">
        <v>10</v>
      </c>
      <c r="T138" s="22">
        <v>10</v>
      </c>
      <c r="U138" s="21">
        <v>10</v>
      </c>
      <c r="V138" s="21">
        <v>0</v>
      </c>
      <c r="W138" s="21">
        <v>0</v>
      </c>
      <c r="X138" s="15">
        <v>4</v>
      </c>
      <c r="Y138" s="15">
        <v>2.3199999999999998</v>
      </c>
      <c r="Z138" s="15">
        <v>1.63</v>
      </c>
      <c r="AA138" s="15">
        <v>1.05</v>
      </c>
    </row>
    <row r="139" spans="1:27" ht="16.5" customHeight="1" x14ac:dyDescent="0.25">
      <c r="A139" s="18">
        <v>6058</v>
      </c>
      <c r="B139" s="18">
        <v>5059</v>
      </c>
      <c r="C139" s="19" t="s">
        <v>484</v>
      </c>
      <c r="D139" s="19" t="str">
        <f t="shared" si="20"/>
        <v>SOCIETA' CATTOLICA</v>
      </c>
      <c r="E139" s="19" t="str">
        <f t="shared" si="15"/>
        <v>GUARDO AVANTI NEW</v>
      </c>
      <c r="F139" s="19" t="str">
        <f t="shared" si="21"/>
        <v>PIANO INDIVIDUALE PENSIONISTICO DI TIPO ASSICURATIVO  - FONDO PENSIONE GUARDO AVANTI NEW</v>
      </c>
      <c r="G139" s="19" t="str">
        <f t="shared" si="14"/>
        <v>CATTOLICA PREVIDENZA BILANCIATO</v>
      </c>
      <c r="H139" s="19" t="str">
        <f t="shared" si="22"/>
        <v>FONDO INTERNO</v>
      </c>
      <c r="I139" s="20">
        <v>39272</v>
      </c>
      <c r="J139" s="21">
        <v>0</v>
      </c>
      <c r="K139" s="21">
        <v>0</v>
      </c>
      <c r="L139" s="21">
        <v>0</v>
      </c>
      <c r="M139" s="21">
        <v>0</v>
      </c>
      <c r="N139" s="21">
        <v>1.9</v>
      </c>
      <c r="O139" s="21">
        <v>1.4</v>
      </c>
      <c r="P139" s="21">
        <v>25</v>
      </c>
      <c r="Q139" s="21">
        <v>0</v>
      </c>
      <c r="R139" s="21">
        <v>0</v>
      </c>
      <c r="S139" s="22">
        <v>0</v>
      </c>
      <c r="T139" s="22">
        <v>0</v>
      </c>
      <c r="U139" s="21">
        <v>0</v>
      </c>
      <c r="V139" s="21">
        <v>0</v>
      </c>
      <c r="W139" s="21">
        <v>40</v>
      </c>
      <c r="X139" s="15">
        <v>2.4</v>
      </c>
      <c r="Y139" s="15">
        <v>1.82</v>
      </c>
      <c r="Z139" s="15">
        <v>1.55</v>
      </c>
      <c r="AA139" s="15">
        <v>1.33</v>
      </c>
    </row>
    <row r="140" spans="1:27" ht="16.5" customHeight="1" x14ac:dyDescent="0.25">
      <c r="A140" s="18">
        <v>6058</v>
      </c>
      <c r="B140" s="18">
        <v>5059</v>
      </c>
      <c r="C140" s="19" t="s">
        <v>488</v>
      </c>
      <c r="D140" s="19" t="str">
        <f t="shared" ref="D140:D151" si="23">VLOOKUP(A140,TAV_PROD,2,FALSE)</f>
        <v>SOCIETA' CATTOLICA</v>
      </c>
      <c r="E140" s="19" t="str">
        <f t="shared" si="15"/>
        <v>GUARDO AVANTI NEW</v>
      </c>
      <c r="F140" s="19" t="str">
        <f t="shared" si="21"/>
        <v>PIANO INDIVIDUALE PENSIONISTICO DI TIPO ASSICURATIVO  - FONDO PENSIONE GUARDO AVANTI NEW</v>
      </c>
      <c r="G140" s="19" t="str">
        <f t="shared" si="14"/>
        <v>CATTOLICA PREVIDENZA AZIONARIO</v>
      </c>
      <c r="H140" s="19" t="str">
        <f t="shared" si="22"/>
        <v>FONDO INTERNO</v>
      </c>
      <c r="I140" s="20">
        <v>39272</v>
      </c>
      <c r="J140" s="21">
        <v>0</v>
      </c>
      <c r="K140" s="21">
        <v>0</v>
      </c>
      <c r="L140" s="21">
        <v>0</v>
      </c>
      <c r="M140" s="21">
        <v>0</v>
      </c>
      <c r="N140" s="21">
        <v>1.9</v>
      </c>
      <c r="O140" s="21">
        <v>1.6</v>
      </c>
      <c r="P140" s="21">
        <v>25</v>
      </c>
      <c r="Q140" s="21">
        <v>0</v>
      </c>
      <c r="R140" s="21">
        <v>0</v>
      </c>
      <c r="S140" s="22">
        <v>0</v>
      </c>
      <c r="T140" s="22">
        <v>0</v>
      </c>
      <c r="U140" s="21">
        <v>0</v>
      </c>
      <c r="V140" s="21">
        <v>0</v>
      </c>
      <c r="W140" s="21">
        <v>40</v>
      </c>
      <c r="X140" s="15">
        <v>2.58</v>
      </c>
      <c r="Y140" s="15">
        <v>2</v>
      </c>
      <c r="Z140" s="15">
        <v>1.73</v>
      </c>
      <c r="AA140" s="15">
        <v>1.51</v>
      </c>
    </row>
    <row r="141" spans="1:27" ht="16.5" customHeight="1" x14ac:dyDescent="0.25">
      <c r="A141" s="18">
        <v>6058</v>
      </c>
      <c r="B141" s="18">
        <v>5059</v>
      </c>
      <c r="C141" s="19" t="s">
        <v>489</v>
      </c>
      <c r="D141" s="19" t="str">
        <f t="shared" si="23"/>
        <v>SOCIETA' CATTOLICA</v>
      </c>
      <c r="E141" s="19" t="str">
        <f t="shared" si="15"/>
        <v>GUARDO AVANTI NEW</v>
      </c>
      <c r="F141" s="19" t="str">
        <f t="shared" si="21"/>
        <v>PIANO INDIVIDUALE PENSIONISTICO DI TIPO ASSICURATIVO  - FONDO PENSIONE GUARDO AVANTI NEW</v>
      </c>
      <c r="G141" s="19" t="str">
        <f t="shared" si="14"/>
        <v>CATTOLICA PREVIDENZA SICURO</v>
      </c>
      <c r="H141" s="19" t="str">
        <f t="shared" si="22"/>
        <v>GESTIONE SEPARATA</v>
      </c>
      <c r="I141" s="20">
        <v>39272</v>
      </c>
      <c r="J141" s="21">
        <v>0</v>
      </c>
      <c r="K141" s="21">
        <v>0</v>
      </c>
      <c r="L141" s="21">
        <v>0</v>
      </c>
      <c r="M141" s="21">
        <v>0</v>
      </c>
      <c r="N141" s="21">
        <v>1.9</v>
      </c>
      <c r="O141" s="21">
        <v>0</v>
      </c>
      <c r="P141" s="21">
        <v>0</v>
      </c>
      <c r="Q141" s="21">
        <v>0</v>
      </c>
      <c r="R141" s="21">
        <v>1.2</v>
      </c>
      <c r="S141" s="22">
        <v>0</v>
      </c>
      <c r="T141" s="22">
        <v>0</v>
      </c>
      <c r="U141" s="21">
        <v>0</v>
      </c>
      <c r="V141" s="21">
        <v>0</v>
      </c>
      <c r="W141" s="21">
        <v>40</v>
      </c>
      <c r="X141" s="15">
        <v>2.23</v>
      </c>
      <c r="Y141" s="15">
        <v>1.64</v>
      </c>
      <c r="Z141" s="15">
        <v>1.38</v>
      </c>
      <c r="AA141" s="15">
        <v>1.1499999999999999</v>
      </c>
    </row>
    <row r="142" spans="1:27" ht="16.5" customHeight="1" x14ac:dyDescent="0.25">
      <c r="A142" s="18">
        <v>6059</v>
      </c>
      <c r="B142" s="18">
        <v>5060</v>
      </c>
      <c r="C142" s="19" t="s">
        <v>490</v>
      </c>
      <c r="D142" s="19" t="str">
        <f t="shared" si="23"/>
        <v>SOCIETA' CATTOLICA</v>
      </c>
      <c r="E142" s="19" t="str">
        <f t="shared" si="15"/>
        <v>PUNTALTO</v>
      </c>
      <c r="F142" s="19" t="str">
        <f t="shared" si="21"/>
        <v>PIANO INDIVIDUALE PENSIONISTICO DI TIPO ASSICURATIVO - FONDO PENSIONE - PUNTALTO</v>
      </c>
      <c r="G142" s="19" t="str">
        <f t="shared" si="14"/>
        <v>CATTOLICA PREVIDENZA BILANCIATO</v>
      </c>
      <c r="H142" s="19" t="str">
        <f t="shared" si="22"/>
        <v>FONDO INTERNO</v>
      </c>
      <c r="I142" s="20">
        <v>39272</v>
      </c>
      <c r="J142" s="21">
        <v>0</v>
      </c>
      <c r="K142" s="21">
        <v>0</v>
      </c>
      <c r="L142" s="21">
        <v>0</v>
      </c>
      <c r="M142" s="21">
        <v>0</v>
      </c>
      <c r="N142" s="21">
        <v>2.2999999999999998</v>
      </c>
      <c r="O142" s="21">
        <v>1.4</v>
      </c>
      <c r="P142" s="21">
        <v>25</v>
      </c>
      <c r="Q142" s="21">
        <v>0</v>
      </c>
      <c r="R142" s="21">
        <v>0</v>
      </c>
      <c r="S142" s="22">
        <v>0</v>
      </c>
      <c r="T142" s="22">
        <v>0</v>
      </c>
      <c r="U142" s="21">
        <v>0</v>
      </c>
      <c r="V142" s="21">
        <v>0</v>
      </c>
      <c r="W142" s="21">
        <v>40</v>
      </c>
      <c r="X142" s="15">
        <v>2.65</v>
      </c>
      <c r="Y142" s="15">
        <v>1.94</v>
      </c>
      <c r="Z142" s="15">
        <v>1.62</v>
      </c>
      <c r="AA142" s="15">
        <v>1.35</v>
      </c>
    </row>
    <row r="143" spans="1:27" ht="16.5" customHeight="1" x14ac:dyDescent="0.25">
      <c r="A143" s="18">
        <v>6059</v>
      </c>
      <c r="B143" s="18">
        <v>5060</v>
      </c>
      <c r="C143" s="19" t="s">
        <v>491</v>
      </c>
      <c r="D143" s="19" t="str">
        <f t="shared" si="23"/>
        <v>SOCIETA' CATTOLICA</v>
      </c>
      <c r="E143" s="19" t="str">
        <f t="shared" si="15"/>
        <v>PUNTALTO</v>
      </c>
      <c r="F143" s="19" t="str">
        <f t="shared" si="21"/>
        <v>PIANO INDIVIDUALE PENSIONISTICO DI TIPO ASSICURATIVO - FONDO PENSIONE - PUNTALTO</v>
      </c>
      <c r="G143" s="19" t="str">
        <f t="shared" si="14"/>
        <v>CATTOLICA PREVIDENZA AZIONARIO</v>
      </c>
      <c r="H143" s="19" t="str">
        <f t="shared" si="22"/>
        <v>FONDO INTERNO</v>
      </c>
      <c r="I143" s="20">
        <v>39272</v>
      </c>
      <c r="J143" s="21">
        <v>0</v>
      </c>
      <c r="K143" s="21">
        <v>0</v>
      </c>
      <c r="L143" s="21">
        <v>0</v>
      </c>
      <c r="M143" s="21">
        <v>0</v>
      </c>
      <c r="N143" s="21">
        <v>2.2999999999999998</v>
      </c>
      <c r="O143" s="21">
        <v>1.6</v>
      </c>
      <c r="P143" s="21">
        <v>25</v>
      </c>
      <c r="Q143" s="21">
        <v>0</v>
      </c>
      <c r="R143" s="21">
        <v>0</v>
      </c>
      <c r="S143" s="22">
        <v>0</v>
      </c>
      <c r="T143" s="22">
        <v>0</v>
      </c>
      <c r="U143" s="21">
        <v>0</v>
      </c>
      <c r="V143" s="21">
        <v>0</v>
      </c>
      <c r="W143" s="21">
        <v>40</v>
      </c>
      <c r="X143" s="15">
        <v>2.82</v>
      </c>
      <c r="Y143" s="15">
        <v>2.12</v>
      </c>
      <c r="Z143" s="15">
        <v>1.8</v>
      </c>
      <c r="AA143" s="15">
        <v>1.53</v>
      </c>
    </row>
    <row r="144" spans="1:27" ht="16.5" customHeight="1" x14ac:dyDescent="0.25">
      <c r="A144" s="18">
        <v>6059</v>
      </c>
      <c r="B144" s="18">
        <v>5060</v>
      </c>
      <c r="C144" s="19" t="s">
        <v>492</v>
      </c>
      <c r="D144" s="19" t="str">
        <f t="shared" si="23"/>
        <v>SOCIETA' CATTOLICA</v>
      </c>
      <c r="E144" s="19" t="str">
        <f t="shared" si="15"/>
        <v>PUNTALTO</v>
      </c>
      <c r="F144" s="19" t="str">
        <f t="shared" si="21"/>
        <v>PIANO INDIVIDUALE PENSIONISTICO DI TIPO ASSICURATIVO - FONDO PENSIONE - PUNTALTO</v>
      </c>
      <c r="G144" s="19" t="str">
        <f t="shared" si="14"/>
        <v>CATTOLICA PREVIDENZA SICURO</v>
      </c>
      <c r="H144" s="19" t="str">
        <f t="shared" si="22"/>
        <v>GESTIONE SEPARATA</v>
      </c>
      <c r="I144" s="20">
        <v>39272</v>
      </c>
      <c r="J144" s="21">
        <v>0</v>
      </c>
      <c r="K144" s="21">
        <v>0</v>
      </c>
      <c r="L144" s="21">
        <v>0</v>
      </c>
      <c r="M144" s="21">
        <v>0</v>
      </c>
      <c r="N144" s="21">
        <v>2.2999999999999998</v>
      </c>
      <c r="O144" s="21">
        <v>0</v>
      </c>
      <c r="P144" s="21">
        <v>0</v>
      </c>
      <c r="Q144" s="21">
        <v>0</v>
      </c>
      <c r="R144" s="21">
        <v>1.2</v>
      </c>
      <c r="S144" s="22">
        <v>0</v>
      </c>
      <c r="T144" s="22">
        <v>0</v>
      </c>
      <c r="U144" s="21">
        <v>0</v>
      </c>
      <c r="V144" s="21">
        <v>0</v>
      </c>
      <c r="W144" s="21">
        <v>40</v>
      </c>
      <c r="X144" s="15">
        <v>2.4700000000000002</v>
      </c>
      <c r="Y144" s="15">
        <v>1.76</v>
      </c>
      <c r="Z144" s="15">
        <v>1.44</v>
      </c>
      <c r="AA144" s="15">
        <v>1.17</v>
      </c>
    </row>
    <row r="145" spans="1:27" ht="16.5" customHeight="1" x14ac:dyDescent="0.25">
      <c r="A145" s="18">
        <v>6056</v>
      </c>
      <c r="B145" s="18">
        <v>5052</v>
      </c>
      <c r="C145" s="19" t="s">
        <v>469</v>
      </c>
      <c r="D145" s="19" t="str">
        <f t="shared" si="23"/>
        <v>SOCIETA' REALE MUTUA</v>
      </c>
      <c r="E145" s="19" t="str">
        <f t="shared" si="15"/>
        <v>CENTO STELLE REALE</v>
      </c>
      <c r="F145" s="19" t="str">
        <f t="shared" si="21"/>
        <v>CENTO STELLE REALE - PIANO INDIVIDUALE PENSIONISTICO DI TIPO ASSICURATIVO - FONDO PENSIONE</v>
      </c>
      <c r="G145" s="19" t="str">
        <f t="shared" si="14"/>
        <v>REALE LINEA PRUDENTE</v>
      </c>
      <c r="H145" s="19" t="str">
        <f t="shared" si="22"/>
        <v>FONDO INTERNO</v>
      </c>
      <c r="I145" s="20">
        <v>39276</v>
      </c>
      <c r="J145" s="21">
        <v>10</v>
      </c>
      <c r="K145" s="21">
        <v>0</v>
      </c>
      <c r="L145" s="21">
        <v>0</v>
      </c>
      <c r="M145" s="21">
        <v>0</v>
      </c>
      <c r="N145" s="21">
        <v>1</v>
      </c>
      <c r="O145" s="21">
        <v>0.35</v>
      </c>
      <c r="P145" s="21">
        <v>0</v>
      </c>
      <c r="Q145" s="21">
        <v>0</v>
      </c>
      <c r="R145" s="21">
        <v>0</v>
      </c>
      <c r="S145" s="22">
        <v>15</v>
      </c>
      <c r="T145" s="22">
        <v>75</v>
      </c>
      <c r="U145" s="21">
        <v>0</v>
      </c>
      <c r="V145" s="21">
        <v>0</v>
      </c>
      <c r="W145" s="21">
        <v>0</v>
      </c>
      <c r="X145" s="15">
        <v>1.53</v>
      </c>
      <c r="Y145" s="15">
        <v>0.82</v>
      </c>
      <c r="Z145" s="15">
        <v>0.56999999999999995</v>
      </c>
      <c r="AA145" s="15">
        <v>0.38</v>
      </c>
    </row>
    <row r="146" spans="1:27" ht="16.5" customHeight="1" x14ac:dyDescent="0.25">
      <c r="A146" s="18">
        <v>6056</v>
      </c>
      <c r="B146" s="18">
        <v>5052</v>
      </c>
      <c r="C146" s="19" t="s">
        <v>474</v>
      </c>
      <c r="D146" s="19" t="str">
        <f>VLOOKUP(A146,TAV_PROD,2,FALSE)</f>
        <v>SOCIETA' REALE MUTUA</v>
      </c>
      <c r="E146" s="19" t="str">
        <f t="shared" si="15"/>
        <v>CENTO STELLE REALE</v>
      </c>
      <c r="F146" s="19" t="str">
        <f t="shared" si="21"/>
        <v>CENTO STELLE REALE - PIANO INDIVIDUALE PENSIONISTICO DI TIPO ASSICURATIVO - FONDO PENSIONE</v>
      </c>
      <c r="G146" s="19" t="str">
        <f t="shared" si="14"/>
        <v>REALE LINEA EQUILIBRIO</v>
      </c>
      <c r="H146" s="19" t="str">
        <f t="shared" si="22"/>
        <v>FONDO INTERNO</v>
      </c>
      <c r="I146" s="20">
        <v>39276</v>
      </c>
      <c r="J146" s="21">
        <v>10</v>
      </c>
      <c r="K146" s="21">
        <v>0</v>
      </c>
      <c r="L146" s="21">
        <v>0</v>
      </c>
      <c r="M146" s="21">
        <v>0</v>
      </c>
      <c r="N146" s="21">
        <v>1</v>
      </c>
      <c r="O146" s="21">
        <v>1.7</v>
      </c>
      <c r="P146" s="21">
        <v>0</v>
      </c>
      <c r="Q146" s="21">
        <v>0</v>
      </c>
      <c r="R146" s="21">
        <v>0</v>
      </c>
      <c r="S146" s="22">
        <v>15</v>
      </c>
      <c r="T146" s="22">
        <v>75</v>
      </c>
      <c r="U146" s="21">
        <v>0</v>
      </c>
      <c r="V146" s="21">
        <v>0</v>
      </c>
      <c r="W146" s="21">
        <v>0</v>
      </c>
      <c r="X146" s="15">
        <v>2.72</v>
      </c>
      <c r="Y146" s="15">
        <v>2.02</v>
      </c>
      <c r="Z146" s="15">
        <v>1.77</v>
      </c>
      <c r="AA146" s="15">
        <v>1.58</v>
      </c>
    </row>
    <row r="147" spans="1:27" ht="16.5" customHeight="1" x14ac:dyDescent="0.25">
      <c r="A147" s="18">
        <v>6056</v>
      </c>
      <c r="B147" s="18">
        <v>5052</v>
      </c>
      <c r="C147" s="19" t="s">
        <v>475</v>
      </c>
      <c r="D147" s="19" t="str">
        <f t="shared" si="23"/>
        <v>SOCIETA' REALE MUTUA</v>
      </c>
      <c r="E147" s="19" t="str">
        <f t="shared" si="15"/>
        <v>CENTO STELLE REALE</v>
      </c>
      <c r="F147" s="19" t="str">
        <f t="shared" si="21"/>
        <v>CENTO STELLE REALE - PIANO INDIVIDUALE PENSIONISTICO DI TIPO ASSICURATIVO - FONDO PENSIONE</v>
      </c>
      <c r="G147" s="19" t="str">
        <f t="shared" si="14"/>
        <v>REALE LINEA FUTURO</v>
      </c>
      <c r="H147" s="19" t="str">
        <f t="shared" si="22"/>
        <v>FONDO INTERNO</v>
      </c>
      <c r="I147" s="20">
        <v>39276</v>
      </c>
      <c r="J147" s="21">
        <v>10</v>
      </c>
      <c r="K147" s="21">
        <v>0</v>
      </c>
      <c r="L147" s="21">
        <v>0</v>
      </c>
      <c r="M147" s="21">
        <v>0</v>
      </c>
      <c r="N147" s="21">
        <v>1</v>
      </c>
      <c r="O147" s="21">
        <v>2.2000000000000002</v>
      </c>
      <c r="P147" s="21">
        <v>0</v>
      </c>
      <c r="Q147" s="21">
        <v>0</v>
      </c>
      <c r="R147" s="21">
        <v>0</v>
      </c>
      <c r="S147" s="22">
        <v>15</v>
      </c>
      <c r="T147" s="22">
        <v>75</v>
      </c>
      <c r="U147" s="21">
        <v>0</v>
      </c>
      <c r="V147" s="21">
        <v>0</v>
      </c>
      <c r="W147" s="21">
        <v>0</v>
      </c>
      <c r="X147" s="15">
        <v>3.16</v>
      </c>
      <c r="Y147" s="15">
        <v>2.4700000000000002</v>
      </c>
      <c r="Z147" s="15">
        <v>2.2200000000000002</v>
      </c>
      <c r="AA147" s="15">
        <v>2.0299999999999998</v>
      </c>
    </row>
    <row r="148" spans="1:27" ht="16.5" customHeight="1" x14ac:dyDescent="0.25">
      <c r="A148" s="18">
        <v>6033</v>
      </c>
      <c r="B148" s="18">
        <v>5031</v>
      </c>
      <c r="C148" s="19" t="s">
        <v>352</v>
      </c>
      <c r="D148" s="19" t="str">
        <f t="shared" si="23"/>
        <v>TORO ASSICURAZIONI</v>
      </c>
      <c r="E148" s="19" t="str">
        <f t="shared" si="15"/>
        <v>FORMULA PENSIONE INTEGRATIVA</v>
      </c>
      <c r="F148" s="19" t="str">
        <f t="shared" si="21"/>
        <v>FORMULA PENSIONE INTEGRATIVA - PIANO INDIVIDUALE PENSIONISTICO DI TIPO ASSICURATIVO - FONDO PENSIONE</v>
      </c>
      <c r="G148" s="19" t="str">
        <f t="shared" si="14"/>
        <v>RISPAV PREVIDENZA</v>
      </c>
      <c r="H148" s="19" t="str">
        <f t="shared" si="22"/>
        <v>GESTIONE SEPARATA</v>
      </c>
      <c r="I148" s="20">
        <v>39280</v>
      </c>
      <c r="J148" s="21">
        <v>0</v>
      </c>
      <c r="K148" s="21">
        <v>0</v>
      </c>
      <c r="L148" s="21">
        <v>0</v>
      </c>
      <c r="M148" s="21">
        <v>0</v>
      </c>
      <c r="N148" s="21">
        <v>4.5</v>
      </c>
      <c r="O148" s="21">
        <v>0</v>
      </c>
      <c r="P148" s="21">
        <v>0</v>
      </c>
      <c r="Q148" s="21">
        <v>0</v>
      </c>
      <c r="R148" s="21">
        <v>1.3</v>
      </c>
      <c r="S148" s="22">
        <v>0</v>
      </c>
      <c r="T148" s="22">
        <v>0</v>
      </c>
      <c r="U148" s="21">
        <v>0</v>
      </c>
      <c r="V148" s="21">
        <v>0</v>
      </c>
      <c r="W148" s="21">
        <v>50</v>
      </c>
      <c r="X148" s="15">
        <v>3.96</v>
      </c>
      <c r="Y148" s="15">
        <v>2.5299999999999998</v>
      </c>
      <c r="Z148" s="15">
        <v>1.9</v>
      </c>
      <c r="AA148" s="15">
        <v>1.36</v>
      </c>
    </row>
    <row r="149" spans="1:27" ht="16.5" customHeight="1" x14ac:dyDescent="0.25">
      <c r="A149" s="18">
        <v>6033</v>
      </c>
      <c r="B149" s="18">
        <v>5031</v>
      </c>
      <c r="C149" s="19" t="s">
        <v>353</v>
      </c>
      <c r="D149" s="19" t="str">
        <f>VLOOKUP(A149,TAV_PROD,2,FALSE)</f>
        <v>TORO ASSICURAZIONI</v>
      </c>
      <c r="E149" s="19" t="str">
        <f t="shared" si="15"/>
        <v>FORMULA PENSIONE INTEGRATIVA</v>
      </c>
      <c r="F149" s="19" t="str">
        <f t="shared" si="21"/>
        <v>FORMULA PENSIONE INTEGRATIVA - PIANO INDIVIDUALE PENSIONISTICO DI TIPO ASSICURATIVO - FONDO PENSIONE</v>
      </c>
      <c r="G149" s="19" t="str">
        <f t="shared" si="14"/>
        <v>TORO AZIONARIO PREVIDENZA</v>
      </c>
      <c r="H149" s="19" t="str">
        <f t="shared" si="22"/>
        <v>FONDO INTERNO</v>
      </c>
      <c r="I149" s="20">
        <v>39280</v>
      </c>
      <c r="J149" s="21">
        <v>0</v>
      </c>
      <c r="K149" s="21">
        <v>0</v>
      </c>
      <c r="L149" s="21">
        <v>0</v>
      </c>
      <c r="M149" s="21">
        <v>0</v>
      </c>
      <c r="N149" s="21">
        <v>4.5</v>
      </c>
      <c r="O149" s="21">
        <v>1.9</v>
      </c>
      <c r="P149" s="21">
        <v>0</v>
      </c>
      <c r="Q149" s="21">
        <v>0</v>
      </c>
      <c r="R149" s="21">
        <v>0</v>
      </c>
      <c r="S149" s="22">
        <v>0</v>
      </c>
      <c r="T149" s="22">
        <v>0</v>
      </c>
      <c r="U149" s="21">
        <v>0</v>
      </c>
      <c r="V149" s="21">
        <v>0</v>
      </c>
      <c r="W149" s="21">
        <v>50</v>
      </c>
      <c r="X149" s="15">
        <v>4.54</v>
      </c>
      <c r="Y149" s="15">
        <v>3.06</v>
      </c>
      <c r="Z149" s="15">
        <v>2.4300000000000002</v>
      </c>
      <c r="AA149" s="15">
        <v>1.9</v>
      </c>
    </row>
    <row r="150" spans="1:27" ht="16.5" customHeight="1" x14ac:dyDescent="0.25">
      <c r="A150" s="18">
        <v>6034</v>
      </c>
      <c r="B150" s="18">
        <v>5032</v>
      </c>
      <c r="C150" s="19" t="s">
        <v>354</v>
      </c>
      <c r="D150" s="19" t="str">
        <f t="shared" si="23"/>
        <v>TORO ASSICURAZIONI</v>
      </c>
      <c r="E150" s="19" t="str">
        <f t="shared" si="15"/>
        <v>PIANO PENSIONE TORO</v>
      </c>
      <c r="F150" s="19" t="str">
        <f t="shared" si="21"/>
        <v>PIANO PENSIONE TORO - PIANO INDIVIDUALE PENSIONISTICO DI TIPO ASSICURATIVO - FONDO PENSIONE</v>
      </c>
      <c r="G150" s="19" t="str">
        <f t="shared" ref="G150:G175" si="24">VLOOKUP(C150,TAV_LINEE,2,FALSE)</f>
        <v>RISPAV PREVIDENZA</v>
      </c>
      <c r="H150" s="19" t="str">
        <f t="shared" si="22"/>
        <v>GESTIONE SEPARATA</v>
      </c>
      <c r="I150" s="20">
        <v>39280</v>
      </c>
      <c r="J150" s="21">
        <v>0</v>
      </c>
      <c r="K150" s="21">
        <v>0</v>
      </c>
      <c r="L150" s="21">
        <v>0</v>
      </c>
      <c r="M150" s="21">
        <v>0</v>
      </c>
      <c r="N150" s="21">
        <v>4.5</v>
      </c>
      <c r="O150" s="21">
        <v>0</v>
      </c>
      <c r="P150" s="21">
        <v>0</v>
      </c>
      <c r="Q150" s="21">
        <v>0</v>
      </c>
      <c r="R150" s="21">
        <v>1.3</v>
      </c>
      <c r="S150" s="22">
        <v>0</v>
      </c>
      <c r="T150" s="22">
        <v>0</v>
      </c>
      <c r="U150" s="21">
        <v>0</v>
      </c>
      <c r="V150" s="21">
        <v>0</v>
      </c>
      <c r="W150" s="21">
        <v>50</v>
      </c>
      <c r="X150" s="15">
        <v>3.96</v>
      </c>
      <c r="Y150" s="15">
        <v>2.5299999999999998</v>
      </c>
      <c r="Z150" s="15">
        <v>1.9</v>
      </c>
      <c r="AA150" s="15">
        <v>1.36</v>
      </c>
    </row>
    <row r="151" spans="1:27" ht="16.5" customHeight="1" x14ac:dyDescent="0.25">
      <c r="A151" s="18">
        <v>6034</v>
      </c>
      <c r="B151" s="18">
        <v>5032</v>
      </c>
      <c r="C151" s="19" t="s">
        <v>355</v>
      </c>
      <c r="D151" s="19" t="str">
        <f t="shared" si="23"/>
        <v>TORO ASSICURAZIONI</v>
      </c>
      <c r="E151" s="19" t="str">
        <f t="shared" ref="E151:E175" si="25">VLOOKUP(A151,TAV_PROD,3,FALSE)</f>
        <v>PIANO PENSIONE TORO</v>
      </c>
      <c r="F151" s="19" t="str">
        <f t="shared" si="21"/>
        <v>PIANO PENSIONE TORO - PIANO INDIVIDUALE PENSIONISTICO DI TIPO ASSICURATIVO - FONDO PENSIONE</v>
      </c>
      <c r="G151" s="19" t="str">
        <f t="shared" si="24"/>
        <v>TORO AZIONARIO PREVIDENZA</v>
      </c>
      <c r="H151" s="19" t="str">
        <f t="shared" si="22"/>
        <v>FONDO INTERNO</v>
      </c>
      <c r="I151" s="20">
        <v>39280</v>
      </c>
      <c r="J151" s="21">
        <v>0</v>
      </c>
      <c r="K151" s="21">
        <v>0</v>
      </c>
      <c r="L151" s="21">
        <v>0</v>
      </c>
      <c r="M151" s="21">
        <v>0</v>
      </c>
      <c r="N151" s="21">
        <v>4.5</v>
      </c>
      <c r="O151" s="21">
        <v>1.9</v>
      </c>
      <c r="P151" s="21">
        <v>0</v>
      </c>
      <c r="Q151" s="21">
        <v>0</v>
      </c>
      <c r="R151" s="21">
        <v>0</v>
      </c>
      <c r="S151" s="22">
        <v>0</v>
      </c>
      <c r="T151" s="22">
        <v>0</v>
      </c>
      <c r="U151" s="21">
        <v>0</v>
      </c>
      <c r="V151" s="21">
        <v>0</v>
      </c>
      <c r="W151" s="21">
        <v>50</v>
      </c>
      <c r="X151" s="15">
        <v>4.54</v>
      </c>
      <c r="Y151" s="15">
        <v>3.06</v>
      </c>
      <c r="Z151" s="15">
        <v>2.4300000000000002</v>
      </c>
      <c r="AA151" s="15">
        <v>1.9</v>
      </c>
    </row>
    <row r="152" spans="1:27" ht="16.5" customHeight="1" x14ac:dyDescent="0.25">
      <c r="A152" s="18">
        <v>6063</v>
      </c>
      <c r="B152" s="18">
        <v>5050</v>
      </c>
      <c r="C152" s="19" t="s">
        <v>500</v>
      </c>
      <c r="D152" s="19" t="str">
        <f t="shared" ref="D152:D175" si="26">VLOOKUP(A152,TAV_PROD,2,FALSE)</f>
        <v>UNIPOL ASSICURAZIONI</v>
      </c>
      <c r="E152" s="19" t="str">
        <f t="shared" si="25"/>
        <v>UNIPOL FUTURO PRESENTE</v>
      </c>
      <c r="F152" s="19" t="str">
        <f t="shared" si="21"/>
        <v>UNIPOL FUTURO PRESENTE - PIANO INDIVIDUALE PENSIONISTICO DI TIPO ASSICURATIVO - FONDO PENSIONE</v>
      </c>
      <c r="G152" s="19" t="str">
        <f t="shared" si="24"/>
        <v>PREVIDENZATTIVA</v>
      </c>
      <c r="H152" s="19" t="str">
        <f t="shared" si="22"/>
        <v>GESTIONE SEPARATA</v>
      </c>
      <c r="I152" s="20">
        <v>39273</v>
      </c>
      <c r="J152" s="21">
        <v>50</v>
      </c>
      <c r="K152" s="21">
        <v>0</v>
      </c>
      <c r="L152" s="21">
        <v>0</v>
      </c>
      <c r="M152" s="21">
        <v>0</v>
      </c>
      <c r="N152" s="21">
        <v>4</v>
      </c>
      <c r="O152" s="21">
        <v>0</v>
      </c>
      <c r="P152" s="21">
        <v>0</v>
      </c>
      <c r="Q152" s="21">
        <v>0</v>
      </c>
      <c r="R152" s="21">
        <v>1</v>
      </c>
      <c r="S152" s="22">
        <v>0</v>
      </c>
      <c r="T152" s="22">
        <v>0</v>
      </c>
      <c r="U152" s="21">
        <v>0</v>
      </c>
      <c r="V152" s="21">
        <v>0</v>
      </c>
      <c r="W152" s="21">
        <v>0</v>
      </c>
      <c r="X152" s="15">
        <v>4</v>
      </c>
      <c r="Y152" s="15">
        <v>2.2400000000000002</v>
      </c>
      <c r="Z152" s="15">
        <v>1.58</v>
      </c>
      <c r="AA152" s="15">
        <v>1.08</v>
      </c>
    </row>
    <row r="153" spans="1:27" ht="16.5" customHeight="1" x14ac:dyDescent="0.25">
      <c r="A153" s="18">
        <v>6069</v>
      </c>
      <c r="B153" s="18">
        <v>5068</v>
      </c>
      <c r="C153" s="19" t="s">
        <v>166</v>
      </c>
      <c r="D153" s="19" t="str">
        <f t="shared" si="26"/>
        <v>UNIQA PREVIDENZA</v>
      </c>
      <c r="E153" s="19" t="str">
        <f t="shared" si="25"/>
        <v>DOMANI SICURO PLUS</v>
      </c>
      <c r="F153" s="19" t="str">
        <f t="shared" si="21"/>
        <v>DOMANI SICURO PLUS - PIANO INDIVIDUALE PENSIONISTICO DI TIPO ASSICURATIVO - FONDO PENSIONE</v>
      </c>
      <c r="G153" s="19" t="str">
        <f t="shared" si="24"/>
        <v>PREFIN FUTURO</v>
      </c>
      <c r="H153" s="19" t="str">
        <f t="shared" si="22"/>
        <v>GESTIONE SEPARATA</v>
      </c>
      <c r="I153" s="20">
        <v>39290</v>
      </c>
      <c r="J153" s="21">
        <v>0</v>
      </c>
      <c r="K153" s="21">
        <v>0</v>
      </c>
      <c r="L153" s="21">
        <v>0</v>
      </c>
      <c r="M153" s="21">
        <v>0</v>
      </c>
      <c r="N153" s="21">
        <v>4.5</v>
      </c>
      <c r="O153" s="21">
        <v>0</v>
      </c>
      <c r="P153" s="21">
        <v>0</v>
      </c>
      <c r="Q153" s="21">
        <v>0</v>
      </c>
      <c r="R153" s="21">
        <v>1.3</v>
      </c>
      <c r="S153" s="16">
        <v>100</v>
      </c>
      <c r="T153" s="22">
        <v>0</v>
      </c>
      <c r="U153" s="21">
        <v>0</v>
      </c>
      <c r="V153" s="21">
        <v>0</v>
      </c>
      <c r="W153" s="21">
        <v>50</v>
      </c>
      <c r="X153" s="15">
        <v>4.1100000000000003</v>
      </c>
      <c r="Y153" s="15">
        <v>2.63</v>
      </c>
      <c r="Z153" s="15">
        <v>1.95</v>
      </c>
      <c r="AA153" s="15">
        <v>1.36</v>
      </c>
    </row>
    <row r="154" spans="1:27" ht="16.5" customHeight="1" x14ac:dyDescent="0.25">
      <c r="A154" s="18">
        <v>6069</v>
      </c>
      <c r="B154" s="18">
        <v>5068</v>
      </c>
      <c r="C154" s="19" t="s">
        <v>167</v>
      </c>
      <c r="D154" s="19" t="str">
        <f t="shared" si="26"/>
        <v>UNIQA PREVIDENZA</v>
      </c>
      <c r="E154" s="19" t="str">
        <f t="shared" si="25"/>
        <v>DOMANI SICURO PLUS</v>
      </c>
      <c r="F154" s="19" t="str">
        <f t="shared" si="21"/>
        <v>DOMANI SICURO PLUS - PIANO INDIVIDUALE PENSIONISTICO DI TIPO ASSICURATIVO - FONDO PENSIONE</v>
      </c>
      <c r="G154" s="19" t="str">
        <f t="shared" si="24"/>
        <v>UNIQA FORZA FUTURO</v>
      </c>
      <c r="H154" s="19" t="str">
        <f t="shared" si="22"/>
        <v>FONDO INTERNO</v>
      </c>
      <c r="I154" s="20">
        <v>39290</v>
      </c>
      <c r="J154" s="21">
        <v>0</v>
      </c>
      <c r="K154" s="21">
        <v>0</v>
      </c>
      <c r="L154" s="21">
        <v>0</v>
      </c>
      <c r="M154" s="21">
        <v>0</v>
      </c>
      <c r="N154" s="21">
        <v>4.5</v>
      </c>
      <c r="O154" s="21">
        <v>1.9</v>
      </c>
      <c r="P154" s="21">
        <v>0</v>
      </c>
      <c r="Q154" s="21">
        <v>0</v>
      </c>
      <c r="R154" s="21">
        <v>0</v>
      </c>
      <c r="S154" s="16">
        <v>100</v>
      </c>
      <c r="T154" s="22">
        <v>0</v>
      </c>
      <c r="U154" s="21">
        <v>0</v>
      </c>
      <c r="V154" s="21">
        <v>0</v>
      </c>
      <c r="W154" s="21">
        <v>50</v>
      </c>
      <c r="X154" s="15">
        <v>4.7</v>
      </c>
      <c r="Y154" s="15">
        <v>3.23</v>
      </c>
      <c r="Z154" s="15">
        <v>2.5499999999999998</v>
      </c>
      <c r="AA154" s="15">
        <v>1.97</v>
      </c>
    </row>
    <row r="155" spans="1:27" ht="16.5" customHeight="1" x14ac:dyDescent="0.25">
      <c r="A155" s="18">
        <v>6062</v>
      </c>
      <c r="B155" s="18">
        <v>5067</v>
      </c>
      <c r="C155" s="19" t="s">
        <v>498</v>
      </c>
      <c r="D155" s="19" t="str">
        <f t="shared" si="26"/>
        <v>UNIQA PREVIDENZA</v>
      </c>
      <c r="E155" s="19" t="str">
        <f t="shared" si="25"/>
        <v>DOMANI SICURO</v>
      </c>
      <c r="F155" s="19" t="str">
        <f t="shared" si="21"/>
        <v>DOMANI SICURO - PIANO INDIVIDUALE PENSIONISTICO DI  TIPO ASSICURATIVO - FONDO PENSIONE</v>
      </c>
      <c r="G155" s="19" t="str">
        <f t="shared" si="24"/>
        <v>PREFIN FUTURO</v>
      </c>
      <c r="H155" s="19" t="str">
        <f t="shared" si="22"/>
        <v>GESTIONE SEPARATA</v>
      </c>
      <c r="I155" s="20">
        <v>39290</v>
      </c>
      <c r="J155" s="21">
        <v>0</v>
      </c>
      <c r="K155" s="21">
        <v>0</v>
      </c>
      <c r="L155" s="21">
        <v>0</v>
      </c>
      <c r="M155" s="21">
        <v>0</v>
      </c>
      <c r="N155" s="21">
        <v>5</v>
      </c>
      <c r="O155" s="21">
        <v>0</v>
      </c>
      <c r="P155" s="21">
        <v>0</v>
      </c>
      <c r="Q155" s="21">
        <f>(15*5+13*5+10*25)/35</f>
        <v>11.142857142857142</v>
      </c>
      <c r="R155" s="21">
        <v>0.5</v>
      </c>
      <c r="S155" s="22">
        <v>0</v>
      </c>
      <c r="T155" s="22">
        <v>0</v>
      </c>
      <c r="U155" s="21">
        <v>0</v>
      </c>
      <c r="V155" s="21">
        <v>0</v>
      </c>
      <c r="W155" s="21">
        <v>0</v>
      </c>
      <c r="X155" s="15">
        <v>3.62</v>
      </c>
      <c r="Y155" s="15">
        <v>2.0699999999999998</v>
      </c>
      <c r="Z155" s="15">
        <v>1.3</v>
      </c>
      <c r="AA155" s="15">
        <v>0.67</v>
      </c>
    </row>
    <row r="156" spans="1:27" ht="16.5" customHeight="1" x14ac:dyDescent="0.25">
      <c r="A156" s="18">
        <v>6021</v>
      </c>
      <c r="B156" s="18">
        <v>5013</v>
      </c>
      <c r="C156" s="19" t="s">
        <v>315</v>
      </c>
      <c r="D156" s="19" t="str">
        <f t="shared" si="26"/>
        <v>VENEZIA ASSICURAZIONI</v>
      </c>
      <c r="E156" s="19" t="str">
        <f t="shared" si="25"/>
        <v>BINTER PIP</v>
      </c>
      <c r="F156" s="19" t="str">
        <f t="shared" si="21"/>
        <v>BINTER PIP - PIANO INDIVIDUALE PENSIONISTICO DI TIPO ASSICURATIVO - FONDO PENSIONE</v>
      </c>
      <c r="G156" s="19" t="str">
        <f t="shared" si="24"/>
        <v>RIALTO PREVIDENZA</v>
      </c>
      <c r="H156" s="19" t="str">
        <f t="shared" si="22"/>
        <v>GESTIONE SEPARATA</v>
      </c>
      <c r="I156" s="20">
        <v>39212</v>
      </c>
      <c r="J156" s="21">
        <v>0</v>
      </c>
      <c r="K156" s="21">
        <v>0</v>
      </c>
      <c r="L156" s="21">
        <v>0</v>
      </c>
      <c r="M156" s="21">
        <v>0</v>
      </c>
      <c r="N156" s="21">
        <v>3</v>
      </c>
      <c r="O156" s="21">
        <v>0</v>
      </c>
      <c r="P156" s="21">
        <v>0.1</v>
      </c>
      <c r="Q156" s="21">
        <v>0</v>
      </c>
      <c r="R156" s="21">
        <v>1.5</v>
      </c>
      <c r="S156" s="22">
        <v>50</v>
      </c>
      <c r="T156" s="22">
        <v>0</v>
      </c>
      <c r="U156" s="21">
        <v>0</v>
      </c>
      <c r="V156" s="21">
        <v>0</v>
      </c>
      <c r="W156" s="21">
        <v>50</v>
      </c>
      <c r="X156" s="15">
        <v>4.0599999999999996</v>
      </c>
      <c r="Y156" s="15">
        <v>2.4900000000000002</v>
      </c>
      <c r="Z156" s="15">
        <v>1.92</v>
      </c>
      <c r="AA156" s="15">
        <v>1.49</v>
      </c>
    </row>
    <row r="157" spans="1:27" ht="16.5" customHeight="1" x14ac:dyDescent="0.25">
      <c r="A157" s="18">
        <v>6021</v>
      </c>
      <c r="B157" s="18">
        <v>5013</v>
      </c>
      <c r="C157" s="19" t="s">
        <v>316</v>
      </c>
      <c r="D157" s="19" t="str">
        <f t="shared" si="26"/>
        <v>VENEZIA ASSICURAZIONI</v>
      </c>
      <c r="E157" s="19" t="str">
        <f t="shared" si="25"/>
        <v>BINTER PIP</v>
      </c>
      <c r="F157" s="19" t="str">
        <f t="shared" si="21"/>
        <v>BINTER PIP - PIANO INDIVIDUALE PENSIONISTICO DI TIPO ASSICURATIVO - FONDO PENSIONE</v>
      </c>
      <c r="G157" s="19" t="str">
        <f t="shared" si="24"/>
        <v>LVA DINAMICO PREVIDENZA</v>
      </c>
      <c r="H157" s="19" t="str">
        <f t="shared" si="22"/>
        <v>FONDO INTERNO</v>
      </c>
      <c r="I157" s="20">
        <v>39212</v>
      </c>
      <c r="J157" s="21">
        <v>0</v>
      </c>
      <c r="K157" s="21">
        <v>0</v>
      </c>
      <c r="L157" s="21">
        <v>0</v>
      </c>
      <c r="M157" s="21">
        <v>0</v>
      </c>
      <c r="N157" s="21">
        <v>3</v>
      </c>
      <c r="O157" s="21">
        <v>2.8</v>
      </c>
      <c r="P157" s="10">
        <v>0</v>
      </c>
      <c r="Q157" s="21">
        <v>0</v>
      </c>
      <c r="R157" s="21">
        <v>0</v>
      </c>
      <c r="S157" s="22">
        <v>50</v>
      </c>
      <c r="T157" s="22">
        <v>0</v>
      </c>
      <c r="U157" s="21">
        <v>0</v>
      </c>
      <c r="V157" s="21">
        <v>0</v>
      </c>
      <c r="W157" s="21">
        <v>50</v>
      </c>
      <c r="X157" s="15">
        <v>5.4</v>
      </c>
      <c r="Y157" s="15">
        <v>3.74</v>
      </c>
      <c r="Z157" s="15">
        <v>3.18</v>
      </c>
      <c r="AA157" s="15">
        <v>2.75</v>
      </c>
    </row>
    <row r="158" spans="1:27" ht="16.5" customHeight="1" x14ac:dyDescent="0.25">
      <c r="A158" s="18">
        <v>6022</v>
      </c>
      <c r="B158" s="18">
        <v>5014</v>
      </c>
      <c r="C158" s="19" t="s">
        <v>317</v>
      </c>
      <c r="D158" s="19" t="str">
        <f t="shared" si="26"/>
        <v>VENEZIA ASSICURAZIONI</v>
      </c>
      <c r="E158" s="19" t="str">
        <f t="shared" si="25"/>
        <v>BSI PREVIDENZA ATTIVA</v>
      </c>
      <c r="F158" s="19" t="str">
        <f t="shared" si="21"/>
        <v>BSI PREVIDENZA ATTIVA - PIANO INDIVIDUALE PENSIONISTICO DI TIPO ASSICURATIVO - FONDO PENSIONE</v>
      </c>
      <c r="G158" s="19" t="str">
        <f t="shared" si="24"/>
        <v>RIALTO PREVIDENZA</v>
      </c>
      <c r="H158" s="19" t="str">
        <f t="shared" si="22"/>
        <v>GESTIONE SEPARATA</v>
      </c>
      <c r="I158" s="20">
        <v>39212</v>
      </c>
      <c r="J158" s="21">
        <v>0</v>
      </c>
      <c r="K158" s="21">
        <v>0</v>
      </c>
      <c r="L158" s="21">
        <v>0</v>
      </c>
      <c r="M158" s="21">
        <v>0</v>
      </c>
      <c r="N158" s="21">
        <v>3</v>
      </c>
      <c r="O158" s="21">
        <v>0</v>
      </c>
      <c r="P158" s="21">
        <v>0.1</v>
      </c>
      <c r="Q158" s="21">
        <v>0</v>
      </c>
      <c r="R158" s="21">
        <v>1.5</v>
      </c>
      <c r="S158" s="22">
        <v>50</v>
      </c>
      <c r="T158" s="22">
        <v>0</v>
      </c>
      <c r="U158" s="21">
        <v>0</v>
      </c>
      <c r="V158" s="21">
        <v>0</v>
      </c>
      <c r="W158" s="21">
        <v>50</v>
      </c>
      <c r="X158" s="15">
        <v>4.0599999999999996</v>
      </c>
      <c r="Y158" s="15">
        <v>2.4900000000000002</v>
      </c>
      <c r="Z158" s="15">
        <v>1.92</v>
      </c>
      <c r="AA158" s="15">
        <v>1.49</v>
      </c>
    </row>
    <row r="159" spans="1:27" ht="16.5" customHeight="1" x14ac:dyDescent="0.25">
      <c r="A159" s="18">
        <v>6022</v>
      </c>
      <c r="B159" s="18">
        <v>5014</v>
      </c>
      <c r="C159" s="19" t="s">
        <v>318</v>
      </c>
      <c r="D159" s="19" t="str">
        <f t="shared" si="26"/>
        <v>VENEZIA ASSICURAZIONI</v>
      </c>
      <c r="E159" s="19" t="str">
        <f t="shared" si="25"/>
        <v>BSI PREVIDENZA ATTIVA</v>
      </c>
      <c r="F159" s="19" t="str">
        <f t="shared" si="21"/>
        <v>BSI PREVIDENZA ATTIVA - PIANO INDIVIDUALE PENSIONISTICO DI TIPO ASSICURATIVO - FONDO PENSIONE</v>
      </c>
      <c r="G159" s="19" t="str">
        <f t="shared" si="24"/>
        <v>LVA DINAMICO PREVIDENZA</v>
      </c>
      <c r="H159" s="19" t="str">
        <f t="shared" si="22"/>
        <v>FONDO INTERNO</v>
      </c>
      <c r="I159" s="20">
        <v>39212</v>
      </c>
      <c r="J159" s="21">
        <v>0</v>
      </c>
      <c r="K159" s="21">
        <v>0</v>
      </c>
      <c r="L159" s="21">
        <v>0</v>
      </c>
      <c r="M159" s="21">
        <v>0</v>
      </c>
      <c r="N159" s="21">
        <v>3</v>
      </c>
      <c r="O159" s="21">
        <v>2.8</v>
      </c>
      <c r="P159" s="10">
        <v>0</v>
      </c>
      <c r="Q159" s="21">
        <v>0</v>
      </c>
      <c r="R159" s="21">
        <v>0</v>
      </c>
      <c r="S159" s="22">
        <v>50</v>
      </c>
      <c r="T159" s="22">
        <v>0</v>
      </c>
      <c r="U159" s="21">
        <v>0</v>
      </c>
      <c r="V159" s="21">
        <v>0</v>
      </c>
      <c r="W159" s="21">
        <v>50</v>
      </c>
      <c r="X159" s="15">
        <v>5.4</v>
      </c>
      <c r="Y159" s="15">
        <v>3.74</v>
      </c>
      <c r="Z159" s="15">
        <v>3.18</v>
      </c>
      <c r="AA159" s="15">
        <v>2.75</v>
      </c>
    </row>
    <row r="160" spans="1:27" ht="16.5" customHeight="1" x14ac:dyDescent="0.25">
      <c r="A160" s="18">
        <v>6023</v>
      </c>
      <c r="B160" s="18">
        <v>5015</v>
      </c>
      <c r="C160" s="19" t="s">
        <v>319</v>
      </c>
      <c r="D160" s="19" t="str">
        <f t="shared" si="26"/>
        <v>VENEZIA ASSICURAZIONI</v>
      </c>
      <c r="E160" s="19" t="str">
        <f t="shared" si="25"/>
        <v>ALPE ADRIA PREVIDENZ</v>
      </c>
      <c r="F160" s="19" t="str">
        <f t="shared" si="21"/>
        <v>ALPE ADRIA PREVIDENZA - PIANO INDIVIDUALE PENSIONISTICO DI TIPO ASSICURATIVO - FONDO PENSIONE</v>
      </c>
      <c r="G160" s="19" t="str">
        <f t="shared" si="24"/>
        <v>RIALTO PREVIDENZA</v>
      </c>
      <c r="H160" s="19" t="str">
        <f t="shared" si="22"/>
        <v>GESTIONE SEPARATA</v>
      </c>
      <c r="I160" s="20">
        <v>39212</v>
      </c>
      <c r="J160" s="21">
        <v>0</v>
      </c>
      <c r="K160" s="21">
        <v>0</v>
      </c>
      <c r="L160" s="21">
        <v>0</v>
      </c>
      <c r="M160" s="21">
        <v>0</v>
      </c>
      <c r="N160" s="21">
        <v>3</v>
      </c>
      <c r="O160" s="21">
        <v>0</v>
      </c>
      <c r="P160" s="21">
        <v>0.1</v>
      </c>
      <c r="Q160" s="21">
        <v>0</v>
      </c>
      <c r="R160" s="21">
        <v>1.5</v>
      </c>
      <c r="S160" s="22">
        <v>50</v>
      </c>
      <c r="T160" s="22">
        <v>0</v>
      </c>
      <c r="U160" s="21">
        <v>0</v>
      </c>
      <c r="V160" s="21">
        <v>0</v>
      </c>
      <c r="W160" s="21">
        <v>50</v>
      </c>
      <c r="X160" s="15">
        <v>4.0599999999999996</v>
      </c>
      <c r="Y160" s="15">
        <v>2.4900000000000002</v>
      </c>
      <c r="Z160" s="15">
        <v>1.92</v>
      </c>
      <c r="AA160" s="15">
        <v>1.49</v>
      </c>
    </row>
    <row r="161" spans="1:27" ht="16.5" customHeight="1" x14ac:dyDescent="0.25">
      <c r="A161" s="18">
        <v>6023</v>
      </c>
      <c r="B161" s="18">
        <v>5015</v>
      </c>
      <c r="C161" s="19" t="s">
        <v>320</v>
      </c>
      <c r="D161" s="19" t="str">
        <f t="shared" si="26"/>
        <v>VENEZIA ASSICURAZIONI</v>
      </c>
      <c r="E161" s="19" t="str">
        <f t="shared" si="25"/>
        <v>ALPE ADRIA PREVIDENZ</v>
      </c>
      <c r="F161" s="19" t="str">
        <f t="shared" si="21"/>
        <v>ALPE ADRIA PREVIDENZA - PIANO INDIVIDUALE PENSIONISTICO DI TIPO ASSICURATIVO - FONDO PENSIONE</v>
      </c>
      <c r="G161" s="19" t="str">
        <f t="shared" si="24"/>
        <v>LVA DINAMICO PREVIDENZA</v>
      </c>
      <c r="H161" s="19" t="str">
        <f t="shared" si="22"/>
        <v>FONDO INTERNO</v>
      </c>
      <c r="I161" s="20">
        <v>39212</v>
      </c>
      <c r="J161" s="21">
        <v>0</v>
      </c>
      <c r="K161" s="21">
        <v>0</v>
      </c>
      <c r="L161" s="21">
        <v>0</v>
      </c>
      <c r="M161" s="21">
        <v>0</v>
      </c>
      <c r="N161" s="21">
        <v>3</v>
      </c>
      <c r="O161" s="21">
        <v>2.8</v>
      </c>
      <c r="P161" s="10">
        <v>0</v>
      </c>
      <c r="Q161" s="21">
        <v>0</v>
      </c>
      <c r="R161" s="21"/>
      <c r="S161" s="22">
        <v>50</v>
      </c>
      <c r="T161" s="22">
        <v>0</v>
      </c>
      <c r="U161" s="21">
        <v>0</v>
      </c>
      <c r="V161" s="21">
        <v>0</v>
      </c>
      <c r="W161" s="21">
        <v>50</v>
      </c>
      <c r="X161" s="15">
        <v>5.4</v>
      </c>
      <c r="Y161" s="15">
        <v>3.74</v>
      </c>
      <c r="Z161" s="15">
        <v>3.18</v>
      </c>
      <c r="AA161" s="15">
        <v>2.75</v>
      </c>
    </row>
    <row r="162" spans="1:27" ht="16.5" customHeight="1" x14ac:dyDescent="0.25">
      <c r="A162" s="18">
        <v>6024</v>
      </c>
      <c r="B162" s="18">
        <v>5016</v>
      </c>
      <c r="C162" s="19" t="s">
        <v>321</v>
      </c>
      <c r="D162" s="19" t="str">
        <f t="shared" si="26"/>
        <v>VENEZIA ASSICURAZIONI</v>
      </c>
      <c r="E162" s="19" t="str">
        <f t="shared" si="25"/>
        <v>BG PREVIDENZA ATTIVA</v>
      </c>
      <c r="F162" s="19" t="str">
        <f t="shared" si="21"/>
        <v>BG PREVIDENZA ATTIVA - PIANO INDIVIDUALE PENSIONISTICO DI TIPO ASSICURATIVO - FONDO PENSIONE</v>
      </c>
      <c r="G162" s="19" t="str">
        <f t="shared" si="24"/>
        <v>RIALTO PREVIDENZA</v>
      </c>
      <c r="H162" s="19" t="str">
        <f t="shared" si="22"/>
        <v>GESTIONE SEPARATA</v>
      </c>
      <c r="I162" s="20">
        <v>39212</v>
      </c>
      <c r="J162" s="21">
        <v>0</v>
      </c>
      <c r="K162" s="21">
        <v>0</v>
      </c>
      <c r="L162" s="21">
        <v>0</v>
      </c>
      <c r="M162" s="21">
        <v>0</v>
      </c>
      <c r="N162" s="21">
        <v>3</v>
      </c>
      <c r="O162" s="21">
        <v>0</v>
      </c>
      <c r="P162" s="21">
        <v>0.1</v>
      </c>
      <c r="Q162" s="21">
        <v>0</v>
      </c>
      <c r="R162" s="21">
        <v>1.5</v>
      </c>
      <c r="S162" s="22">
        <v>50</v>
      </c>
      <c r="T162" s="22">
        <v>0</v>
      </c>
      <c r="U162" s="21">
        <v>0</v>
      </c>
      <c r="V162" s="21">
        <v>0</v>
      </c>
      <c r="W162" s="21">
        <v>50</v>
      </c>
      <c r="X162" s="15">
        <v>4.0599999999999996</v>
      </c>
      <c r="Y162" s="15">
        <v>2.4900000000000002</v>
      </c>
      <c r="Z162" s="15">
        <v>1.92</v>
      </c>
      <c r="AA162" s="15">
        <v>1.49</v>
      </c>
    </row>
    <row r="163" spans="1:27" ht="16.5" customHeight="1" x14ac:dyDescent="0.25">
      <c r="A163" s="18">
        <v>6024</v>
      </c>
      <c r="B163" s="18">
        <v>5016</v>
      </c>
      <c r="C163" s="19" t="s">
        <v>322</v>
      </c>
      <c r="D163" s="19" t="str">
        <f t="shared" si="26"/>
        <v>VENEZIA ASSICURAZIONI</v>
      </c>
      <c r="E163" s="19" t="str">
        <f t="shared" si="25"/>
        <v>BG PREVIDENZA ATTIVA</v>
      </c>
      <c r="F163" s="19" t="str">
        <f t="shared" si="21"/>
        <v>BG PREVIDENZA ATTIVA - PIANO INDIVIDUALE PENSIONISTICO DI TIPO ASSICURATIVO - FONDO PENSIONE</v>
      </c>
      <c r="G163" s="19" t="str">
        <f t="shared" si="24"/>
        <v>LVA DINAMICO PREVIDENZA</v>
      </c>
      <c r="H163" s="19" t="str">
        <f t="shared" si="22"/>
        <v>FONDO INTERNO</v>
      </c>
      <c r="I163" s="20">
        <v>39212</v>
      </c>
      <c r="J163" s="21">
        <v>0</v>
      </c>
      <c r="K163" s="21">
        <v>0</v>
      </c>
      <c r="L163" s="21">
        <v>0</v>
      </c>
      <c r="M163" s="21">
        <v>0</v>
      </c>
      <c r="N163" s="21">
        <v>3</v>
      </c>
      <c r="O163" s="21">
        <v>2.8</v>
      </c>
      <c r="P163" s="10">
        <v>0</v>
      </c>
      <c r="Q163" s="21">
        <v>0</v>
      </c>
      <c r="R163" s="21">
        <v>0</v>
      </c>
      <c r="S163" s="22">
        <v>50</v>
      </c>
      <c r="T163" s="22">
        <v>0</v>
      </c>
      <c r="U163" s="21">
        <v>0</v>
      </c>
      <c r="V163" s="21">
        <v>0</v>
      </c>
      <c r="W163" s="21">
        <v>50</v>
      </c>
      <c r="X163" s="15">
        <v>5.4</v>
      </c>
      <c r="Y163" s="15">
        <v>3.74</v>
      </c>
      <c r="Z163" s="15">
        <v>3.18</v>
      </c>
      <c r="AA163" s="15">
        <v>2.75</v>
      </c>
    </row>
    <row r="164" spans="1:27" ht="16.5" customHeight="1" x14ac:dyDescent="0.25">
      <c r="A164" s="18">
        <v>6008</v>
      </c>
      <c r="B164" s="18">
        <v>5012</v>
      </c>
      <c r="C164" s="19" t="s">
        <v>45</v>
      </c>
      <c r="D164" s="19" t="str">
        <f t="shared" si="26"/>
        <v>ZURICH INVESTMENTS LIFE</v>
      </c>
      <c r="E164" s="19" t="str">
        <f t="shared" si="25"/>
        <v>VIPENSIONO</v>
      </c>
      <c r="F164" s="19" t="str">
        <f t="shared" si="21"/>
        <v>VIPENSIONO - PIANO INDIVIDUALE PENSIONISTICO DI TIPO ASSICURATIVO - FONDO PENSIONE</v>
      </c>
      <c r="G164" s="19" t="str">
        <f t="shared" si="24"/>
        <v>FONDO VIP</v>
      </c>
      <c r="H164" s="19" t="str">
        <f t="shared" si="22"/>
        <v>GESTIONE SEPARATA</v>
      </c>
      <c r="I164" s="20">
        <v>39211</v>
      </c>
      <c r="J164" s="21">
        <v>0</v>
      </c>
      <c r="K164" s="21">
        <v>0</v>
      </c>
      <c r="L164" s="21">
        <v>0</v>
      </c>
      <c r="M164" s="21">
        <v>0</v>
      </c>
      <c r="N164" s="21">
        <v>3.5</v>
      </c>
      <c r="O164" s="21">
        <v>1.8</v>
      </c>
      <c r="P164" s="21">
        <v>0</v>
      </c>
      <c r="Q164" s="21">
        <v>0</v>
      </c>
      <c r="R164" s="21">
        <v>0</v>
      </c>
      <c r="S164" s="21">
        <v>100</v>
      </c>
      <c r="T164" s="21">
        <v>100</v>
      </c>
      <c r="U164" s="21">
        <v>100</v>
      </c>
      <c r="V164" s="21">
        <v>0</v>
      </c>
      <c r="W164" s="21">
        <v>0</v>
      </c>
      <c r="X164" s="23">
        <v>3.94</v>
      </c>
      <c r="Y164" s="23">
        <v>2.78</v>
      </c>
      <c r="Z164" s="23">
        <v>2.17</v>
      </c>
      <c r="AA164" s="23">
        <v>1.67</v>
      </c>
    </row>
    <row r="165" spans="1:27" ht="16.5" customHeight="1" x14ac:dyDescent="0.25">
      <c r="A165" s="18">
        <v>6008</v>
      </c>
      <c r="B165" s="18">
        <v>5012</v>
      </c>
      <c r="C165" s="19" t="s">
        <v>46</v>
      </c>
      <c r="D165" s="19" t="str">
        <f t="shared" si="26"/>
        <v>ZURICH INVESTMENTS LIFE</v>
      </c>
      <c r="E165" s="19" t="str">
        <f t="shared" si="25"/>
        <v>VIPENSIONO</v>
      </c>
      <c r="F165" s="19" t="str">
        <f t="shared" si="21"/>
        <v>VIPENSIONO - PIANO INDIVIDUALE PENSIONISTICO DI TIPO ASSICURATIVO - FONDO PENSIONE</v>
      </c>
      <c r="G165" s="19" t="str">
        <f t="shared" si="24"/>
        <v>EUROVIP</v>
      </c>
      <c r="H165" s="19" t="str">
        <f t="shared" si="22"/>
        <v>FONDO INTERNO</v>
      </c>
      <c r="I165" s="20">
        <v>39211</v>
      </c>
      <c r="J165" s="21">
        <v>0</v>
      </c>
      <c r="K165" s="21">
        <v>0</v>
      </c>
      <c r="L165" s="21">
        <v>0</v>
      </c>
      <c r="M165" s="21">
        <v>0</v>
      </c>
      <c r="N165" s="21">
        <v>2.5</v>
      </c>
      <c r="O165" s="21">
        <v>0</v>
      </c>
      <c r="P165" s="21">
        <v>0</v>
      </c>
      <c r="Q165" s="21">
        <v>0</v>
      </c>
      <c r="R165" s="21">
        <v>1.5</v>
      </c>
      <c r="S165" s="21">
        <v>100</v>
      </c>
      <c r="T165" s="21">
        <v>100</v>
      </c>
      <c r="U165" s="21">
        <v>100</v>
      </c>
      <c r="V165" s="21">
        <v>0</v>
      </c>
      <c r="W165" s="21">
        <v>0</v>
      </c>
      <c r="X165" s="23">
        <v>3.59</v>
      </c>
      <c r="Y165" s="23">
        <v>2.73</v>
      </c>
      <c r="Z165" s="23">
        <v>2.2799999999999998</v>
      </c>
      <c r="AA165" s="23">
        <v>1.92</v>
      </c>
    </row>
    <row r="166" spans="1:27" ht="13.5" customHeight="1" x14ac:dyDescent="0.25">
      <c r="A166" s="28">
        <v>6074</v>
      </c>
      <c r="B166" s="28" t="s">
        <v>512</v>
      </c>
      <c r="C166" s="29" t="s">
        <v>207</v>
      </c>
      <c r="D166" s="29" t="s">
        <v>214</v>
      </c>
      <c r="E166" s="29" t="s">
        <v>213</v>
      </c>
      <c r="F166" s="29" t="s">
        <v>554</v>
      </c>
      <c r="G166" s="29" t="s">
        <v>217</v>
      </c>
      <c r="H166" s="29" t="s">
        <v>397</v>
      </c>
      <c r="I166" s="35">
        <v>39252</v>
      </c>
      <c r="J166" s="30">
        <v>0</v>
      </c>
      <c r="K166" s="30">
        <v>0</v>
      </c>
      <c r="L166" s="30">
        <v>0</v>
      </c>
      <c r="M166" s="30">
        <v>0</v>
      </c>
      <c r="N166" s="30">
        <v>4</v>
      </c>
      <c r="O166" s="30">
        <v>0.6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20</v>
      </c>
      <c r="X166" s="32">
        <v>3.323</v>
      </c>
      <c r="Y166" s="32">
        <v>2.0579999999999998</v>
      </c>
      <c r="Z166" s="32">
        <v>1.486</v>
      </c>
      <c r="AA166" s="32">
        <v>1.0029999999999999</v>
      </c>
    </row>
    <row r="167" spans="1:27" ht="13.5" customHeight="1" x14ac:dyDescent="0.25">
      <c r="A167" s="28">
        <v>6074</v>
      </c>
      <c r="B167" s="28" t="s">
        <v>512</v>
      </c>
      <c r="C167" s="29" t="s">
        <v>208</v>
      </c>
      <c r="D167" s="29" t="s">
        <v>214</v>
      </c>
      <c r="E167" s="29" t="s">
        <v>213</v>
      </c>
      <c r="F167" s="29" t="s">
        <v>554</v>
      </c>
      <c r="G167" s="29" t="s">
        <v>548</v>
      </c>
      <c r="H167" s="29" t="s">
        <v>397</v>
      </c>
      <c r="I167" s="35">
        <v>39252</v>
      </c>
      <c r="J167" s="30">
        <v>0</v>
      </c>
      <c r="K167" s="30">
        <v>0</v>
      </c>
      <c r="L167" s="30">
        <v>0</v>
      </c>
      <c r="M167" s="30">
        <v>0</v>
      </c>
      <c r="N167" s="30">
        <v>4</v>
      </c>
      <c r="O167" s="30">
        <v>0.6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20</v>
      </c>
      <c r="X167" s="32">
        <v>4.9279999999999999</v>
      </c>
      <c r="Y167" s="32">
        <v>3.6</v>
      </c>
      <c r="Z167" s="32">
        <v>3.0230000000000001</v>
      </c>
      <c r="AA167" s="32">
        <v>2.5750000000000002</v>
      </c>
    </row>
    <row r="168" spans="1:27" ht="13.5" customHeight="1" x14ac:dyDescent="0.25">
      <c r="A168" s="28">
        <v>6074</v>
      </c>
      <c r="B168" s="28" t="s">
        <v>512</v>
      </c>
      <c r="C168" s="29" t="s">
        <v>209</v>
      </c>
      <c r="D168" s="29" t="s">
        <v>214</v>
      </c>
      <c r="E168" s="29" t="s">
        <v>213</v>
      </c>
      <c r="F168" s="29" t="s">
        <v>554</v>
      </c>
      <c r="G168" s="29" t="s">
        <v>549</v>
      </c>
      <c r="H168" s="29" t="s">
        <v>397</v>
      </c>
      <c r="I168" s="35">
        <v>39252</v>
      </c>
      <c r="J168" s="30">
        <v>0</v>
      </c>
      <c r="K168" s="30">
        <v>0</v>
      </c>
      <c r="L168" s="30">
        <v>0</v>
      </c>
      <c r="M168" s="30">
        <v>0</v>
      </c>
      <c r="N168" s="30">
        <v>4</v>
      </c>
      <c r="O168" s="30">
        <v>0.6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20</v>
      </c>
      <c r="X168" s="32">
        <v>4.9589999999999996</v>
      </c>
      <c r="Y168" s="32">
        <v>3.629</v>
      </c>
      <c r="Z168" s="32">
        <v>3.0510000000000002</v>
      </c>
      <c r="AA168" s="32">
        <v>2.6040000000000001</v>
      </c>
    </row>
    <row r="169" spans="1:27" ht="13.5" customHeight="1" x14ac:dyDescent="0.25">
      <c r="A169" s="28">
        <v>6074</v>
      </c>
      <c r="B169" s="28" t="s">
        <v>512</v>
      </c>
      <c r="C169" s="29" t="s">
        <v>210</v>
      </c>
      <c r="D169" s="29" t="s">
        <v>214</v>
      </c>
      <c r="E169" s="29" t="s">
        <v>213</v>
      </c>
      <c r="F169" s="29" t="s">
        <v>554</v>
      </c>
      <c r="G169" s="29" t="s">
        <v>550</v>
      </c>
      <c r="H169" s="29" t="s">
        <v>397</v>
      </c>
      <c r="I169" s="35">
        <v>39252</v>
      </c>
      <c r="J169" s="30">
        <v>0</v>
      </c>
      <c r="K169" s="30">
        <v>0</v>
      </c>
      <c r="L169" s="30">
        <v>0</v>
      </c>
      <c r="M169" s="30">
        <v>0</v>
      </c>
      <c r="N169" s="30">
        <v>4</v>
      </c>
      <c r="O169" s="30">
        <v>0.6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20</v>
      </c>
      <c r="X169" s="32">
        <v>4.8879999999999999</v>
      </c>
      <c r="Y169" s="32">
        <v>3.5619999999999998</v>
      </c>
      <c r="Z169" s="32">
        <v>2.9860000000000002</v>
      </c>
      <c r="AA169" s="32">
        <v>2.5369999999999999</v>
      </c>
    </row>
    <row r="170" spans="1:27" ht="13.5" customHeight="1" x14ac:dyDescent="0.25">
      <c r="A170" s="28">
        <v>6074</v>
      </c>
      <c r="B170" s="28" t="s">
        <v>512</v>
      </c>
      <c r="C170" s="29" t="s">
        <v>211</v>
      </c>
      <c r="D170" s="29" t="s">
        <v>214</v>
      </c>
      <c r="E170" s="29" t="s">
        <v>213</v>
      </c>
      <c r="F170" s="29" t="s">
        <v>554</v>
      </c>
      <c r="G170" s="29" t="s">
        <v>552</v>
      </c>
      <c r="H170" s="29" t="s">
        <v>397</v>
      </c>
      <c r="I170" s="35">
        <v>39252</v>
      </c>
      <c r="J170" s="30">
        <v>0</v>
      </c>
      <c r="K170" s="30">
        <v>0</v>
      </c>
      <c r="L170" s="30">
        <v>0</v>
      </c>
      <c r="M170" s="30">
        <v>0</v>
      </c>
      <c r="N170" s="30">
        <v>4</v>
      </c>
      <c r="O170" s="30">
        <v>0.6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20</v>
      </c>
      <c r="X170" s="32">
        <v>4.9379999999999997</v>
      </c>
      <c r="Y170" s="32">
        <v>3.61</v>
      </c>
      <c r="Z170" s="32">
        <v>3.0329999999999999</v>
      </c>
      <c r="AA170" s="32">
        <v>2.585</v>
      </c>
    </row>
    <row r="171" spans="1:27" ht="13.5" customHeight="1" x14ac:dyDescent="0.25">
      <c r="A171" s="28">
        <v>6074</v>
      </c>
      <c r="B171" s="28" t="s">
        <v>512</v>
      </c>
      <c r="C171" s="29" t="s">
        <v>212</v>
      </c>
      <c r="D171" s="29" t="s">
        <v>214</v>
      </c>
      <c r="E171" s="29" t="s">
        <v>213</v>
      </c>
      <c r="F171" s="29" t="s">
        <v>554</v>
      </c>
      <c r="G171" s="29" t="s">
        <v>553</v>
      </c>
      <c r="H171" s="29" t="s">
        <v>397</v>
      </c>
      <c r="I171" s="35">
        <v>39252</v>
      </c>
      <c r="J171" s="30">
        <v>0</v>
      </c>
      <c r="K171" s="30">
        <v>0</v>
      </c>
      <c r="L171" s="30">
        <v>0</v>
      </c>
      <c r="M171" s="30">
        <v>0</v>
      </c>
      <c r="N171" s="30">
        <v>4</v>
      </c>
      <c r="O171" s="30">
        <v>0.6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20</v>
      </c>
      <c r="X171" s="32">
        <v>4.9589999999999996</v>
      </c>
      <c r="Y171" s="32">
        <v>3.629</v>
      </c>
      <c r="Z171" s="32">
        <v>3.0510000000000002</v>
      </c>
      <c r="AA171" s="32">
        <v>2.6040000000000001</v>
      </c>
    </row>
    <row r="172" spans="1:27" x14ac:dyDescent="0.25">
      <c r="A172" s="28">
        <v>6075</v>
      </c>
      <c r="B172" s="28" t="s">
        <v>512</v>
      </c>
      <c r="C172" s="28" t="s">
        <v>197</v>
      </c>
      <c r="D172" s="29" t="str">
        <f t="shared" si="26"/>
        <v>SARA LIFE</v>
      </c>
      <c r="E172" s="29" t="str">
        <f t="shared" si="25"/>
        <v>SARA LIFE MULTISTRATEGY</v>
      </c>
      <c r="F172" s="29" t="str">
        <f t="shared" si="21"/>
        <v>SARA LIFE MULTISTRATEGY PIP - PIANO INDIVIDUALE PENSIONISTICO DI TIPO ASSICURATIVO - FONDO PENSIONE</v>
      </c>
      <c r="G172" s="29" t="str">
        <f t="shared" si="24"/>
        <v>ORIZZONTI 2007</v>
      </c>
      <c r="H172" s="29" t="str">
        <f t="shared" si="22"/>
        <v>GESTIONE SEPARATA</v>
      </c>
      <c r="I172" s="35">
        <v>39272</v>
      </c>
      <c r="J172" s="30">
        <v>15</v>
      </c>
      <c r="K172" s="30">
        <v>0</v>
      </c>
      <c r="L172" s="30">
        <v>0</v>
      </c>
      <c r="M172" s="30">
        <v>0</v>
      </c>
      <c r="N172" s="30">
        <v>3.2</v>
      </c>
      <c r="O172" s="30">
        <v>0</v>
      </c>
      <c r="P172" s="30">
        <v>0</v>
      </c>
      <c r="Q172" s="30">
        <v>20</v>
      </c>
      <c r="R172" s="30">
        <v>2</v>
      </c>
      <c r="S172" s="30">
        <v>25</v>
      </c>
      <c r="T172" s="30">
        <v>25</v>
      </c>
      <c r="U172" s="30">
        <v>25</v>
      </c>
      <c r="V172" s="30">
        <v>25</v>
      </c>
      <c r="W172" s="30">
        <v>300</v>
      </c>
      <c r="X172" s="37">
        <v>4.21</v>
      </c>
      <c r="Y172" s="37">
        <v>2.86</v>
      </c>
      <c r="Z172" s="37">
        <v>2.37</v>
      </c>
      <c r="AA172" s="37">
        <v>1.99</v>
      </c>
    </row>
    <row r="173" spans="1:27" x14ac:dyDescent="0.25">
      <c r="A173" s="28">
        <v>6075</v>
      </c>
      <c r="B173" s="28" t="s">
        <v>512</v>
      </c>
      <c r="C173" s="28" t="s">
        <v>199</v>
      </c>
      <c r="D173" s="29" t="str">
        <f t="shared" si="26"/>
        <v>SARA LIFE</v>
      </c>
      <c r="E173" s="29" t="str">
        <f t="shared" si="25"/>
        <v>SARA LIFE MULTISTRATEGY</v>
      </c>
      <c r="F173" s="29" t="str">
        <f t="shared" si="21"/>
        <v>SARA LIFE MULTISTRATEGY PIP - PIANO INDIVIDUALE PENSIONISTICO DI TIPO ASSICURATIVO - FONDO PENSIONE</v>
      </c>
      <c r="G173" s="29" t="str">
        <f t="shared" si="24"/>
        <v>MULTISTRATEGY 2007</v>
      </c>
      <c r="H173" s="29" t="str">
        <f t="shared" si="22"/>
        <v>FONDO INTERNO</v>
      </c>
      <c r="I173" s="35">
        <v>39272</v>
      </c>
      <c r="J173" s="30">
        <v>15</v>
      </c>
      <c r="K173" s="30">
        <v>0</v>
      </c>
      <c r="L173" s="30">
        <v>0</v>
      </c>
      <c r="M173" s="30">
        <v>0</v>
      </c>
      <c r="N173" s="30">
        <v>3.2</v>
      </c>
      <c r="O173" s="30">
        <v>2</v>
      </c>
      <c r="P173" s="30">
        <v>0</v>
      </c>
      <c r="Q173" s="30">
        <v>0</v>
      </c>
      <c r="R173" s="30">
        <v>0</v>
      </c>
      <c r="S173" s="30">
        <v>25</v>
      </c>
      <c r="T173" s="30">
        <v>25</v>
      </c>
      <c r="U173" s="30">
        <v>25</v>
      </c>
      <c r="V173" s="30">
        <v>25</v>
      </c>
      <c r="W173" s="30">
        <v>300</v>
      </c>
      <c r="X173" s="37">
        <v>4.3499999999999996</v>
      </c>
      <c r="Y173" s="37">
        <v>2.92</v>
      </c>
      <c r="Z173" s="37">
        <v>2.4</v>
      </c>
      <c r="AA173" s="37">
        <v>2</v>
      </c>
    </row>
    <row r="174" spans="1:27" x14ac:dyDescent="0.25">
      <c r="A174" s="28">
        <v>6076</v>
      </c>
      <c r="B174" s="28" t="s">
        <v>512</v>
      </c>
      <c r="C174" s="28" t="s">
        <v>203</v>
      </c>
      <c r="D174" s="29" t="str">
        <f t="shared" si="26"/>
        <v>UNIQA PREVIDENZA</v>
      </c>
      <c r="E174" s="29" t="str">
        <f t="shared" si="25"/>
        <v>ARC LIFE LINE</v>
      </c>
      <c r="F174" s="29" t="str">
        <f t="shared" si="21"/>
        <v>PIANO INDIVIDUALE PENSIONISTICO DI TIPO ASSICURATIVO - FONDO PENSIONE ARC LIFE LINE</v>
      </c>
      <c r="G174" s="29" t="str">
        <f t="shared" si="24"/>
        <v>LIFE ARC</v>
      </c>
      <c r="H174" s="29" t="str">
        <f t="shared" si="22"/>
        <v>FONDO INTERNO</v>
      </c>
      <c r="I174" s="35">
        <v>39279</v>
      </c>
      <c r="J174" s="30">
        <v>0</v>
      </c>
      <c r="K174" s="30">
        <v>0</v>
      </c>
      <c r="L174" s="30">
        <v>0</v>
      </c>
      <c r="M174" s="30">
        <v>0</v>
      </c>
      <c r="N174" s="30">
        <v>4.5</v>
      </c>
      <c r="O174" s="30">
        <v>0</v>
      </c>
      <c r="P174" s="30">
        <v>0</v>
      </c>
      <c r="Q174" s="30">
        <v>0</v>
      </c>
      <c r="R174" s="30">
        <v>1.3</v>
      </c>
      <c r="S174" s="30">
        <v>100</v>
      </c>
      <c r="T174" s="30">
        <v>0</v>
      </c>
      <c r="U174" s="30">
        <v>0</v>
      </c>
      <c r="V174" s="30">
        <v>0</v>
      </c>
      <c r="W174" s="30">
        <v>50</v>
      </c>
      <c r="X174" s="36">
        <v>4.1100000000000003</v>
      </c>
      <c r="Y174" s="36">
        <v>2.63</v>
      </c>
      <c r="Z174" s="36">
        <v>1.95</v>
      </c>
      <c r="AA174" s="36">
        <v>1.36</v>
      </c>
    </row>
    <row r="175" spans="1:27" x14ac:dyDescent="0.25">
      <c r="A175" s="28">
        <v>6076</v>
      </c>
      <c r="B175" s="28" t="s">
        <v>512</v>
      </c>
      <c r="C175" s="28" t="s">
        <v>204</v>
      </c>
      <c r="D175" s="29" t="str">
        <f t="shared" si="26"/>
        <v>UNIQA PREVIDENZA</v>
      </c>
      <c r="E175" s="29" t="str">
        <f t="shared" si="25"/>
        <v>ARC LIFE LINE</v>
      </c>
      <c r="F175" s="29" t="str">
        <f t="shared" si="21"/>
        <v>PIANO INDIVIDUALE PENSIONISTICO DI TIPO ASSICURATIVO - FONDO PENSIONE ARC LIFE LINE</v>
      </c>
      <c r="G175" s="29" t="str">
        <f t="shared" si="24"/>
        <v>PREFIN FUTURO</v>
      </c>
      <c r="H175" s="29" t="str">
        <f t="shared" si="22"/>
        <v>GESTIONE SEPARATA</v>
      </c>
      <c r="I175" s="35">
        <v>39279</v>
      </c>
      <c r="J175" s="30">
        <v>0</v>
      </c>
      <c r="K175" s="30">
        <v>0</v>
      </c>
      <c r="L175" s="30">
        <v>0</v>
      </c>
      <c r="M175" s="30">
        <v>0</v>
      </c>
      <c r="N175" s="30">
        <v>4.5</v>
      </c>
      <c r="O175" s="36">
        <v>1.65</v>
      </c>
      <c r="P175" s="30">
        <v>0</v>
      </c>
      <c r="Q175" s="30">
        <v>0</v>
      </c>
      <c r="R175" s="30">
        <v>0</v>
      </c>
      <c r="S175" s="30">
        <v>100</v>
      </c>
      <c r="T175" s="30">
        <v>0</v>
      </c>
      <c r="U175" s="30">
        <v>0</v>
      </c>
      <c r="V175" s="30">
        <v>0</v>
      </c>
      <c r="W175" s="30">
        <v>50</v>
      </c>
      <c r="X175" s="36">
        <v>4.47</v>
      </c>
      <c r="Y175" s="36">
        <v>3</v>
      </c>
      <c r="Z175" s="36">
        <v>2.3199999999999998</v>
      </c>
      <c r="AA175" s="36">
        <v>1.74</v>
      </c>
    </row>
    <row r="176" spans="1:27" x14ac:dyDescent="0.25">
      <c r="A176" s="28">
        <v>6077</v>
      </c>
      <c r="B176" s="28" t="s">
        <v>512</v>
      </c>
      <c r="C176" s="28" t="s">
        <v>215</v>
      </c>
      <c r="D176" s="29" t="s">
        <v>78</v>
      </c>
      <c r="E176" s="29" t="s">
        <v>216</v>
      </c>
      <c r="F176" s="29" t="s">
        <v>555</v>
      </c>
      <c r="G176" s="29" t="s">
        <v>556</v>
      </c>
      <c r="H176" s="29" t="s">
        <v>527</v>
      </c>
      <c r="I176" s="35">
        <v>39296</v>
      </c>
      <c r="J176" s="30">
        <v>0</v>
      </c>
      <c r="K176" s="30">
        <v>0</v>
      </c>
      <c r="L176" s="30">
        <v>0</v>
      </c>
      <c r="M176" s="30">
        <v>6</v>
      </c>
      <c r="N176" s="30">
        <v>0</v>
      </c>
      <c r="O176" s="36">
        <v>0</v>
      </c>
      <c r="P176" s="30">
        <v>0</v>
      </c>
      <c r="Q176" s="30">
        <v>0</v>
      </c>
      <c r="R176" s="30">
        <v>0.9</v>
      </c>
      <c r="S176" s="30">
        <v>100</v>
      </c>
      <c r="T176" s="30">
        <v>0</v>
      </c>
      <c r="U176" s="30">
        <v>50</v>
      </c>
      <c r="V176" s="30">
        <v>0</v>
      </c>
      <c r="W176" s="30">
        <v>0</v>
      </c>
      <c r="X176" s="36">
        <v>1.48</v>
      </c>
      <c r="Y176" s="36">
        <v>1.05</v>
      </c>
      <c r="Z176" s="36">
        <v>0.86</v>
      </c>
      <c r="AA176" s="36">
        <v>0.8</v>
      </c>
    </row>
    <row r="178" s="1" customFormat="1" x14ac:dyDescent="0.25"/>
  </sheetData>
  <phoneticPr fontId="0" type="noConversion"/>
  <pageMargins left="0.39370078740157483" right="0.39370078740157483" top="0.39370078740157483" bottom="0.39370078740157483" header="0.51181102362204722" footer="0.19685039370078741"/>
  <pageSetup paperSize="9" scale="46" fitToHeight="5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B9D0-B4AC-4E78-B650-5099CEC47977}">
  <dimension ref="A1:Q195"/>
  <sheetViews>
    <sheetView showGridLines="0" tabSelected="1" zoomScale="50" zoomScaleNormal="50" zoomScaleSheetLayoutView="37" workbookViewId="0">
      <pane xSplit="1" ySplit="5" topLeftCell="B132" activePane="bottomRight" state="frozen"/>
      <selection activeCell="A2" sqref="A2"/>
      <selection pane="topRight" activeCell="B2" sqref="B2"/>
      <selection pane="bottomLeft" activeCell="A6" sqref="A6"/>
      <selection pane="bottomRight" activeCell="I146" sqref="I146"/>
    </sheetView>
  </sheetViews>
  <sheetFormatPr defaultColWidth="9.109375" defaultRowHeight="18" x14ac:dyDescent="0.25"/>
  <cols>
    <col min="1" max="1" width="9.77734375" style="87" customWidth="1"/>
    <col min="2" max="2" width="47.77734375" style="101" customWidth="1"/>
    <col min="3" max="3" width="75.77734375" style="101" customWidth="1"/>
    <col min="4" max="4" width="15.77734375" style="98" customWidth="1"/>
    <col min="5" max="5" width="15.77734375" style="93" customWidth="1"/>
    <col min="6" max="6" width="99.77734375" style="94" customWidth="1"/>
    <col min="7" max="7" width="35.77734375" style="94" customWidth="1"/>
    <col min="8" max="8" width="18" style="101" customWidth="1"/>
    <col min="9" max="13" width="22.77734375" style="93" customWidth="1"/>
    <col min="14" max="16384" width="9.109375" style="87"/>
  </cols>
  <sheetData>
    <row r="1" spans="2:17" s="116" customFormat="1" ht="45" customHeight="1" thickBot="1" x14ac:dyDescent="0.3">
      <c r="F1" s="117"/>
      <c r="G1" s="117"/>
      <c r="H1" s="122"/>
      <c r="K1" s="117"/>
      <c r="L1" s="117"/>
      <c r="M1" s="117"/>
      <c r="N1" s="117"/>
      <c r="O1" s="118"/>
      <c r="P1" s="118"/>
      <c r="Q1" s="118"/>
    </row>
    <row r="2" spans="2:17" ht="60" customHeight="1" x14ac:dyDescent="0.25">
      <c r="B2" s="146" t="s">
        <v>742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2:17" ht="60" customHeight="1" x14ac:dyDescent="0.25">
      <c r="B3" s="149" t="s">
        <v>557</v>
      </c>
      <c r="C3" s="142" t="s">
        <v>743</v>
      </c>
      <c r="D3" s="142" t="s">
        <v>643</v>
      </c>
      <c r="E3" s="142" t="s">
        <v>744</v>
      </c>
      <c r="F3" s="142" t="s">
        <v>745</v>
      </c>
      <c r="G3" s="142" t="s">
        <v>907</v>
      </c>
      <c r="H3" s="142" t="s">
        <v>643</v>
      </c>
      <c r="I3" s="142" t="s">
        <v>923</v>
      </c>
      <c r="J3" s="142"/>
      <c r="K3" s="142"/>
      <c r="L3" s="142"/>
      <c r="M3" s="145"/>
    </row>
    <row r="4" spans="2:17" s="88" customFormat="1" ht="60" customHeight="1" x14ac:dyDescent="0.25">
      <c r="B4" s="150"/>
      <c r="C4" s="143"/>
      <c r="D4" s="143"/>
      <c r="E4" s="143"/>
      <c r="F4" s="143"/>
      <c r="G4" s="143"/>
      <c r="H4" s="143"/>
      <c r="I4" s="103" t="s">
        <v>6</v>
      </c>
      <c r="J4" s="103" t="s">
        <v>9</v>
      </c>
      <c r="K4" s="103" t="s">
        <v>8</v>
      </c>
      <c r="L4" s="103" t="s">
        <v>7</v>
      </c>
      <c r="M4" s="104" t="s">
        <v>946</v>
      </c>
    </row>
    <row r="5" spans="2:17" s="88" customFormat="1" ht="60" customHeight="1" thickBot="1" x14ac:dyDescent="0.3">
      <c r="B5" s="151"/>
      <c r="C5" s="144" t="s">
        <v>743</v>
      </c>
      <c r="D5" s="144" t="s">
        <v>643</v>
      </c>
      <c r="E5" s="144" t="s">
        <v>744</v>
      </c>
      <c r="F5" s="144" t="s">
        <v>745</v>
      </c>
      <c r="G5" s="144"/>
      <c r="H5" s="144" t="s">
        <v>643</v>
      </c>
      <c r="I5" s="105">
        <v>2023</v>
      </c>
      <c r="J5" s="105" t="s">
        <v>964</v>
      </c>
      <c r="K5" s="105" t="s">
        <v>965</v>
      </c>
      <c r="L5" s="105" t="s">
        <v>966</v>
      </c>
      <c r="M5" s="106" t="s">
        <v>967</v>
      </c>
    </row>
    <row r="6" spans="2:17" ht="34.049999999999997" customHeight="1" x14ac:dyDescent="0.25">
      <c r="B6" s="127" t="s">
        <v>864</v>
      </c>
      <c r="C6" s="130" t="s">
        <v>872</v>
      </c>
      <c r="D6" s="133" t="s">
        <v>959</v>
      </c>
      <c r="E6" s="134">
        <v>6</v>
      </c>
      <c r="F6" s="108" t="s">
        <v>873</v>
      </c>
      <c r="G6" s="108" t="s">
        <v>825</v>
      </c>
      <c r="H6" s="107" t="s">
        <v>969</v>
      </c>
      <c r="I6" s="109">
        <v>1.53</v>
      </c>
      <c r="J6" s="109">
        <v>-4.82</v>
      </c>
      <c r="K6" s="109">
        <v>-1.76</v>
      </c>
      <c r="L6" s="109">
        <v>-0.18</v>
      </c>
      <c r="M6" s="110">
        <v>0.77</v>
      </c>
    </row>
    <row r="7" spans="2:17" ht="34.049999999999997" customHeight="1" x14ac:dyDescent="0.25">
      <c r="B7" s="137"/>
      <c r="C7" s="135"/>
      <c r="D7" s="136"/>
      <c r="E7" s="124"/>
      <c r="F7" s="89" t="s">
        <v>867</v>
      </c>
      <c r="G7" s="89" t="s">
        <v>825</v>
      </c>
      <c r="H7" s="97" t="s">
        <v>969</v>
      </c>
      <c r="I7" s="96">
        <v>6.66</v>
      </c>
      <c r="J7" s="96">
        <v>-1.08</v>
      </c>
      <c r="K7" s="96">
        <v>1.32</v>
      </c>
      <c r="L7" s="96">
        <v>1.48</v>
      </c>
      <c r="M7" s="111">
        <v>2.59</v>
      </c>
    </row>
    <row r="8" spans="2:17" ht="34.049999999999997" customHeight="1" thickBot="1" x14ac:dyDescent="0.3">
      <c r="B8" s="138"/>
      <c r="C8" s="139"/>
      <c r="D8" s="140"/>
      <c r="E8" s="141"/>
      <c r="F8" s="113" t="s">
        <v>749</v>
      </c>
      <c r="G8" s="113" t="s">
        <v>909</v>
      </c>
      <c r="H8" s="112" t="s">
        <v>970</v>
      </c>
      <c r="I8" s="114">
        <v>11.81</v>
      </c>
      <c r="J8" s="114">
        <v>2.42</v>
      </c>
      <c r="K8" s="114">
        <v>4.71</v>
      </c>
      <c r="L8" s="114">
        <v>3.4</v>
      </c>
      <c r="M8" s="115">
        <v>3.68</v>
      </c>
    </row>
    <row r="9" spans="2:17" ht="34.049999999999997" customHeight="1" x14ac:dyDescent="0.25">
      <c r="B9" s="127" t="s">
        <v>751</v>
      </c>
      <c r="C9" s="130" t="s">
        <v>874</v>
      </c>
      <c r="D9" s="133"/>
      <c r="E9" s="134">
        <v>4</v>
      </c>
      <c r="F9" s="108" t="s">
        <v>870</v>
      </c>
      <c r="G9" s="108" t="s">
        <v>825</v>
      </c>
      <c r="H9" s="107" t="s">
        <v>971</v>
      </c>
      <c r="I9" s="109">
        <v>6.53</v>
      </c>
      <c r="J9" s="109">
        <v>-4.55</v>
      </c>
      <c r="K9" s="109">
        <v>-0.87</v>
      </c>
      <c r="L9" s="109">
        <v>0.59</v>
      </c>
      <c r="M9" s="110">
        <v>1.86</v>
      </c>
    </row>
    <row r="10" spans="2:17" ht="34.049999999999997" customHeight="1" x14ac:dyDescent="0.25">
      <c r="B10" s="137"/>
      <c r="C10" s="135"/>
      <c r="D10" s="136"/>
      <c r="E10" s="124"/>
      <c r="F10" s="89" t="s">
        <v>752</v>
      </c>
      <c r="G10" s="89" t="s">
        <v>4</v>
      </c>
      <c r="H10" s="119" t="s">
        <v>978</v>
      </c>
      <c r="I10" s="96">
        <v>9.41</v>
      </c>
      <c r="J10" s="96">
        <v>-0.97</v>
      </c>
      <c r="K10" s="96">
        <v>2.15</v>
      </c>
      <c r="L10" s="96">
        <v>2.93</v>
      </c>
      <c r="M10" s="111">
        <v>3.1</v>
      </c>
    </row>
    <row r="11" spans="2:17" ht="34.049999999999997" customHeight="1" x14ac:dyDescent="0.25">
      <c r="B11" s="137"/>
      <c r="C11" s="135"/>
      <c r="D11" s="136"/>
      <c r="E11" s="124"/>
      <c r="F11" s="89" t="s">
        <v>831</v>
      </c>
      <c r="G11" s="89" t="s">
        <v>909</v>
      </c>
      <c r="H11" s="119" t="s">
        <v>978</v>
      </c>
      <c r="I11" s="96">
        <v>13.98</v>
      </c>
      <c r="J11" s="96">
        <v>4.5999999999999996</v>
      </c>
      <c r="K11" s="96">
        <v>6.71</v>
      </c>
      <c r="L11" s="96">
        <v>5.79</v>
      </c>
      <c r="M11" s="111">
        <v>4.47</v>
      </c>
    </row>
    <row r="12" spans="2:17" ht="34.049999999999997" customHeight="1" x14ac:dyDescent="0.25">
      <c r="B12" s="137"/>
      <c r="C12" s="135"/>
      <c r="D12" s="136"/>
      <c r="E12" s="124"/>
      <c r="F12" s="89" t="s">
        <v>875</v>
      </c>
      <c r="G12" s="89" t="s">
        <v>908</v>
      </c>
      <c r="H12" s="119" t="s">
        <v>978</v>
      </c>
      <c r="I12" s="96">
        <v>2.5</v>
      </c>
      <c r="J12" s="96">
        <v>-1.07</v>
      </c>
      <c r="K12" s="96">
        <v>-0.84</v>
      </c>
      <c r="L12" s="96" t="s">
        <v>868</v>
      </c>
      <c r="M12" s="111" t="s">
        <v>868</v>
      </c>
    </row>
    <row r="13" spans="2:17" ht="34.049999999999997" customHeight="1" x14ac:dyDescent="0.25">
      <c r="B13" s="137"/>
      <c r="C13" s="135"/>
      <c r="D13" s="136"/>
      <c r="E13" s="124"/>
      <c r="F13" s="89" t="s">
        <v>876</v>
      </c>
      <c r="G13" s="89" t="s">
        <v>908</v>
      </c>
      <c r="H13" s="119" t="s">
        <v>978</v>
      </c>
      <c r="I13" s="96">
        <v>4.4800000000000004</v>
      </c>
      <c r="J13" s="96">
        <v>-3.01</v>
      </c>
      <c r="K13" s="96">
        <v>-1.28</v>
      </c>
      <c r="L13" s="96" t="s">
        <v>868</v>
      </c>
      <c r="M13" s="111" t="s">
        <v>868</v>
      </c>
    </row>
    <row r="14" spans="2:17" ht="34.049999999999997" customHeight="1" x14ac:dyDescent="0.25">
      <c r="B14" s="137"/>
      <c r="C14" s="135"/>
      <c r="D14" s="136"/>
      <c r="E14" s="124"/>
      <c r="F14" s="89" t="s">
        <v>906</v>
      </c>
      <c r="G14" s="89" t="s">
        <v>4</v>
      </c>
      <c r="H14" s="119" t="s">
        <v>978</v>
      </c>
      <c r="I14" s="96">
        <v>5.85</v>
      </c>
      <c r="J14" s="96">
        <v>-1.42</v>
      </c>
      <c r="K14" s="96">
        <v>0.49</v>
      </c>
      <c r="L14" s="96" t="s">
        <v>868</v>
      </c>
      <c r="M14" s="111" t="s">
        <v>868</v>
      </c>
    </row>
    <row r="15" spans="2:17" ht="34.049999999999997" customHeight="1" x14ac:dyDescent="0.25">
      <c r="B15" s="137"/>
      <c r="C15" s="135" t="s">
        <v>753</v>
      </c>
      <c r="D15" s="136"/>
      <c r="E15" s="124">
        <v>118</v>
      </c>
      <c r="F15" s="89" t="s">
        <v>870</v>
      </c>
      <c r="G15" s="89" t="s">
        <v>825</v>
      </c>
      <c r="H15" s="97" t="s">
        <v>969</v>
      </c>
      <c r="I15" s="96">
        <v>7.22</v>
      </c>
      <c r="J15" s="96">
        <v>-4.2300000000000004</v>
      </c>
      <c r="K15" s="96">
        <v>-0.67</v>
      </c>
      <c r="L15" s="96">
        <v>0.03</v>
      </c>
      <c r="M15" s="111">
        <v>1.04</v>
      </c>
    </row>
    <row r="16" spans="2:17" ht="34.049999999999997" customHeight="1" x14ac:dyDescent="0.25">
      <c r="B16" s="137"/>
      <c r="C16" s="135"/>
      <c r="D16" s="136"/>
      <c r="E16" s="124"/>
      <c r="F16" s="89" t="s">
        <v>832</v>
      </c>
      <c r="G16" s="89" t="s">
        <v>910</v>
      </c>
      <c r="H16" s="97" t="s">
        <v>970</v>
      </c>
      <c r="I16" s="96">
        <v>5.69</v>
      </c>
      <c r="J16" s="96">
        <v>-1.1000000000000001</v>
      </c>
      <c r="K16" s="96">
        <v>0.12</v>
      </c>
      <c r="L16" s="96">
        <v>0.78</v>
      </c>
      <c r="M16" s="111">
        <v>1.96</v>
      </c>
    </row>
    <row r="17" spans="2:13" ht="34.049999999999997" customHeight="1" x14ac:dyDescent="0.25">
      <c r="B17" s="137"/>
      <c r="C17" s="135"/>
      <c r="D17" s="136"/>
      <c r="E17" s="124"/>
      <c r="F17" s="89" t="s">
        <v>752</v>
      </c>
      <c r="G17" s="89" t="s">
        <v>909</v>
      </c>
      <c r="H17" s="97" t="s">
        <v>970</v>
      </c>
      <c r="I17" s="96">
        <v>10.18</v>
      </c>
      <c r="J17" s="96">
        <v>2.0099999999999998</v>
      </c>
      <c r="K17" s="96">
        <v>3.8</v>
      </c>
      <c r="L17" s="96">
        <v>3.69</v>
      </c>
      <c r="M17" s="111">
        <v>3.72</v>
      </c>
    </row>
    <row r="18" spans="2:13" ht="34.049999999999997" customHeight="1" x14ac:dyDescent="0.25">
      <c r="B18" s="137"/>
      <c r="C18" s="135"/>
      <c r="D18" s="136"/>
      <c r="E18" s="124"/>
      <c r="F18" s="89" t="s">
        <v>831</v>
      </c>
      <c r="G18" s="89" t="s">
        <v>909</v>
      </c>
      <c r="H18" s="97" t="s">
        <v>970</v>
      </c>
      <c r="I18" s="96">
        <v>15.25</v>
      </c>
      <c r="J18" s="96">
        <v>5.49</v>
      </c>
      <c r="K18" s="96">
        <v>7.66</v>
      </c>
      <c r="L18" s="96">
        <v>6.69</v>
      </c>
      <c r="M18" s="111">
        <v>5.29</v>
      </c>
    </row>
    <row r="19" spans="2:13" ht="34.049999999999997" customHeight="1" x14ac:dyDescent="0.25">
      <c r="B19" s="137"/>
      <c r="C19" s="135"/>
      <c r="D19" s="136"/>
      <c r="E19" s="124"/>
      <c r="F19" s="89" t="s">
        <v>875</v>
      </c>
      <c r="G19" s="89" t="s">
        <v>908</v>
      </c>
      <c r="H19" s="97" t="s">
        <v>970</v>
      </c>
      <c r="I19" s="96">
        <v>2.93</v>
      </c>
      <c r="J19" s="96">
        <v>-0.81</v>
      </c>
      <c r="K19" s="96">
        <v>-0.57999999999999996</v>
      </c>
      <c r="L19" s="96" t="s">
        <v>868</v>
      </c>
      <c r="M19" s="111" t="s">
        <v>868</v>
      </c>
    </row>
    <row r="20" spans="2:13" ht="34.049999999999997" customHeight="1" x14ac:dyDescent="0.25">
      <c r="B20" s="137"/>
      <c r="C20" s="135"/>
      <c r="D20" s="136"/>
      <c r="E20" s="124"/>
      <c r="F20" s="89" t="s">
        <v>876</v>
      </c>
      <c r="G20" s="89" t="s">
        <v>908</v>
      </c>
      <c r="H20" s="97" t="s">
        <v>970</v>
      </c>
      <c r="I20" s="96">
        <v>5.0199999999999996</v>
      </c>
      <c r="J20" s="96">
        <v>-2.68</v>
      </c>
      <c r="K20" s="96">
        <v>-0.96</v>
      </c>
      <c r="L20" s="96" t="s">
        <v>868</v>
      </c>
      <c r="M20" s="111" t="s">
        <v>868</v>
      </c>
    </row>
    <row r="21" spans="2:13" ht="34.049999999999997" customHeight="1" thickBot="1" x14ac:dyDescent="0.3">
      <c r="B21" s="138"/>
      <c r="C21" s="139"/>
      <c r="D21" s="140"/>
      <c r="E21" s="141"/>
      <c r="F21" s="113" t="s">
        <v>906</v>
      </c>
      <c r="G21" s="113" t="s">
        <v>4</v>
      </c>
      <c r="H21" s="112" t="s">
        <v>970</v>
      </c>
      <c r="I21" s="114">
        <v>6.49</v>
      </c>
      <c r="J21" s="114">
        <v>-0.79</v>
      </c>
      <c r="K21" s="114">
        <v>1</v>
      </c>
      <c r="L21" s="114" t="s">
        <v>868</v>
      </c>
      <c r="M21" s="115" t="s">
        <v>868</v>
      </c>
    </row>
    <row r="22" spans="2:13" ht="34.049999999999997" customHeight="1" x14ac:dyDescent="0.25">
      <c r="B22" s="127" t="s">
        <v>755</v>
      </c>
      <c r="C22" s="130" t="s">
        <v>756</v>
      </c>
      <c r="D22" s="133"/>
      <c r="E22" s="134">
        <v>65</v>
      </c>
      <c r="F22" s="108" t="s">
        <v>924</v>
      </c>
      <c r="G22" s="108" t="s">
        <v>910</v>
      </c>
      <c r="H22" s="107" t="s">
        <v>970</v>
      </c>
      <c r="I22" s="109">
        <v>4.5999999999999996</v>
      </c>
      <c r="J22" s="109">
        <v>-0.78</v>
      </c>
      <c r="K22" s="109">
        <v>0.97</v>
      </c>
      <c r="L22" s="109">
        <v>1.1200000000000001</v>
      </c>
      <c r="M22" s="110">
        <v>1.67</v>
      </c>
    </row>
    <row r="23" spans="2:13" ht="34.049999999999997" customHeight="1" x14ac:dyDescent="0.25">
      <c r="B23" s="137"/>
      <c r="C23" s="135"/>
      <c r="D23" s="136"/>
      <c r="E23" s="124"/>
      <c r="F23" s="89" t="s">
        <v>925</v>
      </c>
      <c r="G23" s="89" t="s">
        <v>4</v>
      </c>
      <c r="H23" s="97" t="s">
        <v>970</v>
      </c>
      <c r="I23" s="96">
        <v>5.46</v>
      </c>
      <c r="J23" s="96">
        <v>-1</v>
      </c>
      <c r="K23" s="96">
        <v>2.64</v>
      </c>
      <c r="L23" s="96">
        <v>2.86</v>
      </c>
      <c r="M23" s="111">
        <v>3.33</v>
      </c>
    </row>
    <row r="24" spans="2:13" ht="34.049999999999997" customHeight="1" x14ac:dyDescent="0.25">
      <c r="B24" s="137"/>
      <c r="C24" s="135"/>
      <c r="D24" s="136"/>
      <c r="E24" s="124"/>
      <c r="F24" s="89" t="s">
        <v>926</v>
      </c>
      <c r="G24" s="89" t="s">
        <v>4</v>
      </c>
      <c r="H24" s="97" t="s">
        <v>970</v>
      </c>
      <c r="I24" s="96">
        <v>6.28</v>
      </c>
      <c r="J24" s="96">
        <v>0.86</v>
      </c>
      <c r="K24" s="96">
        <v>4.32</v>
      </c>
      <c r="L24" s="96">
        <v>4.16</v>
      </c>
      <c r="M24" s="111">
        <v>3.96</v>
      </c>
    </row>
    <row r="25" spans="2:13" ht="34.049999999999997" customHeight="1" x14ac:dyDescent="0.25">
      <c r="B25" s="137"/>
      <c r="C25" s="135"/>
      <c r="D25" s="136"/>
      <c r="E25" s="124"/>
      <c r="F25" s="89" t="s">
        <v>927</v>
      </c>
      <c r="G25" s="89" t="s">
        <v>909</v>
      </c>
      <c r="H25" s="97" t="s">
        <v>970</v>
      </c>
      <c r="I25" s="96">
        <v>7.92</v>
      </c>
      <c r="J25" s="96">
        <v>4.37</v>
      </c>
      <c r="K25" s="96">
        <v>7.04</v>
      </c>
      <c r="L25" s="96">
        <v>5.51</v>
      </c>
      <c r="M25" s="111">
        <v>4.8099999999999996</v>
      </c>
    </row>
    <row r="26" spans="2:13" ht="34.049999999999997" customHeight="1" x14ac:dyDescent="0.25">
      <c r="B26" s="137"/>
      <c r="C26" s="135"/>
      <c r="D26" s="136"/>
      <c r="E26" s="124"/>
      <c r="F26" s="89" t="s">
        <v>928</v>
      </c>
      <c r="G26" s="89" t="s">
        <v>825</v>
      </c>
      <c r="H26" s="97" t="s">
        <v>969</v>
      </c>
      <c r="I26" s="96">
        <v>3.82</v>
      </c>
      <c r="J26" s="96">
        <v>-0.63</v>
      </c>
      <c r="K26" s="96">
        <v>0.21</v>
      </c>
      <c r="L26" s="96">
        <v>0.78</v>
      </c>
      <c r="M26" s="111" t="s">
        <v>868</v>
      </c>
    </row>
    <row r="27" spans="2:13" ht="34.049999999999997" customHeight="1" x14ac:dyDescent="0.25">
      <c r="B27" s="137"/>
      <c r="C27" s="135" t="s">
        <v>911</v>
      </c>
      <c r="D27" s="136"/>
      <c r="E27" s="124">
        <v>169</v>
      </c>
      <c r="F27" s="89" t="s">
        <v>934</v>
      </c>
      <c r="G27" s="89" t="s">
        <v>910</v>
      </c>
      <c r="H27" s="97"/>
      <c r="I27" s="96">
        <v>5.2</v>
      </c>
      <c r="J27" s="96">
        <v>-1.81</v>
      </c>
      <c r="K27" s="96">
        <v>1.55</v>
      </c>
      <c r="L27" s="96" t="s">
        <v>868</v>
      </c>
      <c r="M27" s="111" t="s">
        <v>868</v>
      </c>
    </row>
    <row r="28" spans="2:13" ht="34.049999999999997" customHeight="1" x14ac:dyDescent="0.25">
      <c r="B28" s="137"/>
      <c r="C28" s="135"/>
      <c r="D28" s="136"/>
      <c r="E28" s="124"/>
      <c r="F28" s="89" t="s">
        <v>935</v>
      </c>
      <c r="G28" s="89" t="s">
        <v>4</v>
      </c>
      <c r="H28" s="97"/>
      <c r="I28" s="96">
        <v>5.95</v>
      </c>
      <c r="J28" s="96">
        <v>0.6</v>
      </c>
      <c r="K28" s="96">
        <v>3.85</v>
      </c>
      <c r="L28" s="96" t="s">
        <v>868</v>
      </c>
      <c r="M28" s="111" t="s">
        <v>868</v>
      </c>
    </row>
    <row r="29" spans="2:13" ht="34.049999999999997" customHeight="1" x14ac:dyDescent="0.25">
      <c r="B29" s="137"/>
      <c r="C29" s="135"/>
      <c r="D29" s="136"/>
      <c r="E29" s="124"/>
      <c r="F29" s="89" t="s">
        <v>936</v>
      </c>
      <c r="G29" s="89" t="s">
        <v>909</v>
      </c>
      <c r="H29" s="97"/>
      <c r="I29" s="96">
        <v>6.95</v>
      </c>
      <c r="J29" s="96">
        <v>2.29</v>
      </c>
      <c r="K29" s="96">
        <v>5.67</v>
      </c>
      <c r="L29" s="96" t="s">
        <v>868</v>
      </c>
      <c r="M29" s="111" t="s">
        <v>868</v>
      </c>
    </row>
    <row r="30" spans="2:13" ht="34.049999999999997" customHeight="1" x14ac:dyDescent="0.25">
      <c r="B30" s="137"/>
      <c r="C30" s="135"/>
      <c r="D30" s="136"/>
      <c r="E30" s="124"/>
      <c r="F30" s="89" t="s">
        <v>937</v>
      </c>
      <c r="G30" s="89" t="s">
        <v>909</v>
      </c>
      <c r="H30" s="97"/>
      <c r="I30" s="96">
        <v>7.27</v>
      </c>
      <c r="J30" s="96">
        <v>3.78</v>
      </c>
      <c r="K30" s="96">
        <v>6.91</v>
      </c>
      <c r="L30" s="96" t="s">
        <v>868</v>
      </c>
      <c r="M30" s="111" t="s">
        <v>868</v>
      </c>
    </row>
    <row r="31" spans="2:13" ht="34.049999999999997" customHeight="1" thickBot="1" x14ac:dyDescent="0.3">
      <c r="B31" s="138"/>
      <c r="C31" s="139"/>
      <c r="D31" s="140"/>
      <c r="E31" s="141"/>
      <c r="F31" s="113" t="s">
        <v>938</v>
      </c>
      <c r="G31" s="113" t="s">
        <v>825</v>
      </c>
      <c r="H31" s="112" t="s">
        <v>969</v>
      </c>
      <c r="I31" s="114">
        <v>3.7</v>
      </c>
      <c r="J31" s="114">
        <v>-0.6</v>
      </c>
      <c r="K31" s="114">
        <v>-0.02</v>
      </c>
      <c r="L31" s="114" t="s">
        <v>868</v>
      </c>
      <c r="M31" s="115" t="s">
        <v>868</v>
      </c>
    </row>
    <row r="32" spans="2:13" ht="34.049999999999997" customHeight="1" x14ac:dyDescent="0.25">
      <c r="B32" s="127" t="s">
        <v>758</v>
      </c>
      <c r="C32" s="130" t="s">
        <v>759</v>
      </c>
      <c r="D32" s="133"/>
      <c r="E32" s="134">
        <v>63</v>
      </c>
      <c r="F32" s="108" t="s">
        <v>836</v>
      </c>
      <c r="G32" s="108" t="s">
        <v>909</v>
      </c>
      <c r="H32" s="121" t="s">
        <v>978</v>
      </c>
      <c r="I32" s="109">
        <v>11.62</v>
      </c>
      <c r="J32" s="109">
        <v>4.4400000000000004</v>
      </c>
      <c r="K32" s="109">
        <v>6.81</v>
      </c>
      <c r="L32" s="109">
        <v>5.79</v>
      </c>
      <c r="M32" s="110">
        <v>4.96</v>
      </c>
    </row>
    <row r="33" spans="2:13" ht="34.049999999999997" customHeight="1" x14ac:dyDescent="0.25">
      <c r="B33" s="137"/>
      <c r="C33" s="135"/>
      <c r="D33" s="136"/>
      <c r="E33" s="124"/>
      <c r="F33" s="89" t="s">
        <v>837</v>
      </c>
      <c r="G33" s="89" t="s">
        <v>4</v>
      </c>
      <c r="H33" s="119" t="s">
        <v>978</v>
      </c>
      <c r="I33" s="96">
        <v>7.38</v>
      </c>
      <c r="J33" s="96">
        <v>-0.25</v>
      </c>
      <c r="K33" s="96">
        <v>2.48</v>
      </c>
      <c r="L33" s="96">
        <v>3.22</v>
      </c>
      <c r="M33" s="111">
        <v>3.51</v>
      </c>
    </row>
    <row r="34" spans="2:13" ht="34.049999999999997" customHeight="1" x14ac:dyDescent="0.25">
      <c r="B34" s="137"/>
      <c r="C34" s="135"/>
      <c r="D34" s="136"/>
      <c r="E34" s="124"/>
      <c r="F34" s="89" t="s">
        <v>838</v>
      </c>
      <c r="G34" s="89" t="s">
        <v>908</v>
      </c>
      <c r="H34" s="119" t="s">
        <v>978</v>
      </c>
      <c r="I34" s="96">
        <v>2.46</v>
      </c>
      <c r="J34" s="96">
        <v>-2.57</v>
      </c>
      <c r="K34" s="96">
        <v>-1.05</v>
      </c>
      <c r="L34" s="96">
        <v>0.78</v>
      </c>
      <c r="M34" s="111">
        <v>1.21</v>
      </c>
    </row>
    <row r="35" spans="2:13" ht="34.049999999999997" customHeight="1" x14ac:dyDescent="0.25">
      <c r="B35" s="137"/>
      <c r="C35" s="135"/>
      <c r="D35" s="136"/>
      <c r="E35" s="124"/>
      <c r="F35" s="89" t="s">
        <v>879</v>
      </c>
      <c r="G35" s="89" t="s">
        <v>825</v>
      </c>
      <c r="H35" s="97" t="s">
        <v>971</v>
      </c>
      <c r="I35" s="96">
        <v>2.25</v>
      </c>
      <c r="J35" s="96">
        <v>0.16</v>
      </c>
      <c r="K35" s="96">
        <v>-7.0000000000000007E-2</v>
      </c>
      <c r="L35" s="96">
        <v>-0.2</v>
      </c>
      <c r="M35" s="111">
        <v>0.56000000000000005</v>
      </c>
    </row>
    <row r="36" spans="2:13" ht="34.049999999999997" customHeight="1" x14ac:dyDescent="0.25">
      <c r="B36" s="137"/>
      <c r="C36" s="135"/>
      <c r="D36" s="136"/>
      <c r="E36" s="124"/>
      <c r="F36" s="89" t="s">
        <v>878</v>
      </c>
      <c r="G36" s="89" t="s">
        <v>825</v>
      </c>
      <c r="H36" s="97" t="s">
        <v>971</v>
      </c>
      <c r="I36" s="96">
        <v>5.82</v>
      </c>
      <c r="J36" s="96">
        <v>0.55000000000000004</v>
      </c>
      <c r="K36" s="96">
        <v>1.1499999999999999</v>
      </c>
      <c r="L36" s="96">
        <v>1.52</v>
      </c>
      <c r="M36" s="111" t="s">
        <v>868</v>
      </c>
    </row>
    <row r="37" spans="2:13" ht="34.049999999999997" customHeight="1" thickBot="1" x14ac:dyDescent="0.3">
      <c r="B37" s="138"/>
      <c r="C37" s="139"/>
      <c r="D37" s="140"/>
      <c r="E37" s="141"/>
      <c r="F37" s="113" t="s">
        <v>859</v>
      </c>
      <c r="G37" s="113" t="s">
        <v>4</v>
      </c>
      <c r="H37" s="120" t="s">
        <v>978</v>
      </c>
      <c r="I37" s="114">
        <v>5.74</v>
      </c>
      <c r="J37" s="114">
        <v>-1.75</v>
      </c>
      <c r="K37" s="114">
        <v>0.37</v>
      </c>
      <c r="L37" s="114">
        <v>1.5</v>
      </c>
      <c r="M37" s="115" t="s">
        <v>868</v>
      </c>
    </row>
    <row r="38" spans="2:13" ht="34.049999999999997" customHeight="1" x14ac:dyDescent="0.25">
      <c r="B38" s="127" t="s">
        <v>871</v>
      </c>
      <c r="C38" s="130" t="s">
        <v>760</v>
      </c>
      <c r="D38" s="133"/>
      <c r="E38" s="134">
        <v>26</v>
      </c>
      <c r="F38" s="108" t="s">
        <v>939</v>
      </c>
      <c r="G38" s="108" t="s">
        <v>4</v>
      </c>
      <c r="H38" s="121" t="s">
        <v>978</v>
      </c>
      <c r="I38" s="109">
        <v>6.69</v>
      </c>
      <c r="J38" s="109">
        <v>-0.67</v>
      </c>
      <c r="K38" s="109">
        <v>1.25</v>
      </c>
      <c r="L38" s="109">
        <v>2.0699999999999998</v>
      </c>
      <c r="M38" s="110">
        <v>2.84</v>
      </c>
    </row>
    <row r="39" spans="2:13" ht="34.049999999999997" customHeight="1" x14ac:dyDescent="0.25">
      <c r="B39" s="137"/>
      <c r="C39" s="135"/>
      <c r="D39" s="136"/>
      <c r="E39" s="124"/>
      <c r="F39" s="89" t="s">
        <v>940</v>
      </c>
      <c r="G39" s="89" t="s">
        <v>4</v>
      </c>
      <c r="H39" s="119" t="s">
        <v>978</v>
      </c>
      <c r="I39" s="96">
        <v>8.74</v>
      </c>
      <c r="J39" s="96">
        <v>-0.04</v>
      </c>
      <c r="K39" s="96">
        <v>2.74</v>
      </c>
      <c r="L39" s="96">
        <v>2.96</v>
      </c>
      <c r="M39" s="111">
        <v>3.05</v>
      </c>
    </row>
    <row r="40" spans="2:13" ht="34.049999999999997" customHeight="1" x14ac:dyDescent="0.25">
      <c r="B40" s="137"/>
      <c r="C40" s="135"/>
      <c r="D40" s="136"/>
      <c r="E40" s="124"/>
      <c r="F40" s="89" t="s">
        <v>941</v>
      </c>
      <c r="G40" s="89" t="s">
        <v>4</v>
      </c>
      <c r="H40" s="119" t="s">
        <v>978</v>
      </c>
      <c r="I40" s="96">
        <v>10.75</v>
      </c>
      <c r="J40" s="96">
        <v>2.85</v>
      </c>
      <c r="K40" s="96">
        <v>5.19</v>
      </c>
      <c r="L40" s="96">
        <v>4.07</v>
      </c>
      <c r="M40" s="111">
        <v>3.36</v>
      </c>
    </row>
    <row r="41" spans="2:13" ht="34.049999999999997" customHeight="1" thickBot="1" x14ac:dyDescent="0.3">
      <c r="B41" s="138"/>
      <c r="C41" s="139"/>
      <c r="D41" s="140"/>
      <c r="E41" s="141"/>
      <c r="F41" s="113" t="s">
        <v>880</v>
      </c>
      <c r="G41" s="113" t="s">
        <v>825</v>
      </c>
      <c r="H41" s="112" t="s">
        <v>971</v>
      </c>
      <c r="I41" s="114">
        <v>4.46</v>
      </c>
      <c r="J41" s="114">
        <v>0.56000000000000005</v>
      </c>
      <c r="K41" s="114">
        <v>0.44</v>
      </c>
      <c r="L41" s="114">
        <v>0.31</v>
      </c>
      <c r="M41" s="115" t="s">
        <v>868</v>
      </c>
    </row>
    <row r="42" spans="2:13" ht="34.049999999999997" customHeight="1" x14ac:dyDescent="0.25">
      <c r="B42" s="127" t="s">
        <v>763</v>
      </c>
      <c r="C42" s="130" t="s">
        <v>764</v>
      </c>
      <c r="D42" s="133"/>
      <c r="E42" s="134">
        <v>150</v>
      </c>
      <c r="F42" s="108" t="s">
        <v>765</v>
      </c>
      <c r="G42" s="108" t="s">
        <v>908</v>
      </c>
      <c r="H42" s="107" t="s">
        <v>970</v>
      </c>
      <c r="I42" s="109">
        <v>3.95</v>
      </c>
      <c r="J42" s="109">
        <v>-2.31</v>
      </c>
      <c r="K42" s="109">
        <v>-0.95</v>
      </c>
      <c r="L42" s="109">
        <v>0.23</v>
      </c>
      <c r="M42" s="110" t="s">
        <v>868</v>
      </c>
    </row>
    <row r="43" spans="2:13" ht="34.049999999999997" customHeight="1" x14ac:dyDescent="0.25">
      <c r="B43" s="137"/>
      <c r="C43" s="135"/>
      <c r="D43" s="136"/>
      <c r="E43" s="124"/>
      <c r="F43" s="89" t="s">
        <v>839</v>
      </c>
      <c r="G43" s="89" t="s">
        <v>4</v>
      </c>
      <c r="H43" s="97" t="s">
        <v>970</v>
      </c>
      <c r="I43" s="96">
        <v>7.71</v>
      </c>
      <c r="J43" s="96">
        <v>2.0099999999999998</v>
      </c>
      <c r="K43" s="96">
        <v>3.3</v>
      </c>
      <c r="L43" s="96">
        <v>2.56</v>
      </c>
      <c r="M43" s="111" t="s">
        <v>868</v>
      </c>
    </row>
    <row r="44" spans="2:13" ht="34.049999999999997" customHeight="1" x14ac:dyDescent="0.25">
      <c r="B44" s="137"/>
      <c r="C44" s="135"/>
      <c r="D44" s="136"/>
      <c r="E44" s="124"/>
      <c r="F44" s="89" t="s">
        <v>766</v>
      </c>
      <c r="G44" s="89" t="s">
        <v>909</v>
      </c>
      <c r="H44" s="97" t="s">
        <v>970</v>
      </c>
      <c r="I44" s="96">
        <v>8.33</v>
      </c>
      <c r="J44" s="96">
        <v>3.9</v>
      </c>
      <c r="K44" s="96">
        <v>5.81</v>
      </c>
      <c r="L44" s="96">
        <v>3.82</v>
      </c>
      <c r="M44" s="111" t="s">
        <v>868</v>
      </c>
    </row>
    <row r="45" spans="2:13" ht="34.049999999999997" customHeight="1" thickBot="1" x14ac:dyDescent="0.3">
      <c r="B45" s="138"/>
      <c r="C45" s="139"/>
      <c r="D45" s="140"/>
      <c r="E45" s="141"/>
      <c r="F45" s="113" t="s">
        <v>877</v>
      </c>
      <c r="G45" s="113" t="s">
        <v>825</v>
      </c>
      <c r="H45" s="112" t="s">
        <v>969</v>
      </c>
      <c r="I45" s="114">
        <v>5</v>
      </c>
      <c r="J45" s="114">
        <v>-1.7</v>
      </c>
      <c r="K45" s="114">
        <v>0.17</v>
      </c>
      <c r="L45" s="114">
        <v>0.8</v>
      </c>
      <c r="M45" s="115" t="s">
        <v>868</v>
      </c>
    </row>
    <row r="46" spans="2:13" ht="34.049999999999997" customHeight="1" x14ac:dyDescent="0.25">
      <c r="B46" s="127" t="s">
        <v>772</v>
      </c>
      <c r="C46" s="130" t="s">
        <v>949</v>
      </c>
      <c r="D46" s="133"/>
      <c r="E46" s="134">
        <v>5</v>
      </c>
      <c r="F46" s="108" t="s">
        <v>841</v>
      </c>
      <c r="G46" s="108" t="s">
        <v>908</v>
      </c>
      <c r="H46" s="107" t="s">
        <v>970</v>
      </c>
      <c r="I46" s="109">
        <v>3.61</v>
      </c>
      <c r="J46" s="109">
        <v>-2.0299999999999998</v>
      </c>
      <c r="K46" s="109">
        <v>-0.21</v>
      </c>
      <c r="L46" s="109">
        <v>0.02</v>
      </c>
      <c r="M46" s="110">
        <v>1.0900000000000001</v>
      </c>
    </row>
    <row r="47" spans="2:13" ht="34.049999999999997" customHeight="1" x14ac:dyDescent="0.25">
      <c r="B47" s="137"/>
      <c r="C47" s="135"/>
      <c r="D47" s="136"/>
      <c r="E47" s="124"/>
      <c r="F47" s="89" t="s">
        <v>842</v>
      </c>
      <c r="G47" s="89" t="s">
        <v>4</v>
      </c>
      <c r="H47" s="97" t="s">
        <v>970</v>
      </c>
      <c r="I47" s="96">
        <v>5.93</v>
      </c>
      <c r="J47" s="96">
        <v>0.84</v>
      </c>
      <c r="K47" s="96">
        <v>2.4</v>
      </c>
      <c r="L47" s="96">
        <v>2.35</v>
      </c>
      <c r="M47" s="111">
        <v>2.78</v>
      </c>
    </row>
    <row r="48" spans="2:13" ht="34.049999999999997" customHeight="1" x14ac:dyDescent="0.25">
      <c r="B48" s="137"/>
      <c r="C48" s="135"/>
      <c r="D48" s="136"/>
      <c r="E48" s="124"/>
      <c r="F48" s="89" t="s">
        <v>843</v>
      </c>
      <c r="G48" s="89" t="s">
        <v>4</v>
      </c>
      <c r="H48" s="97" t="s">
        <v>970</v>
      </c>
      <c r="I48" s="96">
        <v>8.25</v>
      </c>
      <c r="J48" s="96">
        <v>1.86</v>
      </c>
      <c r="K48" s="96">
        <v>4.17</v>
      </c>
      <c r="L48" s="96">
        <v>3.65</v>
      </c>
      <c r="M48" s="111">
        <v>3.73</v>
      </c>
    </row>
    <row r="49" spans="1:13" ht="34.049999999999997" customHeight="1" x14ac:dyDescent="0.25">
      <c r="B49" s="137"/>
      <c r="C49" s="135"/>
      <c r="D49" s="136"/>
      <c r="E49" s="124"/>
      <c r="F49" s="89" t="s">
        <v>761</v>
      </c>
      <c r="G49" s="89" t="s">
        <v>909</v>
      </c>
      <c r="H49" s="97" t="s">
        <v>970</v>
      </c>
      <c r="I49" s="96">
        <v>10.59</v>
      </c>
      <c r="J49" s="96">
        <v>3.7</v>
      </c>
      <c r="K49" s="96">
        <v>5.99</v>
      </c>
      <c r="L49" s="96">
        <v>4.84</v>
      </c>
      <c r="M49" s="111">
        <v>4.47</v>
      </c>
    </row>
    <row r="50" spans="1:13" s="90" customFormat="1" ht="34.049999999999997" customHeight="1" thickBot="1" x14ac:dyDescent="0.3">
      <c r="A50" s="87"/>
      <c r="B50" s="138"/>
      <c r="C50" s="139"/>
      <c r="D50" s="140"/>
      <c r="E50" s="141"/>
      <c r="F50" s="113" t="s">
        <v>767</v>
      </c>
      <c r="G50" s="113" t="s">
        <v>825</v>
      </c>
      <c r="H50" s="112" t="s">
        <v>969</v>
      </c>
      <c r="I50" s="114">
        <v>2.74</v>
      </c>
      <c r="J50" s="114">
        <v>-0.82</v>
      </c>
      <c r="K50" s="114">
        <v>-0.19</v>
      </c>
      <c r="L50" s="114">
        <v>-0.43</v>
      </c>
      <c r="M50" s="115">
        <v>0.28999999999999998</v>
      </c>
    </row>
    <row r="51" spans="1:13" s="90" customFormat="1" ht="34.049999999999997" customHeight="1" x14ac:dyDescent="0.25">
      <c r="A51" s="87"/>
      <c r="B51" s="127" t="s">
        <v>863</v>
      </c>
      <c r="C51" s="130" t="s">
        <v>773</v>
      </c>
      <c r="D51" s="133"/>
      <c r="E51" s="134">
        <v>92</v>
      </c>
      <c r="F51" s="108" t="s">
        <v>840</v>
      </c>
      <c r="G51" s="108" t="s">
        <v>4</v>
      </c>
      <c r="H51" s="121" t="s">
        <v>977</v>
      </c>
      <c r="I51" s="109">
        <v>7.68</v>
      </c>
      <c r="J51" s="109">
        <v>1.37</v>
      </c>
      <c r="K51" s="109">
        <v>3.06</v>
      </c>
      <c r="L51" s="109">
        <v>2.3199999999999998</v>
      </c>
      <c r="M51" s="110">
        <v>2.2999999999999998</v>
      </c>
    </row>
    <row r="52" spans="1:13" s="90" customFormat="1" ht="34.049999999999997" customHeight="1" x14ac:dyDescent="0.25">
      <c r="A52" s="87"/>
      <c r="B52" s="137"/>
      <c r="C52" s="135"/>
      <c r="D52" s="136"/>
      <c r="E52" s="124"/>
      <c r="F52" s="89" t="s">
        <v>761</v>
      </c>
      <c r="G52" s="89" t="s">
        <v>909</v>
      </c>
      <c r="H52" s="119" t="s">
        <v>978</v>
      </c>
      <c r="I52" s="96">
        <v>10.81</v>
      </c>
      <c r="J52" s="96">
        <v>3.13</v>
      </c>
      <c r="K52" s="96">
        <v>4.55</v>
      </c>
      <c r="L52" s="96">
        <v>2.09</v>
      </c>
      <c r="M52" s="111">
        <v>2.62</v>
      </c>
    </row>
    <row r="53" spans="1:13" s="90" customFormat="1" ht="34.049999999999997" customHeight="1" x14ac:dyDescent="0.25">
      <c r="A53" s="87"/>
      <c r="B53" s="137"/>
      <c r="C53" s="135"/>
      <c r="D53" s="136"/>
      <c r="E53" s="124"/>
      <c r="F53" s="89" t="s">
        <v>746</v>
      </c>
      <c r="G53" s="89" t="s">
        <v>908</v>
      </c>
      <c r="H53" s="119" t="s">
        <v>978</v>
      </c>
      <c r="I53" s="96">
        <v>4.46</v>
      </c>
      <c r="J53" s="96">
        <v>-0.74</v>
      </c>
      <c r="K53" s="96">
        <v>1.24</v>
      </c>
      <c r="L53" s="96">
        <v>1.42</v>
      </c>
      <c r="M53" s="111" t="s">
        <v>868</v>
      </c>
    </row>
    <row r="54" spans="1:13" ht="34.049999999999997" customHeight="1" x14ac:dyDescent="0.25">
      <c r="B54" s="137"/>
      <c r="C54" s="135" t="s">
        <v>942</v>
      </c>
      <c r="D54" s="136"/>
      <c r="E54" s="124">
        <v>171</v>
      </c>
      <c r="F54" s="89" t="s">
        <v>943</v>
      </c>
      <c r="G54" s="89" t="s">
        <v>4</v>
      </c>
      <c r="H54" s="119" t="s">
        <v>977</v>
      </c>
      <c r="I54" s="96">
        <v>5.29</v>
      </c>
      <c r="J54" s="96">
        <v>-0.28000000000000003</v>
      </c>
      <c r="K54" s="96" t="s">
        <v>868</v>
      </c>
      <c r="L54" s="96" t="s">
        <v>868</v>
      </c>
      <c r="M54" s="111" t="s">
        <v>868</v>
      </c>
    </row>
    <row r="55" spans="1:13" ht="34.049999999999997" customHeight="1" x14ac:dyDescent="0.25">
      <c r="B55" s="137"/>
      <c r="C55" s="135"/>
      <c r="D55" s="136"/>
      <c r="E55" s="124"/>
      <c r="F55" s="89" t="s">
        <v>748</v>
      </c>
      <c r="G55" s="89" t="s">
        <v>4</v>
      </c>
      <c r="H55" s="119" t="s">
        <v>978</v>
      </c>
      <c r="I55" s="96">
        <v>5.29</v>
      </c>
      <c r="J55" s="96">
        <v>0.57999999999999996</v>
      </c>
      <c r="K55" s="96" t="s">
        <v>868</v>
      </c>
      <c r="L55" s="96" t="s">
        <v>868</v>
      </c>
      <c r="M55" s="111" t="s">
        <v>868</v>
      </c>
    </row>
    <row r="56" spans="1:13" ht="34.049999999999997" customHeight="1" thickBot="1" x14ac:dyDescent="0.3">
      <c r="B56" s="138"/>
      <c r="C56" s="139"/>
      <c r="D56" s="140"/>
      <c r="E56" s="141"/>
      <c r="F56" s="113" t="s">
        <v>944</v>
      </c>
      <c r="G56" s="113" t="s">
        <v>4</v>
      </c>
      <c r="H56" s="120" t="s">
        <v>978</v>
      </c>
      <c r="I56" s="114">
        <v>5.4</v>
      </c>
      <c r="J56" s="114">
        <v>1.06</v>
      </c>
      <c r="K56" s="114" t="s">
        <v>868</v>
      </c>
      <c r="L56" s="114" t="s">
        <v>868</v>
      </c>
      <c r="M56" s="115" t="s">
        <v>868</v>
      </c>
    </row>
    <row r="57" spans="1:13" ht="34.049999999999997" customHeight="1" x14ac:dyDescent="0.25">
      <c r="B57" s="127" t="s">
        <v>885</v>
      </c>
      <c r="C57" s="130" t="s">
        <v>768</v>
      </c>
      <c r="D57" s="133"/>
      <c r="E57" s="134">
        <v>53</v>
      </c>
      <c r="F57" s="108" t="s">
        <v>952</v>
      </c>
      <c r="G57" s="108" t="s">
        <v>910</v>
      </c>
      <c r="H57" s="107" t="s">
        <v>970</v>
      </c>
      <c r="I57" s="109">
        <v>3.16</v>
      </c>
      <c r="J57" s="109">
        <v>-3.04</v>
      </c>
      <c r="K57" s="109">
        <v>-0.97</v>
      </c>
      <c r="L57" s="109">
        <v>-0.13</v>
      </c>
      <c r="M57" s="110">
        <v>0.79</v>
      </c>
    </row>
    <row r="58" spans="1:13" ht="34.049999999999997" customHeight="1" x14ac:dyDescent="0.25">
      <c r="B58" s="128"/>
      <c r="C58" s="131"/>
      <c r="D58" s="125"/>
      <c r="E58" s="125"/>
      <c r="F58" s="89" t="s">
        <v>953</v>
      </c>
      <c r="G58" s="89" t="s">
        <v>4</v>
      </c>
      <c r="H58" s="97" t="s">
        <v>970</v>
      </c>
      <c r="I58" s="96">
        <v>8.1199999999999992</v>
      </c>
      <c r="J58" s="96">
        <v>0.9</v>
      </c>
      <c r="K58" s="96">
        <v>3.15</v>
      </c>
      <c r="L58" s="96">
        <v>2.65</v>
      </c>
      <c r="M58" s="111">
        <v>2.99</v>
      </c>
    </row>
    <row r="59" spans="1:13" ht="34.049999999999997" customHeight="1" x14ac:dyDescent="0.25">
      <c r="B59" s="128"/>
      <c r="C59" s="131"/>
      <c r="D59" s="125"/>
      <c r="E59" s="125"/>
      <c r="F59" s="89" t="s">
        <v>954</v>
      </c>
      <c r="G59" s="89" t="s">
        <v>909</v>
      </c>
      <c r="H59" s="97" t="s">
        <v>970</v>
      </c>
      <c r="I59" s="96">
        <v>11.9</v>
      </c>
      <c r="J59" s="96">
        <v>4.5</v>
      </c>
      <c r="K59" s="96">
        <v>6.64</v>
      </c>
      <c r="L59" s="96">
        <v>4.82</v>
      </c>
      <c r="M59" s="111">
        <v>4.2300000000000004</v>
      </c>
    </row>
    <row r="60" spans="1:13" ht="34.049999999999997" customHeight="1" x14ac:dyDescent="0.25">
      <c r="B60" s="128"/>
      <c r="C60" s="131"/>
      <c r="D60" s="125"/>
      <c r="E60" s="125"/>
      <c r="F60" s="89" t="s">
        <v>955</v>
      </c>
      <c r="G60" s="89" t="s">
        <v>908</v>
      </c>
      <c r="H60" s="97" t="s">
        <v>970</v>
      </c>
      <c r="I60" s="96">
        <v>2.73</v>
      </c>
      <c r="J60" s="96" t="s">
        <v>868</v>
      </c>
      <c r="K60" s="96" t="s">
        <v>868</v>
      </c>
      <c r="L60" s="96" t="s">
        <v>868</v>
      </c>
      <c r="M60" s="111" t="s">
        <v>868</v>
      </c>
    </row>
    <row r="61" spans="1:13" ht="34.049999999999997" customHeight="1" thickBot="1" x14ac:dyDescent="0.3">
      <c r="B61" s="129"/>
      <c r="C61" s="132"/>
      <c r="D61" s="126"/>
      <c r="E61" s="126"/>
      <c r="F61" s="113" t="s">
        <v>956</v>
      </c>
      <c r="G61" s="113" t="s">
        <v>825</v>
      </c>
      <c r="H61" s="112" t="s">
        <v>969</v>
      </c>
      <c r="I61" s="114">
        <v>2.23</v>
      </c>
      <c r="J61" s="114">
        <v>0.26</v>
      </c>
      <c r="K61" s="114">
        <v>-0.02</v>
      </c>
      <c r="L61" s="114">
        <v>-0.15</v>
      </c>
      <c r="M61" s="115" t="s">
        <v>868</v>
      </c>
    </row>
    <row r="62" spans="1:13" ht="34.049999999999997" customHeight="1" x14ac:dyDescent="0.25">
      <c r="B62" s="127" t="s">
        <v>777</v>
      </c>
      <c r="C62" s="130" t="s">
        <v>778</v>
      </c>
      <c r="D62" s="133"/>
      <c r="E62" s="134">
        <v>120</v>
      </c>
      <c r="F62" s="108" t="s">
        <v>762</v>
      </c>
      <c r="G62" s="108" t="s">
        <v>4</v>
      </c>
      <c r="H62" s="107" t="s">
        <v>970</v>
      </c>
      <c r="I62" s="109">
        <v>4.8899999999999997</v>
      </c>
      <c r="J62" s="109">
        <v>-2.41</v>
      </c>
      <c r="K62" s="109">
        <v>-0.78</v>
      </c>
      <c r="L62" s="109">
        <v>0.19</v>
      </c>
      <c r="M62" s="110">
        <v>1.76</v>
      </c>
    </row>
    <row r="63" spans="1:13" ht="34.049999999999997" customHeight="1" x14ac:dyDescent="0.25">
      <c r="B63" s="128"/>
      <c r="C63" s="131"/>
      <c r="D63" s="125"/>
      <c r="E63" s="125"/>
      <c r="F63" s="89" t="s">
        <v>886</v>
      </c>
      <c r="G63" s="89" t="s">
        <v>825</v>
      </c>
      <c r="H63" s="97" t="s">
        <v>969</v>
      </c>
      <c r="I63" s="96">
        <v>6.69</v>
      </c>
      <c r="J63" s="96">
        <v>-1.01</v>
      </c>
      <c r="K63" s="96">
        <v>0.52</v>
      </c>
      <c r="L63" s="96">
        <v>0.9</v>
      </c>
      <c r="M63" s="111">
        <v>1.99</v>
      </c>
    </row>
    <row r="64" spans="1:13" ht="34.049999999999997" customHeight="1" x14ac:dyDescent="0.25">
      <c r="B64" s="128"/>
      <c r="C64" s="131"/>
      <c r="D64" s="125"/>
      <c r="E64" s="125"/>
      <c r="F64" s="89" t="s">
        <v>887</v>
      </c>
      <c r="G64" s="89" t="s">
        <v>4</v>
      </c>
      <c r="H64" s="97" t="s">
        <v>970</v>
      </c>
      <c r="I64" s="96">
        <v>13.36</v>
      </c>
      <c r="J64" s="96">
        <v>4.92</v>
      </c>
      <c r="K64" s="96">
        <v>4.42</v>
      </c>
      <c r="L64" s="96">
        <v>2.78</v>
      </c>
      <c r="M64" s="111">
        <v>2.56</v>
      </c>
    </row>
    <row r="65" spans="2:13" ht="34.049999999999997" customHeight="1" thickBot="1" x14ac:dyDescent="0.3">
      <c r="B65" s="129"/>
      <c r="C65" s="132"/>
      <c r="D65" s="126"/>
      <c r="E65" s="126"/>
      <c r="F65" s="113" t="s">
        <v>844</v>
      </c>
      <c r="G65" s="113" t="s">
        <v>909</v>
      </c>
      <c r="H65" s="112" t="s">
        <v>970</v>
      </c>
      <c r="I65" s="114">
        <v>20.78</v>
      </c>
      <c r="J65" s="114">
        <v>8.19</v>
      </c>
      <c r="K65" s="114">
        <v>6.76</v>
      </c>
      <c r="L65" s="114">
        <v>3.99</v>
      </c>
      <c r="M65" s="115">
        <v>3.62</v>
      </c>
    </row>
    <row r="66" spans="2:13" ht="34.049999999999997" customHeight="1" x14ac:dyDescent="0.25">
      <c r="B66" s="127" t="s">
        <v>865</v>
      </c>
      <c r="C66" s="130" t="s">
        <v>798</v>
      </c>
      <c r="D66" s="133"/>
      <c r="E66" s="134">
        <v>149</v>
      </c>
      <c r="F66" s="108" t="s">
        <v>851</v>
      </c>
      <c r="G66" s="108" t="s">
        <v>908</v>
      </c>
      <c r="H66" s="107" t="s">
        <v>970</v>
      </c>
      <c r="I66" s="109">
        <v>4.8</v>
      </c>
      <c r="J66" s="109">
        <v>-4.0999999999999996</v>
      </c>
      <c r="K66" s="109">
        <v>-1.68</v>
      </c>
      <c r="L66" s="109">
        <v>0.15</v>
      </c>
      <c r="M66" s="110" t="s">
        <v>868</v>
      </c>
    </row>
    <row r="67" spans="2:13" ht="34.049999999999997" customHeight="1" x14ac:dyDescent="0.25">
      <c r="B67" s="128"/>
      <c r="C67" s="131"/>
      <c r="D67" s="125"/>
      <c r="E67" s="125"/>
      <c r="F67" s="89" t="s">
        <v>852</v>
      </c>
      <c r="G67" s="89" t="s">
        <v>4</v>
      </c>
      <c r="H67" s="97" t="s">
        <v>868</v>
      </c>
      <c r="I67" s="96">
        <v>6.04</v>
      </c>
      <c r="J67" s="96">
        <v>-1.97</v>
      </c>
      <c r="K67" s="96">
        <v>1.23</v>
      </c>
      <c r="L67" s="96">
        <v>1.74</v>
      </c>
      <c r="M67" s="111" t="s">
        <v>868</v>
      </c>
    </row>
    <row r="68" spans="2:13" ht="34.049999999999997" customHeight="1" x14ac:dyDescent="0.25">
      <c r="B68" s="128"/>
      <c r="C68" s="131"/>
      <c r="D68" s="125"/>
      <c r="E68" s="125"/>
      <c r="F68" s="89" t="s">
        <v>853</v>
      </c>
      <c r="G68" s="89" t="s">
        <v>4</v>
      </c>
      <c r="H68" s="97" t="s">
        <v>970</v>
      </c>
      <c r="I68" s="96">
        <v>8.24</v>
      </c>
      <c r="J68" s="96">
        <v>3.01</v>
      </c>
      <c r="K68" s="96">
        <v>4.79</v>
      </c>
      <c r="L68" s="96">
        <v>3.24</v>
      </c>
      <c r="M68" s="111" t="s">
        <v>868</v>
      </c>
    </row>
    <row r="69" spans="2:13" ht="34.049999999999997" customHeight="1" thickBot="1" x14ac:dyDescent="0.3">
      <c r="B69" s="129"/>
      <c r="C69" s="132"/>
      <c r="D69" s="126"/>
      <c r="E69" s="126"/>
      <c r="F69" s="113" t="s">
        <v>920</v>
      </c>
      <c r="G69" s="113" t="s">
        <v>825</v>
      </c>
      <c r="H69" s="112" t="s">
        <v>969</v>
      </c>
      <c r="I69" s="114">
        <v>1.88</v>
      </c>
      <c r="J69" s="114">
        <v>-0.32</v>
      </c>
      <c r="K69" s="114" t="s">
        <v>868</v>
      </c>
      <c r="L69" s="114" t="s">
        <v>868</v>
      </c>
      <c r="M69" s="115" t="s">
        <v>868</v>
      </c>
    </row>
    <row r="70" spans="2:13" ht="34.049999999999997" customHeight="1" x14ac:dyDescent="0.25">
      <c r="B70" s="127" t="s">
        <v>947</v>
      </c>
      <c r="C70" s="130" t="s">
        <v>948</v>
      </c>
      <c r="D70" s="133"/>
      <c r="E70" s="134">
        <v>115</v>
      </c>
      <c r="F70" s="108" t="s">
        <v>749</v>
      </c>
      <c r="G70" s="108" t="s">
        <v>4</v>
      </c>
      <c r="H70" s="107" t="s">
        <v>970</v>
      </c>
      <c r="I70" s="109">
        <v>8.15</v>
      </c>
      <c r="J70" s="109">
        <v>2.5299999999999998</v>
      </c>
      <c r="K70" s="109">
        <v>4.8099999999999996</v>
      </c>
      <c r="L70" s="109">
        <v>4.0599999999999996</v>
      </c>
      <c r="M70" s="110">
        <v>3.93</v>
      </c>
    </row>
    <row r="71" spans="2:13" ht="34.049999999999997" customHeight="1" x14ac:dyDescent="0.25">
      <c r="B71" s="128"/>
      <c r="C71" s="131"/>
      <c r="D71" s="125"/>
      <c r="E71" s="125"/>
      <c r="F71" s="89" t="s">
        <v>748</v>
      </c>
      <c r="G71" s="89" t="s">
        <v>4</v>
      </c>
      <c r="H71" s="97" t="s">
        <v>970</v>
      </c>
      <c r="I71" s="96">
        <v>6.63</v>
      </c>
      <c r="J71" s="96">
        <v>-1.03</v>
      </c>
      <c r="K71" s="96">
        <v>1.87</v>
      </c>
      <c r="L71" s="96">
        <v>2.57</v>
      </c>
      <c r="M71" s="111">
        <v>3.04</v>
      </c>
    </row>
    <row r="72" spans="2:13" ht="34.049999999999997" customHeight="1" x14ac:dyDescent="0.25">
      <c r="B72" s="128"/>
      <c r="C72" s="131"/>
      <c r="D72" s="125"/>
      <c r="E72" s="125"/>
      <c r="F72" s="89" t="s">
        <v>746</v>
      </c>
      <c r="G72" s="89" t="s">
        <v>910</v>
      </c>
      <c r="H72" s="97" t="s">
        <v>970</v>
      </c>
      <c r="I72" s="96">
        <v>5.74</v>
      </c>
      <c r="J72" s="96">
        <v>-2.52</v>
      </c>
      <c r="K72" s="96">
        <v>0.55000000000000004</v>
      </c>
      <c r="L72" s="96">
        <v>1.98</v>
      </c>
      <c r="M72" s="111">
        <v>2.57</v>
      </c>
    </row>
    <row r="73" spans="2:13" ht="34.049999999999997" customHeight="1" x14ac:dyDescent="0.25">
      <c r="B73" s="128"/>
      <c r="C73" s="131"/>
      <c r="D73" s="125"/>
      <c r="E73" s="125"/>
      <c r="F73" s="89" t="s">
        <v>884</v>
      </c>
      <c r="G73" s="89" t="s">
        <v>825</v>
      </c>
      <c r="H73" s="97" t="s">
        <v>969</v>
      </c>
      <c r="I73" s="96">
        <v>3.54</v>
      </c>
      <c r="J73" s="96">
        <v>-1.3</v>
      </c>
      <c r="K73" s="96">
        <v>0.83</v>
      </c>
      <c r="L73" s="96">
        <v>1.86</v>
      </c>
      <c r="M73" s="111">
        <v>2.3199999999999998</v>
      </c>
    </row>
    <row r="74" spans="2:13" ht="34.049999999999997" customHeight="1" thickBot="1" x14ac:dyDescent="0.3">
      <c r="B74" s="129"/>
      <c r="C74" s="132"/>
      <c r="D74" s="126"/>
      <c r="E74" s="126"/>
      <c r="F74" s="113" t="s">
        <v>951</v>
      </c>
      <c r="G74" s="113" t="s">
        <v>825</v>
      </c>
      <c r="H74" s="112" t="s">
        <v>981</v>
      </c>
      <c r="I74" s="114">
        <v>3.34</v>
      </c>
      <c r="J74" s="114">
        <v>-1.45</v>
      </c>
      <c r="K74" s="114">
        <v>0.68</v>
      </c>
      <c r="L74" s="114">
        <v>1.63</v>
      </c>
      <c r="M74" s="115">
        <v>1.81</v>
      </c>
    </row>
    <row r="75" spans="2:13" ht="34.049999999999997" customHeight="1" x14ac:dyDescent="0.25">
      <c r="B75" s="127" t="s">
        <v>779</v>
      </c>
      <c r="C75" s="130" t="s">
        <v>855</v>
      </c>
      <c r="D75" s="133"/>
      <c r="E75" s="134">
        <v>18</v>
      </c>
      <c r="F75" s="108" t="s">
        <v>888</v>
      </c>
      <c r="G75" s="108" t="s">
        <v>825</v>
      </c>
      <c r="H75" s="107" t="s">
        <v>971</v>
      </c>
      <c r="I75" s="109">
        <v>6.73</v>
      </c>
      <c r="J75" s="109">
        <v>-2.5299999999999998</v>
      </c>
      <c r="K75" s="109">
        <v>0.85</v>
      </c>
      <c r="L75" s="109">
        <v>1.65</v>
      </c>
      <c r="M75" s="110">
        <v>2.29</v>
      </c>
    </row>
    <row r="76" spans="2:13" ht="34.049999999999997" customHeight="1" x14ac:dyDescent="0.25">
      <c r="B76" s="128"/>
      <c r="C76" s="131"/>
      <c r="D76" s="125"/>
      <c r="E76" s="125"/>
      <c r="F76" s="89" t="s">
        <v>860</v>
      </c>
      <c r="G76" s="89" t="s">
        <v>910</v>
      </c>
      <c r="H76" s="119" t="s">
        <v>977</v>
      </c>
      <c r="I76" s="96">
        <v>4.8099999999999996</v>
      </c>
      <c r="J76" s="96">
        <v>1.17</v>
      </c>
      <c r="K76" s="96">
        <v>2.0499999999999998</v>
      </c>
      <c r="L76" s="96">
        <v>2.04</v>
      </c>
      <c r="M76" s="111" t="s">
        <v>868</v>
      </c>
    </row>
    <row r="77" spans="2:13" ht="34.049999999999997" customHeight="1" x14ac:dyDescent="0.25">
      <c r="B77" s="128"/>
      <c r="C77" s="131"/>
      <c r="D77" s="125"/>
      <c r="E77" s="125"/>
      <c r="F77" s="89" t="s">
        <v>748</v>
      </c>
      <c r="G77" s="89" t="s">
        <v>4</v>
      </c>
      <c r="H77" s="119" t="s">
        <v>977</v>
      </c>
      <c r="I77" s="96">
        <v>9.76</v>
      </c>
      <c r="J77" s="96">
        <v>1.57</v>
      </c>
      <c r="K77" s="96">
        <v>3.88</v>
      </c>
      <c r="L77" s="96">
        <v>3.71</v>
      </c>
      <c r="M77" s="111">
        <v>3.23</v>
      </c>
    </row>
    <row r="78" spans="2:13" ht="34.049999999999997" customHeight="1" thickBot="1" x14ac:dyDescent="0.3">
      <c r="B78" s="129"/>
      <c r="C78" s="132"/>
      <c r="D78" s="126"/>
      <c r="E78" s="126"/>
      <c r="F78" s="113" t="s">
        <v>749</v>
      </c>
      <c r="G78" s="113" t="s">
        <v>909</v>
      </c>
      <c r="H78" s="120" t="s">
        <v>977</v>
      </c>
      <c r="I78" s="114">
        <v>13.42</v>
      </c>
      <c r="J78" s="114">
        <v>6.54</v>
      </c>
      <c r="K78" s="114">
        <v>7.16</v>
      </c>
      <c r="L78" s="114">
        <v>5.46</v>
      </c>
      <c r="M78" s="115">
        <v>4.1900000000000004</v>
      </c>
    </row>
    <row r="79" spans="2:13" ht="34.049999999999997" customHeight="1" x14ac:dyDescent="0.25">
      <c r="B79" s="127" t="s">
        <v>780</v>
      </c>
      <c r="C79" s="130" t="s">
        <v>781</v>
      </c>
      <c r="D79" s="133"/>
      <c r="E79" s="134">
        <v>57</v>
      </c>
      <c r="F79" s="108" t="s">
        <v>788</v>
      </c>
      <c r="G79" s="108" t="s">
        <v>825</v>
      </c>
      <c r="H79" s="107" t="s">
        <v>971</v>
      </c>
      <c r="I79" s="109">
        <v>5.45</v>
      </c>
      <c r="J79" s="109">
        <v>-1.1499999999999999</v>
      </c>
      <c r="K79" s="109">
        <v>0.87</v>
      </c>
      <c r="L79" s="109">
        <v>1.0900000000000001</v>
      </c>
      <c r="M79" s="110">
        <v>1.86</v>
      </c>
    </row>
    <row r="80" spans="2:13" ht="34.049999999999997" customHeight="1" x14ac:dyDescent="0.25">
      <c r="B80" s="128"/>
      <c r="C80" s="131"/>
      <c r="D80" s="125"/>
      <c r="E80" s="125"/>
      <c r="F80" s="89" t="s">
        <v>624</v>
      </c>
      <c r="G80" s="89" t="s">
        <v>4</v>
      </c>
      <c r="H80" s="119" t="s">
        <v>978</v>
      </c>
      <c r="I80" s="96">
        <v>8.6300000000000008</v>
      </c>
      <c r="J80" s="96">
        <v>-0.18</v>
      </c>
      <c r="K80" s="96">
        <v>3.77</v>
      </c>
      <c r="L80" s="96">
        <v>4.0199999999999996</v>
      </c>
      <c r="M80" s="111">
        <v>3.79</v>
      </c>
    </row>
    <row r="81" spans="2:13" ht="34.049999999999997" customHeight="1" thickBot="1" x14ac:dyDescent="0.3">
      <c r="B81" s="129"/>
      <c r="C81" s="132"/>
      <c r="D81" s="126"/>
      <c r="E81" s="126"/>
      <c r="F81" s="113" t="s">
        <v>754</v>
      </c>
      <c r="G81" s="113" t="s">
        <v>909</v>
      </c>
      <c r="H81" s="120" t="s">
        <v>978</v>
      </c>
      <c r="I81" s="114">
        <v>9.8000000000000007</v>
      </c>
      <c r="J81" s="114">
        <v>4.03</v>
      </c>
      <c r="K81" s="114">
        <v>6.64</v>
      </c>
      <c r="L81" s="114">
        <v>5.65</v>
      </c>
      <c r="M81" s="115">
        <v>4.95</v>
      </c>
    </row>
    <row r="82" spans="2:13" ht="34.049999999999997" customHeight="1" x14ac:dyDescent="0.25">
      <c r="B82" s="127" t="s">
        <v>933</v>
      </c>
      <c r="C82" s="130" t="s">
        <v>797</v>
      </c>
      <c r="D82" s="133"/>
      <c r="E82" s="134">
        <v>147</v>
      </c>
      <c r="F82" s="108" t="s">
        <v>913</v>
      </c>
      <c r="G82" s="108" t="s">
        <v>909</v>
      </c>
      <c r="H82" s="107"/>
      <c r="I82" s="109">
        <v>7.96</v>
      </c>
      <c r="J82" s="109">
        <v>2.1</v>
      </c>
      <c r="K82" s="109">
        <v>3.54</v>
      </c>
      <c r="L82" s="109" t="s">
        <v>868</v>
      </c>
      <c r="M82" s="110" t="s">
        <v>868</v>
      </c>
    </row>
    <row r="83" spans="2:13" ht="34.049999999999997" customHeight="1" x14ac:dyDescent="0.25">
      <c r="B83" s="128"/>
      <c r="C83" s="131"/>
      <c r="D83" s="125"/>
      <c r="E83" s="125"/>
      <c r="F83" s="89" t="s">
        <v>914</v>
      </c>
      <c r="G83" s="89" t="s">
        <v>4</v>
      </c>
      <c r="H83" s="97"/>
      <c r="I83" s="96">
        <v>7.23</v>
      </c>
      <c r="J83" s="96">
        <v>0.61</v>
      </c>
      <c r="K83" s="96">
        <v>2.4</v>
      </c>
      <c r="L83" s="96" t="s">
        <v>868</v>
      </c>
      <c r="M83" s="111" t="s">
        <v>868</v>
      </c>
    </row>
    <row r="84" spans="2:13" ht="34.049999999999997" customHeight="1" x14ac:dyDescent="0.25">
      <c r="B84" s="128"/>
      <c r="C84" s="131"/>
      <c r="D84" s="125"/>
      <c r="E84" s="125"/>
      <c r="F84" s="89" t="s">
        <v>915</v>
      </c>
      <c r="G84" s="89" t="s">
        <v>910</v>
      </c>
      <c r="H84" s="97"/>
      <c r="I84" s="96">
        <v>6.28</v>
      </c>
      <c r="J84" s="96">
        <v>-1.04</v>
      </c>
      <c r="K84" s="96">
        <v>1</v>
      </c>
      <c r="L84" s="96" t="s">
        <v>868</v>
      </c>
      <c r="M84" s="111" t="s">
        <v>868</v>
      </c>
    </row>
    <row r="85" spans="2:13" ht="34.049999999999997" customHeight="1" x14ac:dyDescent="0.25">
      <c r="B85" s="128"/>
      <c r="C85" s="131"/>
      <c r="D85" s="125"/>
      <c r="E85" s="125"/>
      <c r="F85" s="89" t="s">
        <v>916</v>
      </c>
      <c r="G85" s="89" t="s">
        <v>910</v>
      </c>
      <c r="H85" s="97"/>
      <c r="I85" s="96">
        <v>5.39</v>
      </c>
      <c r="J85" s="96">
        <v>-2.59</v>
      </c>
      <c r="K85" s="96">
        <v>-0.42</v>
      </c>
      <c r="L85" s="96" t="s">
        <v>868</v>
      </c>
      <c r="M85" s="111" t="s">
        <v>868</v>
      </c>
    </row>
    <row r="86" spans="2:13" ht="34.049999999999997" customHeight="1" thickBot="1" x14ac:dyDescent="0.3">
      <c r="B86" s="129"/>
      <c r="C86" s="132"/>
      <c r="D86" s="126"/>
      <c r="E86" s="126"/>
      <c r="F86" s="113" t="s">
        <v>950</v>
      </c>
      <c r="G86" s="113" t="s">
        <v>908</v>
      </c>
      <c r="H86" s="112"/>
      <c r="I86" s="114">
        <v>2.08</v>
      </c>
      <c r="J86" s="114">
        <v>-0.26</v>
      </c>
      <c r="K86" s="114">
        <v>-0.4</v>
      </c>
      <c r="L86" s="114" t="s">
        <v>868</v>
      </c>
      <c r="M86" s="115" t="s">
        <v>868</v>
      </c>
    </row>
    <row r="87" spans="2:13" ht="34.049999999999997" customHeight="1" x14ac:dyDescent="0.25">
      <c r="B87" s="127" t="s">
        <v>834</v>
      </c>
      <c r="C87" s="130" t="s">
        <v>891</v>
      </c>
      <c r="D87" s="133" t="s">
        <v>960</v>
      </c>
      <c r="E87" s="134">
        <v>7</v>
      </c>
      <c r="F87" s="108" t="s">
        <v>757</v>
      </c>
      <c r="G87" s="108" t="s">
        <v>908</v>
      </c>
      <c r="H87" s="107" t="s">
        <v>970</v>
      </c>
      <c r="I87" s="109">
        <v>3.77</v>
      </c>
      <c r="J87" s="109">
        <v>-4.07</v>
      </c>
      <c r="K87" s="109">
        <v>-1.07</v>
      </c>
      <c r="L87" s="109">
        <v>0.56000000000000005</v>
      </c>
      <c r="M87" s="110">
        <v>1.74</v>
      </c>
    </row>
    <row r="88" spans="2:13" ht="34.049999999999997" customHeight="1" x14ac:dyDescent="0.25">
      <c r="B88" s="128"/>
      <c r="C88" s="131"/>
      <c r="D88" s="125"/>
      <c r="E88" s="125"/>
      <c r="F88" s="89" t="s">
        <v>775</v>
      </c>
      <c r="G88" s="89" t="s">
        <v>4</v>
      </c>
      <c r="H88" s="97" t="s">
        <v>970</v>
      </c>
      <c r="I88" s="96">
        <v>6.65</v>
      </c>
      <c r="J88" s="96">
        <v>-1.52</v>
      </c>
      <c r="K88" s="96">
        <v>1.51</v>
      </c>
      <c r="L88" s="96">
        <v>2.0299999999999998</v>
      </c>
      <c r="M88" s="111">
        <v>2.72</v>
      </c>
    </row>
    <row r="89" spans="2:13" ht="34.049999999999997" customHeight="1" x14ac:dyDescent="0.25">
      <c r="B89" s="128"/>
      <c r="C89" s="131"/>
      <c r="D89" s="125"/>
      <c r="E89" s="125"/>
      <c r="F89" s="89" t="s">
        <v>784</v>
      </c>
      <c r="G89" s="89" t="s">
        <v>909</v>
      </c>
      <c r="H89" s="97" t="s">
        <v>970</v>
      </c>
      <c r="I89" s="96">
        <v>9.2200000000000006</v>
      </c>
      <c r="J89" s="96">
        <v>0.64</v>
      </c>
      <c r="K89" s="96">
        <v>3.68</v>
      </c>
      <c r="L89" s="96">
        <v>3.14</v>
      </c>
      <c r="M89" s="111">
        <v>3.24</v>
      </c>
    </row>
    <row r="90" spans="2:13" ht="34.049999999999997" customHeight="1" x14ac:dyDescent="0.25">
      <c r="B90" s="128"/>
      <c r="C90" s="131"/>
      <c r="D90" s="125"/>
      <c r="E90" s="125"/>
      <c r="F90" s="89" t="s">
        <v>761</v>
      </c>
      <c r="G90" s="89" t="s">
        <v>909</v>
      </c>
      <c r="H90" s="97" t="s">
        <v>970</v>
      </c>
      <c r="I90" s="96">
        <v>11.52</v>
      </c>
      <c r="J90" s="96">
        <v>2.5099999999999998</v>
      </c>
      <c r="K90" s="96">
        <v>5.5</v>
      </c>
      <c r="L90" s="96">
        <v>4.09</v>
      </c>
      <c r="M90" s="111">
        <v>3.59</v>
      </c>
    </row>
    <row r="91" spans="2:13" ht="34.049999999999997" customHeight="1" x14ac:dyDescent="0.25">
      <c r="B91" s="128"/>
      <c r="C91" s="131"/>
      <c r="D91" s="125"/>
      <c r="E91" s="125"/>
      <c r="F91" s="89" t="s">
        <v>892</v>
      </c>
      <c r="G91" s="89" t="s">
        <v>825</v>
      </c>
      <c r="H91" s="97" t="s">
        <v>969</v>
      </c>
      <c r="I91" s="96">
        <v>1.22</v>
      </c>
      <c r="J91" s="96">
        <v>-0.55000000000000004</v>
      </c>
      <c r="K91" s="96">
        <v>-0.66</v>
      </c>
      <c r="L91" s="96">
        <v>-0.67</v>
      </c>
      <c r="M91" s="111">
        <v>0.37</v>
      </c>
    </row>
    <row r="92" spans="2:13" ht="34.049999999999997" customHeight="1" thickBot="1" x14ac:dyDescent="0.3">
      <c r="B92" s="129"/>
      <c r="C92" s="132"/>
      <c r="D92" s="126"/>
      <c r="E92" s="126"/>
      <c r="F92" s="113" t="s">
        <v>945</v>
      </c>
      <c r="G92" s="113" t="s">
        <v>909</v>
      </c>
      <c r="H92" s="112" t="s">
        <v>970</v>
      </c>
      <c r="I92" s="114">
        <v>25.62</v>
      </c>
      <c r="J92" s="114">
        <v>1.1299999999999999</v>
      </c>
      <c r="K92" s="114" t="s">
        <v>868</v>
      </c>
      <c r="L92" s="114" t="s">
        <v>868</v>
      </c>
      <c r="M92" s="115" t="s">
        <v>868</v>
      </c>
    </row>
    <row r="93" spans="2:13" ht="34.049999999999997" customHeight="1" x14ac:dyDescent="0.25">
      <c r="B93" s="127" t="s">
        <v>862</v>
      </c>
      <c r="C93" s="130" t="s">
        <v>893</v>
      </c>
      <c r="D93" s="133"/>
      <c r="E93" s="134">
        <v>8</v>
      </c>
      <c r="F93" s="108" t="s">
        <v>746</v>
      </c>
      <c r="G93" s="108" t="s">
        <v>908</v>
      </c>
      <c r="H93" s="121" t="s">
        <v>977</v>
      </c>
      <c r="I93" s="109">
        <v>5.3</v>
      </c>
      <c r="J93" s="109">
        <v>-3.28</v>
      </c>
      <c r="K93" s="109">
        <v>-0.21</v>
      </c>
      <c r="L93" s="109" t="s">
        <v>868</v>
      </c>
      <c r="M93" s="110" t="s">
        <v>868</v>
      </c>
    </row>
    <row r="94" spans="2:13" ht="34.049999999999997" customHeight="1" x14ac:dyDescent="0.25">
      <c r="B94" s="128"/>
      <c r="C94" s="131"/>
      <c r="D94" s="125"/>
      <c r="E94" s="125"/>
      <c r="F94" s="89" t="s">
        <v>922</v>
      </c>
      <c r="G94" s="89" t="s">
        <v>4</v>
      </c>
      <c r="H94" s="119" t="s">
        <v>977</v>
      </c>
      <c r="I94" s="96">
        <v>5.14</v>
      </c>
      <c r="J94" s="96">
        <v>0.34</v>
      </c>
      <c r="K94" s="96">
        <v>0.68</v>
      </c>
      <c r="L94" s="96">
        <v>1.57</v>
      </c>
      <c r="M94" s="111">
        <v>2.68</v>
      </c>
    </row>
    <row r="95" spans="2:13" ht="34.049999999999997" customHeight="1" x14ac:dyDescent="0.25">
      <c r="B95" s="128"/>
      <c r="C95" s="131"/>
      <c r="D95" s="125"/>
      <c r="E95" s="125"/>
      <c r="F95" s="89" t="s">
        <v>807</v>
      </c>
      <c r="G95" s="89" t="s">
        <v>909</v>
      </c>
      <c r="H95" s="119" t="s">
        <v>978</v>
      </c>
      <c r="I95" s="96">
        <v>13.21</v>
      </c>
      <c r="J95" s="96">
        <v>5.59</v>
      </c>
      <c r="K95" s="96">
        <v>6.26</v>
      </c>
      <c r="L95" s="96">
        <v>4.3499999999999996</v>
      </c>
      <c r="M95" s="111">
        <v>4.0199999999999996</v>
      </c>
    </row>
    <row r="96" spans="2:13" ht="34.049999999999997" customHeight="1" x14ac:dyDescent="0.25">
      <c r="B96" s="128"/>
      <c r="C96" s="131"/>
      <c r="D96" s="125"/>
      <c r="E96" s="125"/>
      <c r="F96" s="89" t="s">
        <v>921</v>
      </c>
      <c r="G96" s="89" t="s">
        <v>908</v>
      </c>
      <c r="H96" s="119" t="s">
        <v>978</v>
      </c>
      <c r="I96" s="96">
        <v>3.62</v>
      </c>
      <c r="J96" s="96">
        <v>-1.29</v>
      </c>
      <c r="K96" s="96" t="s">
        <v>868</v>
      </c>
      <c r="L96" s="96" t="s">
        <v>868</v>
      </c>
      <c r="M96" s="111" t="s">
        <v>868</v>
      </c>
    </row>
    <row r="97" spans="2:13" ht="34.049999999999997" customHeight="1" x14ac:dyDescent="0.25">
      <c r="B97" s="128"/>
      <c r="C97" s="131"/>
      <c r="D97" s="125"/>
      <c r="E97" s="125"/>
      <c r="F97" s="89" t="s">
        <v>929</v>
      </c>
      <c r="G97" s="89" t="s">
        <v>910</v>
      </c>
      <c r="H97" s="119" t="s">
        <v>978</v>
      </c>
      <c r="I97" s="96">
        <v>4.92</v>
      </c>
      <c r="J97" s="96">
        <v>0.11</v>
      </c>
      <c r="K97" s="96" t="s">
        <v>868</v>
      </c>
      <c r="L97" s="96" t="s">
        <v>868</v>
      </c>
      <c r="M97" s="111" t="s">
        <v>868</v>
      </c>
    </row>
    <row r="98" spans="2:13" ht="34.049999999999997" customHeight="1" x14ac:dyDescent="0.25">
      <c r="B98" s="128"/>
      <c r="C98" s="135" t="s">
        <v>974</v>
      </c>
      <c r="D98" s="136"/>
      <c r="E98" s="124">
        <v>25</v>
      </c>
      <c r="F98" s="89" t="s">
        <v>805</v>
      </c>
      <c r="G98" s="89" t="s">
        <v>908</v>
      </c>
      <c r="H98" s="119" t="s">
        <v>978</v>
      </c>
      <c r="I98" s="96">
        <v>2.73</v>
      </c>
      <c r="J98" s="96">
        <v>-0.38</v>
      </c>
      <c r="K98" s="96">
        <v>-0.18</v>
      </c>
      <c r="L98" s="96">
        <v>-0.09</v>
      </c>
      <c r="M98" s="111">
        <v>1</v>
      </c>
    </row>
    <row r="99" spans="2:13" ht="34.049999999999997" customHeight="1" x14ac:dyDescent="0.25">
      <c r="B99" s="128"/>
      <c r="C99" s="131"/>
      <c r="D99" s="125"/>
      <c r="E99" s="125"/>
      <c r="F99" s="89" t="s">
        <v>806</v>
      </c>
      <c r="G99" s="89" t="s">
        <v>908</v>
      </c>
      <c r="H99" s="119" t="s">
        <v>978</v>
      </c>
      <c r="I99" s="96">
        <v>4.4000000000000004</v>
      </c>
      <c r="J99" s="96">
        <v>-3.49</v>
      </c>
      <c r="K99" s="96">
        <v>-0.97</v>
      </c>
      <c r="L99" s="96">
        <v>1.04</v>
      </c>
      <c r="M99" s="111">
        <v>1.67</v>
      </c>
    </row>
    <row r="100" spans="2:13" ht="34.049999999999997" customHeight="1" x14ac:dyDescent="0.25">
      <c r="B100" s="128"/>
      <c r="C100" s="131"/>
      <c r="D100" s="125"/>
      <c r="E100" s="125"/>
      <c r="F100" s="89" t="s">
        <v>747</v>
      </c>
      <c r="G100" s="89" t="s">
        <v>825</v>
      </c>
      <c r="H100" s="97" t="s">
        <v>971</v>
      </c>
      <c r="I100" s="96">
        <v>9.5399999999999991</v>
      </c>
      <c r="J100" s="96">
        <v>-8.93</v>
      </c>
      <c r="K100" s="96">
        <v>-1.67</v>
      </c>
      <c r="L100" s="96">
        <v>0.19</v>
      </c>
      <c r="M100" s="111">
        <v>0.88</v>
      </c>
    </row>
    <row r="101" spans="2:13" ht="34.049999999999997" customHeight="1" x14ac:dyDescent="0.25">
      <c r="B101" s="128"/>
      <c r="C101" s="131"/>
      <c r="D101" s="125"/>
      <c r="E101" s="125"/>
      <c r="F101" s="89" t="s">
        <v>801</v>
      </c>
      <c r="G101" s="89" t="s">
        <v>4</v>
      </c>
      <c r="H101" s="119" t="s">
        <v>978</v>
      </c>
      <c r="I101" s="96">
        <v>7.67</v>
      </c>
      <c r="J101" s="96">
        <v>-0.62</v>
      </c>
      <c r="K101" s="96">
        <v>1.86</v>
      </c>
      <c r="L101" s="96">
        <v>2.4900000000000002</v>
      </c>
      <c r="M101" s="111">
        <v>2.39</v>
      </c>
    </row>
    <row r="102" spans="2:13" ht="34.049999999999997" customHeight="1" x14ac:dyDescent="0.25">
      <c r="B102" s="128"/>
      <c r="C102" s="131"/>
      <c r="D102" s="125"/>
      <c r="E102" s="125"/>
      <c r="F102" s="89" t="s">
        <v>807</v>
      </c>
      <c r="G102" s="89" t="s">
        <v>909</v>
      </c>
      <c r="H102" s="119" t="s">
        <v>978</v>
      </c>
      <c r="I102" s="96">
        <v>11.89</v>
      </c>
      <c r="J102" s="96">
        <v>5.48</v>
      </c>
      <c r="K102" s="96">
        <v>6.55</v>
      </c>
      <c r="L102" s="96">
        <v>4.46</v>
      </c>
      <c r="M102" s="111">
        <v>3.61</v>
      </c>
    </row>
    <row r="103" spans="2:13" ht="34.049999999999997" customHeight="1" x14ac:dyDescent="0.25">
      <c r="B103" s="128"/>
      <c r="C103" s="131"/>
      <c r="D103" s="125"/>
      <c r="E103" s="125"/>
      <c r="F103" s="89" t="s">
        <v>833</v>
      </c>
      <c r="G103" s="89" t="s">
        <v>4</v>
      </c>
      <c r="H103" s="119" t="s">
        <v>978</v>
      </c>
      <c r="I103" s="96">
        <v>8.11</v>
      </c>
      <c r="J103" s="96">
        <v>0.13</v>
      </c>
      <c r="K103" s="96">
        <v>1.62</v>
      </c>
      <c r="L103" s="96">
        <v>1.44</v>
      </c>
      <c r="M103" s="111" t="s">
        <v>868</v>
      </c>
    </row>
    <row r="104" spans="2:13" ht="34.049999999999997" customHeight="1" x14ac:dyDescent="0.25">
      <c r="B104" s="128"/>
      <c r="C104" s="135" t="s">
        <v>975</v>
      </c>
      <c r="D104" s="136"/>
      <c r="E104" s="124">
        <v>46</v>
      </c>
      <c r="F104" s="89" t="s">
        <v>800</v>
      </c>
      <c r="G104" s="89" t="s">
        <v>910</v>
      </c>
      <c r="H104" s="119" t="s">
        <v>978</v>
      </c>
      <c r="I104" s="96">
        <v>6.76</v>
      </c>
      <c r="J104" s="96">
        <v>-3.67</v>
      </c>
      <c r="K104" s="96">
        <v>-0.09</v>
      </c>
      <c r="L104" s="96">
        <v>1.26</v>
      </c>
      <c r="M104" s="111">
        <v>1.75</v>
      </c>
    </row>
    <row r="105" spans="2:13" ht="34.049999999999997" customHeight="1" x14ac:dyDescent="0.25">
      <c r="B105" s="128"/>
      <c r="C105" s="131"/>
      <c r="D105" s="125"/>
      <c r="E105" s="125"/>
      <c r="F105" s="89" t="s">
        <v>801</v>
      </c>
      <c r="G105" s="89" t="s">
        <v>4</v>
      </c>
      <c r="H105" s="119" t="s">
        <v>978</v>
      </c>
      <c r="I105" s="96">
        <v>7.85</v>
      </c>
      <c r="J105" s="96">
        <v>-2.16</v>
      </c>
      <c r="K105" s="96">
        <v>1.18</v>
      </c>
      <c r="L105" s="96">
        <v>1.9</v>
      </c>
      <c r="M105" s="111">
        <v>2.36</v>
      </c>
    </row>
    <row r="106" spans="2:13" ht="34.049999999999997" customHeight="1" x14ac:dyDescent="0.25">
      <c r="B106" s="128"/>
      <c r="C106" s="131"/>
      <c r="D106" s="125"/>
      <c r="E106" s="125"/>
      <c r="F106" s="89" t="s">
        <v>747</v>
      </c>
      <c r="G106" s="89" t="s">
        <v>825</v>
      </c>
      <c r="H106" s="97" t="s">
        <v>971</v>
      </c>
      <c r="I106" s="96">
        <v>8.76</v>
      </c>
      <c r="J106" s="96">
        <v>-9.0500000000000007</v>
      </c>
      <c r="K106" s="96">
        <v>-1.82</v>
      </c>
      <c r="L106" s="96">
        <v>0.4</v>
      </c>
      <c r="M106" s="111">
        <v>1.01</v>
      </c>
    </row>
    <row r="107" spans="2:13" ht="34.049999999999997" customHeight="1" thickBot="1" x14ac:dyDescent="0.3">
      <c r="B107" s="129"/>
      <c r="C107" s="132"/>
      <c r="D107" s="126"/>
      <c r="E107" s="126"/>
      <c r="F107" s="113" t="s">
        <v>833</v>
      </c>
      <c r="G107" s="113" t="s">
        <v>910</v>
      </c>
      <c r="H107" s="120" t="s">
        <v>977</v>
      </c>
      <c r="I107" s="114">
        <v>6.3</v>
      </c>
      <c r="J107" s="114">
        <v>-2.16</v>
      </c>
      <c r="K107" s="114">
        <v>1.21</v>
      </c>
      <c r="L107" s="114">
        <v>1.69</v>
      </c>
      <c r="M107" s="115" t="s">
        <v>868</v>
      </c>
    </row>
    <row r="108" spans="2:13" ht="34.049999999999997" customHeight="1" x14ac:dyDescent="0.25">
      <c r="B108" s="127" t="s">
        <v>505</v>
      </c>
      <c r="C108" s="130" t="s">
        <v>976</v>
      </c>
      <c r="D108" s="133"/>
      <c r="E108" s="134">
        <v>78</v>
      </c>
      <c r="F108" s="108" t="s">
        <v>746</v>
      </c>
      <c r="G108" s="108" t="s">
        <v>825</v>
      </c>
      <c r="H108" s="107" t="s">
        <v>971</v>
      </c>
      <c r="I108" s="109">
        <v>4.79</v>
      </c>
      <c r="J108" s="109">
        <v>-3.59</v>
      </c>
      <c r="K108" s="109">
        <v>-0.83</v>
      </c>
      <c r="L108" s="109">
        <v>0.39</v>
      </c>
      <c r="M108" s="110">
        <v>1.23</v>
      </c>
    </row>
    <row r="109" spans="2:13" ht="34.049999999999997" customHeight="1" x14ac:dyDescent="0.25">
      <c r="B109" s="128"/>
      <c r="C109" s="131"/>
      <c r="D109" s="125"/>
      <c r="E109" s="125"/>
      <c r="F109" s="89" t="s">
        <v>848</v>
      </c>
      <c r="G109" s="89" t="s">
        <v>825</v>
      </c>
      <c r="H109" s="97" t="s">
        <v>971</v>
      </c>
      <c r="I109" s="96">
        <v>7.53</v>
      </c>
      <c r="J109" s="96">
        <v>-2.67</v>
      </c>
      <c r="K109" s="96">
        <v>-0.16</v>
      </c>
      <c r="L109" s="96">
        <v>0.8</v>
      </c>
      <c r="M109" s="111" t="s">
        <v>868</v>
      </c>
    </row>
    <row r="110" spans="2:13" ht="34.049999999999997" customHeight="1" x14ac:dyDescent="0.25">
      <c r="B110" s="128"/>
      <c r="C110" s="131"/>
      <c r="D110" s="125"/>
      <c r="E110" s="125"/>
      <c r="F110" s="89" t="s">
        <v>748</v>
      </c>
      <c r="G110" s="89" t="s">
        <v>4</v>
      </c>
      <c r="H110" s="119" t="s">
        <v>978</v>
      </c>
      <c r="I110" s="96">
        <v>8.59</v>
      </c>
      <c r="J110" s="96">
        <v>-0.46</v>
      </c>
      <c r="K110" s="96">
        <v>2.08</v>
      </c>
      <c r="L110" s="96">
        <v>2.63</v>
      </c>
      <c r="M110" s="111">
        <v>2.54</v>
      </c>
    </row>
    <row r="111" spans="2:13" ht="34.049999999999997" customHeight="1" thickBot="1" x14ac:dyDescent="0.3">
      <c r="B111" s="129"/>
      <c r="C111" s="132"/>
      <c r="D111" s="126"/>
      <c r="E111" s="126"/>
      <c r="F111" s="113" t="s">
        <v>973</v>
      </c>
      <c r="G111" s="113" t="s">
        <v>909</v>
      </c>
      <c r="H111" s="120" t="s">
        <v>978</v>
      </c>
      <c r="I111" s="114">
        <v>10.74</v>
      </c>
      <c r="J111" s="114">
        <v>2.52</v>
      </c>
      <c r="K111" s="114">
        <v>4.38</v>
      </c>
      <c r="L111" s="114">
        <v>3.9</v>
      </c>
      <c r="M111" s="115">
        <v>3.47</v>
      </c>
    </row>
    <row r="112" spans="2:13" ht="34.049999999999997" customHeight="1" x14ac:dyDescent="0.25">
      <c r="B112" s="127" t="s">
        <v>785</v>
      </c>
      <c r="C112" s="130" t="s">
        <v>786</v>
      </c>
      <c r="D112" s="133"/>
      <c r="E112" s="134">
        <v>111</v>
      </c>
      <c r="F112" s="108" t="s">
        <v>894</v>
      </c>
      <c r="G112" s="108" t="s">
        <v>908</v>
      </c>
      <c r="H112" s="107" t="s">
        <v>970</v>
      </c>
      <c r="I112" s="109">
        <v>5.04</v>
      </c>
      <c r="J112" s="109">
        <v>-1.81</v>
      </c>
      <c r="K112" s="109">
        <v>0.49</v>
      </c>
      <c r="L112" s="109">
        <v>1.34</v>
      </c>
      <c r="M112" s="110">
        <v>2.25</v>
      </c>
    </row>
    <row r="113" spans="2:13" ht="34.049999999999997" customHeight="1" x14ac:dyDescent="0.25">
      <c r="B113" s="128"/>
      <c r="C113" s="131"/>
      <c r="D113" s="125"/>
      <c r="E113" s="125"/>
      <c r="F113" s="89" t="s">
        <v>839</v>
      </c>
      <c r="G113" s="89" t="s">
        <v>4</v>
      </c>
      <c r="H113" s="97" t="s">
        <v>970</v>
      </c>
      <c r="I113" s="96">
        <v>7.84</v>
      </c>
      <c r="J113" s="96">
        <v>0.71</v>
      </c>
      <c r="K113" s="96">
        <v>3.12</v>
      </c>
      <c r="L113" s="96">
        <v>2.83</v>
      </c>
      <c r="M113" s="111">
        <v>3.47</v>
      </c>
    </row>
    <row r="114" spans="2:13" ht="34.049999999999997" customHeight="1" x14ac:dyDescent="0.25">
      <c r="B114" s="128"/>
      <c r="C114" s="131"/>
      <c r="D114" s="125"/>
      <c r="E114" s="125"/>
      <c r="F114" s="89" t="s">
        <v>766</v>
      </c>
      <c r="G114" s="89" t="s">
        <v>909</v>
      </c>
      <c r="H114" s="97" t="s">
        <v>970</v>
      </c>
      <c r="I114" s="96">
        <v>10.54</v>
      </c>
      <c r="J114" s="96">
        <v>5.28</v>
      </c>
      <c r="K114" s="96">
        <v>6.36</v>
      </c>
      <c r="L114" s="96">
        <v>4.6100000000000003</v>
      </c>
      <c r="M114" s="111">
        <v>3.59</v>
      </c>
    </row>
    <row r="115" spans="2:13" ht="34.049999999999997" customHeight="1" thickBot="1" x14ac:dyDescent="0.3">
      <c r="B115" s="129"/>
      <c r="C115" s="132"/>
      <c r="D115" s="126"/>
      <c r="E115" s="126"/>
      <c r="F115" s="113" t="s">
        <v>895</v>
      </c>
      <c r="G115" s="113" t="s">
        <v>825</v>
      </c>
      <c r="H115" s="112" t="s">
        <v>969</v>
      </c>
      <c r="I115" s="114">
        <v>5.12</v>
      </c>
      <c r="J115" s="114">
        <v>-1.37</v>
      </c>
      <c r="K115" s="114">
        <v>1.1100000000000001</v>
      </c>
      <c r="L115" s="114">
        <v>1.8</v>
      </c>
      <c r="M115" s="115" t="s">
        <v>868</v>
      </c>
    </row>
    <row r="116" spans="2:13" ht="34.049999999999997" customHeight="1" x14ac:dyDescent="0.25">
      <c r="B116" s="127" t="s">
        <v>787</v>
      </c>
      <c r="C116" s="130" t="s">
        <v>896</v>
      </c>
      <c r="D116" s="133"/>
      <c r="E116" s="134">
        <v>155</v>
      </c>
      <c r="F116" s="108" t="s">
        <v>845</v>
      </c>
      <c r="G116" s="108" t="s">
        <v>825</v>
      </c>
      <c r="H116" s="107" t="s">
        <v>971</v>
      </c>
      <c r="I116" s="109">
        <v>3.69</v>
      </c>
      <c r="J116" s="109">
        <v>-1.73</v>
      </c>
      <c r="K116" s="109">
        <v>-0.67</v>
      </c>
      <c r="L116" s="109">
        <v>-0.4</v>
      </c>
      <c r="M116" s="110" t="s">
        <v>868</v>
      </c>
    </row>
    <row r="117" spans="2:13" ht="34.049999999999997" customHeight="1" x14ac:dyDescent="0.25">
      <c r="B117" s="128"/>
      <c r="C117" s="131"/>
      <c r="D117" s="125"/>
      <c r="E117" s="125"/>
      <c r="F117" s="89" t="s">
        <v>961</v>
      </c>
      <c r="G117" s="89" t="s">
        <v>4</v>
      </c>
      <c r="H117" s="119" t="s">
        <v>978</v>
      </c>
      <c r="I117" s="96">
        <v>7.15</v>
      </c>
      <c r="J117" s="96">
        <v>-2.62</v>
      </c>
      <c r="K117" s="96">
        <v>-0.08</v>
      </c>
      <c r="L117" s="96">
        <v>1.17</v>
      </c>
      <c r="M117" s="111" t="s">
        <v>868</v>
      </c>
    </row>
    <row r="118" spans="2:13" ht="34.049999999999997" customHeight="1" x14ac:dyDescent="0.25">
      <c r="B118" s="128"/>
      <c r="C118" s="131"/>
      <c r="D118" s="125"/>
      <c r="E118" s="125"/>
      <c r="F118" s="89" t="s">
        <v>962</v>
      </c>
      <c r="G118" s="89" t="s">
        <v>4</v>
      </c>
      <c r="H118" s="119" t="s">
        <v>978</v>
      </c>
      <c r="I118" s="96">
        <v>8.16</v>
      </c>
      <c r="J118" s="96">
        <v>-0.63</v>
      </c>
      <c r="K118" s="96">
        <v>1.63</v>
      </c>
      <c r="L118" s="96">
        <v>2.23</v>
      </c>
      <c r="M118" s="111" t="s">
        <v>868</v>
      </c>
    </row>
    <row r="119" spans="2:13" ht="34.049999999999997" customHeight="1" thickBot="1" x14ac:dyDescent="0.3">
      <c r="B119" s="129"/>
      <c r="C119" s="132"/>
      <c r="D119" s="126"/>
      <c r="E119" s="126"/>
      <c r="F119" s="113" t="s">
        <v>963</v>
      </c>
      <c r="G119" s="113" t="s">
        <v>909</v>
      </c>
      <c r="H119" s="120" t="s">
        <v>983</v>
      </c>
      <c r="I119" s="114"/>
      <c r="J119" s="114"/>
      <c r="K119" s="114"/>
      <c r="L119" s="114"/>
      <c r="M119" s="115"/>
    </row>
    <row r="120" spans="2:13" ht="34.049999999999997" customHeight="1" x14ac:dyDescent="0.25">
      <c r="B120" s="127" t="s">
        <v>835</v>
      </c>
      <c r="C120" s="130" t="s">
        <v>881</v>
      </c>
      <c r="D120" s="133"/>
      <c r="E120" s="134">
        <v>153</v>
      </c>
      <c r="F120" s="108" t="s">
        <v>769</v>
      </c>
      <c r="G120" s="108" t="s">
        <v>825</v>
      </c>
      <c r="H120" s="107" t="s">
        <v>971</v>
      </c>
      <c r="I120" s="109">
        <v>4.0599999999999996</v>
      </c>
      <c r="J120" s="109">
        <v>-1.1100000000000001</v>
      </c>
      <c r="K120" s="109">
        <v>-0.19</v>
      </c>
      <c r="L120" s="109">
        <v>-0.12</v>
      </c>
      <c r="M120" s="110" t="s">
        <v>868</v>
      </c>
    </row>
    <row r="121" spans="2:13" ht="34.049999999999997" customHeight="1" x14ac:dyDescent="0.25">
      <c r="B121" s="128"/>
      <c r="C121" s="131"/>
      <c r="D121" s="125"/>
      <c r="E121" s="125"/>
      <c r="F121" s="89" t="s">
        <v>747</v>
      </c>
      <c r="G121" s="89" t="s">
        <v>825</v>
      </c>
      <c r="H121" s="97" t="s">
        <v>982</v>
      </c>
      <c r="I121" s="96">
        <v>3.1</v>
      </c>
      <c r="J121" s="96">
        <v>-1.69</v>
      </c>
      <c r="K121" s="96">
        <v>-1.07</v>
      </c>
      <c r="L121" s="96">
        <v>-0.65</v>
      </c>
      <c r="M121" s="111" t="s">
        <v>868</v>
      </c>
    </row>
    <row r="122" spans="2:13" ht="34.049999999999997" customHeight="1" x14ac:dyDescent="0.25">
      <c r="B122" s="128"/>
      <c r="C122" s="131"/>
      <c r="D122" s="125"/>
      <c r="E122" s="125"/>
      <c r="F122" s="89" t="s">
        <v>765</v>
      </c>
      <c r="G122" s="89" t="s">
        <v>910</v>
      </c>
      <c r="H122" s="119" t="s">
        <v>978</v>
      </c>
      <c r="I122" s="96">
        <v>4.6399999999999997</v>
      </c>
      <c r="J122" s="96">
        <v>-2.02</v>
      </c>
      <c r="K122" s="96">
        <v>-0.05</v>
      </c>
      <c r="L122" s="96">
        <v>0.79</v>
      </c>
      <c r="M122" s="111" t="s">
        <v>868</v>
      </c>
    </row>
    <row r="123" spans="2:13" ht="34.049999999999997" customHeight="1" x14ac:dyDescent="0.25">
      <c r="B123" s="128"/>
      <c r="C123" s="131"/>
      <c r="D123" s="125"/>
      <c r="E123" s="125"/>
      <c r="F123" s="89" t="s">
        <v>882</v>
      </c>
      <c r="G123" s="89" t="s">
        <v>4</v>
      </c>
      <c r="H123" s="119" t="s">
        <v>978</v>
      </c>
      <c r="I123" s="96">
        <v>5.68</v>
      </c>
      <c r="J123" s="96">
        <v>-0.6</v>
      </c>
      <c r="K123" s="96">
        <v>1.28</v>
      </c>
      <c r="L123" s="96">
        <v>1.74</v>
      </c>
      <c r="M123" s="111" t="s">
        <v>868</v>
      </c>
    </row>
    <row r="124" spans="2:13" ht="34.049999999999997" customHeight="1" x14ac:dyDescent="0.25">
      <c r="B124" s="128"/>
      <c r="C124" s="131"/>
      <c r="D124" s="125"/>
      <c r="E124" s="125"/>
      <c r="F124" s="89" t="s">
        <v>770</v>
      </c>
      <c r="G124" s="89" t="s">
        <v>4</v>
      </c>
      <c r="H124" s="119" t="s">
        <v>978</v>
      </c>
      <c r="I124" s="96">
        <v>8.9700000000000006</v>
      </c>
      <c r="J124" s="96">
        <v>1.71</v>
      </c>
      <c r="K124" s="96">
        <v>3.58</v>
      </c>
      <c r="L124" s="96">
        <v>3.17</v>
      </c>
      <c r="M124" s="111" t="s">
        <v>868</v>
      </c>
    </row>
    <row r="125" spans="2:13" ht="34.049999999999997" customHeight="1" x14ac:dyDescent="0.25">
      <c r="B125" s="128"/>
      <c r="C125" s="131"/>
      <c r="D125" s="125"/>
      <c r="E125" s="125"/>
      <c r="F125" s="89" t="s">
        <v>883</v>
      </c>
      <c r="G125" s="89" t="s">
        <v>4</v>
      </c>
      <c r="H125" s="119" t="s">
        <v>978</v>
      </c>
      <c r="I125" s="96">
        <v>12.44</v>
      </c>
      <c r="J125" s="96">
        <v>4.1500000000000004</v>
      </c>
      <c r="K125" s="96">
        <v>5.74</v>
      </c>
      <c r="L125" s="96">
        <v>4.33</v>
      </c>
      <c r="M125" s="111" t="s">
        <v>868</v>
      </c>
    </row>
    <row r="126" spans="2:13" ht="34.049999999999997" customHeight="1" x14ac:dyDescent="0.25">
      <c r="B126" s="128"/>
      <c r="C126" s="135" t="s">
        <v>774</v>
      </c>
      <c r="D126" s="136" t="s">
        <v>959</v>
      </c>
      <c r="E126" s="124">
        <v>160</v>
      </c>
      <c r="F126" s="89" t="s">
        <v>869</v>
      </c>
      <c r="G126" s="89" t="s">
        <v>825</v>
      </c>
      <c r="H126" s="97" t="s">
        <v>971</v>
      </c>
      <c r="I126" s="96">
        <v>4.58</v>
      </c>
      <c r="J126" s="96">
        <v>-2.16</v>
      </c>
      <c r="K126" s="96">
        <v>-0.36</v>
      </c>
      <c r="L126" s="96">
        <v>-0.35</v>
      </c>
      <c r="M126" s="111" t="s">
        <v>868</v>
      </c>
    </row>
    <row r="127" spans="2:13" ht="34.049999999999997" customHeight="1" x14ac:dyDescent="0.25">
      <c r="B127" s="128"/>
      <c r="C127" s="131"/>
      <c r="D127" s="125"/>
      <c r="E127" s="125"/>
      <c r="F127" s="89" t="s">
        <v>775</v>
      </c>
      <c r="G127" s="89" t="s">
        <v>4</v>
      </c>
      <c r="H127" s="119" t="s">
        <v>978</v>
      </c>
      <c r="I127" s="96">
        <v>7.4</v>
      </c>
      <c r="J127" s="96">
        <v>-0.22</v>
      </c>
      <c r="K127" s="96">
        <v>1.62</v>
      </c>
      <c r="L127" s="96">
        <v>0.88</v>
      </c>
      <c r="M127" s="111" t="s">
        <v>868</v>
      </c>
    </row>
    <row r="128" spans="2:13" ht="34.049999999999997" customHeight="1" x14ac:dyDescent="0.25">
      <c r="B128" s="128"/>
      <c r="C128" s="131"/>
      <c r="D128" s="125"/>
      <c r="E128" s="125"/>
      <c r="F128" s="89" t="s">
        <v>776</v>
      </c>
      <c r="G128" s="89" t="s">
        <v>909</v>
      </c>
      <c r="H128" s="119" t="s">
        <v>978</v>
      </c>
      <c r="I128" s="96">
        <v>11.8</v>
      </c>
      <c r="J128" s="96">
        <v>3.17</v>
      </c>
      <c r="K128" s="96">
        <v>4.9800000000000004</v>
      </c>
      <c r="L128" s="96">
        <v>2.58</v>
      </c>
      <c r="M128" s="111" t="s">
        <v>868</v>
      </c>
    </row>
    <row r="129" spans="2:13" ht="34.049999999999997" customHeight="1" x14ac:dyDescent="0.25">
      <c r="B129" s="128"/>
      <c r="C129" s="135" t="s">
        <v>897</v>
      </c>
      <c r="D129" s="136"/>
      <c r="E129" s="124">
        <v>10</v>
      </c>
      <c r="F129" s="89" t="s">
        <v>826</v>
      </c>
      <c r="G129" s="89" t="s">
        <v>825</v>
      </c>
      <c r="H129" s="97" t="s">
        <v>971</v>
      </c>
      <c r="I129" s="96">
        <v>4.41</v>
      </c>
      <c r="J129" s="96">
        <v>-0.28999999999999998</v>
      </c>
      <c r="K129" s="96">
        <v>0.32</v>
      </c>
      <c r="L129" s="96">
        <v>0.05</v>
      </c>
      <c r="M129" s="111">
        <v>1.1100000000000001</v>
      </c>
    </row>
    <row r="130" spans="2:13" ht="34.049999999999997" customHeight="1" x14ac:dyDescent="0.25">
      <c r="B130" s="128"/>
      <c r="C130" s="131"/>
      <c r="D130" s="125"/>
      <c r="E130" s="125"/>
      <c r="F130" s="89" t="s">
        <v>827</v>
      </c>
      <c r="G130" s="89" t="s">
        <v>910</v>
      </c>
      <c r="H130" s="119" t="s">
        <v>978</v>
      </c>
      <c r="I130" s="96">
        <v>3.18</v>
      </c>
      <c r="J130" s="96">
        <v>-1.68</v>
      </c>
      <c r="K130" s="96">
        <v>-0.1</v>
      </c>
      <c r="L130" s="96">
        <v>0.59</v>
      </c>
      <c r="M130" s="111">
        <v>1.48</v>
      </c>
    </row>
    <row r="131" spans="2:13" ht="34.049999999999997" customHeight="1" x14ac:dyDescent="0.25">
      <c r="B131" s="128"/>
      <c r="C131" s="131"/>
      <c r="D131" s="125"/>
      <c r="E131" s="125"/>
      <c r="F131" s="89" t="s">
        <v>828</v>
      </c>
      <c r="G131" s="89" t="s">
        <v>910</v>
      </c>
      <c r="H131" s="119" t="s">
        <v>978</v>
      </c>
      <c r="I131" s="96">
        <v>4.78</v>
      </c>
      <c r="J131" s="96">
        <v>-1.47</v>
      </c>
      <c r="K131" s="96">
        <v>0.7</v>
      </c>
      <c r="L131" s="96">
        <v>1.22</v>
      </c>
      <c r="M131" s="111">
        <v>1.96</v>
      </c>
    </row>
    <row r="132" spans="2:13" ht="34.049999999999997" customHeight="1" x14ac:dyDescent="0.25">
      <c r="B132" s="128"/>
      <c r="C132" s="131"/>
      <c r="D132" s="125"/>
      <c r="E132" s="125"/>
      <c r="F132" s="89" t="s">
        <v>829</v>
      </c>
      <c r="G132" s="89" t="s">
        <v>4</v>
      </c>
      <c r="H132" s="119" t="s">
        <v>978</v>
      </c>
      <c r="I132" s="96">
        <v>8.4</v>
      </c>
      <c r="J132" s="96">
        <v>1.28</v>
      </c>
      <c r="K132" s="96">
        <v>3.7</v>
      </c>
      <c r="L132" s="96">
        <v>3.19</v>
      </c>
      <c r="M132" s="111">
        <v>3.3</v>
      </c>
    </row>
    <row r="133" spans="2:13" ht="34.049999999999997" customHeight="1" x14ac:dyDescent="0.25">
      <c r="B133" s="128"/>
      <c r="C133" s="131"/>
      <c r="D133" s="125"/>
      <c r="E133" s="125"/>
      <c r="F133" s="89" t="s">
        <v>830</v>
      </c>
      <c r="G133" s="89" t="s">
        <v>909</v>
      </c>
      <c r="H133" s="119" t="s">
        <v>978</v>
      </c>
      <c r="I133" s="96">
        <v>11.58</v>
      </c>
      <c r="J133" s="96">
        <v>3.93</v>
      </c>
      <c r="K133" s="96">
        <v>6.55</v>
      </c>
      <c r="L133" s="96">
        <v>4.95</v>
      </c>
      <c r="M133" s="111">
        <v>4.24</v>
      </c>
    </row>
    <row r="134" spans="2:13" ht="34.049999999999997" customHeight="1" x14ac:dyDescent="0.25">
      <c r="B134" s="128"/>
      <c r="C134" s="135" t="s">
        <v>789</v>
      </c>
      <c r="D134" s="136"/>
      <c r="E134" s="124">
        <v>70</v>
      </c>
      <c r="F134" s="89" t="s">
        <v>849</v>
      </c>
      <c r="G134" s="89" t="s">
        <v>908</v>
      </c>
      <c r="H134" s="97" t="s">
        <v>970</v>
      </c>
      <c r="I134" s="96">
        <v>2.5299999999999998</v>
      </c>
      <c r="J134" s="96">
        <v>-0.83</v>
      </c>
      <c r="K134" s="96">
        <v>-0.44</v>
      </c>
      <c r="L134" s="96">
        <v>-0.18</v>
      </c>
      <c r="M134" s="111">
        <v>1.02</v>
      </c>
    </row>
    <row r="135" spans="2:13" ht="34.049999999999997" customHeight="1" x14ac:dyDescent="0.25">
      <c r="B135" s="128"/>
      <c r="C135" s="131"/>
      <c r="D135" s="125"/>
      <c r="E135" s="125"/>
      <c r="F135" s="89" t="s">
        <v>826</v>
      </c>
      <c r="G135" s="89" t="s">
        <v>825</v>
      </c>
      <c r="H135" s="97" t="s">
        <v>969</v>
      </c>
      <c r="I135" s="96">
        <v>4.74</v>
      </c>
      <c r="J135" s="96">
        <v>-0.16</v>
      </c>
      <c r="K135" s="96">
        <v>0.45</v>
      </c>
      <c r="L135" s="96">
        <v>0.16</v>
      </c>
      <c r="M135" s="111">
        <v>1.49</v>
      </c>
    </row>
    <row r="136" spans="2:13" ht="34.049999999999997" customHeight="1" x14ac:dyDescent="0.25">
      <c r="B136" s="128"/>
      <c r="C136" s="131"/>
      <c r="D136" s="125"/>
      <c r="E136" s="125"/>
      <c r="F136" s="89" t="s">
        <v>771</v>
      </c>
      <c r="G136" s="89" t="s">
        <v>4</v>
      </c>
      <c r="H136" s="97" t="s">
        <v>970</v>
      </c>
      <c r="I136" s="96">
        <v>10.06</v>
      </c>
      <c r="J136" s="96">
        <v>0.35</v>
      </c>
      <c r="K136" s="96">
        <v>3.82</v>
      </c>
      <c r="L136" s="96">
        <v>3.79</v>
      </c>
      <c r="M136" s="111">
        <v>3.76</v>
      </c>
    </row>
    <row r="137" spans="2:13" ht="34.049999999999997" customHeight="1" x14ac:dyDescent="0.25">
      <c r="B137" s="128"/>
      <c r="C137" s="131"/>
      <c r="D137" s="125"/>
      <c r="E137" s="125"/>
      <c r="F137" s="89" t="s">
        <v>750</v>
      </c>
      <c r="G137" s="89" t="s">
        <v>909</v>
      </c>
      <c r="H137" s="97" t="s">
        <v>970</v>
      </c>
      <c r="I137" s="96">
        <v>12.76</v>
      </c>
      <c r="J137" s="96">
        <v>3.61</v>
      </c>
      <c r="K137" s="96">
        <v>6.97</v>
      </c>
      <c r="L137" s="96">
        <v>5.6</v>
      </c>
      <c r="M137" s="111">
        <v>4.83</v>
      </c>
    </row>
    <row r="138" spans="2:13" ht="34.049999999999997" customHeight="1" x14ac:dyDescent="0.25">
      <c r="B138" s="128"/>
      <c r="C138" s="131"/>
      <c r="D138" s="125"/>
      <c r="E138" s="125"/>
      <c r="F138" s="89" t="s">
        <v>783</v>
      </c>
      <c r="G138" s="89" t="s">
        <v>908</v>
      </c>
      <c r="H138" s="97" t="s">
        <v>970</v>
      </c>
      <c r="I138" s="96">
        <v>5.6</v>
      </c>
      <c r="J138" s="96">
        <v>-5.01</v>
      </c>
      <c r="K138" s="96">
        <v>-1.18</v>
      </c>
      <c r="L138" s="96">
        <v>0.68</v>
      </c>
      <c r="M138" s="111" t="s">
        <v>868</v>
      </c>
    </row>
    <row r="139" spans="2:13" ht="34.049999999999997" customHeight="1" x14ac:dyDescent="0.25">
      <c r="B139" s="128"/>
      <c r="C139" s="135" t="s">
        <v>861</v>
      </c>
      <c r="D139" s="136"/>
      <c r="E139" s="124">
        <v>84</v>
      </c>
      <c r="F139" s="89" t="s">
        <v>856</v>
      </c>
      <c r="G139" s="89" t="s">
        <v>910</v>
      </c>
      <c r="H139" s="97" t="s">
        <v>972</v>
      </c>
      <c r="I139" s="96">
        <v>2.25</v>
      </c>
      <c r="J139" s="96">
        <v>-0.16</v>
      </c>
      <c r="K139" s="96">
        <v>-0.09</v>
      </c>
      <c r="L139" s="96">
        <v>-0.19</v>
      </c>
      <c r="M139" s="111" t="s">
        <v>868</v>
      </c>
    </row>
    <row r="140" spans="2:13" ht="34.049999999999997" customHeight="1" x14ac:dyDescent="0.25">
      <c r="B140" s="128"/>
      <c r="C140" s="131"/>
      <c r="D140" s="125"/>
      <c r="E140" s="125"/>
      <c r="F140" s="89" t="s">
        <v>898</v>
      </c>
      <c r="G140" s="89" t="s">
        <v>825</v>
      </c>
      <c r="H140" s="97" t="s">
        <v>971</v>
      </c>
      <c r="I140" s="96">
        <v>4.5</v>
      </c>
      <c r="J140" s="96">
        <v>-0.4</v>
      </c>
      <c r="K140" s="96">
        <v>0.24</v>
      </c>
      <c r="L140" s="96">
        <v>-0.17</v>
      </c>
      <c r="M140" s="111" t="s">
        <v>868</v>
      </c>
    </row>
    <row r="141" spans="2:13" ht="34.049999999999997" customHeight="1" x14ac:dyDescent="0.25">
      <c r="B141" s="128"/>
      <c r="C141" s="131"/>
      <c r="D141" s="125"/>
      <c r="E141" s="125"/>
      <c r="F141" s="89" t="s">
        <v>857</v>
      </c>
      <c r="G141" s="89" t="s">
        <v>4</v>
      </c>
      <c r="H141" s="119" t="s">
        <v>978</v>
      </c>
      <c r="I141" s="96">
        <v>7.6</v>
      </c>
      <c r="J141" s="96">
        <v>0.72</v>
      </c>
      <c r="K141" s="96">
        <v>1.7</v>
      </c>
      <c r="L141" s="96">
        <v>1.26</v>
      </c>
      <c r="M141" s="111" t="s">
        <v>868</v>
      </c>
    </row>
    <row r="142" spans="2:13" ht="34.049999999999997" customHeight="1" x14ac:dyDescent="0.25">
      <c r="B142" s="128"/>
      <c r="C142" s="131"/>
      <c r="D142" s="125"/>
      <c r="E142" s="125"/>
      <c r="F142" s="89" t="s">
        <v>858</v>
      </c>
      <c r="G142" s="89" t="s">
        <v>4</v>
      </c>
      <c r="H142" s="119" t="s">
        <v>978</v>
      </c>
      <c r="I142" s="96">
        <v>11.86</v>
      </c>
      <c r="J142" s="96">
        <v>3.05</v>
      </c>
      <c r="K142" s="96">
        <v>4.4000000000000004</v>
      </c>
      <c r="L142" s="96">
        <v>3.12</v>
      </c>
      <c r="M142" s="111" t="s">
        <v>868</v>
      </c>
    </row>
    <row r="143" spans="2:13" ht="34.049999999999997" customHeight="1" x14ac:dyDescent="0.25">
      <c r="B143" s="128"/>
      <c r="C143" s="131"/>
      <c r="D143" s="125"/>
      <c r="E143" s="125"/>
      <c r="F143" s="89" t="s">
        <v>930</v>
      </c>
      <c r="G143" s="89" t="s">
        <v>910</v>
      </c>
      <c r="H143" s="119" t="s">
        <v>978</v>
      </c>
      <c r="I143" s="96">
        <v>2.83</v>
      </c>
      <c r="J143" s="96">
        <v>-1.78</v>
      </c>
      <c r="K143" s="96" t="s">
        <v>868</v>
      </c>
      <c r="L143" s="96" t="s">
        <v>868</v>
      </c>
      <c r="M143" s="111" t="s">
        <v>868</v>
      </c>
    </row>
    <row r="144" spans="2:13" ht="34.049999999999997" customHeight="1" x14ac:dyDescent="0.25">
      <c r="B144" s="128"/>
      <c r="C144" s="131"/>
      <c r="D144" s="125"/>
      <c r="E144" s="125"/>
      <c r="F144" s="89" t="s">
        <v>931</v>
      </c>
      <c r="G144" s="89" t="s">
        <v>4</v>
      </c>
      <c r="H144" s="119" t="s">
        <v>978</v>
      </c>
      <c r="I144" s="96">
        <v>7.47</v>
      </c>
      <c r="J144" s="96">
        <v>0.28000000000000003</v>
      </c>
      <c r="K144" s="96" t="s">
        <v>868</v>
      </c>
      <c r="L144" s="96" t="s">
        <v>868</v>
      </c>
      <c r="M144" s="111" t="s">
        <v>868</v>
      </c>
    </row>
    <row r="145" spans="2:13" ht="34.049999999999997" customHeight="1" thickBot="1" x14ac:dyDescent="0.3">
      <c r="B145" s="129"/>
      <c r="C145" s="132"/>
      <c r="D145" s="126"/>
      <c r="E145" s="126"/>
      <c r="F145" s="113" t="s">
        <v>932</v>
      </c>
      <c r="G145" s="113" t="s">
        <v>909</v>
      </c>
      <c r="H145" s="120" t="s">
        <v>978</v>
      </c>
      <c r="I145" s="114">
        <v>10.27</v>
      </c>
      <c r="J145" s="114">
        <v>1.99</v>
      </c>
      <c r="K145" s="114" t="s">
        <v>868</v>
      </c>
      <c r="L145" s="114" t="s">
        <v>868</v>
      </c>
      <c r="M145" s="115" t="s">
        <v>868</v>
      </c>
    </row>
    <row r="146" spans="2:13" ht="34.049999999999997" customHeight="1" x14ac:dyDescent="0.25">
      <c r="B146" s="127" t="s">
        <v>790</v>
      </c>
      <c r="C146" s="130" t="s">
        <v>912</v>
      </c>
      <c r="D146" s="133"/>
      <c r="E146" s="134">
        <v>40</v>
      </c>
      <c r="F146" s="108" t="s">
        <v>850</v>
      </c>
      <c r="G146" s="108" t="s">
        <v>909</v>
      </c>
      <c r="H146" s="107" t="s">
        <v>970</v>
      </c>
      <c r="I146" s="109">
        <v>11.73</v>
      </c>
      <c r="J146" s="109">
        <v>4.43</v>
      </c>
      <c r="K146" s="109">
        <v>5.55</v>
      </c>
      <c r="L146" s="109">
        <v>3.85</v>
      </c>
      <c r="M146" s="110">
        <v>3.42</v>
      </c>
    </row>
    <row r="147" spans="2:13" ht="34.049999999999997" customHeight="1" x14ac:dyDescent="0.25">
      <c r="B147" s="128"/>
      <c r="C147" s="131"/>
      <c r="D147" s="125"/>
      <c r="E147" s="125"/>
      <c r="F147" s="89" t="s">
        <v>791</v>
      </c>
      <c r="G147" s="89" t="s">
        <v>4</v>
      </c>
      <c r="H147" s="97" t="s">
        <v>970</v>
      </c>
      <c r="I147" s="96">
        <v>9.6199999999999992</v>
      </c>
      <c r="J147" s="96">
        <v>2.4900000000000002</v>
      </c>
      <c r="K147" s="96">
        <v>3.95</v>
      </c>
      <c r="L147" s="96">
        <v>3.02</v>
      </c>
      <c r="M147" s="111">
        <v>3.01</v>
      </c>
    </row>
    <row r="148" spans="2:13" ht="34.049999999999997" customHeight="1" x14ac:dyDescent="0.25">
      <c r="B148" s="128"/>
      <c r="C148" s="131"/>
      <c r="D148" s="125"/>
      <c r="E148" s="125"/>
      <c r="F148" s="89" t="s">
        <v>794</v>
      </c>
      <c r="G148" s="89" t="s">
        <v>4</v>
      </c>
      <c r="H148" s="97" t="s">
        <v>970</v>
      </c>
      <c r="I148" s="96">
        <v>6.59</v>
      </c>
      <c r="J148" s="96">
        <v>-0.23</v>
      </c>
      <c r="K148" s="96">
        <v>1.8</v>
      </c>
      <c r="L148" s="96">
        <v>2.42</v>
      </c>
      <c r="M148" s="111" t="s">
        <v>868</v>
      </c>
    </row>
    <row r="149" spans="2:13" ht="34.049999999999997" customHeight="1" x14ac:dyDescent="0.25">
      <c r="B149" s="128"/>
      <c r="C149" s="131"/>
      <c r="D149" s="125"/>
      <c r="E149" s="125"/>
      <c r="F149" s="89" t="s">
        <v>792</v>
      </c>
      <c r="G149" s="89" t="s">
        <v>910</v>
      </c>
      <c r="H149" s="97" t="s">
        <v>970</v>
      </c>
      <c r="I149" s="96">
        <v>5.51</v>
      </c>
      <c r="J149" s="96">
        <v>-1.68</v>
      </c>
      <c r="K149" s="96">
        <v>0.44</v>
      </c>
      <c r="L149" s="96">
        <v>1.04</v>
      </c>
      <c r="M149" s="111">
        <v>2.23</v>
      </c>
    </row>
    <row r="150" spans="2:13" ht="34.049999999999997" customHeight="1" thickBot="1" x14ac:dyDescent="0.3">
      <c r="B150" s="129"/>
      <c r="C150" s="132"/>
      <c r="D150" s="126"/>
      <c r="E150" s="126"/>
      <c r="F150" s="113" t="s">
        <v>793</v>
      </c>
      <c r="G150" s="113" t="s">
        <v>825</v>
      </c>
      <c r="H150" s="112" t="s">
        <v>969</v>
      </c>
      <c r="I150" s="114">
        <v>4.3</v>
      </c>
      <c r="J150" s="114">
        <v>-2.79</v>
      </c>
      <c r="K150" s="114">
        <v>-0.48</v>
      </c>
      <c r="L150" s="114">
        <v>0.09</v>
      </c>
      <c r="M150" s="115">
        <v>1.38</v>
      </c>
    </row>
    <row r="151" spans="2:13" ht="34.049999999999997" customHeight="1" x14ac:dyDescent="0.25">
      <c r="B151" s="127" t="s">
        <v>795</v>
      </c>
      <c r="C151" s="130" t="s">
        <v>796</v>
      </c>
      <c r="D151" s="133"/>
      <c r="E151" s="134">
        <v>34</v>
      </c>
      <c r="F151" s="108" t="s">
        <v>746</v>
      </c>
      <c r="G151" s="108" t="s">
        <v>910</v>
      </c>
      <c r="H151" s="121" t="s">
        <v>978</v>
      </c>
      <c r="I151" s="109">
        <v>5.07</v>
      </c>
      <c r="J151" s="109">
        <v>-3.36</v>
      </c>
      <c r="K151" s="109">
        <v>-0.51</v>
      </c>
      <c r="L151" s="109">
        <v>0.45</v>
      </c>
      <c r="M151" s="110" t="s">
        <v>868</v>
      </c>
    </row>
    <row r="152" spans="2:13" ht="34.049999999999997" customHeight="1" x14ac:dyDescent="0.25">
      <c r="B152" s="128"/>
      <c r="C152" s="131"/>
      <c r="D152" s="125"/>
      <c r="E152" s="125"/>
      <c r="F152" s="89" t="s">
        <v>748</v>
      </c>
      <c r="G152" s="89" t="s">
        <v>4</v>
      </c>
      <c r="H152" s="119" t="s">
        <v>978</v>
      </c>
      <c r="I152" s="96">
        <v>8.33</v>
      </c>
      <c r="J152" s="96">
        <v>0.69</v>
      </c>
      <c r="K152" s="96">
        <v>3.09</v>
      </c>
      <c r="L152" s="96">
        <v>2.4300000000000002</v>
      </c>
      <c r="M152" s="111" t="s">
        <v>868</v>
      </c>
    </row>
    <row r="153" spans="2:13" ht="34.049999999999997" customHeight="1" thickBot="1" x14ac:dyDescent="0.3">
      <c r="B153" s="129"/>
      <c r="C153" s="132"/>
      <c r="D153" s="126"/>
      <c r="E153" s="126"/>
      <c r="F153" s="113" t="s">
        <v>749</v>
      </c>
      <c r="G153" s="113" t="s">
        <v>909</v>
      </c>
      <c r="H153" s="120" t="s">
        <v>978</v>
      </c>
      <c r="I153" s="114">
        <v>11.35</v>
      </c>
      <c r="J153" s="114">
        <v>3.45</v>
      </c>
      <c r="K153" s="114">
        <v>5.58</v>
      </c>
      <c r="L153" s="114">
        <v>4.05</v>
      </c>
      <c r="M153" s="115" t="s">
        <v>868</v>
      </c>
    </row>
    <row r="154" spans="2:13" ht="34.049999999999997" customHeight="1" x14ac:dyDescent="0.25">
      <c r="B154" s="127" t="s">
        <v>917</v>
      </c>
      <c r="C154" s="130" t="s">
        <v>802</v>
      </c>
      <c r="D154" s="133"/>
      <c r="E154" s="134">
        <v>50</v>
      </c>
      <c r="F154" s="108" t="s">
        <v>888</v>
      </c>
      <c r="G154" s="108" t="s">
        <v>825</v>
      </c>
      <c r="H154" s="107" t="s">
        <v>971</v>
      </c>
      <c r="I154" s="109">
        <v>3.48</v>
      </c>
      <c r="J154" s="109">
        <v>0.48</v>
      </c>
      <c r="K154" s="109">
        <v>0.95</v>
      </c>
      <c r="L154" s="109">
        <v>0.53</v>
      </c>
      <c r="M154" s="110">
        <v>1.1100000000000001</v>
      </c>
    </row>
    <row r="155" spans="2:13" ht="34.049999999999997" customHeight="1" x14ac:dyDescent="0.25">
      <c r="B155" s="128"/>
      <c r="C155" s="131"/>
      <c r="D155" s="125"/>
      <c r="E155" s="125"/>
      <c r="F155" s="89" t="s">
        <v>746</v>
      </c>
      <c r="G155" s="89" t="s">
        <v>908</v>
      </c>
      <c r="H155" s="119" t="s">
        <v>978</v>
      </c>
      <c r="I155" s="96">
        <v>5.86</v>
      </c>
      <c r="J155" s="96">
        <v>-1.71</v>
      </c>
      <c r="K155" s="96">
        <v>0.4</v>
      </c>
      <c r="L155" s="96">
        <v>0.98</v>
      </c>
      <c r="M155" s="111">
        <v>1.82</v>
      </c>
    </row>
    <row r="156" spans="2:13" ht="34.049999999999997" customHeight="1" x14ac:dyDescent="0.25">
      <c r="B156" s="128"/>
      <c r="C156" s="131"/>
      <c r="D156" s="125"/>
      <c r="E156" s="125"/>
      <c r="F156" s="89" t="s">
        <v>748</v>
      </c>
      <c r="G156" s="89" t="s">
        <v>4</v>
      </c>
      <c r="H156" s="119" t="s">
        <v>978</v>
      </c>
      <c r="I156" s="96">
        <v>8.31</v>
      </c>
      <c r="J156" s="96">
        <v>1.78</v>
      </c>
      <c r="K156" s="96">
        <v>3.27</v>
      </c>
      <c r="L156" s="96">
        <v>2.31</v>
      </c>
      <c r="M156" s="111">
        <v>2.62</v>
      </c>
    </row>
    <row r="157" spans="2:13" ht="34.049999999999997" customHeight="1" x14ac:dyDescent="0.25">
      <c r="B157" s="128"/>
      <c r="C157" s="131"/>
      <c r="D157" s="125"/>
      <c r="E157" s="125"/>
      <c r="F157" s="89" t="s">
        <v>803</v>
      </c>
      <c r="G157" s="89" t="s">
        <v>909</v>
      </c>
      <c r="H157" s="119" t="s">
        <v>978</v>
      </c>
      <c r="I157" s="96">
        <v>11.7</v>
      </c>
      <c r="J157" s="96">
        <v>6.57</v>
      </c>
      <c r="K157" s="96">
        <v>7.17</v>
      </c>
      <c r="L157" s="96">
        <v>4.22</v>
      </c>
      <c r="M157" s="111">
        <v>4.2300000000000004</v>
      </c>
    </row>
    <row r="158" spans="2:13" ht="34.049999999999997" customHeight="1" thickBot="1" x14ac:dyDescent="0.3">
      <c r="B158" s="129"/>
      <c r="C158" s="132"/>
      <c r="D158" s="126"/>
      <c r="E158" s="126"/>
      <c r="F158" s="113" t="s">
        <v>804</v>
      </c>
      <c r="G158" s="113" t="s">
        <v>909</v>
      </c>
      <c r="H158" s="120" t="s">
        <v>978</v>
      </c>
      <c r="I158" s="114">
        <v>11.58</v>
      </c>
      <c r="J158" s="114">
        <v>6.09</v>
      </c>
      <c r="K158" s="114">
        <v>7.58</v>
      </c>
      <c r="L158" s="114">
        <v>5.74</v>
      </c>
      <c r="M158" s="115">
        <v>4.62</v>
      </c>
    </row>
    <row r="159" spans="2:13" ht="34.049999999999997" customHeight="1" x14ac:dyDescent="0.25">
      <c r="B159" s="127" t="s">
        <v>220</v>
      </c>
      <c r="C159" s="130" t="s">
        <v>808</v>
      </c>
      <c r="D159" s="133"/>
      <c r="E159" s="134">
        <v>17</v>
      </c>
      <c r="F159" s="108" t="s">
        <v>901</v>
      </c>
      <c r="G159" s="108" t="s">
        <v>825</v>
      </c>
      <c r="H159" s="107" t="s">
        <v>971</v>
      </c>
      <c r="I159" s="109">
        <v>3.47</v>
      </c>
      <c r="J159" s="109">
        <v>-0.5</v>
      </c>
      <c r="K159" s="109">
        <v>0.09</v>
      </c>
      <c r="L159" s="109">
        <v>0.49</v>
      </c>
      <c r="M159" s="110">
        <v>1.2</v>
      </c>
    </row>
    <row r="160" spans="2:13" ht="34.049999999999997" customHeight="1" x14ac:dyDescent="0.25">
      <c r="B160" s="128"/>
      <c r="C160" s="131"/>
      <c r="D160" s="125"/>
      <c r="E160" s="125"/>
      <c r="F160" s="89" t="s">
        <v>809</v>
      </c>
      <c r="G160" s="89" t="s">
        <v>908</v>
      </c>
      <c r="H160" s="119" t="s">
        <v>978</v>
      </c>
      <c r="I160" s="96">
        <v>5.28</v>
      </c>
      <c r="J160" s="96">
        <v>-5.34</v>
      </c>
      <c r="K160" s="96">
        <v>-1.81</v>
      </c>
      <c r="L160" s="96">
        <v>0.37</v>
      </c>
      <c r="M160" s="111">
        <v>1.73</v>
      </c>
    </row>
    <row r="161" spans="2:13" ht="34.049999999999997" customHeight="1" x14ac:dyDescent="0.25">
      <c r="B161" s="128"/>
      <c r="C161" s="131"/>
      <c r="D161" s="125"/>
      <c r="E161" s="125"/>
      <c r="F161" s="89" t="s">
        <v>810</v>
      </c>
      <c r="G161" s="89" t="s">
        <v>4</v>
      </c>
      <c r="H161" s="119" t="s">
        <v>978</v>
      </c>
      <c r="I161" s="96">
        <v>9.3800000000000008</v>
      </c>
      <c r="J161" s="96">
        <v>-0.41</v>
      </c>
      <c r="K161" s="96">
        <v>1.58</v>
      </c>
      <c r="L161" s="96">
        <v>1.96</v>
      </c>
      <c r="M161" s="111">
        <v>2.74</v>
      </c>
    </row>
    <row r="162" spans="2:13" ht="34.049999999999997" customHeight="1" thickBot="1" x14ac:dyDescent="0.3">
      <c r="B162" s="129"/>
      <c r="C162" s="132"/>
      <c r="D162" s="126"/>
      <c r="E162" s="126"/>
      <c r="F162" s="113" t="s">
        <v>811</v>
      </c>
      <c r="G162" s="113" t="s">
        <v>909</v>
      </c>
      <c r="H162" s="120" t="s">
        <v>978</v>
      </c>
      <c r="I162" s="114">
        <v>14</v>
      </c>
      <c r="J162" s="114">
        <v>6.29</v>
      </c>
      <c r="K162" s="114">
        <v>5.78</v>
      </c>
      <c r="L162" s="114">
        <v>3.7</v>
      </c>
      <c r="M162" s="115">
        <v>2.91</v>
      </c>
    </row>
    <row r="163" spans="2:13" ht="50.4" x14ac:dyDescent="0.25">
      <c r="B163" s="127" t="s">
        <v>957</v>
      </c>
      <c r="C163" s="130" t="s">
        <v>782</v>
      </c>
      <c r="D163" s="133" t="s">
        <v>959</v>
      </c>
      <c r="E163" s="134">
        <v>33</v>
      </c>
      <c r="F163" s="108" t="s">
        <v>889</v>
      </c>
      <c r="G163" s="108" t="s">
        <v>825</v>
      </c>
      <c r="H163" s="107" t="s">
        <v>969</v>
      </c>
      <c r="I163" s="109">
        <v>4.71</v>
      </c>
      <c r="J163" s="109">
        <v>-2.34</v>
      </c>
      <c r="K163" s="109">
        <v>-0.23</v>
      </c>
      <c r="L163" s="109">
        <v>-0.39</v>
      </c>
      <c r="M163" s="110">
        <v>0.67</v>
      </c>
    </row>
    <row r="164" spans="2:13" ht="50.4" x14ac:dyDescent="0.25">
      <c r="B164" s="128"/>
      <c r="C164" s="131"/>
      <c r="D164" s="125"/>
      <c r="E164" s="125"/>
      <c r="F164" s="89" t="s">
        <v>890</v>
      </c>
      <c r="G164" s="89" t="s">
        <v>825</v>
      </c>
      <c r="H164" s="97" t="s">
        <v>969</v>
      </c>
      <c r="I164" s="96">
        <v>5.58</v>
      </c>
      <c r="J164" s="96">
        <v>-5.14</v>
      </c>
      <c r="K164" s="96">
        <v>-1.24</v>
      </c>
      <c r="L164" s="96">
        <v>0.48</v>
      </c>
      <c r="M164" s="111">
        <v>1.84</v>
      </c>
    </row>
    <row r="165" spans="2:13" ht="33.6" customHeight="1" x14ac:dyDescent="0.25">
      <c r="B165" s="128"/>
      <c r="C165" s="131"/>
      <c r="D165" s="125"/>
      <c r="E165" s="125"/>
      <c r="F165" s="89" t="s">
        <v>846</v>
      </c>
      <c r="G165" s="89" t="s">
        <v>4</v>
      </c>
      <c r="H165" s="97" t="s">
        <v>970</v>
      </c>
      <c r="I165" s="96">
        <v>6.25</v>
      </c>
      <c r="J165" s="96">
        <v>-1.74</v>
      </c>
      <c r="K165" s="96">
        <v>1.88</v>
      </c>
      <c r="L165" s="96">
        <v>2.19</v>
      </c>
      <c r="M165" s="111">
        <v>2.94</v>
      </c>
    </row>
    <row r="166" spans="2:13" ht="25.8" thickBot="1" x14ac:dyDescent="0.3">
      <c r="B166" s="129"/>
      <c r="C166" s="132"/>
      <c r="D166" s="126"/>
      <c r="E166" s="126"/>
      <c r="F166" s="113" t="s">
        <v>847</v>
      </c>
      <c r="G166" s="113" t="s">
        <v>909</v>
      </c>
      <c r="H166" s="112" t="s">
        <v>970</v>
      </c>
      <c r="I166" s="114">
        <v>9.93</v>
      </c>
      <c r="J166" s="114">
        <v>4.9400000000000004</v>
      </c>
      <c r="K166" s="114">
        <v>6.66</v>
      </c>
      <c r="L166" s="114">
        <v>4.37</v>
      </c>
      <c r="M166" s="115">
        <v>3.89</v>
      </c>
    </row>
    <row r="167" spans="2:13" ht="34.049999999999997" customHeight="1" x14ac:dyDescent="0.25">
      <c r="B167" s="127" t="s">
        <v>866</v>
      </c>
      <c r="C167" s="130" t="s">
        <v>902</v>
      </c>
      <c r="D167" s="133"/>
      <c r="E167" s="134">
        <v>30</v>
      </c>
      <c r="F167" s="108" t="s">
        <v>746</v>
      </c>
      <c r="G167" s="108" t="s">
        <v>910</v>
      </c>
      <c r="H167" s="121" t="s">
        <v>978</v>
      </c>
      <c r="I167" s="109">
        <v>4.63</v>
      </c>
      <c r="J167" s="109">
        <v>-1.61</v>
      </c>
      <c r="K167" s="109">
        <v>0.1</v>
      </c>
      <c r="L167" s="109">
        <v>1.05</v>
      </c>
      <c r="M167" s="110">
        <v>2.21</v>
      </c>
    </row>
    <row r="168" spans="2:13" ht="34.049999999999997" customHeight="1" x14ac:dyDescent="0.25">
      <c r="B168" s="128"/>
      <c r="C168" s="131"/>
      <c r="D168" s="125"/>
      <c r="E168" s="125"/>
      <c r="F168" s="89" t="s">
        <v>800</v>
      </c>
      <c r="G168" s="89" t="s">
        <v>910</v>
      </c>
      <c r="H168" s="119" t="s">
        <v>978</v>
      </c>
      <c r="I168" s="96">
        <v>5.46</v>
      </c>
      <c r="J168" s="96">
        <v>-1.54</v>
      </c>
      <c r="K168" s="96">
        <v>0.7</v>
      </c>
      <c r="L168" s="96">
        <v>1.74</v>
      </c>
      <c r="M168" s="111">
        <v>2.57</v>
      </c>
    </row>
    <row r="169" spans="2:13" ht="34.049999999999997" customHeight="1" x14ac:dyDescent="0.25">
      <c r="B169" s="128"/>
      <c r="C169" s="131"/>
      <c r="D169" s="125"/>
      <c r="E169" s="125"/>
      <c r="F169" s="89" t="s">
        <v>904</v>
      </c>
      <c r="G169" s="89" t="s">
        <v>4</v>
      </c>
      <c r="H169" s="119" t="s">
        <v>978</v>
      </c>
      <c r="I169" s="96">
        <v>6.9</v>
      </c>
      <c r="J169" s="96">
        <v>-0.49</v>
      </c>
      <c r="K169" s="96">
        <v>1.94</v>
      </c>
      <c r="L169" s="96">
        <v>2.5</v>
      </c>
      <c r="M169" s="111">
        <v>3.03</v>
      </c>
    </row>
    <row r="170" spans="2:13" ht="34.049999999999997" customHeight="1" x14ac:dyDescent="0.25">
      <c r="B170" s="128"/>
      <c r="C170" s="131"/>
      <c r="D170" s="125"/>
      <c r="E170" s="125"/>
      <c r="F170" s="89" t="s">
        <v>905</v>
      </c>
      <c r="G170" s="89" t="s">
        <v>4</v>
      </c>
      <c r="H170" s="119" t="s">
        <v>978</v>
      </c>
      <c r="I170" s="96">
        <v>8.66</v>
      </c>
      <c r="J170" s="96">
        <v>1.24</v>
      </c>
      <c r="K170" s="96">
        <v>3.58</v>
      </c>
      <c r="L170" s="96">
        <v>3.28</v>
      </c>
      <c r="M170" s="111">
        <v>3.49</v>
      </c>
    </row>
    <row r="171" spans="2:13" ht="34.049999999999997" customHeight="1" x14ac:dyDescent="0.25">
      <c r="B171" s="128"/>
      <c r="C171" s="131"/>
      <c r="D171" s="125"/>
      <c r="E171" s="125"/>
      <c r="F171" s="89" t="s">
        <v>979</v>
      </c>
      <c r="G171" s="89" t="s">
        <v>825</v>
      </c>
      <c r="H171" s="97" t="s">
        <v>971</v>
      </c>
      <c r="I171" s="96">
        <v>4.08</v>
      </c>
      <c r="J171" s="96">
        <v>-0.1</v>
      </c>
      <c r="K171" s="96">
        <v>0.71</v>
      </c>
      <c r="L171" s="96" t="s">
        <v>868</v>
      </c>
      <c r="M171" s="111" t="s">
        <v>868</v>
      </c>
    </row>
    <row r="172" spans="2:13" ht="34.049999999999997" customHeight="1" x14ac:dyDescent="0.25">
      <c r="B172" s="128"/>
      <c r="C172" s="131"/>
      <c r="D172" s="125"/>
      <c r="E172" s="125"/>
      <c r="F172" s="89" t="s">
        <v>903</v>
      </c>
      <c r="G172" s="89" t="s">
        <v>910</v>
      </c>
      <c r="H172" s="119" t="s">
        <v>978</v>
      </c>
      <c r="I172" s="96">
        <v>4.9400000000000004</v>
      </c>
      <c r="J172" s="96">
        <v>-1.32</v>
      </c>
      <c r="K172" s="96">
        <v>0.52</v>
      </c>
      <c r="L172" s="96" t="s">
        <v>868</v>
      </c>
      <c r="M172" s="111" t="s">
        <v>868</v>
      </c>
    </row>
    <row r="173" spans="2:13" ht="34.049999999999997" customHeight="1" thickBot="1" x14ac:dyDescent="0.3">
      <c r="B173" s="129"/>
      <c r="C173" s="132"/>
      <c r="D173" s="126"/>
      <c r="E173" s="126"/>
      <c r="F173" s="113" t="s">
        <v>749</v>
      </c>
      <c r="G173" s="113" t="s">
        <v>909</v>
      </c>
      <c r="H173" s="120" t="s">
        <v>978</v>
      </c>
      <c r="I173" s="114">
        <v>11.39</v>
      </c>
      <c r="J173" s="114">
        <v>3.96</v>
      </c>
      <c r="K173" s="114">
        <v>5.81</v>
      </c>
      <c r="L173" s="114" t="s">
        <v>868</v>
      </c>
      <c r="M173" s="115" t="s">
        <v>868</v>
      </c>
    </row>
    <row r="174" spans="2:13" ht="34.049999999999997" customHeight="1" x14ac:dyDescent="0.25">
      <c r="B174" s="127" t="s">
        <v>918</v>
      </c>
      <c r="C174" s="130" t="s">
        <v>919</v>
      </c>
      <c r="D174" s="133"/>
      <c r="E174" s="134">
        <v>31</v>
      </c>
      <c r="F174" s="108" t="s">
        <v>899</v>
      </c>
      <c r="G174" s="108" t="s">
        <v>825</v>
      </c>
      <c r="H174" s="107" t="s">
        <v>971</v>
      </c>
      <c r="I174" s="109">
        <v>4.4800000000000004</v>
      </c>
      <c r="J174" s="109">
        <v>-4.3899999999999997</v>
      </c>
      <c r="K174" s="109">
        <v>-2.04</v>
      </c>
      <c r="L174" s="109">
        <v>-0.42</v>
      </c>
      <c r="M174" s="110">
        <v>1.37</v>
      </c>
    </row>
    <row r="175" spans="2:13" ht="34.049999999999997" customHeight="1" x14ac:dyDescent="0.25">
      <c r="B175" s="128"/>
      <c r="C175" s="131"/>
      <c r="D175" s="125"/>
      <c r="E175" s="125"/>
      <c r="F175" s="89" t="s">
        <v>900</v>
      </c>
      <c r="G175" s="89" t="s">
        <v>825</v>
      </c>
      <c r="H175" s="97" t="s">
        <v>971</v>
      </c>
      <c r="I175" s="96">
        <v>6.39</v>
      </c>
      <c r="J175" s="96">
        <v>-2.56</v>
      </c>
      <c r="K175" s="96">
        <v>-0.37</v>
      </c>
      <c r="L175" s="96">
        <v>0.48</v>
      </c>
      <c r="M175" s="111">
        <v>1.89</v>
      </c>
    </row>
    <row r="176" spans="2:13" ht="34.049999999999997" customHeight="1" thickBot="1" x14ac:dyDescent="0.3">
      <c r="B176" s="129"/>
      <c r="C176" s="132"/>
      <c r="D176" s="126"/>
      <c r="E176" s="126"/>
      <c r="F176" s="113" t="s">
        <v>799</v>
      </c>
      <c r="G176" s="113" t="s">
        <v>4</v>
      </c>
      <c r="H176" s="120" t="s">
        <v>978</v>
      </c>
      <c r="I176" s="114">
        <v>10.39</v>
      </c>
      <c r="J176" s="114">
        <v>1.76</v>
      </c>
      <c r="K176" s="114">
        <v>3.71</v>
      </c>
      <c r="L176" s="114">
        <v>2.85</v>
      </c>
      <c r="M176" s="115">
        <v>3.22</v>
      </c>
    </row>
    <row r="177" spans="2:13" ht="34.049999999999997" customHeight="1" x14ac:dyDescent="0.25">
      <c r="B177" s="127" t="s">
        <v>812</v>
      </c>
      <c r="C177" s="130" t="s">
        <v>813</v>
      </c>
      <c r="D177" s="133"/>
      <c r="E177" s="134">
        <v>22</v>
      </c>
      <c r="F177" s="108" t="s">
        <v>814</v>
      </c>
      <c r="G177" s="108" t="s">
        <v>825</v>
      </c>
      <c r="H177" s="107" t="s">
        <v>969</v>
      </c>
      <c r="I177" s="109">
        <v>5.78</v>
      </c>
      <c r="J177" s="109">
        <v>-3.51</v>
      </c>
      <c r="K177" s="109">
        <v>-0.53</v>
      </c>
      <c r="L177" s="109">
        <v>0.64</v>
      </c>
      <c r="M177" s="110">
        <v>1.55</v>
      </c>
    </row>
    <row r="178" spans="2:13" ht="34.049999999999997" customHeight="1" x14ac:dyDescent="0.25">
      <c r="B178" s="128"/>
      <c r="C178" s="131"/>
      <c r="D178" s="125"/>
      <c r="E178" s="125"/>
      <c r="F178" s="89" t="s">
        <v>619</v>
      </c>
      <c r="G178" s="89" t="s">
        <v>4</v>
      </c>
      <c r="H178" s="97" t="s">
        <v>970</v>
      </c>
      <c r="I178" s="96">
        <v>7.1</v>
      </c>
      <c r="J178" s="96">
        <v>-0.04</v>
      </c>
      <c r="K178" s="96">
        <v>1.94</v>
      </c>
      <c r="L178" s="96">
        <v>1.92</v>
      </c>
      <c r="M178" s="111">
        <v>2.8</v>
      </c>
    </row>
    <row r="179" spans="2:13" ht="34.049999999999997" customHeight="1" x14ac:dyDescent="0.25">
      <c r="B179" s="128"/>
      <c r="C179" s="131"/>
      <c r="D179" s="125"/>
      <c r="E179" s="125"/>
      <c r="F179" s="89" t="s">
        <v>958</v>
      </c>
      <c r="G179" s="89" t="s">
        <v>4</v>
      </c>
      <c r="H179" s="97" t="s">
        <v>970</v>
      </c>
      <c r="I179" s="96">
        <v>2.11</v>
      </c>
      <c r="J179" s="96" t="s">
        <v>868</v>
      </c>
      <c r="K179" s="96" t="s">
        <v>868</v>
      </c>
      <c r="L179" s="96" t="s">
        <v>868</v>
      </c>
      <c r="M179" s="111" t="s">
        <v>868</v>
      </c>
    </row>
    <row r="180" spans="2:13" ht="34.049999999999997" customHeight="1" thickBot="1" x14ac:dyDescent="0.3">
      <c r="B180" s="129"/>
      <c r="C180" s="132"/>
      <c r="D180" s="126"/>
      <c r="E180" s="126"/>
      <c r="F180" s="113" t="s">
        <v>815</v>
      </c>
      <c r="G180" s="113" t="s">
        <v>909</v>
      </c>
      <c r="H180" s="112" t="s">
        <v>970</v>
      </c>
      <c r="I180" s="114">
        <v>9.82</v>
      </c>
      <c r="J180" s="114">
        <v>3.54</v>
      </c>
      <c r="K180" s="114">
        <v>4.84</v>
      </c>
      <c r="L180" s="114">
        <v>3.38</v>
      </c>
      <c r="M180" s="115">
        <v>3.52</v>
      </c>
    </row>
    <row r="181" spans="2:13" ht="34.049999999999997" customHeight="1" x14ac:dyDescent="0.25">
      <c r="B181" s="127" t="s">
        <v>816</v>
      </c>
      <c r="C181" s="130" t="s">
        <v>817</v>
      </c>
      <c r="D181" s="133"/>
      <c r="E181" s="134">
        <v>37</v>
      </c>
      <c r="F181" s="108" t="s">
        <v>767</v>
      </c>
      <c r="G181" s="108" t="s">
        <v>825</v>
      </c>
      <c r="H181" s="107" t="s">
        <v>971</v>
      </c>
      <c r="I181" s="109">
        <v>3.52</v>
      </c>
      <c r="J181" s="109">
        <v>-2.76</v>
      </c>
      <c r="K181" s="109">
        <v>-1.01</v>
      </c>
      <c r="L181" s="109">
        <v>0.17</v>
      </c>
      <c r="M181" s="110">
        <v>1.0900000000000001</v>
      </c>
    </row>
    <row r="182" spans="2:13" ht="34.049999999999997" customHeight="1" x14ac:dyDescent="0.25">
      <c r="B182" s="128"/>
      <c r="C182" s="131"/>
      <c r="D182" s="125"/>
      <c r="E182" s="125"/>
      <c r="F182" s="89" t="s">
        <v>818</v>
      </c>
      <c r="G182" s="89" t="s">
        <v>908</v>
      </c>
      <c r="H182" s="119" t="s">
        <v>978</v>
      </c>
      <c r="I182" s="96">
        <v>3.45</v>
      </c>
      <c r="J182" s="96">
        <v>-4.34</v>
      </c>
      <c r="K182" s="96">
        <v>-1.5</v>
      </c>
      <c r="L182" s="96">
        <v>0.39</v>
      </c>
      <c r="M182" s="111">
        <v>1.1299999999999999</v>
      </c>
    </row>
    <row r="183" spans="2:13" ht="34.049999999999997" customHeight="1" x14ac:dyDescent="0.25">
      <c r="B183" s="128"/>
      <c r="C183" s="131"/>
      <c r="D183" s="125"/>
      <c r="E183" s="125"/>
      <c r="F183" s="89" t="s">
        <v>766</v>
      </c>
      <c r="G183" s="89" t="s">
        <v>909</v>
      </c>
      <c r="H183" s="119" t="s">
        <v>978</v>
      </c>
      <c r="I183" s="96">
        <v>10.38</v>
      </c>
      <c r="J183" s="96">
        <v>2.2400000000000002</v>
      </c>
      <c r="K183" s="96">
        <v>4.5</v>
      </c>
      <c r="L183" s="96">
        <v>3.76</v>
      </c>
      <c r="M183" s="111">
        <v>3.86</v>
      </c>
    </row>
    <row r="184" spans="2:13" ht="34.049999999999997" customHeight="1" x14ac:dyDescent="0.25">
      <c r="B184" s="128"/>
      <c r="C184" s="135" t="s">
        <v>819</v>
      </c>
      <c r="D184" s="136"/>
      <c r="E184" s="124">
        <v>39</v>
      </c>
      <c r="F184" s="89" t="s">
        <v>820</v>
      </c>
      <c r="G184" s="89" t="s">
        <v>909</v>
      </c>
      <c r="H184" s="97" t="s">
        <v>970</v>
      </c>
      <c r="I184" s="96">
        <v>9.8800000000000008</v>
      </c>
      <c r="J184" s="96">
        <v>1.74</v>
      </c>
      <c r="K184" s="96">
        <v>4.0199999999999996</v>
      </c>
      <c r="L184" s="96">
        <v>3.28</v>
      </c>
      <c r="M184" s="111">
        <v>3.3</v>
      </c>
    </row>
    <row r="185" spans="2:13" ht="34.049999999999997" customHeight="1" x14ac:dyDescent="0.25">
      <c r="B185" s="128"/>
      <c r="C185" s="131"/>
      <c r="D185" s="125"/>
      <c r="E185" s="125"/>
      <c r="F185" s="89" t="s">
        <v>821</v>
      </c>
      <c r="G185" s="89" t="s">
        <v>4</v>
      </c>
      <c r="H185" s="97" t="s">
        <v>970</v>
      </c>
      <c r="I185" s="96">
        <v>6.06</v>
      </c>
      <c r="J185" s="96">
        <v>-1.29</v>
      </c>
      <c r="K185" s="96">
        <v>1.31</v>
      </c>
      <c r="L185" s="96">
        <v>2</v>
      </c>
      <c r="M185" s="111">
        <v>2.42</v>
      </c>
    </row>
    <row r="186" spans="2:13" ht="34.049999999999997" customHeight="1" x14ac:dyDescent="0.25">
      <c r="B186" s="128"/>
      <c r="C186" s="131"/>
      <c r="D186" s="125"/>
      <c r="E186" s="125"/>
      <c r="F186" s="89" t="s">
        <v>783</v>
      </c>
      <c r="G186" s="89" t="s">
        <v>908</v>
      </c>
      <c r="H186" s="97" t="s">
        <v>970</v>
      </c>
      <c r="I186" s="96">
        <v>3.65</v>
      </c>
      <c r="J186" s="96">
        <v>-4.24</v>
      </c>
      <c r="K186" s="96">
        <v>-1.19</v>
      </c>
      <c r="L186" s="96">
        <v>0.65</v>
      </c>
      <c r="M186" s="111">
        <v>1.43</v>
      </c>
    </row>
    <row r="187" spans="2:13" ht="34.049999999999997" customHeight="1" x14ac:dyDescent="0.25">
      <c r="B187" s="128"/>
      <c r="C187" s="131"/>
      <c r="D187" s="125"/>
      <c r="E187" s="125"/>
      <c r="F187" s="89" t="s">
        <v>767</v>
      </c>
      <c r="G187" s="89" t="s">
        <v>825</v>
      </c>
      <c r="H187" s="97" t="s">
        <v>969</v>
      </c>
      <c r="I187" s="96">
        <v>2.67</v>
      </c>
      <c r="J187" s="96">
        <v>-3.36</v>
      </c>
      <c r="K187" s="96">
        <v>-1.68</v>
      </c>
      <c r="L187" s="96">
        <v>-0.75</v>
      </c>
      <c r="M187" s="111">
        <v>0.27</v>
      </c>
    </row>
    <row r="188" spans="2:13" ht="34.049999999999997" customHeight="1" thickBot="1" x14ac:dyDescent="0.3">
      <c r="B188" s="129"/>
      <c r="C188" s="132"/>
      <c r="D188" s="126"/>
      <c r="E188" s="126"/>
      <c r="F188" s="113" t="s">
        <v>750</v>
      </c>
      <c r="G188" s="113" t="s">
        <v>909</v>
      </c>
      <c r="H188" s="112" t="s">
        <v>970</v>
      </c>
      <c r="I188" s="114">
        <v>10.94</v>
      </c>
      <c r="J188" s="114">
        <v>4.43</v>
      </c>
      <c r="K188" s="114">
        <v>6.01</v>
      </c>
      <c r="L188" s="114">
        <v>4.04</v>
      </c>
      <c r="M188" s="115">
        <v>3.5</v>
      </c>
    </row>
    <row r="189" spans="2:13" ht="25.2" x14ac:dyDescent="0.25">
      <c r="B189" s="100"/>
      <c r="C189" s="100"/>
      <c r="D189" s="102"/>
      <c r="E189" s="92"/>
      <c r="F189" s="91"/>
      <c r="G189" s="91"/>
      <c r="H189" s="100"/>
      <c r="I189" s="99"/>
      <c r="J189" s="99"/>
      <c r="K189" s="99"/>
      <c r="L189" s="99"/>
      <c r="M189" s="99"/>
    </row>
    <row r="190" spans="2:13" s="95" customFormat="1" ht="37.950000000000003" customHeight="1" x14ac:dyDescent="0.25">
      <c r="B190" s="123" t="s">
        <v>980</v>
      </c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</row>
    <row r="191" spans="2:13" s="95" customFormat="1" ht="37.950000000000003" customHeight="1" x14ac:dyDescent="0.25">
      <c r="B191" s="123" t="s">
        <v>822</v>
      </c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</row>
    <row r="192" spans="2:13" s="95" customFormat="1" ht="37.950000000000003" customHeight="1" x14ac:dyDescent="0.25">
      <c r="B192" s="123" t="s">
        <v>823</v>
      </c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</row>
    <row r="193" spans="2:13" s="95" customFormat="1" ht="37.950000000000003" customHeight="1" x14ac:dyDescent="0.25">
      <c r="B193" s="123" t="s">
        <v>824</v>
      </c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</row>
    <row r="194" spans="2:13" s="95" customFormat="1" ht="37.950000000000003" customHeight="1" x14ac:dyDescent="0.25">
      <c r="B194" s="123" t="s">
        <v>854</v>
      </c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</row>
    <row r="195" spans="2:13" s="95" customFormat="1" ht="37.950000000000003" customHeight="1" x14ac:dyDescent="0.25">
      <c r="B195" s="123" t="s">
        <v>968</v>
      </c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</row>
  </sheetData>
  <mergeCells count="165">
    <mergeCell ref="I3:M3"/>
    <mergeCell ref="B6:B8"/>
    <mergeCell ref="C6:C8"/>
    <mergeCell ref="D6:D8"/>
    <mergeCell ref="E6:E8"/>
    <mergeCell ref="B2:M2"/>
    <mergeCell ref="B3:B5"/>
    <mergeCell ref="C3:C5"/>
    <mergeCell ref="D3:D5"/>
    <mergeCell ref="E3:E5"/>
    <mergeCell ref="F3:F5"/>
    <mergeCell ref="B9:B21"/>
    <mergeCell ref="C9:C14"/>
    <mergeCell ref="D9:D14"/>
    <mergeCell ref="E9:E14"/>
    <mergeCell ref="C15:C21"/>
    <mergeCell ref="D15:D21"/>
    <mergeCell ref="E15:E21"/>
    <mergeCell ref="G3:G5"/>
    <mergeCell ref="H3:H5"/>
    <mergeCell ref="B32:B37"/>
    <mergeCell ref="C32:C37"/>
    <mergeCell ref="D32:D37"/>
    <mergeCell ref="E32:E37"/>
    <mergeCell ref="B38:B41"/>
    <mergeCell ref="C38:C41"/>
    <mergeCell ref="D38:D41"/>
    <mergeCell ref="E38:E41"/>
    <mergeCell ref="B22:B31"/>
    <mergeCell ref="C22:C26"/>
    <mergeCell ref="D22:D26"/>
    <mergeCell ref="E22:E26"/>
    <mergeCell ref="C27:C31"/>
    <mergeCell ref="D27:D31"/>
    <mergeCell ref="E27:E31"/>
    <mergeCell ref="B51:B56"/>
    <mergeCell ref="C51:C53"/>
    <mergeCell ref="D51:D53"/>
    <mergeCell ref="E51:E53"/>
    <mergeCell ref="C54:C56"/>
    <mergeCell ref="D54:D56"/>
    <mergeCell ref="E54:E56"/>
    <mergeCell ref="B42:B45"/>
    <mergeCell ref="C42:C45"/>
    <mergeCell ref="D42:D45"/>
    <mergeCell ref="E42:E45"/>
    <mergeCell ref="B46:B50"/>
    <mergeCell ref="C46:C50"/>
    <mergeCell ref="D46:D50"/>
    <mergeCell ref="E46:E50"/>
    <mergeCell ref="B66:B69"/>
    <mergeCell ref="C66:C69"/>
    <mergeCell ref="D66:D69"/>
    <mergeCell ref="E66:E69"/>
    <mergeCell ref="B70:B74"/>
    <mergeCell ref="C70:C74"/>
    <mergeCell ref="D70:D74"/>
    <mergeCell ref="E70:E74"/>
    <mergeCell ref="B57:B61"/>
    <mergeCell ref="C57:C61"/>
    <mergeCell ref="D57:D61"/>
    <mergeCell ref="E57:E61"/>
    <mergeCell ref="B62:B65"/>
    <mergeCell ref="C62:C65"/>
    <mergeCell ref="D62:D65"/>
    <mergeCell ref="E62:E65"/>
    <mergeCell ref="B82:B86"/>
    <mergeCell ref="C82:C86"/>
    <mergeCell ref="D82:D86"/>
    <mergeCell ref="E82:E86"/>
    <mergeCell ref="B87:B92"/>
    <mergeCell ref="C87:C92"/>
    <mergeCell ref="D87:D92"/>
    <mergeCell ref="E87:E92"/>
    <mergeCell ref="B75:B78"/>
    <mergeCell ref="C75:C78"/>
    <mergeCell ref="D75:D78"/>
    <mergeCell ref="E75:E78"/>
    <mergeCell ref="B79:B81"/>
    <mergeCell ref="C79:C81"/>
    <mergeCell ref="D79:D81"/>
    <mergeCell ref="E79:E81"/>
    <mergeCell ref="B108:B111"/>
    <mergeCell ref="C108:C111"/>
    <mergeCell ref="D108:D111"/>
    <mergeCell ref="E108:E111"/>
    <mergeCell ref="B112:B115"/>
    <mergeCell ref="C112:C115"/>
    <mergeCell ref="D112:D115"/>
    <mergeCell ref="E112:E115"/>
    <mergeCell ref="B93:B107"/>
    <mergeCell ref="C93:C97"/>
    <mergeCell ref="D93:D97"/>
    <mergeCell ref="E93:E97"/>
    <mergeCell ref="C98:C103"/>
    <mergeCell ref="D98:D103"/>
    <mergeCell ref="E98:E103"/>
    <mergeCell ref="C104:C107"/>
    <mergeCell ref="D104:D107"/>
    <mergeCell ref="E104:E107"/>
    <mergeCell ref="C126:C128"/>
    <mergeCell ref="D126:D128"/>
    <mergeCell ref="E126:E128"/>
    <mergeCell ref="C129:C133"/>
    <mergeCell ref="D129:D133"/>
    <mergeCell ref="E129:E133"/>
    <mergeCell ref="B116:B119"/>
    <mergeCell ref="C116:C119"/>
    <mergeCell ref="D116:D119"/>
    <mergeCell ref="E116:E119"/>
    <mergeCell ref="B120:B145"/>
    <mergeCell ref="C120:C125"/>
    <mergeCell ref="D120:D125"/>
    <mergeCell ref="E120:E125"/>
    <mergeCell ref="C134:C138"/>
    <mergeCell ref="D134:D138"/>
    <mergeCell ref="B151:B153"/>
    <mergeCell ref="C151:C153"/>
    <mergeCell ref="D151:D153"/>
    <mergeCell ref="E151:E153"/>
    <mergeCell ref="B154:B158"/>
    <mergeCell ref="C154:C158"/>
    <mergeCell ref="D154:D158"/>
    <mergeCell ref="E154:E158"/>
    <mergeCell ref="E134:E138"/>
    <mergeCell ref="C139:C145"/>
    <mergeCell ref="D139:D145"/>
    <mergeCell ref="E139:E145"/>
    <mergeCell ref="B146:B150"/>
    <mergeCell ref="C146:C150"/>
    <mergeCell ref="D146:D150"/>
    <mergeCell ref="E146:E150"/>
    <mergeCell ref="B167:B173"/>
    <mergeCell ref="C167:C173"/>
    <mergeCell ref="D167:D173"/>
    <mergeCell ref="E167:E173"/>
    <mergeCell ref="B174:B176"/>
    <mergeCell ref="C174:C176"/>
    <mergeCell ref="D174:D176"/>
    <mergeCell ref="E174:E176"/>
    <mergeCell ref="B159:B162"/>
    <mergeCell ref="C159:C162"/>
    <mergeCell ref="D159:D162"/>
    <mergeCell ref="E159:E162"/>
    <mergeCell ref="B163:B166"/>
    <mergeCell ref="C163:C166"/>
    <mergeCell ref="D163:D166"/>
    <mergeCell ref="E163:E166"/>
    <mergeCell ref="B193:M193"/>
    <mergeCell ref="B194:M194"/>
    <mergeCell ref="B195:M195"/>
    <mergeCell ref="E184:E188"/>
    <mergeCell ref="B190:M190"/>
    <mergeCell ref="B191:M191"/>
    <mergeCell ref="B192:M192"/>
    <mergeCell ref="B177:B180"/>
    <mergeCell ref="C177:C180"/>
    <mergeCell ref="D177:D180"/>
    <mergeCell ref="E177:E180"/>
    <mergeCell ref="B181:B188"/>
    <mergeCell ref="C181:C183"/>
    <mergeCell ref="D181:D183"/>
    <mergeCell ref="E181:E183"/>
    <mergeCell ref="C184:C188"/>
    <mergeCell ref="D184:D188"/>
  </mergeCells>
  <pageMargins left="0.70866141732283472" right="0.70866141732283472" top="0.74803149606299213" bottom="0.74803149606299213" header="0.31496062992125984" footer="0.31496062992125984"/>
  <pageSetup paperSize="8" scale="46" fitToHeight="7" orientation="landscape" r:id="rId1"/>
  <headerFooter>
    <oddFooter>&amp;L&amp;"Times New Roman,Normale"&amp;18Ordinamento per società&amp;R&amp;"Times New Roman,Normale"&amp;18&amp;P/&amp;N</oddFooter>
  </headerFooter>
  <rowBreaks count="4" manualBreakCount="4">
    <brk id="37" min="1" max="12" man="1"/>
    <brk id="78" min="1" max="12" man="1"/>
    <brk id="119" min="1" max="12" man="1"/>
    <brk id="158" min="1" max="12" man="1"/>
  </rowBreaks>
  <ignoredErrors>
    <ignoredError sqref="H6:H9 D87 D6 D163 D126 H31 H57:H73 H54:H56 H87:H92 H75 H126 H51:H53 H80:H81 H79 H76:H78 H100 H93:H95 H96:H99 H106 H101:H105 H107:H109 H112:H116 H110:H111 H120 H117:H118 H122:H125 H129 H127:H128 H134:H140 H130:H133 H141:H151 H154 H152:H153 H159 H155:H158 H163:H166 H160:H162 H171 H167:H170 H174:H175 H172:H173 H176:H181 H184:H188 H182:H183 H35:H36 H15:H26 H10:H14 H32:H34 H41:H50 H37:H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2"/>
  <dimension ref="A1:T196"/>
  <sheetViews>
    <sheetView topLeftCell="A16" workbookViewId="0">
      <selection activeCell="T13" sqref="T13"/>
    </sheetView>
  </sheetViews>
  <sheetFormatPr defaultColWidth="9.109375" defaultRowHeight="13.2" x14ac:dyDescent="0.25"/>
  <cols>
    <col min="1" max="1" width="9.109375" style="74"/>
    <col min="2" max="2" width="21.44140625" style="73" customWidth="1"/>
    <col min="3" max="3" width="44.109375" style="74" customWidth="1"/>
    <col min="4" max="4" width="6.6640625" style="75" customWidth="1"/>
    <col min="5" max="5" width="21.88671875" style="74" customWidth="1"/>
    <col min="6" max="6" width="6.6640625" style="74" customWidth="1"/>
    <col min="7" max="7" width="10" style="74" customWidth="1"/>
    <col min="8" max="8" width="9" style="74" customWidth="1"/>
    <col min="9" max="9" width="1.33203125" style="76" customWidth="1"/>
    <col min="10" max="10" width="8" style="76" customWidth="1"/>
    <col min="11" max="11" width="19.5546875" style="73" customWidth="1"/>
    <col min="12" max="19" width="0" style="74" hidden="1" customWidth="1"/>
    <col min="20" max="20" width="33.44140625" style="74" customWidth="1"/>
    <col min="21" max="16384" width="9.109375" style="74"/>
  </cols>
  <sheetData>
    <row r="1" spans="2:11" ht="13.8" thickBot="1" x14ac:dyDescent="0.3"/>
    <row r="2" spans="2:11" ht="13.8" thickTop="1" x14ac:dyDescent="0.25">
      <c r="B2" s="158" t="s">
        <v>557</v>
      </c>
      <c r="C2" s="155" t="s">
        <v>468</v>
      </c>
      <c r="D2" s="155" t="s">
        <v>605</v>
      </c>
      <c r="E2" s="155" t="s">
        <v>558</v>
      </c>
      <c r="F2" s="155" t="s">
        <v>644</v>
      </c>
      <c r="G2" s="155" t="s">
        <v>740</v>
      </c>
      <c r="H2" s="155" t="s">
        <v>645</v>
      </c>
      <c r="I2" s="78"/>
      <c r="J2" s="155" t="s">
        <v>704</v>
      </c>
      <c r="K2" s="152" t="s">
        <v>702</v>
      </c>
    </row>
    <row r="3" spans="2:11" s="79" customFormat="1" x14ac:dyDescent="0.25">
      <c r="B3" s="159"/>
      <c r="C3" s="156"/>
      <c r="D3" s="156"/>
      <c r="E3" s="156"/>
      <c r="F3" s="156"/>
      <c r="G3" s="156"/>
      <c r="H3" s="156"/>
      <c r="I3" s="39"/>
      <c r="J3" s="156"/>
      <c r="K3" s="153"/>
    </row>
    <row r="4" spans="2:11" s="79" customFormat="1" ht="30" customHeight="1" thickBot="1" x14ac:dyDescent="0.3">
      <c r="B4" s="160"/>
      <c r="C4" s="157"/>
      <c r="D4" s="157"/>
      <c r="E4" s="157"/>
      <c r="F4" s="157"/>
      <c r="G4" s="157"/>
      <c r="H4" s="157"/>
      <c r="I4" s="40"/>
      <c r="J4" s="157"/>
      <c r="K4" s="154"/>
    </row>
    <row r="5" spans="2:11" s="80" customFormat="1" ht="40.200000000000003" thickTop="1" x14ac:dyDescent="0.25">
      <c r="B5" s="41" t="s">
        <v>589</v>
      </c>
      <c r="C5" s="42" t="s">
        <v>259</v>
      </c>
      <c r="D5" s="43">
        <v>5027</v>
      </c>
      <c r="E5" s="42" t="s">
        <v>114</v>
      </c>
      <c r="F5" s="42" t="s">
        <v>646</v>
      </c>
      <c r="G5" s="44">
        <v>1</v>
      </c>
      <c r="H5" s="45">
        <f t="shared" ref="H5:H36" si="0">G5*100</f>
        <v>100</v>
      </c>
      <c r="I5" s="46"/>
      <c r="J5" s="46"/>
      <c r="K5" s="47"/>
    </row>
    <row r="6" spans="2:11" s="80" customFormat="1" ht="39.6" x14ac:dyDescent="0.25">
      <c r="B6" s="48" t="s">
        <v>591</v>
      </c>
      <c r="C6" s="38" t="s">
        <v>132</v>
      </c>
      <c r="D6" s="49">
        <v>5069</v>
      </c>
      <c r="E6" s="38" t="s">
        <v>162</v>
      </c>
      <c r="F6" s="38" t="s">
        <v>646</v>
      </c>
      <c r="G6" s="50">
        <v>1</v>
      </c>
      <c r="H6" s="51">
        <f t="shared" si="0"/>
        <v>100</v>
      </c>
      <c r="I6" s="52"/>
      <c r="J6" s="52"/>
      <c r="K6" s="47"/>
    </row>
    <row r="7" spans="2:11" s="80" customFormat="1" ht="39.6" x14ac:dyDescent="0.25">
      <c r="B7" s="48" t="s">
        <v>591</v>
      </c>
      <c r="C7" s="38" t="s">
        <v>132</v>
      </c>
      <c r="D7" s="49">
        <v>5069</v>
      </c>
      <c r="E7" s="38" t="s">
        <v>163</v>
      </c>
      <c r="F7" s="38" t="s">
        <v>646</v>
      </c>
      <c r="G7" s="50">
        <v>1</v>
      </c>
      <c r="H7" s="51">
        <f t="shared" si="0"/>
        <v>100</v>
      </c>
      <c r="I7" s="52"/>
      <c r="J7" s="52"/>
      <c r="K7" s="47"/>
    </row>
    <row r="8" spans="2:11" s="80" customFormat="1" ht="26.4" x14ac:dyDescent="0.25">
      <c r="B8" s="48" t="s">
        <v>593</v>
      </c>
      <c r="C8" s="38" t="s">
        <v>257</v>
      </c>
      <c r="D8" s="49">
        <v>5047</v>
      </c>
      <c r="E8" s="38" t="s">
        <v>258</v>
      </c>
      <c r="F8" s="38" t="s">
        <v>646</v>
      </c>
      <c r="G8" s="50">
        <v>1</v>
      </c>
      <c r="H8" s="51">
        <f t="shared" si="0"/>
        <v>100</v>
      </c>
      <c r="I8" s="52"/>
      <c r="J8" s="52"/>
      <c r="K8" s="47"/>
    </row>
    <row r="9" spans="2:11" s="80" customFormat="1" ht="26.4" x14ac:dyDescent="0.25">
      <c r="B9" s="48" t="s">
        <v>593</v>
      </c>
      <c r="C9" s="38" t="s">
        <v>257</v>
      </c>
      <c r="D9" s="49">
        <v>5047</v>
      </c>
      <c r="E9" s="38" t="s">
        <v>0</v>
      </c>
      <c r="F9" s="38" t="s">
        <v>646</v>
      </c>
      <c r="G9" s="50">
        <v>1</v>
      </c>
      <c r="H9" s="51">
        <f t="shared" si="0"/>
        <v>100</v>
      </c>
      <c r="I9" s="52"/>
      <c r="J9" s="52"/>
      <c r="K9" s="47"/>
    </row>
    <row r="10" spans="2:11" s="80" customFormat="1" ht="26.4" x14ac:dyDescent="0.25">
      <c r="B10" s="48" t="s">
        <v>593</v>
      </c>
      <c r="C10" s="38" t="s">
        <v>257</v>
      </c>
      <c r="D10" s="49">
        <v>5047</v>
      </c>
      <c r="E10" s="38" t="s">
        <v>1</v>
      </c>
      <c r="F10" s="38" t="s">
        <v>646</v>
      </c>
      <c r="G10" s="50">
        <v>1</v>
      </c>
      <c r="H10" s="51">
        <f t="shared" si="0"/>
        <v>100</v>
      </c>
      <c r="I10" s="52"/>
      <c r="J10" s="52"/>
      <c r="K10" s="47"/>
    </row>
    <row r="11" spans="2:11" s="80" customFormat="1" ht="39.6" x14ac:dyDescent="0.25">
      <c r="B11" s="48" t="s">
        <v>638</v>
      </c>
      <c r="C11" s="38" t="s">
        <v>22</v>
      </c>
      <c r="D11" s="49">
        <v>5064</v>
      </c>
      <c r="E11" s="38" t="s">
        <v>59</v>
      </c>
      <c r="F11" s="38" t="s">
        <v>646</v>
      </c>
      <c r="G11" s="50">
        <v>1</v>
      </c>
      <c r="H11" s="51">
        <f t="shared" si="0"/>
        <v>100</v>
      </c>
      <c r="I11" s="52"/>
      <c r="J11" s="52"/>
      <c r="K11" s="47"/>
    </row>
    <row r="12" spans="2:11" s="80" customFormat="1" ht="39.6" x14ac:dyDescent="0.25">
      <c r="B12" s="48" t="s">
        <v>638</v>
      </c>
      <c r="C12" s="38" t="s">
        <v>52</v>
      </c>
      <c r="D12" s="49">
        <v>5080</v>
      </c>
      <c r="E12" s="38" t="s">
        <v>59</v>
      </c>
      <c r="F12" s="38" t="s">
        <v>646</v>
      </c>
      <c r="G12" s="50">
        <v>1</v>
      </c>
      <c r="H12" s="51">
        <f t="shared" si="0"/>
        <v>100</v>
      </c>
      <c r="I12" s="52"/>
      <c r="J12" s="52"/>
      <c r="K12" s="47"/>
    </row>
    <row r="13" spans="2:11" s="80" customFormat="1" ht="39.6" x14ac:dyDescent="0.25">
      <c r="B13" s="48" t="s">
        <v>636</v>
      </c>
      <c r="C13" s="38" t="s">
        <v>561</v>
      </c>
      <c r="D13" s="49">
        <v>5038</v>
      </c>
      <c r="E13" s="38" t="s">
        <v>562</v>
      </c>
      <c r="F13" s="38" t="s">
        <v>646</v>
      </c>
      <c r="G13" s="50">
        <v>1</v>
      </c>
      <c r="H13" s="51">
        <f t="shared" si="0"/>
        <v>100</v>
      </c>
      <c r="I13" s="52"/>
      <c r="J13" s="52"/>
      <c r="K13" s="47"/>
    </row>
    <row r="14" spans="2:11" s="80" customFormat="1" ht="39.6" x14ac:dyDescent="0.25">
      <c r="B14" s="48" t="s">
        <v>637</v>
      </c>
      <c r="C14" s="38" t="s">
        <v>502</v>
      </c>
      <c r="D14" s="49">
        <v>5076</v>
      </c>
      <c r="E14" s="38" t="s">
        <v>145</v>
      </c>
      <c r="F14" s="38" t="s">
        <v>646</v>
      </c>
      <c r="G14" s="53">
        <v>1</v>
      </c>
      <c r="H14" s="54">
        <f t="shared" si="0"/>
        <v>100</v>
      </c>
      <c r="I14" s="52"/>
      <c r="J14" s="52"/>
      <c r="K14" s="47"/>
    </row>
    <row r="15" spans="2:11" s="80" customFormat="1" ht="52.8" x14ac:dyDescent="0.25">
      <c r="B15" s="48" t="s">
        <v>599</v>
      </c>
      <c r="C15" s="38" t="s">
        <v>270</v>
      </c>
      <c r="D15" s="49">
        <v>5061</v>
      </c>
      <c r="E15" s="38" t="s">
        <v>272</v>
      </c>
      <c r="F15" s="38" t="s">
        <v>646</v>
      </c>
      <c r="G15" s="50">
        <v>1</v>
      </c>
      <c r="H15" s="51">
        <f t="shared" si="0"/>
        <v>100</v>
      </c>
      <c r="I15" s="52"/>
      <c r="J15" s="52"/>
      <c r="K15" s="47"/>
    </row>
    <row r="16" spans="2:11" s="80" customFormat="1" ht="52.8" x14ac:dyDescent="0.25">
      <c r="B16" s="48" t="s">
        <v>599</v>
      </c>
      <c r="C16" s="38" t="s">
        <v>68</v>
      </c>
      <c r="D16" s="49">
        <v>5079</v>
      </c>
      <c r="E16" s="38" t="s">
        <v>272</v>
      </c>
      <c r="F16" s="38" t="s">
        <v>646</v>
      </c>
      <c r="G16" s="50">
        <v>1</v>
      </c>
      <c r="H16" s="51">
        <f t="shared" si="0"/>
        <v>100</v>
      </c>
      <c r="I16" s="52"/>
      <c r="J16" s="52"/>
      <c r="K16" s="47"/>
    </row>
    <row r="17" spans="1:20" s="80" customFormat="1" ht="39.6" x14ac:dyDescent="0.25">
      <c r="A17" s="74"/>
      <c r="B17" s="48" t="s">
        <v>284</v>
      </c>
      <c r="C17" s="38" t="s">
        <v>285</v>
      </c>
      <c r="D17" s="49">
        <v>5072</v>
      </c>
      <c r="E17" s="38" t="s">
        <v>283</v>
      </c>
      <c r="F17" s="38" t="s">
        <v>646</v>
      </c>
      <c r="G17" s="55">
        <v>1</v>
      </c>
      <c r="H17" s="51">
        <f t="shared" si="0"/>
        <v>100</v>
      </c>
      <c r="I17" s="52"/>
      <c r="J17" s="52"/>
      <c r="K17" s="47"/>
      <c r="L17" s="74"/>
      <c r="M17" s="74"/>
      <c r="N17" s="74"/>
      <c r="O17" s="74"/>
      <c r="P17" s="74"/>
      <c r="Q17" s="74"/>
      <c r="R17" s="74"/>
      <c r="S17" s="74"/>
      <c r="T17" s="74"/>
    </row>
    <row r="18" spans="1:20" s="80" customFormat="1" ht="66" x14ac:dyDescent="0.25">
      <c r="A18" s="74"/>
      <c r="B18" s="48" t="s">
        <v>219</v>
      </c>
      <c r="C18" s="38" t="s">
        <v>441</v>
      </c>
      <c r="D18" s="49">
        <v>5059</v>
      </c>
      <c r="E18" s="38" t="s">
        <v>486</v>
      </c>
      <c r="F18" s="38" t="s">
        <v>646</v>
      </c>
      <c r="G18" s="50">
        <v>1</v>
      </c>
      <c r="H18" s="51">
        <f t="shared" si="0"/>
        <v>100</v>
      </c>
      <c r="I18" s="52"/>
      <c r="J18" s="52"/>
      <c r="K18" s="47"/>
      <c r="L18" s="74"/>
      <c r="M18" s="74"/>
      <c r="N18" s="74"/>
      <c r="O18" s="74"/>
      <c r="P18" s="74"/>
      <c r="Q18" s="74"/>
      <c r="R18" s="74"/>
      <c r="S18" s="74"/>
      <c r="T18" s="74"/>
    </row>
    <row r="19" spans="1:20" s="80" customFormat="1" ht="66" x14ac:dyDescent="0.25">
      <c r="A19" s="74"/>
      <c r="B19" s="48" t="s">
        <v>219</v>
      </c>
      <c r="C19" s="38" t="s">
        <v>443</v>
      </c>
      <c r="D19" s="49">
        <v>5060</v>
      </c>
      <c r="E19" s="38" t="s">
        <v>486</v>
      </c>
      <c r="F19" s="38" t="s">
        <v>646</v>
      </c>
      <c r="G19" s="50">
        <v>1</v>
      </c>
      <c r="H19" s="51">
        <f t="shared" si="0"/>
        <v>100</v>
      </c>
      <c r="I19" s="52"/>
      <c r="J19" s="52"/>
      <c r="K19" s="47"/>
      <c r="L19" s="74"/>
      <c r="M19" s="74"/>
      <c r="N19" s="74"/>
      <c r="O19" s="74"/>
      <c r="P19" s="74"/>
      <c r="Q19" s="74"/>
      <c r="R19" s="74"/>
      <c r="S19" s="74"/>
      <c r="T19" s="74"/>
    </row>
    <row r="20" spans="1:20" s="80" customFormat="1" ht="39.6" x14ac:dyDescent="0.25">
      <c r="B20" s="48" t="s">
        <v>600</v>
      </c>
      <c r="C20" s="38" t="s">
        <v>648</v>
      </c>
      <c r="D20" s="49">
        <v>5025</v>
      </c>
      <c r="E20" s="38" t="s">
        <v>229</v>
      </c>
      <c r="F20" s="38" t="s">
        <v>646</v>
      </c>
      <c r="G20" s="55">
        <v>0.98880000000000001</v>
      </c>
      <c r="H20" s="51">
        <f t="shared" si="0"/>
        <v>98.88</v>
      </c>
      <c r="I20" s="52"/>
      <c r="J20" s="52"/>
      <c r="K20" s="47"/>
    </row>
    <row r="21" spans="1:20" s="80" customFormat="1" ht="39.6" x14ac:dyDescent="0.25">
      <c r="A21" s="74"/>
      <c r="B21" s="48" t="s">
        <v>221</v>
      </c>
      <c r="C21" s="38" t="s">
        <v>136</v>
      </c>
      <c r="D21" s="49">
        <v>5068</v>
      </c>
      <c r="E21" s="38" t="s">
        <v>60</v>
      </c>
      <c r="F21" s="38" t="s">
        <v>646</v>
      </c>
      <c r="G21" s="55">
        <v>0.95</v>
      </c>
      <c r="H21" s="51">
        <f t="shared" si="0"/>
        <v>95</v>
      </c>
      <c r="I21" s="52"/>
      <c r="J21" s="52"/>
      <c r="K21" s="47"/>
      <c r="L21" s="74"/>
      <c r="M21" s="74"/>
      <c r="N21" s="74"/>
      <c r="O21" s="74"/>
      <c r="P21" s="74"/>
      <c r="Q21" s="74"/>
      <c r="R21" s="74"/>
      <c r="S21" s="74"/>
      <c r="T21" s="74"/>
    </row>
    <row r="22" spans="1:20" s="80" customFormat="1" ht="39.6" x14ac:dyDescent="0.25">
      <c r="B22" s="48" t="s">
        <v>268</v>
      </c>
      <c r="C22" s="38" t="s">
        <v>14</v>
      </c>
      <c r="D22" s="49">
        <v>5010</v>
      </c>
      <c r="E22" s="38" t="s">
        <v>16</v>
      </c>
      <c r="F22" s="38" t="s">
        <v>646</v>
      </c>
      <c r="G22" s="50">
        <v>0.9</v>
      </c>
      <c r="H22" s="51">
        <f t="shared" si="0"/>
        <v>90</v>
      </c>
      <c r="I22" s="52"/>
      <c r="J22" s="52"/>
      <c r="K22" s="47"/>
    </row>
    <row r="23" spans="1:20" s="80" customFormat="1" ht="39.6" x14ac:dyDescent="0.25">
      <c r="B23" s="48" t="s">
        <v>268</v>
      </c>
      <c r="C23" s="38" t="s">
        <v>21</v>
      </c>
      <c r="D23" s="49">
        <v>5011</v>
      </c>
      <c r="E23" s="38" t="s">
        <v>16</v>
      </c>
      <c r="F23" s="38" t="s">
        <v>646</v>
      </c>
      <c r="G23" s="50">
        <v>0.9</v>
      </c>
      <c r="H23" s="51">
        <f t="shared" si="0"/>
        <v>90</v>
      </c>
      <c r="I23" s="52"/>
      <c r="J23" s="52"/>
      <c r="K23" s="47"/>
    </row>
    <row r="24" spans="1:20" s="80" customFormat="1" ht="39.6" x14ac:dyDescent="0.25">
      <c r="B24" s="48" t="s">
        <v>637</v>
      </c>
      <c r="C24" s="38" t="s">
        <v>248</v>
      </c>
      <c r="D24" s="49">
        <v>5014</v>
      </c>
      <c r="E24" s="38" t="s">
        <v>246</v>
      </c>
      <c r="F24" s="38" t="s">
        <v>646</v>
      </c>
      <c r="G24" s="53">
        <v>0.9</v>
      </c>
      <c r="H24" s="54">
        <f t="shared" si="0"/>
        <v>90</v>
      </c>
      <c r="I24" s="52"/>
      <c r="J24" s="52"/>
      <c r="K24" s="47"/>
    </row>
    <row r="25" spans="1:20" s="80" customFormat="1" ht="39.6" x14ac:dyDescent="0.25">
      <c r="B25" s="48" t="s">
        <v>637</v>
      </c>
      <c r="C25" s="38" t="s">
        <v>249</v>
      </c>
      <c r="D25" s="49">
        <v>5015</v>
      </c>
      <c r="E25" s="38" t="s">
        <v>246</v>
      </c>
      <c r="F25" s="38" t="s">
        <v>646</v>
      </c>
      <c r="G25" s="53">
        <v>0.9</v>
      </c>
      <c r="H25" s="54">
        <f t="shared" si="0"/>
        <v>90</v>
      </c>
      <c r="I25" s="52"/>
      <c r="J25" s="52"/>
      <c r="K25" s="47"/>
    </row>
    <row r="26" spans="1:20" s="80" customFormat="1" ht="39.6" x14ac:dyDescent="0.25">
      <c r="B26" s="48" t="s">
        <v>637</v>
      </c>
      <c r="C26" s="38" t="s">
        <v>250</v>
      </c>
      <c r="D26" s="49">
        <v>5016</v>
      </c>
      <c r="E26" s="38" t="s">
        <v>246</v>
      </c>
      <c r="F26" s="38" t="s">
        <v>646</v>
      </c>
      <c r="G26" s="53">
        <v>0.9</v>
      </c>
      <c r="H26" s="54">
        <f t="shared" si="0"/>
        <v>90</v>
      </c>
      <c r="I26" s="52"/>
      <c r="J26" s="52"/>
      <c r="K26" s="47"/>
    </row>
    <row r="27" spans="1:20" s="80" customFormat="1" ht="39.6" x14ac:dyDescent="0.25">
      <c r="B27" s="48" t="s">
        <v>637</v>
      </c>
      <c r="C27" s="38" t="s">
        <v>502</v>
      </c>
      <c r="D27" s="49">
        <v>5076</v>
      </c>
      <c r="E27" s="38" t="s">
        <v>503</v>
      </c>
      <c r="F27" s="38" t="s">
        <v>646</v>
      </c>
      <c r="G27" s="53">
        <v>0.9</v>
      </c>
      <c r="H27" s="54">
        <f t="shared" si="0"/>
        <v>90</v>
      </c>
      <c r="I27" s="52"/>
      <c r="J27" s="52"/>
      <c r="K27" s="47"/>
    </row>
    <row r="28" spans="1:20" s="80" customFormat="1" ht="39.6" x14ac:dyDescent="0.25">
      <c r="B28" s="48" t="s">
        <v>637</v>
      </c>
      <c r="C28" s="38" t="s">
        <v>502</v>
      </c>
      <c r="D28" s="49">
        <v>5076</v>
      </c>
      <c r="E28" s="38" t="s">
        <v>504</v>
      </c>
      <c r="F28" s="38" t="s">
        <v>646</v>
      </c>
      <c r="G28" s="53">
        <v>0.9</v>
      </c>
      <c r="H28" s="54">
        <f t="shared" si="0"/>
        <v>90</v>
      </c>
      <c r="I28" s="52"/>
      <c r="J28" s="52"/>
      <c r="K28" s="47"/>
    </row>
    <row r="29" spans="1:20" s="80" customFormat="1" ht="39.6" x14ac:dyDescent="0.25">
      <c r="B29" s="48" t="s">
        <v>637</v>
      </c>
      <c r="C29" s="38" t="s">
        <v>502</v>
      </c>
      <c r="D29" s="49">
        <v>5076</v>
      </c>
      <c r="E29" s="38" t="s">
        <v>144</v>
      </c>
      <c r="F29" s="38" t="s">
        <v>646</v>
      </c>
      <c r="G29" s="53">
        <v>0.9</v>
      </c>
      <c r="H29" s="54">
        <f t="shared" si="0"/>
        <v>90</v>
      </c>
      <c r="I29" s="52"/>
      <c r="J29" s="52"/>
      <c r="K29" s="47"/>
    </row>
    <row r="30" spans="1:20" s="80" customFormat="1" ht="39.6" x14ac:dyDescent="0.25">
      <c r="B30" s="48" t="s">
        <v>637</v>
      </c>
      <c r="C30" s="38" t="s">
        <v>501</v>
      </c>
      <c r="D30" s="49">
        <v>5077</v>
      </c>
      <c r="E30" s="38" t="s">
        <v>503</v>
      </c>
      <c r="F30" s="38" t="s">
        <v>646</v>
      </c>
      <c r="G30" s="53">
        <v>0.9</v>
      </c>
      <c r="H30" s="54">
        <f t="shared" si="0"/>
        <v>90</v>
      </c>
      <c r="I30" s="52"/>
      <c r="J30" s="52"/>
      <c r="K30" s="47"/>
    </row>
    <row r="31" spans="1:20" s="80" customFormat="1" ht="39.6" x14ac:dyDescent="0.25">
      <c r="B31" s="48" t="s">
        <v>223</v>
      </c>
      <c r="C31" s="38" t="s">
        <v>576</v>
      </c>
      <c r="D31" s="49">
        <v>5004</v>
      </c>
      <c r="E31" s="38" t="s">
        <v>191</v>
      </c>
      <c r="F31" s="38" t="s">
        <v>646</v>
      </c>
      <c r="G31" s="53">
        <v>0.9</v>
      </c>
      <c r="H31" s="54">
        <f t="shared" si="0"/>
        <v>90</v>
      </c>
      <c r="I31" s="52"/>
      <c r="J31" s="52"/>
      <c r="K31" s="47"/>
    </row>
    <row r="32" spans="1:20" s="80" customFormat="1" ht="39.6" x14ac:dyDescent="0.25">
      <c r="A32" s="74"/>
      <c r="B32" s="48" t="s">
        <v>222</v>
      </c>
      <c r="C32" s="38" t="s">
        <v>571</v>
      </c>
      <c r="D32" s="49">
        <v>5012</v>
      </c>
      <c r="E32" s="38" t="s">
        <v>572</v>
      </c>
      <c r="F32" s="38" t="s">
        <v>646</v>
      </c>
      <c r="G32" s="55">
        <v>0.9</v>
      </c>
      <c r="H32" s="51">
        <f t="shared" si="0"/>
        <v>90</v>
      </c>
      <c r="I32" s="52"/>
      <c r="J32" s="52"/>
      <c r="K32" s="47"/>
      <c r="L32" s="74"/>
      <c r="M32" s="74"/>
      <c r="N32" s="74"/>
      <c r="O32" s="74"/>
      <c r="P32" s="74"/>
      <c r="Q32" s="74"/>
      <c r="R32" s="74"/>
      <c r="S32" s="74"/>
      <c r="T32" s="74"/>
    </row>
    <row r="33" spans="1:20" s="80" customFormat="1" ht="39.6" x14ac:dyDescent="0.25">
      <c r="A33" s="74"/>
      <c r="B33" s="48" t="s">
        <v>288</v>
      </c>
      <c r="C33" s="38" t="s">
        <v>10</v>
      </c>
      <c r="D33" s="49">
        <v>5019</v>
      </c>
      <c r="E33" s="38" t="s">
        <v>291</v>
      </c>
      <c r="F33" s="38" t="s">
        <v>646</v>
      </c>
      <c r="G33" s="53">
        <v>0.9</v>
      </c>
      <c r="H33" s="54">
        <f t="shared" si="0"/>
        <v>90</v>
      </c>
      <c r="I33" s="52"/>
      <c r="J33" s="52"/>
      <c r="K33" s="47"/>
      <c r="L33" s="74"/>
      <c r="M33" s="74"/>
      <c r="N33" s="74"/>
      <c r="O33" s="74"/>
      <c r="P33" s="74"/>
      <c r="Q33" s="74"/>
      <c r="R33" s="74"/>
      <c r="S33" s="74"/>
      <c r="T33" s="74"/>
    </row>
    <row r="34" spans="1:20" s="80" customFormat="1" ht="39.6" x14ac:dyDescent="0.25">
      <c r="B34" s="48" t="s">
        <v>587</v>
      </c>
      <c r="C34" s="38" t="s">
        <v>629</v>
      </c>
      <c r="D34" s="49">
        <v>5031</v>
      </c>
      <c r="E34" s="38" t="s">
        <v>631</v>
      </c>
      <c r="F34" s="38" t="s">
        <v>646</v>
      </c>
      <c r="G34" s="50">
        <v>0.8</v>
      </c>
      <c r="H34" s="51">
        <f t="shared" si="0"/>
        <v>80</v>
      </c>
      <c r="I34" s="52"/>
      <c r="J34" s="52"/>
      <c r="K34" s="47"/>
    </row>
    <row r="35" spans="1:20" s="80" customFormat="1" ht="39.6" x14ac:dyDescent="0.25">
      <c r="B35" s="48" t="s">
        <v>587</v>
      </c>
      <c r="C35" s="38" t="s">
        <v>632</v>
      </c>
      <c r="D35" s="49">
        <v>5032</v>
      </c>
      <c r="E35" s="38" t="s">
        <v>631</v>
      </c>
      <c r="F35" s="38" t="s">
        <v>646</v>
      </c>
      <c r="G35" s="50">
        <v>0.8</v>
      </c>
      <c r="H35" s="51">
        <f t="shared" si="0"/>
        <v>80</v>
      </c>
      <c r="I35" s="52"/>
      <c r="J35" s="52"/>
      <c r="K35" s="47"/>
    </row>
    <row r="36" spans="1:20" s="80" customFormat="1" ht="39.6" x14ac:dyDescent="0.25">
      <c r="B36" s="48" t="s">
        <v>560</v>
      </c>
      <c r="C36" s="38" t="s">
        <v>580</v>
      </c>
      <c r="D36" s="49">
        <v>5005</v>
      </c>
      <c r="E36" s="38" t="s">
        <v>581</v>
      </c>
      <c r="F36" s="38" t="s">
        <v>646</v>
      </c>
      <c r="G36" s="50">
        <v>0.8</v>
      </c>
      <c r="H36" s="51">
        <f t="shared" si="0"/>
        <v>80</v>
      </c>
      <c r="I36" s="52"/>
      <c r="J36" s="52"/>
      <c r="K36" s="47"/>
    </row>
    <row r="37" spans="1:20" s="80" customFormat="1" ht="39.6" x14ac:dyDescent="0.25">
      <c r="B37" s="48" t="s">
        <v>588</v>
      </c>
      <c r="C37" s="38" t="s">
        <v>635</v>
      </c>
      <c r="D37" s="49">
        <v>5030</v>
      </c>
      <c r="E37" s="38" t="s">
        <v>627</v>
      </c>
      <c r="F37" s="38" t="s">
        <v>646</v>
      </c>
      <c r="G37" s="50">
        <v>0.8</v>
      </c>
      <c r="H37" s="51">
        <f t="shared" ref="H37:H68" si="1">G37*100</f>
        <v>80</v>
      </c>
      <c r="I37" s="52"/>
      <c r="J37" s="52"/>
      <c r="K37" s="47"/>
    </row>
    <row r="38" spans="1:20" s="80" customFormat="1" ht="39.6" x14ac:dyDescent="0.25">
      <c r="B38" s="48" t="s">
        <v>269</v>
      </c>
      <c r="C38" s="38" t="s">
        <v>276</v>
      </c>
      <c r="D38" s="49">
        <v>5055</v>
      </c>
      <c r="E38" s="38" t="s">
        <v>280</v>
      </c>
      <c r="F38" s="38" t="s">
        <v>646</v>
      </c>
      <c r="G38" s="53">
        <v>0.8</v>
      </c>
      <c r="H38" s="54">
        <f t="shared" si="1"/>
        <v>80</v>
      </c>
      <c r="I38" s="52"/>
      <c r="J38" s="52"/>
      <c r="K38" s="47"/>
    </row>
    <row r="39" spans="1:20" s="80" customFormat="1" ht="66" x14ac:dyDescent="0.25">
      <c r="B39" s="48" t="s">
        <v>701</v>
      </c>
      <c r="C39" s="38" t="s">
        <v>439</v>
      </c>
      <c r="D39" s="49">
        <v>5053</v>
      </c>
      <c r="E39" s="38" t="s">
        <v>481</v>
      </c>
      <c r="F39" s="38" t="s">
        <v>646</v>
      </c>
      <c r="G39" s="50">
        <v>0.8</v>
      </c>
      <c r="H39" s="51">
        <f t="shared" si="1"/>
        <v>80</v>
      </c>
      <c r="I39" s="52"/>
      <c r="J39" s="52"/>
      <c r="K39" s="47"/>
    </row>
    <row r="40" spans="1:20" s="80" customFormat="1" ht="39.6" x14ac:dyDescent="0.25">
      <c r="B40" s="48" t="s">
        <v>505</v>
      </c>
      <c r="C40" s="38" t="s">
        <v>640</v>
      </c>
      <c r="D40" s="49">
        <v>5033</v>
      </c>
      <c r="E40" s="38" t="s">
        <v>642</v>
      </c>
      <c r="F40" s="38" t="s">
        <v>646</v>
      </c>
      <c r="G40" s="50">
        <v>0.8</v>
      </c>
      <c r="H40" s="51">
        <f t="shared" si="1"/>
        <v>80</v>
      </c>
      <c r="I40" s="52"/>
      <c r="J40" s="52"/>
      <c r="K40" s="47"/>
    </row>
    <row r="41" spans="1:20" s="80" customFormat="1" ht="39.6" x14ac:dyDescent="0.25">
      <c r="B41" s="48" t="s">
        <v>506</v>
      </c>
      <c r="C41" s="38" t="s">
        <v>67</v>
      </c>
      <c r="D41" s="49">
        <v>5075</v>
      </c>
      <c r="E41" s="38" t="s">
        <v>507</v>
      </c>
      <c r="F41" s="38" t="s">
        <v>646</v>
      </c>
      <c r="G41" s="50">
        <v>0.8</v>
      </c>
      <c r="H41" s="51">
        <f t="shared" si="1"/>
        <v>80</v>
      </c>
      <c r="I41" s="52"/>
      <c r="J41" s="52"/>
      <c r="K41" s="47"/>
    </row>
    <row r="42" spans="1:20" s="80" customFormat="1" ht="39.6" x14ac:dyDescent="0.25">
      <c r="A42" s="74"/>
      <c r="B42" s="48" t="s">
        <v>220</v>
      </c>
      <c r="C42" s="38" t="s">
        <v>437</v>
      </c>
      <c r="D42" s="49">
        <v>5052</v>
      </c>
      <c r="E42" s="38" t="s">
        <v>473</v>
      </c>
      <c r="F42" s="38" t="s">
        <v>646</v>
      </c>
      <c r="G42" s="53">
        <v>0.8</v>
      </c>
      <c r="H42" s="54">
        <f t="shared" si="1"/>
        <v>80</v>
      </c>
      <c r="I42" s="52"/>
      <c r="J42" s="52"/>
      <c r="K42" s="47"/>
      <c r="L42" s="74"/>
      <c r="M42" s="74"/>
      <c r="N42" s="74"/>
      <c r="O42" s="74"/>
      <c r="P42" s="74"/>
      <c r="Q42" s="74"/>
      <c r="R42" s="74"/>
      <c r="S42" s="74"/>
      <c r="T42" s="74"/>
    </row>
    <row r="43" spans="1:20" s="80" customFormat="1" ht="39.6" x14ac:dyDescent="0.25">
      <c r="B43" s="48" t="s">
        <v>559</v>
      </c>
      <c r="C43" s="38" t="s">
        <v>606</v>
      </c>
      <c r="D43" s="49">
        <v>5036</v>
      </c>
      <c r="E43" s="38" t="s">
        <v>609</v>
      </c>
      <c r="F43" s="38" t="s">
        <v>646</v>
      </c>
      <c r="G43" s="56">
        <v>0.7631</v>
      </c>
      <c r="H43" s="54">
        <f t="shared" si="1"/>
        <v>76.31</v>
      </c>
      <c r="I43" s="52"/>
      <c r="J43" s="52"/>
      <c r="K43" s="47"/>
    </row>
    <row r="44" spans="1:20" s="80" customFormat="1" ht="39.6" x14ac:dyDescent="0.25">
      <c r="B44" s="48" t="s">
        <v>590</v>
      </c>
      <c r="C44" s="38" t="s">
        <v>126</v>
      </c>
      <c r="D44" s="49">
        <v>5051</v>
      </c>
      <c r="E44" s="38" t="s">
        <v>155</v>
      </c>
      <c r="F44" s="38" t="s">
        <v>646</v>
      </c>
      <c r="G44" s="50">
        <v>0.7</v>
      </c>
      <c r="H44" s="51">
        <f t="shared" si="1"/>
        <v>70</v>
      </c>
      <c r="I44" s="52"/>
      <c r="J44" s="52"/>
      <c r="K44" s="47"/>
    </row>
    <row r="45" spans="1:20" s="80" customFormat="1" ht="39.6" x14ac:dyDescent="0.25">
      <c r="B45" s="48" t="s">
        <v>638</v>
      </c>
      <c r="C45" s="38" t="s">
        <v>649</v>
      </c>
      <c r="D45" s="49">
        <v>5078</v>
      </c>
      <c r="E45" s="38" t="s">
        <v>19</v>
      </c>
      <c r="F45" s="38" t="s">
        <v>646</v>
      </c>
      <c r="G45" s="50">
        <v>0.7</v>
      </c>
      <c r="H45" s="51">
        <f t="shared" si="1"/>
        <v>70</v>
      </c>
      <c r="I45" s="52"/>
      <c r="J45" s="52"/>
      <c r="K45" s="47"/>
    </row>
    <row r="46" spans="1:20" s="80" customFormat="1" ht="39.6" x14ac:dyDescent="0.25">
      <c r="B46" s="48" t="s">
        <v>636</v>
      </c>
      <c r="C46" s="38" t="s">
        <v>531</v>
      </c>
      <c r="D46" s="49">
        <v>5037</v>
      </c>
      <c r="E46" s="38" t="s">
        <v>532</v>
      </c>
      <c r="F46" s="38" t="s">
        <v>646</v>
      </c>
      <c r="G46" s="50">
        <v>0.7</v>
      </c>
      <c r="H46" s="51">
        <f t="shared" si="1"/>
        <v>70</v>
      </c>
      <c r="I46" s="52"/>
      <c r="J46" s="52"/>
      <c r="K46" s="47"/>
    </row>
    <row r="47" spans="1:20" s="80" customFormat="1" ht="39.6" x14ac:dyDescent="0.25">
      <c r="B47" s="48" t="s">
        <v>587</v>
      </c>
      <c r="C47" s="38" t="s">
        <v>563</v>
      </c>
      <c r="D47" s="49">
        <v>5006</v>
      </c>
      <c r="E47" s="38" t="s">
        <v>564</v>
      </c>
      <c r="F47" s="38" t="s">
        <v>646</v>
      </c>
      <c r="G47" s="50">
        <v>0.65</v>
      </c>
      <c r="H47" s="51">
        <f t="shared" si="1"/>
        <v>65</v>
      </c>
      <c r="I47" s="52"/>
      <c r="J47" s="52"/>
      <c r="K47" s="47"/>
    </row>
    <row r="48" spans="1:20" s="80" customFormat="1" ht="26.4" x14ac:dyDescent="0.25">
      <c r="B48" s="48" t="s">
        <v>225</v>
      </c>
      <c r="C48" s="38" t="s">
        <v>138</v>
      </c>
      <c r="D48" s="49">
        <v>5070</v>
      </c>
      <c r="E48" s="38" t="s">
        <v>64</v>
      </c>
      <c r="F48" s="38" t="s">
        <v>646</v>
      </c>
      <c r="G48" s="50">
        <v>0.65</v>
      </c>
      <c r="H48" s="51">
        <f t="shared" si="1"/>
        <v>65</v>
      </c>
      <c r="I48" s="52"/>
      <c r="J48" s="52"/>
      <c r="K48" s="47"/>
    </row>
    <row r="49" spans="1:20" s="80" customFormat="1" ht="79.2" x14ac:dyDescent="0.25">
      <c r="B49" s="48" t="s">
        <v>594</v>
      </c>
      <c r="C49" s="38" t="s">
        <v>260</v>
      </c>
      <c r="D49" s="57">
        <v>5001</v>
      </c>
      <c r="E49" s="38" t="s">
        <v>263</v>
      </c>
      <c r="F49" s="38" t="s">
        <v>646</v>
      </c>
      <c r="G49" s="50">
        <v>0.6</v>
      </c>
      <c r="H49" s="51">
        <f t="shared" si="1"/>
        <v>60</v>
      </c>
      <c r="I49" s="52"/>
      <c r="J49" s="52"/>
      <c r="K49" s="47"/>
    </row>
    <row r="50" spans="1:20" s="80" customFormat="1" ht="26.4" x14ac:dyDescent="0.25">
      <c r="B50" s="48" t="s">
        <v>604</v>
      </c>
      <c r="C50" s="38" t="s">
        <v>117</v>
      </c>
      <c r="D50" s="57">
        <v>5056</v>
      </c>
      <c r="E50" s="38" t="s">
        <v>118</v>
      </c>
      <c r="F50" s="38" t="s">
        <v>646</v>
      </c>
      <c r="G50" s="50">
        <v>0.6</v>
      </c>
      <c r="H50" s="51">
        <f t="shared" si="1"/>
        <v>60</v>
      </c>
      <c r="I50" s="52"/>
      <c r="J50" s="52"/>
      <c r="K50" s="47"/>
    </row>
    <row r="51" spans="1:20" s="80" customFormat="1" ht="39.6" x14ac:dyDescent="0.25">
      <c r="B51" s="48" t="s">
        <v>604</v>
      </c>
      <c r="C51" s="38" t="s">
        <v>435</v>
      </c>
      <c r="D51" s="57">
        <v>5057</v>
      </c>
      <c r="E51" s="38" t="s">
        <v>118</v>
      </c>
      <c r="F51" s="38" t="s">
        <v>646</v>
      </c>
      <c r="G51" s="50">
        <v>0.6</v>
      </c>
      <c r="H51" s="51">
        <f t="shared" si="1"/>
        <v>60</v>
      </c>
      <c r="I51" s="52"/>
      <c r="J51" s="52"/>
      <c r="K51" s="47"/>
    </row>
    <row r="52" spans="1:20" s="80" customFormat="1" ht="39.6" x14ac:dyDescent="0.25">
      <c r="A52" s="74"/>
      <c r="B52" s="48" t="s">
        <v>221</v>
      </c>
      <c r="C52" s="38" t="s">
        <v>201</v>
      </c>
      <c r="D52" s="49">
        <v>5071</v>
      </c>
      <c r="E52" s="38" t="s">
        <v>202</v>
      </c>
      <c r="F52" s="38" t="s">
        <v>646</v>
      </c>
      <c r="G52" s="55">
        <v>0.6</v>
      </c>
      <c r="H52" s="51">
        <f t="shared" si="1"/>
        <v>60</v>
      </c>
      <c r="I52" s="52"/>
      <c r="J52" s="52"/>
      <c r="K52" s="47"/>
      <c r="L52" s="74"/>
      <c r="M52" s="74"/>
      <c r="N52" s="74"/>
      <c r="O52" s="74"/>
      <c r="P52" s="74"/>
      <c r="Q52" s="74"/>
      <c r="R52" s="74"/>
      <c r="S52" s="74"/>
      <c r="T52" s="74"/>
    </row>
    <row r="53" spans="1:20" s="80" customFormat="1" ht="39.6" x14ac:dyDescent="0.25">
      <c r="A53" s="74"/>
      <c r="B53" s="48" t="s">
        <v>288</v>
      </c>
      <c r="C53" s="38" t="s">
        <v>10</v>
      </c>
      <c r="D53" s="49">
        <v>5019</v>
      </c>
      <c r="E53" s="38" t="s">
        <v>290</v>
      </c>
      <c r="F53" s="38" t="s">
        <v>646</v>
      </c>
      <c r="G53" s="53">
        <v>0.6</v>
      </c>
      <c r="H53" s="54">
        <f t="shared" si="1"/>
        <v>60</v>
      </c>
      <c r="I53" s="52"/>
      <c r="J53" s="52"/>
      <c r="K53" s="47"/>
      <c r="L53" s="74"/>
      <c r="M53" s="74"/>
      <c r="N53" s="74"/>
      <c r="O53" s="74"/>
      <c r="P53" s="74"/>
      <c r="Q53" s="74"/>
      <c r="R53" s="74"/>
      <c r="S53" s="74"/>
      <c r="T53" s="74"/>
    </row>
    <row r="54" spans="1:20" s="80" customFormat="1" ht="39.6" x14ac:dyDescent="0.25">
      <c r="B54" s="48" t="s">
        <v>559</v>
      </c>
      <c r="C54" s="38" t="s">
        <v>606</v>
      </c>
      <c r="D54" s="49">
        <v>5036</v>
      </c>
      <c r="E54" s="38" t="s">
        <v>608</v>
      </c>
      <c r="F54" s="38" t="s">
        <v>646</v>
      </c>
      <c r="G54" s="56">
        <v>0.55489999999999995</v>
      </c>
      <c r="H54" s="54">
        <f t="shared" si="1"/>
        <v>55.489999999999995</v>
      </c>
      <c r="I54" s="52"/>
      <c r="J54" s="52"/>
      <c r="K54" s="47"/>
    </row>
    <row r="55" spans="1:20" s="80" customFormat="1" ht="39.6" x14ac:dyDescent="0.25">
      <c r="B55" s="48" t="s">
        <v>638</v>
      </c>
      <c r="C55" s="38" t="s">
        <v>649</v>
      </c>
      <c r="D55" s="49">
        <v>5078</v>
      </c>
      <c r="E55" s="38" t="s">
        <v>5</v>
      </c>
      <c r="F55" s="38" t="s">
        <v>646</v>
      </c>
      <c r="G55" s="50">
        <v>0.55000000000000004</v>
      </c>
      <c r="H55" s="51">
        <f t="shared" si="1"/>
        <v>55.000000000000007</v>
      </c>
      <c r="I55" s="52"/>
      <c r="J55" s="52"/>
      <c r="K55" s="47"/>
    </row>
    <row r="56" spans="1:20" s="80" customFormat="1" ht="39.6" x14ac:dyDescent="0.25">
      <c r="B56" s="48" t="s">
        <v>636</v>
      </c>
      <c r="C56" s="38" t="s">
        <v>531</v>
      </c>
      <c r="D56" s="49">
        <v>5037</v>
      </c>
      <c r="E56" s="38" t="s">
        <v>533</v>
      </c>
      <c r="F56" s="38" t="s">
        <v>646</v>
      </c>
      <c r="G56" s="50">
        <v>0.55000000000000004</v>
      </c>
      <c r="H56" s="51">
        <f t="shared" si="1"/>
        <v>55.000000000000007</v>
      </c>
      <c r="I56" s="52"/>
      <c r="J56" s="52"/>
      <c r="K56" s="47"/>
    </row>
    <row r="57" spans="1:20" s="80" customFormat="1" ht="39.6" x14ac:dyDescent="0.25">
      <c r="B57" s="48" t="s">
        <v>600</v>
      </c>
      <c r="C57" s="38" t="s">
        <v>648</v>
      </c>
      <c r="D57" s="49">
        <v>5025</v>
      </c>
      <c r="E57" s="38" t="s">
        <v>228</v>
      </c>
      <c r="F57" s="38" t="s">
        <v>646</v>
      </c>
      <c r="G57" s="55">
        <v>0.50339999999999996</v>
      </c>
      <c r="H57" s="51">
        <f t="shared" si="1"/>
        <v>50.339999999999996</v>
      </c>
      <c r="I57" s="52"/>
      <c r="J57" s="52"/>
      <c r="K57" s="47"/>
    </row>
    <row r="58" spans="1:20" s="80" customFormat="1" ht="39.6" x14ac:dyDescent="0.25">
      <c r="B58" s="48" t="s">
        <v>124</v>
      </c>
      <c r="C58" s="38" t="s">
        <v>567</v>
      </c>
      <c r="D58" s="49">
        <v>5022</v>
      </c>
      <c r="E58" s="38" t="s">
        <v>570</v>
      </c>
      <c r="F58" s="38" t="s">
        <v>646</v>
      </c>
      <c r="G58" s="53">
        <v>0.5</v>
      </c>
      <c r="H58" s="54">
        <f t="shared" si="1"/>
        <v>50</v>
      </c>
      <c r="I58" s="52"/>
      <c r="J58" s="52"/>
      <c r="K58" s="47"/>
    </row>
    <row r="59" spans="1:20" s="80" customFormat="1" ht="39.6" x14ac:dyDescent="0.25">
      <c r="B59" s="48" t="s">
        <v>224</v>
      </c>
      <c r="C59" s="38" t="s">
        <v>264</v>
      </c>
      <c r="D59" s="49">
        <v>5024</v>
      </c>
      <c r="E59" s="38" t="s">
        <v>267</v>
      </c>
      <c r="F59" s="38" t="s">
        <v>646</v>
      </c>
      <c r="G59" s="53">
        <v>0.5</v>
      </c>
      <c r="H59" s="54">
        <f t="shared" si="1"/>
        <v>50</v>
      </c>
      <c r="I59" s="52"/>
      <c r="J59" s="52"/>
      <c r="K59" s="47"/>
    </row>
    <row r="60" spans="1:20" s="80" customFormat="1" ht="39.6" x14ac:dyDescent="0.25">
      <c r="B60" s="48" t="s">
        <v>268</v>
      </c>
      <c r="C60" s="38" t="s">
        <v>14</v>
      </c>
      <c r="D60" s="49">
        <v>5010</v>
      </c>
      <c r="E60" s="38" t="s">
        <v>15</v>
      </c>
      <c r="F60" s="38" t="s">
        <v>646</v>
      </c>
      <c r="G60" s="50">
        <v>0.5</v>
      </c>
      <c r="H60" s="51">
        <f t="shared" si="1"/>
        <v>50</v>
      </c>
      <c r="I60" s="52"/>
      <c r="J60" s="52"/>
      <c r="K60" s="47"/>
    </row>
    <row r="61" spans="1:20" s="80" customFormat="1" ht="39.6" x14ac:dyDescent="0.25">
      <c r="B61" s="48" t="s">
        <v>268</v>
      </c>
      <c r="C61" s="38" t="s">
        <v>21</v>
      </c>
      <c r="D61" s="49">
        <v>5011</v>
      </c>
      <c r="E61" s="38" t="s">
        <v>15</v>
      </c>
      <c r="F61" s="38" t="s">
        <v>646</v>
      </c>
      <c r="G61" s="50">
        <v>0.5</v>
      </c>
      <c r="H61" s="51">
        <f t="shared" si="1"/>
        <v>50</v>
      </c>
      <c r="I61" s="52"/>
      <c r="J61" s="52"/>
      <c r="K61" s="47"/>
    </row>
    <row r="62" spans="1:20" s="80" customFormat="1" ht="39.6" x14ac:dyDescent="0.25">
      <c r="B62" s="48" t="s">
        <v>269</v>
      </c>
      <c r="C62" s="38" t="s">
        <v>276</v>
      </c>
      <c r="D62" s="49">
        <v>5055</v>
      </c>
      <c r="E62" s="38" t="s">
        <v>278</v>
      </c>
      <c r="F62" s="38" t="s">
        <v>646</v>
      </c>
      <c r="G62" s="53">
        <v>0.5</v>
      </c>
      <c r="H62" s="54">
        <f t="shared" si="1"/>
        <v>50</v>
      </c>
      <c r="I62" s="52"/>
      <c r="J62" s="52"/>
      <c r="K62" s="47"/>
    </row>
    <row r="63" spans="1:20" s="80" customFormat="1" ht="66" x14ac:dyDescent="0.25">
      <c r="B63" s="48" t="s">
        <v>701</v>
      </c>
      <c r="C63" s="38" t="s">
        <v>439</v>
      </c>
      <c r="D63" s="49">
        <v>5053</v>
      </c>
      <c r="E63" s="38" t="s">
        <v>480</v>
      </c>
      <c r="F63" s="38" t="s">
        <v>646</v>
      </c>
      <c r="G63" s="50">
        <v>0.5</v>
      </c>
      <c r="H63" s="51">
        <f t="shared" si="1"/>
        <v>50</v>
      </c>
      <c r="I63" s="52"/>
      <c r="J63" s="52"/>
      <c r="K63" s="47"/>
    </row>
    <row r="64" spans="1:20" s="80" customFormat="1" ht="39.6" x14ac:dyDescent="0.25">
      <c r="A64" s="74"/>
      <c r="B64" s="48" t="s">
        <v>220</v>
      </c>
      <c r="C64" s="38" t="s">
        <v>437</v>
      </c>
      <c r="D64" s="49">
        <v>5052</v>
      </c>
      <c r="E64" s="38" t="s">
        <v>472</v>
      </c>
      <c r="F64" s="38" t="s">
        <v>646</v>
      </c>
      <c r="G64" s="53">
        <v>0.5</v>
      </c>
      <c r="H64" s="54">
        <f t="shared" si="1"/>
        <v>50</v>
      </c>
      <c r="I64" s="52"/>
      <c r="J64" s="52"/>
      <c r="K64" s="47"/>
      <c r="L64" s="74"/>
      <c r="M64" s="74"/>
      <c r="N64" s="74"/>
      <c r="O64" s="74"/>
      <c r="P64" s="74"/>
      <c r="Q64" s="74"/>
      <c r="R64" s="74"/>
      <c r="S64" s="74"/>
      <c r="T64" s="74"/>
    </row>
    <row r="65" spans="1:20" s="80" customFormat="1" ht="39.6" x14ac:dyDescent="0.25">
      <c r="B65" s="48" t="s">
        <v>590</v>
      </c>
      <c r="C65" s="38" t="s">
        <v>126</v>
      </c>
      <c r="D65" s="49">
        <v>5051</v>
      </c>
      <c r="E65" s="38" t="s">
        <v>154</v>
      </c>
      <c r="F65" s="38" t="s">
        <v>646</v>
      </c>
      <c r="G65" s="50">
        <v>0.4</v>
      </c>
      <c r="H65" s="51">
        <f t="shared" si="1"/>
        <v>40</v>
      </c>
      <c r="I65" s="52"/>
      <c r="J65" s="52"/>
      <c r="K65" s="47"/>
    </row>
    <row r="66" spans="1:20" s="80" customFormat="1" ht="39.6" x14ac:dyDescent="0.25">
      <c r="B66" s="48" t="s">
        <v>638</v>
      </c>
      <c r="C66" s="38" t="s">
        <v>649</v>
      </c>
      <c r="D66" s="49">
        <v>5078</v>
      </c>
      <c r="E66" s="38" t="s">
        <v>18</v>
      </c>
      <c r="F66" s="38" t="s">
        <v>646</v>
      </c>
      <c r="G66" s="50">
        <v>0.4</v>
      </c>
      <c r="H66" s="51">
        <f t="shared" si="1"/>
        <v>40</v>
      </c>
      <c r="I66" s="52"/>
      <c r="J66" s="52"/>
      <c r="K66" s="47"/>
    </row>
    <row r="67" spans="1:20" s="80" customFormat="1" ht="39.6" x14ac:dyDescent="0.25">
      <c r="B67" s="48" t="s">
        <v>636</v>
      </c>
      <c r="C67" s="38" t="s">
        <v>531</v>
      </c>
      <c r="D67" s="49">
        <v>5037</v>
      </c>
      <c r="E67" s="38" t="s">
        <v>534</v>
      </c>
      <c r="F67" s="38" t="s">
        <v>646</v>
      </c>
      <c r="G67" s="50">
        <v>0.4</v>
      </c>
      <c r="H67" s="51">
        <f t="shared" si="1"/>
        <v>40</v>
      </c>
      <c r="I67" s="52"/>
      <c r="J67" s="52"/>
      <c r="K67" s="47"/>
    </row>
    <row r="68" spans="1:20" s="80" customFormat="1" ht="26.4" x14ac:dyDescent="0.25">
      <c r="B68" s="48" t="s">
        <v>604</v>
      </c>
      <c r="C68" s="38" t="s">
        <v>117</v>
      </c>
      <c r="D68" s="49">
        <v>5056</v>
      </c>
      <c r="E68" s="38" t="s">
        <v>119</v>
      </c>
      <c r="F68" s="38" t="s">
        <v>646</v>
      </c>
      <c r="G68" s="50">
        <v>0.4</v>
      </c>
      <c r="H68" s="51">
        <f t="shared" si="1"/>
        <v>40</v>
      </c>
      <c r="I68" s="52"/>
      <c r="J68" s="52"/>
      <c r="K68" s="47"/>
    </row>
    <row r="69" spans="1:20" s="80" customFormat="1" ht="39.6" x14ac:dyDescent="0.25">
      <c r="B69" s="48" t="s">
        <v>604</v>
      </c>
      <c r="C69" s="38" t="s">
        <v>435</v>
      </c>
      <c r="D69" s="49">
        <v>5057</v>
      </c>
      <c r="E69" s="38" t="s">
        <v>119</v>
      </c>
      <c r="F69" s="38" t="s">
        <v>646</v>
      </c>
      <c r="G69" s="50">
        <v>0.4</v>
      </c>
      <c r="H69" s="51">
        <f t="shared" ref="H69:H100" si="2">G69*100</f>
        <v>40</v>
      </c>
      <c r="I69" s="52"/>
      <c r="J69" s="52"/>
      <c r="K69" s="47"/>
    </row>
    <row r="70" spans="1:20" s="80" customFormat="1" ht="39.6" x14ac:dyDescent="0.25">
      <c r="B70" s="48" t="s">
        <v>124</v>
      </c>
      <c r="C70" s="38" t="s">
        <v>616</v>
      </c>
      <c r="D70" s="49">
        <v>5018</v>
      </c>
      <c r="E70" s="38" t="s">
        <v>620</v>
      </c>
      <c r="F70" s="38" t="s">
        <v>646</v>
      </c>
      <c r="G70" s="53">
        <v>0.36353999999999997</v>
      </c>
      <c r="H70" s="54">
        <f t="shared" si="2"/>
        <v>36.353999999999999</v>
      </c>
      <c r="I70" s="52"/>
      <c r="J70" s="52"/>
      <c r="K70" s="47"/>
    </row>
    <row r="71" spans="1:20" s="80" customFormat="1" ht="39.6" x14ac:dyDescent="0.25">
      <c r="B71" s="48" t="s">
        <v>124</v>
      </c>
      <c r="C71" s="58" t="s">
        <v>521</v>
      </c>
      <c r="D71" s="49">
        <v>5009</v>
      </c>
      <c r="E71" s="38" t="s">
        <v>522</v>
      </c>
      <c r="F71" s="38" t="s">
        <v>646</v>
      </c>
      <c r="G71" s="53">
        <v>0.36238999999999999</v>
      </c>
      <c r="H71" s="54">
        <f t="shared" si="2"/>
        <v>36.238999999999997</v>
      </c>
      <c r="I71" s="52"/>
      <c r="J71" s="52"/>
      <c r="K71" s="47"/>
    </row>
    <row r="72" spans="1:20" s="80" customFormat="1" ht="26.4" x14ac:dyDescent="0.25">
      <c r="B72" s="48" t="s">
        <v>225</v>
      </c>
      <c r="C72" s="38" t="s">
        <v>138</v>
      </c>
      <c r="D72" s="49">
        <v>5070</v>
      </c>
      <c r="E72" s="38" t="s">
        <v>63</v>
      </c>
      <c r="F72" s="38" t="s">
        <v>646</v>
      </c>
      <c r="G72" s="50">
        <v>0.35</v>
      </c>
      <c r="H72" s="51">
        <f t="shared" si="2"/>
        <v>35</v>
      </c>
      <c r="I72" s="52"/>
      <c r="J72" s="52"/>
      <c r="K72" s="47"/>
    </row>
    <row r="73" spans="1:20" s="80" customFormat="1" ht="39.6" x14ac:dyDescent="0.25">
      <c r="B73" s="48" t="s">
        <v>269</v>
      </c>
      <c r="C73" s="38" t="s">
        <v>276</v>
      </c>
      <c r="D73" s="49">
        <v>5055</v>
      </c>
      <c r="E73" s="38" t="s">
        <v>279</v>
      </c>
      <c r="F73" s="38" t="s">
        <v>646</v>
      </c>
      <c r="G73" s="53">
        <v>0.35</v>
      </c>
      <c r="H73" s="54">
        <f t="shared" si="2"/>
        <v>35</v>
      </c>
      <c r="I73" s="52"/>
      <c r="J73" s="52"/>
      <c r="K73" s="47"/>
    </row>
    <row r="74" spans="1:20" s="80" customFormat="1" ht="66" x14ac:dyDescent="0.25">
      <c r="A74" s="74"/>
      <c r="B74" s="48" t="s">
        <v>219</v>
      </c>
      <c r="C74" s="38" t="s">
        <v>441</v>
      </c>
      <c r="D74" s="49">
        <v>5059</v>
      </c>
      <c r="E74" s="38" t="s">
        <v>485</v>
      </c>
      <c r="F74" s="38" t="s">
        <v>646</v>
      </c>
      <c r="G74" s="50">
        <v>0.35</v>
      </c>
      <c r="H74" s="51">
        <f t="shared" si="2"/>
        <v>35</v>
      </c>
      <c r="I74" s="52"/>
      <c r="J74" s="52"/>
      <c r="K74" s="47"/>
      <c r="L74" s="74"/>
      <c r="M74" s="74"/>
      <c r="N74" s="74"/>
      <c r="O74" s="74"/>
      <c r="P74" s="74"/>
      <c r="Q74" s="74"/>
      <c r="R74" s="74"/>
      <c r="S74" s="74"/>
      <c r="T74" s="74"/>
    </row>
    <row r="75" spans="1:20" s="80" customFormat="1" ht="66" x14ac:dyDescent="0.25">
      <c r="A75" s="74"/>
      <c r="B75" s="48" t="s">
        <v>219</v>
      </c>
      <c r="C75" s="38" t="s">
        <v>443</v>
      </c>
      <c r="D75" s="49">
        <v>5060</v>
      </c>
      <c r="E75" s="38" t="s">
        <v>485</v>
      </c>
      <c r="F75" s="38" t="s">
        <v>646</v>
      </c>
      <c r="G75" s="50">
        <v>0.35</v>
      </c>
      <c r="H75" s="51">
        <f t="shared" si="2"/>
        <v>35</v>
      </c>
      <c r="I75" s="52"/>
      <c r="J75" s="52"/>
      <c r="K75" s="47"/>
      <c r="L75" s="74"/>
      <c r="M75" s="74"/>
      <c r="N75" s="74"/>
      <c r="O75" s="74"/>
      <c r="P75" s="74"/>
      <c r="Q75" s="74"/>
      <c r="R75" s="74"/>
      <c r="S75" s="74"/>
      <c r="T75" s="74"/>
    </row>
    <row r="76" spans="1:20" s="80" customFormat="1" ht="39.6" x14ac:dyDescent="0.25">
      <c r="A76" s="74"/>
      <c r="B76" s="48" t="s">
        <v>603</v>
      </c>
      <c r="C76" s="38" t="s">
        <v>621</v>
      </c>
      <c r="D76" s="49">
        <v>5017</v>
      </c>
      <c r="E76" s="38" t="s">
        <v>622</v>
      </c>
      <c r="F76" s="38" t="s">
        <v>646</v>
      </c>
      <c r="G76" s="53">
        <v>0.34382000000000001</v>
      </c>
      <c r="H76" s="54">
        <f t="shared" si="2"/>
        <v>34.382000000000005</v>
      </c>
      <c r="I76" s="52"/>
      <c r="J76" s="52"/>
      <c r="K76" s="47"/>
      <c r="L76" s="74"/>
      <c r="M76" s="74"/>
      <c r="N76" s="74"/>
      <c r="O76" s="74"/>
      <c r="P76" s="74"/>
      <c r="Q76" s="74"/>
      <c r="R76" s="74"/>
      <c r="S76" s="74"/>
      <c r="T76" s="74"/>
    </row>
    <row r="77" spans="1:20" s="80" customFormat="1" ht="39.6" x14ac:dyDescent="0.25">
      <c r="B77" s="48" t="s">
        <v>587</v>
      </c>
      <c r="C77" s="38" t="s">
        <v>563</v>
      </c>
      <c r="D77" s="49">
        <v>5006</v>
      </c>
      <c r="E77" s="38" t="s">
        <v>565</v>
      </c>
      <c r="F77" s="38" t="s">
        <v>646</v>
      </c>
      <c r="G77" s="50">
        <v>0.3</v>
      </c>
      <c r="H77" s="51">
        <f t="shared" si="2"/>
        <v>30</v>
      </c>
      <c r="I77" s="52"/>
      <c r="J77" s="52"/>
      <c r="K77" s="47"/>
    </row>
    <row r="78" spans="1:20" s="80" customFormat="1" ht="39.6" x14ac:dyDescent="0.25">
      <c r="B78" s="48" t="s">
        <v>124</v>
      </c>
      <c r="C78" s="38" t="s">
        <v>567</v>
      </c>
      <c r="D78" s="49">
        <v>5022</v>
      </c>
      <c r="E78" s="38" t="s">
        <v>569</v>
      </c>
      <c r="F78" s="38" t="s">
        <v>646</v>
      </c>
      <c r="G78" s="53">
        <v>0.3</v>
      </c>
      <c r="H78" s="54">
        <f t="shared" si="2"/>
        <v>30</v>
      </c>
      <c r="I78" s="52"/>
      <c r="J78" s="52"/>
      <c r="K78" s="47"/>
    </row>
    <row r="79" spans="1:20" s="80" customFormat="1" ht="39.6" x14ac:dyDescent="0.25">
      <c r="B79" s="48" t="s">
        <v>224</v>
      </c>
      <c r="C79" s="38" t="s">
        <v>264</v>
      </c>
      <c r="D79" s="49">
        <v>5024</v>
      </c>
      <c r="E79" s="38" t="s">
        <v>266</v>
      </c>
      <c r="F79" s="38" t="s">
        <v>646</v>
      </c>
      <c r="G79" s="53">
        <v>0.3</v>
      </c>
      <c r="H79" s="54">
        <f t="shared" si="2"/>
        <v>30</v>
      </c>
      <c r="I79" s="52"/>
      <c r="J79" s="52"/>
      <c r="K79" s="47"/>
    </row>
    <row r="80" spans="1:20" s="80" customFormat="1" ht="79.2" x14ac:dyDescent="0.25">
      <c r="B80" s="48" t="s">
        <v>594</v>
      </c>
      <c r="C80" s="38" t="s">
        <v>260</v>
      </c>
      <c r="D80" s="49">
        <v>5001</v>
      </c>
      <c r="E80" s="38" t="s">
        <v>262</v>
      </c>
      <c r="F80" s="38" t="s">
        <v>646</v>
      </c>
      <c r="G80" s="50">
        <v>0.3</v>
      </c>
      <c r="H80" s="51">
        <f t="shared" si="2"/>
        <v>30</v>
      </c>
      <c r="I80" s="52"/>
      <c r="J80" s="52"/>
      <c r="K80" s="47"/>
    </row>
    <row r="81" spans="1:20" s="80" customFormat="1" ht="39.6" x14ac:dyDescent="0.25">
      <c r="B81" s="48" t="s">
        <v>638</v>
      </c>
      <c r="C81" s="38" t="s">
        <v>649</v>
      </c>
      <c r="D81" s="49">
        <v>5078</v>
      </c>
      <c r="E81" s="38" t="s">
        <v>17</v>
      </c>
      <c r="F81" s="38" t="s">
        <v>646</v>
      </c>
      <c r="G81" s="50">
        <v>0.3</v>
      </c>
      <c r="H81" s="51">
        <f t="shared" si="2"/>
        <v>30</v>
      </c>
      <c r="I81" s="52"/>
      <c r="J81" s="52"/>
      <c r="K81" s="47"/>
    </row>
    <row r="82" spans="1:20" s="80" customFormat="1" ht="39.6" x14ac:dyDescent="0.25">
      <c r="B82" s="48" t="s">
        <v>636</v>
      </c>
      <c r="C82" s="38" t="s">
        <v>531</v>
      </c>
      <c r="D82" s="49">
        <v>5037</v>
      </c>
      <c r="E82" s="38" t="s">
        <v>535</v>
      </c>
      <c r="F82" s="38" t="s">
        <v>646</v>
      </c>
      <c r="G82" s="50">
        <v>0.3</v>
      </c>
      <c r="H82" s="51">
        <f t="shared" si="2"/>
        <v>30</v>
      </c>
      <c r="I82" s="52"/>
      <c r="J82" s="52"/>
      <c r="K82" s="47"/>
    </row>
    <row r="83" spans="1:20" s="80" customFormat="1" ht="52.8" x14ac:dyDescent="0.25">
      <c r="B83" s="48" t="s">
        <v>599</v>
      </c>
      <c r="C83" s="38" t="s">
        <v>270</v>
      </c>
      <c r="D83" s="49">
        <v>5061</v>
      </c>
      <c r="E83" s="38" t="s">
        <v>271</v>
      </c>
      <c r="F83" s="38" t="s">
        <v>646</v>
      </c>
      <c r="G83" s="50">
        <v>0.25</v>
      </c>
      <c r="H83" s="51">
        <f t="shared" si="2"/>
        <v>25</v>
      </c>
      <c r="I83" s="52"/>
      <c r="J83" s="52"/>
      <c r="K83" s="47"/>
    </row>
    <row r="84" spans="1:20" s="80" customFormat="1" ht="52.8" x14ac:dyDescent="0.25">
      <c r="B84" s="48" t="s">
        <v>599</v>
      </c>
      <c r="C84" s="38" t="s">
        <v>68</v>
      </c>
      <c r="D84" s="49">
        <v>5079</v>
      </c>
      <c r="E84" s="38" t="s">
        <v>271</v>
      </c>
      <c r="F84" s="38" t="s">
        <v>646</v>
      </c>
      <c r="G84" s="50">
        <v>0.25</v>
      </c>
      <c r="H84" s="51">
        <f t="shared" si="2"/>
        <v>25</v>
      </c>
      <c r="I84" s="52"/>
      <c r="J84" s="52"/>
      <c r="K84" s="47"/>
    </row>
    <row r="85" spans="1:20" s="80" customFormat="1" ht="39.6" x14ac:dyDescent="0.25">
      <c r="B85" s="48" t="s">
        <v>595</v>
      </c>
      <c r="C85" s="38" t="s">
        <v>140</v>
      </c>
      <c r="D85" s="49">
        <v>5066</v>
      </c>
      <c r="E85" s="38" t="s">
        <v>66</v>
      </c>
      <c r="F85" s="38" t="s">
        <v>646</v>
      </c>
      <c r="G85" s="55">
        <v>0.2442</v>
      </c>
      <c r="H85" s="51">
        <f t="shared" si="2"/>
        <v>24.42</v>
      </c>
      <c r="I85" s="52"/>
      <c r="J85" s="52"/>
      <c r="K85" s="47"/>
    </row>
    <row r="86" spans="1:20" s="80" customFormat="1" ht="39.6" x14ac:dyDescent="0.25">
      <c r="B86" s="48" t="s">
        <v>124</v>
      </c>
      <c r="C86" s="58" t="s">
        <v>521</v>
      </c>
      <c r="D86" s="49">
        <v>5009</v>
      </c>
      <c r="E86" s="38" t="s">
        <v>524</v>
      </c>
      <c r="F86" s="38" t="s">
        <v>646</v>
      </c>
      <c r="G86" s="53">
        <v>0.23329</v>
      </c>
      <c r="H86" s="54">
        <f t="shared" si="2"/>
        <v>23.329000000000001</v>
      </c>
      <c r="I86" s="52"/>
      <c r="J86" s="52"/>
      <c r="K86" s="47"/>
    </row>
    <row r="87" spans="1:20" s="80" customFormat="1" ht="39.6" x14ac:dyDescent="0.25">
      <c r="B87" s="48" t="s">
        <v>124</v>
      </c>
      <c r="C87" s="38" t="s">
        <v>616</v>
      </c>
      <c r="D87" s="49">
        <v>5018</v>
      </c>
      <c r="E87" s="38" t="s">
        <v>619</v>
      </c>
      <c r="F87" s="38" t="s">
        <v>646</v>
      </c>
      <c r="G87" s="53">
        <v>0.22264</v>
      </c>
      <c r="H87" s="54">
        <f t="shared" si="2"/>
        <v>22.263999999999999</v>
      </c>
      <c r="I87" s="52"/>
      <c r="J87" s="52"/>
      <c r="K87" s="47"/>
    </row>
    <row r="88" spans="1:20" s="80" customFormat="1" ht="39.6" x14ac:dyDescent="0.25">
      <c r="A88" s="74"/>
      <c r="B88" s="48" t="s">
        <v>603</v>
      </c>
      <c r="C88" s="38" t="s">
        <v>621</v>
      </c>
      <c r="D88" s="49">
        <v>5017</v>
      </c>
      <c r="E88" s="38" t="s">
        <v>625</v>
      </c>
      <c r="F88" s="38" t="s">
        <v>646</v>
      </c>
      <c r="G88" s="53">
        <v>0.20594000000000001</v>
      </c>
      <c r="H88" s="54">
        <f t="shared" si="2"/>
        <v>20.594000000000001</v>
      </c>
      <c r="I88" s="52"/>
      <c r="J88" s="52"/>
      <c r="K88" s="47"/>
      <c r="L88" s="74"/>
      <c r="M88" s="74"/>
      <c r="N88" s="74"/>
      <c r="O88" s="74"/>
      <c r="P88" s="74"/>
      <c r="Q88" s="74"/>
      <c r="R88" s="74"/>
      <c r="S88" s="74"/>
      <c r="T88" s="74"/>
    </row>
    <row r="89" spans="1:20" s="80" customFormat="1" ht="39.6" x14ac:dyDescent="0.25">
      <c r="B89" s="48" t="s">
        <v>590</v>
      </c>
      <c r="C89" s="38" t="s">
        <v>126</v>
      </c>
      <c r="D89" s="49">
        <v>5051</v>
      </c>
      <c r="E89" s="38" t="s">
        <v>153</v>
      </c>
      <c r="F89" s="38" t="s">
        <v>646</v>
      </c>
      <c r="G89" s="50">
        <v>0.2</v>
      </c>
      <c r="H89" s="51">
        <f t="shared" si="2"/>
        <v>20</v>
      </c>
      <c r="I89" s="52"/>
      <c r="J89" s="52"/>
      <c r="K89" s="47"/>
    </row>
    <row r="90" spans="1:20" s="80" customFormat="1" ht="39.6" x14ac:dyDescent="0.25">
      <c r="B90" s="48" t="s">
        <v>591</v>
      </c>
      <c r="C90" s="38" t="s">
        <v>132</v>
      </c>
      <c r="D90" s="49">
        <v>5069</v>
      </c>
      <c r="E90" s="38" t="s">
        <v>161</v>
      </c>
      <c r="F90" s="38" t="s">
        <v>646</v>
      </c>
      <c r="G90" s="50">
        <v>0.2</v>
      </c>
      <c r="H90" s="51">
        <f t="shared" si="2"/>
        <v>20</v>
      </c>
      <c r="I90" s="52"/>
      <c r="J90" s="52"/>
      <c r="K90" s="47"/>
    </row>
    <row r="91" spans="1:20" s="80" customFormat="1" ht="39.6" x14ac:dyDescent="0.25">
      <c r="B91" s="48" t="s">
        <v>124</v>
      </c>
      <c r="C91" s="58" t="s">
        <v>521</v>
      </c>
      <c r="D91" s="49">
        <v>5009</v>
      </c>
      <c r="E91" s="38" t="s">
        <v>525</v>
      </c>
      <c r="F91" s="38" t="s">
        <v>646</v>
      </c>
      <c r="G91" s="53">
        <v>0.18720999999999999</v>
      </c>
      <c r="H91" s="54">
        <f t="shared" si="2"/>
        <v>18.721</v>
      </c>
      <c r="I91" s="52"/>
      <c r="J91" s="52"/>
      <c r="K91" s="47"/>
    </row>
    <row r="92" spans="1:20" s="80" customFormat="1" ht="39.6" x14ac:dyDescent="0.25">
      <c r="B92" s="48" t="s">
        <v>124</v>
      </c>
      <c r="C92" s="38" t="s">
        <v>616</v>
      </c>
      <c r="D92" s="49">
        <v>5018</v>
      </c>
      <c r="E92" s="38" t="s">
        <v>618</v>
      </c>
      <c r="F92" s="38" t="s">
        <v>646</v>
      </c>
      <c r="G92" s="53">
        <v>0.18695000000000001</v>
      </c>
      <c r="H92" s="54">
        <f t="shared" si="2"/>
        <v>18.695</v>
      </c>
      <c r="I92" s="52"/>
      <c r="J92" s="52"/>
      <c r="K92" s="47"/>
    </row>
    <row r="93" spans="1:20" s="80" customFormat="1" ht="39.6" x14ac:dyDescent="0.25">
      <c r="A93" s="74"/>
      <c r="B93" s="48" t="s">
        <v>603</v>
      </c>
      <c r="C93" s="38" t="s">
        <v>621</v>
      </c>
      <c r="D93" s="49">
        <v>5017</v>
      </c>
      <c r="E93" s="38" t="s">
        <v>624</v>
      </c>
      <c r="F93" s="38" t="s">
        <v>646</v>
      </c>
      <c r="G93" s="53">
        <v>0.16986999999999999</v>
      </c>
      <c r="H93" s="54">
        <f t="shared" si="2"/>
        <v>16.986999999999998</v>
      </c>
      <c r="I93" s="52"/>
      <c r="J93" s="52"/>
      <c r="K93" s="47"/>
      <c r="L93" s="74"/>
      <c r="M93" s="74"/>
      <c r="N93" s="74"/>
      <c r="O93" s="74"/>
      <c r="P93" s="74"/>
      <c r="Q93" s="74"/>
      <c r="R93" s="74"/>
      <c r="S93" s="74"/>
      <c r="T93" s="74"/>
    </row>
    <row r="94" spans="1:20" s="80" customFormat="1" ht="39.6" x14ac:dyDescent="0.25">
      <c r="B94" s="48" t="s">
        <v>559</v>
      </c>
      <c r="C94" s="38" t="s">
        <v>606</v>
      </c>
      <c r="D94" s="49">
        <v>5036</v>
      </c>
      <c r="E94" s="38" t="s">
        <v>607</v>
      </c>
      <c r="F94" s="38" t="s">
        <v>646</v>
      </c>
      <c r="G94" s="56">
        <v>0.16289999999999999</v>
      </c>
      <c r="H94" s="54">
        <f t="shared" si="2"/>
        <v>16.29</v>
      </c>
      <c r="I94" s="52"/>
      <c r="J94" s="52"/>
      <c r="K94" s="47"/>
    </row>
    <row r="95" spans="1:20" s="80" customFormat="1" ht="39.6" x14ac:dyDescent="0.25">
      <c r="B95" s="48" t="s">
        <v>638</v>
      </c>
      <c r="C95" s="38" t="s">
        <v>649</v>
      </c>
      <c r="D95" s="49">
        <v>5078</v>
      </c>
      <c r="E95" s="38" t="s">
        <v>3</v>
      </c>
      <c r="F95" s="38" t="s">
        <v>646</v>
      </c>
      <c r="G95" s="50">
        <v>0.15</v>
      </c>
      <c r="H95" s="51">
        <f t="shared" si="2"/>
        <v>15</v>
      </c>
      <c r="I95" s="52"/>
      <c r="J95" s="52"/>
      <c r="K95" s="47"/>
    </row>
    <row r="96" spans="1:20" s="80" customFormat="1" ht="39.6" x14ac:dyDescent="0.25">
      <c r="B96" s="48" t="s">
        <v>269</v>
      </c>
      <c r="C96" s="38" t="s">
        <v>276</v>
      </c>
      <c r="D96" s="49">
        <v>5055</v>
      </c>
      <c r="E96" s="38" t="s">
        <v>281</v>
      </c>
      <c r="F96" s="38" t="s">
        <v>646</v>
      </c>
      <c r="G96" s="53">
        <v>0.15</v>
      </c>
      <c r="H96" s="54">
        <f t="shared" si="2"/>
        <v>15</v>
      </c>
      <c r="I96" s="52"/>
      <c r="J96" s="52"/>
      <c r="K96" s="47"/>
    </row>
    <row r="97" spans="1:20" s="80" customFormat="1" ht="39.6" x14ac:dyDescent="0.25">
      <c r="B97" s="48" t="s">
        <v>636</v>
      </c>
      <c r="C97" s="38" t="s">
        <v>531</v>
      </c>
      <c r="D97" s="49">
        <v>5037</v>
      </c>
      <c r="E97" s="38" t="s">
        <v>536</v>
      </c>
      <c r="F97" s="38" t="s">
        <v>646</v>
      </c>
      <c r="G97" s="50">
        <v>0.15</v>
      </c>
      <c r="H97" s="51">
        <f t="shared" si="2"/>
        <v>15</v>
      </c>
      <c r="I97" s="52"/>
      <c r="J97" s="52"/>
      <c r="K97" s="47"/>
    </row>
    <row r="98" spans="1:20" s="80" customFormat="1" ht="39.6" x14ac:dyDescent="0.25">
      <c r="B98" s="48" t="s">
        <v>124</v>
      </c>
      <c r="C98" s="38" t="s">
        <v>567</v>
      </c>
      <c r="D98" s="49">
        <v>5022</v>
      </c>
      <c r="E98" s="38" t="s">
        <v>568</v>
      </c>
      <c r="F98" s="38" t="s">
        <v>646</v>
      </c>
      <c r="G98" s="53">
        <v>0.1</v>
      </c>
      <c r="H98" s="54">
        <f t="shared" si="2"/>
        <v>10</v>
      </c>
      <c r="I98" s="52"/>
      <c r="J98" s="52"/>
      <c r="K98" s="47"/>
    </row>
    <row r="99" spans="1:20" s="80" customFormat="1" ht="39.6" x14ac:dyDescent="0.25">
      <c r="B99" s="48" t="s">
        <v>224</v>
      </c>
      <c r="C99" s="38" t="s">
        <v>650</v>
      </c>
      <c r="D99" s="49">
        <v>5024</v>
      </c>
      <c r="E99" s="38" t="s">
        <v>651</v>
      </c>
      <c r="F99" s="38" t="s">
        <v>646</v>
      </c>
      <c r="G99" s="53">
        <v>0.1</v>
      </c>
      <c r="H99" s="54">
        <f t="shared" si="2"/>
        <v>10</v>
      </c>
      <c r="I99" s="52"/>
      <c r="J99" s="52"/>
      <c r="K99" s="47"/>
    </row>
    <row r="100" spans="1:20" s="80" customFormat="1" ht="39.6" x14ac:dyDescent="0.25">
      <c r="B100" s="48" t="s">
        <v>590</v>
      </c>
      <c r="C100" s="38" t="s">
        <v>126</v>
      </c>
      <c r="D100" s="49">
        <v>5051</v>
      </c>
      <c r="E100" s="38" t="s">
        <v>152</v>
      </c>
      <c r="F100" s="38" t="s">
        <v>646</v>
      </c>
      <c r="G100" s="50">
        <v>0.1</v>
      </c>
      <c r="H100" s="51">
        <f t="shared" si="2"/>
        <v>10</v>
      </c>
      <c r="I100" s="52"/>
      <c r="J100" s="52"/>
      <c r="K100" s="47"/>
    </row>
    <row r="101" spans="1:20" s="80" customFormat="1" ht="26.4" x14ac:dyDescent="0.25">
      <c r="B101" s="48" t="s">
        <v>225</v>
      </c>
      <c r="C101" s="38" t="s">
        <v>138</v>
      </c>
      <c r="D101" s="49">
        <v>5070</v>
      </c>
      <c r="E101" s="38" t="s">
        <v>62</v>
      </c>
      <c r="F101" s="38" t="s">
        <v>646</v>
      </c>
      <c r="G101" s="50">
        <v>0.1</v>
      </c>
      <c r="H101" s="51">
        <f t="shared" ref="H101:H132" si="3">G101*100</f>
        <v>10</v>
      </c>
      <c r="I101" s="52"/>
      <c r="J101" s="52"/>
      <c r="K101" s="47"/>
    </row>
    <row r="102" spans="1:20" s="80" customFormat="1" ht="39.6" x14ac:dyDescent="0.25">
      <c r="A102" s="74"/>
      <c r="B102" s="48" t="s">
        <v>288</v>
      </c>
      <c r="C102" s="38" t="s">
        <v>10</v>
      </c>
      <c r="D102" s="49">
        <v>5019</v>
      </c>
      <c r="E102" s="38" t="s">
        <v>289</v>
      </c>
      <c r="F102" s="38" t="s">
        <v>646</v>
      </c>
      <c r="G102" s="53">
        <v>0.1</v>
      </c>
      <c r="H102" s="54">
        <f t="shared" si="3"/>
        <v>10</v>
      </c>
      <c r="I102" s="52"/>
      <c r="J102" s="52"/>
      <c r="K102" s="47"/>
      <c r="L102" s="74"/>
      <c r="M102" s="74"/>
      <c r="N102" s="74"/>
      <c r="O102" s="74"/>
      <c r="P102" s="74"/>
      <c r="Q102" s="74"/>
      <c r="R102" s="74"/>
      <c r="S102" s="74"/>
      <c r="T102" s="74"/>
    </row>
    <row r="103" spans="1:20" s="80" customFormat="1" ht="39.6" x14ac:dyDescent="0.25">
      <c r="B103" s="48" t="s">
        <v>637</v>
      </c>
      <c r="C103" s="38" t="s">
        <v>249</v>
      </c>
      <c r="D103" s="49">
        <v>5015</v>
      </c>
      <c r="E103" s="38" t="s">
        <v>652</v>
      </c>
      <c r="F103" s="38" t="s">
        <v>653</v>
      </c>
      <c r="G103" s="59">
        <f>5.36%+0.72%</f>
        <v>6.08E-2</v>
      </c>
      <c r="H103" s="54">
        <f t="shared" si="3"/>
        <v>6.08</v>
      </c>
      <c r="I103" s="52"/>
      <c r="J103" s="52" t="s">
        <v>705</v>
      </c>
      <c r="K103" s="47" t="s">
        <v>703</v>
      </c>
    </row>
    <row r="104" spans="1:20" s="80" customFormat="1" ht="39.6" x14ac:dyDescent="0.25">
      <c r="B104" s="48" t="s">
        <v>637</v>
      </c>
      <c r="C104" s="38" t="s">
        <v>250</v>
      </c>
      <c r="D104" s="49">
        <v>5016</v>
      </c>
      <c r="E104" s="38" t="s">
        <v>652</v>
      </c>
      <c r="F104" s="38" t="s">
        <v>653</v>
      </c>
      <c r="G104" s="59">
        <v>0.06</v>
      </c>
      <c r="H104" s="54">
        <f t="shared" si="3"/>
        <v>6</v>
      </c>
      <c r="I104" s="52"/>
      <c r="J104" s="52" t="s">
        <v>705</v>
      </c>
      <c r="K104" s="47" t="s">
        <v>703</v>
      </c>
    </row>
    <row r="105" spans="1:20" s="80" customFormat="1" ht="39.6" x14ac:dyDescent="0.25">
      <c r="B105" s="48" t="s">
        <v>637</v>
      </c>
      <c r="C105" s="38" t="s">
        <v>502</v>
      </c>
      <c r="D105" s="49">
        <v>5076</v>
      </c>
      <c r="E105" s="38" t="s">
        <v>652</v>
      </c>
      <c r="F105" s="38" t="s">
        <v>653</v>
      </c>
      <c r="G105" s="59">
        <v>0.06</v>
      </c>
      <c r="H105" s="54">
        <f t="shared" si="3"/>
        <v>6</v>
      </c>
      <c r="I105" s="52"/>
      <c r="J105" s="52" t="s">
        <v>705</v>
      </c>
      <c r="K105" s="47" t="s">
        <v>703</v>
      </c>
    </row>
    <row r="106" spans="1:20" s="80" customFormat="1" ht="39.6" x14ac:dyDescent="0.25">
      <c r="B106" s="48" t="s">
        <v>637</v>
      </c>
      <c r="C106" s="38" t="s">
        <v>501</v>
      </c>
      <c r="D106" s="49">
        <v>5077</v>
      </c>
      <c r="E106" s="38" t="s">
        <v>652</v>
      </c>
      <c r="F106" s="38" t="s">
        <v>653</v>
      </c>
      <c r="G106" s="59">
        <v>0.06</v>
      </c>
      <c r="H106" s="54">
        <f t="shared" si="3"/>
        <v>6</v>
      </c>
      <c r="I106" s="52"/>
      <c r="J106" s="52" t="s">
        <v>705</v>
      </c>
      <c r="K106" s="47" t="s">
        <v>703</v>
      </c>
    </row>
    <row r="107" spans="1:20" s="80" customFormat="1" ht="39.6" x14ac:dyDescent="0.25">
      <c r="B107" s="48" t="s">
        <v>223</v>
      </c>
      <c r="C107" s="38" t="s">
        <v>576</v>
      </c>
      <c r="D107" s="49">
        <v>5004</v>
      </c>
      <c r="E107" s="38" t="s">
        <v>654</v>
      </c>
      <c r="F107" s="38" t="s">
        <v>653</v>
      </c>
      <c r="G107" s="59">
        <v>5.3600000000000002E-2</v>
      </c>
      <c r="H107" s="54">
        <f t="shared" si="3"/>
        <v>5.36</v>
      </c>
      <c r="I107" s="52"/>
      <c r="J107" s="52" t="s">
        <v>707</v>
      </c>
      <c r="K107" s="47" t="s">
        <v>739</v>
      </c>
    </row>
    <row r="108" spans="1:20" s="80" customFormat="1" ht="39.6" x14ac:dyDescent="0.25">
      <c r="B108" s="48" t="s">
        <v>591</v>
      </c>
      <c r="C108" s="38" t="s">
        <v>132</v>
      </c>
      <c r="D108" s="49">
        <v>5069</v>
      </c>
      <c r="E108" s="38" t="s">
        <v>655</v>
      </c>
      <c r="F108" s="38" t="s">
        <v>653</v>
      </c>
      <c r="G108" s="60">
        <v>0</v>
      </c>
      <c r="H108" s="51">
        <f t="shared" si="3"/>
        <v>0</v>
      </c>
      <c r="I108" s="52"/>
      <c r="J108" s="52" t="s">
        <v>707</v>
      </c>
      <c r="K108" s="47" t="s">
        <v>710</v>
      </c>
    </row>
    <row r="109" spans="1:20" s="80" customFormat="1" ht="39.6" x14ac:dyDescent="0.25">
      <c r="B109" s="48" t="s">
        <v>587</v>
      </c>
      <c r="C109" s="38" t="s">
        <v>563</v>
      </c>
      <c r="D109" s="49">
        <v>5006</v>
      </c>
      <c r="E109" s="38" t="s">
        <v>566</v>
      </c>
      <c r="F109" s="38" t="s">
        <v>653</v>
      </c>
      <c r="G109" s="60">
        <v>4.7699999999999999E-2</v>
      </c>
      <c r="H109" s="51">
        <f t="shared" si="3"/>
        <v>4.7699999999999996</v>
      </c>
      <c r="I109" s="52"/>
      <c r="J109" s="52" t="s">
        <v>707</v>
      </c>
      <c r="K109" s="47" t="s">
        <v>708</v>
      </c>
    </row>
    <row r="110" spans="1:20" s="80" customFormat="1" ht="39.6" x14ac:dyDescent="0.25">
      <c r="B110" s="48" t="s">
        <v>223</v>
      </c>
      <c r="C110" s="38" t="s">
        <v>576</v>
      </c>
      <c r="D110" s="49">
        <v>5004</v>
      </c>
      <c r="E110" s="38" t="s">
        <v>577</v>
      </c>
      <c r="F110" s="38" t="s">
        <v>653</v>
      </c>
      <c r="G110" s="59">
        <v>4.4999999999999998E-2</v>
      </c>
      <c r="H110" s="54">
        <f t="shared" si="3"/>
        <v>4.5</v>
      </c>
      <c r="I110" s="52"/>
      <c r="J110" s="52" t="s">
        <v>709</v>
      </c>
      <c r="K110" s="47" t="s">
        <v>711</v>
      </c>
    </row>
    <row r="111" spans="1:20" s="80" customFormat="1" ht="39.6" x14ac:dyDescent="0.25">
      <c r="A111" s="74"/>
      <c r="B111" s="48" t="s">
        <v>222</v>
      </c>
      <c r="C111" s="38" t="s">
        <v>571</v>
      </c>
      <c r="D111" s="49">
        <v>5012</v>
      </c>
      <c r="E111" s="38" t="s">
        <v>656</v>
      </c>
      <c r="F111" s="38" t="s">
        <v>653</v>
      </c>
      <c r="G111" s="60">
        <v>5.9200000000000003E-2</v>
      </c>
      <c r="H111" s="51">
        <f t="shared" si="3"/>
        <v>5.92</v>
      </c>
      <c r="I111" s="52"/>
      <c r="J111" s="52" t="s">
        <v>707</v>
      </c>
      <c r="K111" s="47" t="s">
        <v>710</v>
      </c>
      <c r="L111" s="74"/>
      <c r="M111" s="74"/>
      <c r="N111" s="74"/>
      <c r="O111" s="74"/>
      <c r="P111" s="74"/>
      <c r="Q111" s="74"/>
      <c r="R111" s="74"/>
      <c r="S111" s="74"/>
      <c r="T111" s="74"/>
    </row>
    <row r="112" spans="1:20" s="80" customFormat="1" ht="26.4" x14ac:dyDescent="0.25">
      <c r="B112" s="48" t="s">
        <v>593</v>
      </c>
      <c r="C112" s="38" t="s">
        <v>657</v>
      </c>
      <c r="D112" s="49">
        <v>5047</v>
      </c>
      <c r="E112" s="38" t="s">
        <v>658</v>
      </c>
      <c r="F112" s="38" t="s">
        <v>653</v>
      </c>
      <c r="G112" s="60">
        <v>5.4800000000000001E-2</v>
      </c>
      <c r="H112" s="51">
        <f t="shared" si="3"/>
        <v>5.48</v>
      </c>
      <c r="I112" s="52"/>
      <c r="J112" s="52" t="s">
        <v>705</v>
      </c>
      <c r="K112" s="47" t="s">
        <v>712</v>
      </c>
    </row>
    <row r="113" spans="1:20" s="80" customFormat="1" ht="39.6" x14ac:dyDescent="0.25">
      <c r="A113" s="74"/>
      <c r="B113" s="48" t="s">
        <v>286</v>
      </c>
      <c r="C113" s="58" t="s">
        <v>545</v>
      </c>
      <c r="D113" s="49">
        <v>5034</v>
      </c>
      <c r="E113" s="38" t="s">
        <v>659</v>
      </c>
      <c r="F113" s="38" t="s">
        <v>653</v>
      </c>
      <c r="G113" s="60">
        <v>3.8899999999999997E-2</v>
      </c>
      <c r="H113" s="51">
        <f t="shared" si="3"/>
        <v>3.8899999999999997</v>
      </c>
      <c r="I113" s="52"/>
      <c r="J113" s="52" t="s">
        <v>709</v>
      </c>
      <c r="K113" s="47" t="s">
        <v>713</v>
      </c>
      <c r="L113" s="74"/>
      <c r="M113" s="74"/>
      <c r="N113" s="74"/>
      <c r="O113" s="74"/>
      <c r="P113" s="74"/>
      <c r="Q113" s="74"/>
      <c r="R113" s="74"/>
      <c r="S113" s="74"/>
      <c r="T113" s="74"/>
    </row>
    <row r="114" spans="1:20" s="80" customFormat="1" ht="66" x14ac:dyDescent="0.25">
      <c r="B114" s="48" t="s">
        <v>595</v>
      </c>
      <c r="C114" s="58" t="s">
        <v>660</v>
      </c>
      <c r="D114" s="49">
        <v>5039</v>
      </c>
      <c r="E114" s="38" t="s">
        <v>661</v>
      </c>
      <c r="F114" s="38" t="s">
        <v>653</v>
      </c>
      <c r="G114" s="60">
        <v>4.3499999999999997E-2</v>
      </c>
      <c r="H114" s="51">
        <f t="shared" si="3"/>
        <v>4.3499999999999996</v>
      </c>
      <c r="I114" s="52"/>
      <c r="J114" s="52" t="s">
        <v>706</v>
      </c>
      <c r="K114" s="47" t="s">
        <v>714</v>
      </c>
    </row>
    <row r="115" spans="1:20" s="80" customFormat="1" ht="66" x14ac:dyDescent="0.25">
      <c r="B115" s="48" t="s">
        <v>595</v>
      </c>
      <c r="C115" s="58" t="s">
        <v>662</v>
      </c>
      <c r="D115" s="49">
        <v>5040</v>
      </c>
      <c r="E115" s="38" t="s">
        <v>661</v>
      </c>
      <c r="F115" s="38" t="s">
        <v>653</v>
      </c>
      <c r="G115" s="60">
        <v>4.3499999999999997E-2</v>
      </c>
      <c r="H115" s="51">
        <f t="shared" si="3"/>
        <v>4.3499999999999996</v>
      </c>
      <c r="I115" s="52"/>
      <c r="J115" s="52" t="s">
        <v>706</v>
      </c>
      <c r="K115" s="47" t="s">
        <v>714</v>
      </c>
    </row>
    <row r="116" spans="1:20" s="80" customFormat="1" ht="66" x14ac:dyDescent="0.25">
      <c r="B116" s="48" t="s">
        <v>595</v>
      </c>
      <c r="C116" s="58" t="s">
        <v>663</v>
      </c>
      <c r="D116" s="49">
        <v>5041</v>
      </c>
      <c r="E116" s="38" t="s">
        <v>661</v>
      </c>
      <c r="F116" s="38" t="s">
        <v>653</v>
      </c>
      <c r="G116" s="60">
        <v>4.3499999999999997E-2</v>
      </c>
      <c r="H116" s="51">
        <f t="shared" si="3"/>
        <v>4.3499999999999996</v>
      </c>
      <c r="I116" s="52"/>
      <c r="J116" s="52" t="s">
        <v>706</v>
      </c>
      <c r="K116" s="47" t="s">
        <v>714</v>
      </c>
    </row>
    <row r="117" spans="1:20" s="80" customFormat="1" ht="66" x14ac:dyDescent="0.25">
      <c r="B117" s="48" t="s">
        <v>595</v>
      </c>
      <c r="C117" s="58" t="s">
        <v>664</v>
      </c>
      <c r="D117" s="49">
        <v>5042</v>
      </c>
      <c r="E117" s="38" t="s">
        <v>661</v>
      </c>
      <c r="F117" s="38" t="s">
        <v>653</v>
      </c>
      <c r="G117" s="60">
        <v>4.3499999999999997E-2</v>
      </c>
      <c r="H117" s="51">
        <f t="shared" si="3"/>
        <v>4.3499999999999996</v>
      </c>
      <c r="I117" s="52"/>
      <c r="J117" s="52" t="s">
        <v>706</v>
      </c>
      <c r="K117" s="47" t="s">
        <v>714</v>
      </c>
    </row>
    <row r="118" spans="1:20" s="80" customFormat="1" ht="66" x14ac:dyDescent="0.25">
      <c r="B118" s="48" t="s">
        <v>595</v>
      </c>
      <c r="C118" s="58" t="s">
        <v>665</v>
      </c>
      <c r="D118" s="49">
        <v>5043</v>
      </c>
      <c r="E118" s="38" t="s">
        <v>661</v>
      </c>
      <c r="F118" s="38" t="s">
        <v>653</v>
      </c>
      <c r="G118" s="60">
        <v>4.3499999999999997E-2</v>
      </c>
      <c r="H118" s="51">
        <f t="shared" si="3"/>
        <v>4.3499999999999996</v>
      </c>
      <c r="I118" s="52"/>
      <c r="J118" s="52" t="s">
        <v>706</v>
      </c>
      <c r="K118" s="47" t="s">
        <v>714</v>
      </c>
    </row>
    <row r="119" spans="1:20" s="80" customFormat="1" ht="66" x14ac:dyDescent="0.25">
      <c r="B119" s="48" t="s">
        <v>595</v>
      </c>
      <c r="C119" s="58" t="s">
        <v>666</v>
      </c>
      <c r="D119" s="49">
        <v>5044</v>
      </c>
      <c r="E119" s="38" t="s">
        <v>661</v>
      </c>
      <c r="F119" s="38" t="s">
        <v>653</v>
      </c>
      <c r="G119" s="60">
        <v>4.3499999999999997E-2</v>
      </c>
      <c r="H119" s="51">
        <f t="shared" si="3"/>
        <v>4.3499999999999996</v>
      </c>
      <c r="I119" s="52"/>
      <c r="J119" s="52" t="s">
        <v>706</v>
      </c>
      <c r="K119" s="47" t="s">
        <v>714</v>
      </c>
    </row>
    <row r="120" spans="1:20" s="80" customFormat="1" ht="66" x14ac:dyDescent="0.25">
      <c r="B120" s="48" t="s">
        <v>595</v>
      </c>
      <c r="C120" s="58" t="s">
        <v>172</v>
      </c>
      <c r="D120" s="49">
        <v>5045</v>
      </c>
      <c r="E120" s="38" t="s">
        <v>661</v>
      </c>
      <c r="F120" s="38" t="s">
        <v>653</v>
      </c>
      <c r="G120" s="60">
        <v>4.3499999999999997E-2</v>
      </c>
      <c r="H120" s="51">
        <f t="shared" si="3"/>
        <v>4.3499999999999996</v>
      </c>
      <c r="I120" s="52"/>
      <c r="J120" s="52" t="s">
        <v>706</v>
      </c>
      <c r="K120" s="47" t="s">
        <v>714</v>
      </c>
    </row>
    <row r="121" spans="1:20" s="80" customFormat="1" ht="66" x14ac:dyDescent="0.25">
      <c r="B121" s="48" t="s">
        <v>595</v>
      </c>
      <c r="C121" s="38" t="s">
        <v>140</v>
      </c>
      <c r="D121" s="49">
        <v>5066</v>
      </c>
      <c r="E121" s="38" t="s">
        <v>661</v>
      </c>
      <c r="F121" s="38" t="s">
        <v>653</v>
      </c>
      <c r="G121" s="60">
        <v>4.3499999999999997E-2</v>
      </c>
      <c r="H121" s="51">
        <f t="shared" si="3"/>
        <v>4.3499999999999996</v>
      </c>
      <c r="I121" s="52"/>
      <c r="J121" s="52" t="s">
        <v>706</v>
      </c>
      <c r="K121" s="47" t="s">
        <v>714</v>
      </c>
    </row>
    <row r="122" spans="1:20" s="80" customFormat="1" ht="39.6" x14ac:dyDescent="0.25">
      <c r="A122" s="74"/>
      <c r="B122" s="48" t="s">
        <v>288</v>
      </c>
      <c r="C122" s="58" t="s">
        <v>434</v>
      </c>
      <c r="D122" s="49">
        <v>5049</v>
      </c>
      <c r="E122" s="38" t="s">
        <v>493</v>
      </c>
      <c r="F122" s="38" t="s">
        <v>653</v>
      </c>
      <c r="G122" s="60">
        <v>3.3599999999999998E-2</v>
      </c>
      <c r="H122" s="51">
        <f t="shared" si="3"/>
        <v>3.36</v>
      </c>
      <c r="I122" s="52"/>
      <c r="J122" s="52" t="s">
        <v>709</v>
      </c>
      <c r="K122" s="47" t="s">
        <v>715</v>
      </c>
      <c r="L122" s="74"/>
      <c r="M122" s="74"/>
      <c r="N122" s="74"/>
      <c r="O122" s="74"/>
      <c r="P122" s="74"/>
      <c r="Q122" s="74"/>
      <c r="R122" s="74"/>
      <c r="S122" s="74"/>
      <c r="T122" s="74"/>
    </row>
    <row r="123" spans="1:20" s="80" customFormat="1" ht="39.6" x14ac:dyDescent="0.25">
      <c r="A123" s="74"/>
      <c r="B123" s="48" t="s">
        <v>288</v>
      </c>
      <c r="C123" s="58" t="s">
        <v>667</v>
      </c>
      <c r="D123" s="49">
        <v>5058</v>
      </c>
      <c r="E123" s="38" t="s">
        <v>493</v>
      </c>
      <c r="F123" s="38" t="s">
        <v>653</v>
      </c>
      <c r="G123" s="60">
        <v>3.3599999999999998E-2</v>
      </c>
      <c r="H123" s="51">
        <f t="shared" si="3"/>
        <v>3.36</v>
      </c>
      <c r="I123" s="52"/>
      <c r="J123" s="52" t="s">
        <v>709</v>
      </c>
      <c r="K123" s="47" t="s">
        <v>715</v>
      </c>
      <c r="L123" s="74"/>
      <c r="M123" s="74"/>
      <c r="N123" s="74"/>
      <c r="O123" s="74"/>
      <c r="P123" s="74"/>
      <c r="Q123" s="74"/>
      <c r="R123" s="74"/>
      <c r="S123" s="74"/>
      <c r="T123" s="74"/>
    </row>
    <row r="124" spans="1:20" s="80" customFormat="1" ht="39.6" x14ac:dyDescent="0.25">
      <c r="B124" s="61" t="s">
        <v>287</v>
      </c>
      <c r="C124" s="58" t="s">
        <v>639</v>
      </c>
      <c r="D124" s="49">
        <v>5029</v>
      </c>
      <c r="E124" s="38" t="s">
        <v>668</v>
      </c>
      <c r="F124" s="38" t="s">
        <v>653</v>
      </c>
      <c r="G124" s="60">
        <f>8.51%+0.71%</f>
        <v>9.219999999999999E-2</v>
      </c>
      <c r="H124" s="51">
        <f t="shared" si="3"/>
        <v>9.2199999999999989</v>
      </c>
      <c r="I124" s="52"/>
      <c r="J124" s="52" t="s">
        <v>705</v>
      </c>
      <c r="K124" s="47" t="s">
        <v>716</v>
      </c>
    </row>
    <row r="125" spans="1:20" s="80" customFormat="1" ht="39.6" x14ac:dyDescent="0.25">
      <c r="B125" s="48" t="s">
        <v>587</v>
      </c>
      <c r="C125" s="38" t="s">
        <v>629</v>
      </c>
      <c r="D125" s="49">
        <v>5031</v>
      </c>
      <c r="E125" s="38" t="s">
        <v>630</v>
      </c>
      <c r="F125" s="38" t="s">
        <v>653</v>
      </c>
      <c r="G125" s="60">
        <v>5.2499999999999998E-2</v>
      </c>
      <c r="H125" s="51">
        <f t="shared" si="3"/>
        <v>5.25</v>
      </c>
      <c r="I125" s="52"/>
      <c r="J125" s="52" t="s">
        <v>705</v>
      </c>
      <c r="K125" s="47" t="s">
        <v>717</v>
      </c>
    </row>
    <row r="126" spans="1:20" s="80" customFormat="1" ht="39.6" x14ac:dyDescent="0.25">
      <c r="B126" s="48" t="s">
        <v>587</v>
      </c>
      <c r="C126" s="38" t="s">
        <v>632</v>
      </c>
      <c r="D126" s="49">
        <v>5032</v>
      </c>
      <c r="E126" s="38" t="s">
        <v>630</v>
      </c>
      <c r="F126" s="38" t="s">
        <v>653</v>
      </c>
      <c r="G126" s="60">
        <v>5.2499999999999998E-2</v>
      </c>
      <c r="H126" s="51">
        <f t="shared" si="3"/>
        <v>5.25</v>
      </c>
      <c r="I126" s="52"/>
      <c r="J126" s="52" t="s">
        <v>705</v>
      </c>
      <c r="K126" s="47" t="s">
        <v>717</v>
      </c>
    </row>
    <row r="127" spans="1:20" s="80" customFormat="1" ht="39.6" x14ac:dyDescent="0.25">
      <c r="A127" s="74"/>
      <c r="B127" s="48" t="s">
        <v>286</v>
      </c>
      <c r="C127" s="58" t="s">
        <v>544</v>
      </c>
      <c r="D127" s="49">
        <v>5050</v>
      </c>
      <c r="E127" s="38" t="s">
        <v>147</v>
      </c>
      <c r="F127" s="38" t="s">
        <v>653</v>
      </c>
      <c r="G127" s="60">
        <v>1.9699999999999999E-2</v>
      </c>
      <c r="H127" s="51">
        <f t="shared" si="3"/>
        <v>1.97</v>
      </c>
      <c r="I127" s="52"/>
      <c r="J127" s="52" t="s">
        <v>705</v>
      </c>
      <c r="K127" s="47" t="s">
        <v>718</v>
      </c>
      <c r="L127" s="74"/>
      <c r="M127" s="74"/>
      <c r="N127" s="74"/>
      <c r="O127" s="74"/>
      <c r="P127" s="74"/>
      <c r="Q127" s="74"/>
      <c r="R127" s="74"/>
      <c r="S127" s="74"/>
      <c r="T127" s="74"/>
    </row>
    <row r="128" spans="1:20" s="80" customFormat="1" ht="39.6" x14ac:dyDescent="0.25">
      <c r="A128" s="74"/>
      <c r="B128" s="48" t="s">
        <v>284</v>
      </c>
      <c r="C128" s="38" t="s">
        <v>285</v>
      </c>
      <c r="D128" s="49">
        <v>5072</v>
      </c>
      <c r="E128" s="38" t="s">
        <v>669</v>
      </c>
      <c r="F128" s="38" t="s">
        <v>653</v>
      </c>
      <c r="G128" s="60">
        <v>2.29E-2</v>
      </c>
      <c r="H128" s="51">
        <f t="shared" si="3"/>
        <v>2.29</v>
      </c>
      <c r="I128" s="52"/>
      <c r="J128" s="52" t="s">
        <v>709</v>
      </c>
      <c r="K128" s="47" t="s">
        <v>719</v>
      </c>
      <c r="L128" s="74"/>
      <c r="M128" s="74"/>
      <c r="N128" s="74"/>
      <c r="O128" s="74"/>
      <c r="P128" s="74"/>
      <c r="Q128" s="74"/>
      <c r="R128" s="74"/>
      <c r="S128" s="74"/>
      <c r="T128" s="74"/>
    </row>
    <row r="129" spans="1:20" s="80" customFormat="1" ht="79.2" x14ac:dyDescent="0.25">
      <c r="B129" s="48" t="s">
        <v>560</v>
      </c>
      <c r="C129" s="38" t="s">
        <v>580</v>
      </c>
      <c r="D129" s="49">
        <v>5005</v>
      </c>
      <c r="E129" s="38" t="s">
        <v>582</v>
      </c>
      <c r="F129" s="38" t="s">
        <v>653</v>
      </c>
      <c r="G129" s="60">
        <v>0</v>
      </c>
      <c r="H129" s="51">
        <f t="shared" si="3"/>
        <v>0</v>
      </c>
      <c r="I129" s="52"/>
      <c r="J129" s="52" t="s">
        <v>705</v>
      </c>
      <c r="K129" s="47" t="s">
        <v>720</v>
      </c>
    </row>
    <row r="130" spans="1:20" s="80" customFormat="1" ht="66" x14ac:dyDescent="0.25">
      <c r="A130" s="74"/>
      <c r="B130" s="48" t="s">
        <v>219</v>
      </c>
      <c r="C130" s="38" t="s">
        <v>441</v>
      </c>
      <c r="D130" s="49">
        <v>5059</v>
      </c>
      <c r="E130" s="38" t="s">
        <v>487</v>
      </c>
      <c r="F130" s="38" t="s">
        <v>653</v>
      </c>
      <c r="G130" s="60">
        <v>3.0800000000000001E-2</v>
      </c>
      <c r="H130" s="51">
        <f t="shared" si="3"/>
        <v>3.08</v>
      </c>
      <c r="I130" s="52"/>
      <c r="J130" s="52" t="s">
        <v>705</v>
      </c>
      <c r="K130" s="47" t="s">
        <v>721</v>
      </c>
      <c r="L130" s="74"/>
      <c r="M130" s="74"/>
      <c r="N130" s="74"/>
      <c r="O130" s="74"/>
      <c r="P130" s="74"/>
      <c r="Q130" s="74"/>
      <c r="R130" s="74"/>
      <c r="S130" s="74"/>
      <c r="T130" s="74"/>
    </row>
    <row r="131" spans="1:20" s="80" customFormat="1" ht="66" x14ac:dyDescent="0.25">
      <c r="A131" s="74"/>
      <c r="B131" s="48" t="s">
        <v>219</v>
      </c>
      <c r="C131" s="38" t="s">
        <v>443</v>
      </c>
      <c r="D131" s="49">
        <v>5060</v>
      </c>
      <c r="E131" s="38" t="s">
        <v>670</v>
      </c>
      <c r="F131" s="38" t="s">
        <v>653</v>
      </c>
      <c r="G131" s="60">
        <v>3.0800000000000001E-2</v>
      </c>
      <c r="H131" s="51">
        <f t="shared" si="3"/>
        <v>3.08</v>
      </c>
      <c r="I131" s="52"/>
      <c r="J131" s="52" t="s">
        <v>705</v>
      </c>
      <c r="K131" s="47" t="s">
        <v>721</v>
      </c>
      <c r="L131" s="74"/>
      <c r="M131" s="74"/>
      <c r="N131" s="74"/>
      <c r="O131" s="74"/>
      <c r="P131" s="74"/>
      <c r="Q131" s="74"/>
      <c r="R131" s="74"/>
      <c r="S131" s="74"/>
      <c r="T131" s="74"/>
    </row>
    <row r="132" spans="1:20" s="80" customFormat="1" ht="71.25" customHeight="1" x14ac:dyDescent="0.25">
      <c r="B132" s="48" t="s">
        <v>604</v>
      </c>
      <c r="C132" s="38" t="s">
        <v>117</v>
      </c>
      <c r="D132" s="49">
        <v>5056</v>
      </c>
      <c r="E132" s="38" t="s">
        <v>671</v>
      </c>
      <c r="F132" s="38" t="s">
        <v>653</v>
      </c>
      <c r="G132" s="60">
        <v>0</v>
      </c>
      <c r="H132" s="51">
        <f t="shared" si="3"/>
        <v>0</v>
      </c>
      <c r="I132" s="52"/>
      <c r="J132" s="52" t="s">
        <v>705</v>
      </c>
      <c r="K132" s="47" t="s">
        <v>722</v>
      </c>
    </row>
    <row r="133" spans="1:20" s="80" customFormat="1" ht="66" x14ac:dyDescent="0.25">
      <c r="B133" s="48" t="s">
        <v>604</v>
      </c>
      <c r="C133" s="38" t="s">
        <v>435</v>
      </c>
      <c r="D133" s="49">
        <v>5057</v>
      </c>
      <c r="E133" s="38" t="s">
        <v>671</v>
      </c>
      <c r="F133" s="38" t="s">
        <v>653</v>
      </c>
      <c r="G133" s="60">
        <v>0</v>
      </c>
      <c r="H133" s="51">
        <f t="shared" ref="H133:H140" si="4">G133*100</f>
        <v>0</v>
      </c>
      <c r="I133" s="52"/>
      <c r="J133" s="52" t="s">
        <v>705</v>
      </c>
      <c r="K133" s="47" t="s">
        <v>722</v>
      </c>
    </row>
    <row r="134" spans="1:20" s="80" customFormat="1" ht="39.6" x14ac:dyDescent="0.25">
      <c r="B134" s="61" t="s">
        <v>598</v>
      </c>
      <c r="C134" s="58" t="s">
        <v>585</v>
      </c>
      <c r="D134" s="49">
        <v>5007</v>
      </c>
      <c r="E134" s="38" t="s">
        <v>586</v>
      </c>
      <c r="F134" s="38" t="s">
        <v>653</v>
      </c>
      <c r="G134" s="60">
        <v>1.4200000000000001E-2</v>
      </c>
      <c r="H134" s="51">
        <f t="shared" si="4"/>
        <v>1.4200000000000002</v>
      </c>
      <c r="I134" s="52"/>
      <c r="J134" s="52" t="s">
        <v>706</v>
      </c>
      <c r="K134" s="47" t="s">
        <v>741</v>
      </c>
    </row>
    <row r="135" spans="1:20" s="80" customFormat="1" ht="66" x14ac:dyDescent="0.25">
      <c r="B135" s="61" t="s">
        <v>596</v>
      </c>
      <c r="C135" s="58" t="s">
        <v>574</v>
      </c>
      <c r="D135" s="49">
        <v>5008</v>
      </c>
      <c r="E135" s="38" t="s">
        <v>575</v>
      </c>
      <c r="F135" s="38" t="s">
        <v>653</v>
      </c>
      <c r="G135" s="60">
        <v>1.9300000000000001E-2</v>
      </c>
      <c r="H135" s="51">
        <f t="shared" si="4"/>
        <v>1.9300000000000002</v>
      </c>
      <c r="I135" s="52"/>
      <c r="J135" s="52" t="s">
        <v>709</v>
      </c>
      <c r="K135" s="47" t="s">
        <v>723</v>
      </c>
    </row>
    <row r="136" spans="1:20" s="80" customFormat="1" ht="52.8" x14ac:dyDescent="0.25">
      <c r="B136" s="61" t="s">
        <v>218</v>
      </c>
      <c r="C136" s="58" t="s">
        <v>243</v>
      </c>
      <c r="D136" s="49">
        <v>5046</v>
      </c>
      <c r="E136" s="38" t="s">
        <v>672</v>
      </c>
      <c r="F136" s="38" t="s">
        <v>653</v>
      </c>
      <c r="G136" s="60">
        <v>0</v>
      </c>
      <c r="H136" s="51">
        <f t="shared" si="4"/>
        <v>0</v>
      </c>
      <c r="I136" s="52"/>
      <c r="J136" s="52" t="s">
        <v>705</v>
      </c>
      <c r="K136" s="47" t="s">
        <v>724</v>
      </c>
    </row>
    <row r="137" spans="1:20" s="80" customFormat="1" ht="92.4" x14ac:dyDescent="0.25">
      <c r="A137" s="74"/>
      <c r="B137" s="48" t="s">
        <v>221</v>
      </c>
      <c r="C137" s="58" t="s">
        <v>673</v>
      </c>
      <c r="D137" s="49">
        <v>5067</v>
      </c>
      <c r="E137" s="38" t="s">
        <v>674</v>
      </c>
      <c r="F137" s="38" t="s">
        <v>653</v>
      </c>
      <c r="G137" s="60">
        <v>4.9799999999999997E-2</v>
      </c>
      <c r="H137" s="51">
        <f t="shared" si="4"/>
        <v>4.9799999999999995</v>
      </c>
      <c r="I137" s="52"/>
      <c r="J137" s="52" t="s">
        <v>706</v>
      </c>
      <c r="K137" s="47" t="s">
        <v>725</v>
      </c>
      <c r="L137" s="74"/>
      <c r="M137" s="74"/>
      <c r="N137" s="74"/>
      <c r="O137" s="74"/>
      <c r="P137" s="74"/>
      <c r="Q137" s="74"/>
      <c r="R137" s="74"/>
      <c r="S137" s="74"/>
      <c r="T137" s="74"/>
    </row>
    <row r="138" spans="1:20" s="80" customFormat="1" ht="92.4" x14ac:dyDescent="0.25">
      <c r="A138" s="74"/>
      <c r="B138" s="48" t="s">
        <v>221</v>
      </c>
      <c r="C138" s="38" t="s">
        <v>136</v>
      </c>
      <c r="D138" s="49">
        <v>5068</v>
      </c>
      <c r="E138" s="38" t="s">
        <v>674</v>
      </c>
      <c r="F138" s="38" t="s">
        <v>653</v>
      </c>
      <c r="G138" s="62">
        <v>4.9799999999999997E-2</v>
      </c>
      <c r="H138" s="54">
        <f t="shared" si="4"/>
        <v>4.9799999999999995</v>
      </c>
      <c r="I138" s="52"/>
      <c r="J138" s="52" t="s">
        <v>705</v>
      </c>
      <c r="K138" s="47" t="s">
        <v>725</v>
      </c>
      <c r="L138" s="74"/>
      <c r="M138" s="74"/>
      <c r="N138" s="74"/>
      <c r="O138" s="74"/>
      <c r="P138" s="74"/>
      <c r="Q138" s="74"/>
      <c r="R138" s="74"/>
      <c r="S138" s="74"/>
      <c r="T138" s="74"/>
    </row>
    <row r="139" spans="1:20" s="80" customFormat="1" ht="92.4" x14ac:dyDescent="0.25">
      <c r="A139" s="74"/>
      <c r="B139" s="48" t="s">
        <v>221</v>
      </c>
      <c r="C139" s="38" t="s">
        <v>201</v>
      </c>
      <c r="D139" s="49">
        <v>5071</v>
      </c>
      <c r="E139" s="38" t="s">
        <v>674</v>
      </c>
      <c r="F139" s="38" t="s">
        <v>653</v>
      </c>
      <c r="G139" s="60">
        <v>4.9799999999999997E-2</v>
      </c>
      <c r="H139" s="51">
        <f t="shared" si="4"/>
        <v>4.9799999999999995</v>
      </c>
      <c r="I139" s="52"/>
      <c r="J139" s="52" t="s">
        <v>705</v>
      </c>
      <c r="K139" s="47" t="s">
        <v>725</v>
      </c>
      <c r="L139" s="74"/>
      <c r="M139" s="74"/>
      <c r="N139" s="74"/>
      <c r="O139" s="74"/>
      <c r="P139" s="74"/>
      <c r="Q139" s="74"/>
      <c r="R139" s="74"/>
      <c r="S139" s="74"/>
      <c r="T139" s="74"/>
    </row>
    <row r="140" spans="1:20" s="80" customFormat="1" ht="40.200000000000003" thickBot="1" x14ac:dyDescent="0.3">
      <c r="B140" s="48" t="s">
        <v>589</v>
      </c>
      <c r="C140" s="38" t="s">
        <v>259</v>
      </c>
      <c r="D140" s="49">
        <v>5027</v>
      </c>
      <c r="E140" s="38" t="s">
        <v>675</v>
      </c>
      <c r="F140" s="38" t="s">
        <v>653</v>
      </c>
      <c r="G140" s="60">
        <v>1.4500000000000001E-2</v>
      </c>
      <c r="H140" s="51">
        <f t="shared" si="4"/>
        <v>1.4500000000000002</v>
      </c>
      <c r="I140" s="52"/>
      <c r="J140" s="52" t="s">
        <v>709</v>
      </c>
      <c r="K140" s="47" t="s">
        <v>726</v>
      </c>
    </row>
    <row r="141" spans="1:20" s="80" customFormat="1" ht="53.4" thickTop="1" x14ac:dyDescent="0.25">
      <c r="B141" s="48" t="s">
        <v>505</v>
      </c>
      <c r="C141" s="58" t="s">
        <v>583</v>
      </c>
      <c r="D141" s="49">
        <v>5023</v>
      </c>
      <c r="E141" s="63" t="s">
        <v>700</v>
      </c>
      <c r="F141" s="38" t="s">
        <v>653</v>
      </c>
      <c r="G141" s="60">
        <v>0</v>
      </c>
      <c r="H141" s="51">
        <v>1</v>
      </c>
      <c r="I141" s="52"/>
      <c r="J141" s="52" t="s">
        <v>705</v>
      </c>
      <c r="K141" s="47" t="s">
        <v>727</v>
      </c>
    </row>
    <row r="142" spans="1:20" s="80" customFormat="1" ht="40.200000000000003" thickBot="1" x14ac:dyDescent="0.3">
      <c r="B142" s="61" t="s">
        <v>602</v>
      </c>
      <c r="C142" s="58" t="s">
        <v>142</v>
      </c>
      <c r="D142" s="49">
        <v>5003</v>
      </c>
      <c r="E142" s="38" t="s">
        <v>676</v>
      </c>
      <c r="F142" s="38" t="s">
        <v>653</v>
      </c>
      <c r="G142" s="60">
        <v>1.11E-2</v>
      </c>
      <c r="H142" s="51">
        <f t="shared" ref="H142:H181" si="5">G142*100</f>
        <v>1.1100000000000001</v>
      </c>
      <c r="I142" s="52"/>
      <c r="J142" s="52" t="s">
        <v>709</v>
      </c>
      <c r="K142" s="47" t="s">
        <v>728</v>
      </c>
    </row>
    <row r="143" spans="1:20" s="80" customFormat="1" ht="40.200000000000003" thickTop="1" x14ac:dyDescent="0.25">
      <c r="B143" s="48" t="s">
        <v>505</v>
      </c>
      <c r="C143" s="38" t="s">
        <v>640</v>
      </c>
      <c r="D143" s="49">
        <v>5033</v>
      </c>
      <c r="E143" s="63" t="s">
        <v>700</v>
      </c>
      <c r="F143" s="38" t="s">
        <v>653</v>
      </c>
      <c r="G143" s="60">
        <v>0</v>
      </c>
      <c r="H143" s="51">
        <f t="shared" si="5"/>
        <v>0</v>
      </c>
      <c r="I143" s="52"/>
      <c r="J143" s="52" t="s">
        <v>705</v>
      </c>
      <c r="K143" s="47" t="s">
        <v>727</v>
      </c>
    </row>
    <row r="144" spans="1:20" s="80" customFormat="1" ht="66" x14ac:dyDescent="0.25">
      <c r="B144" s="61" t="s">
        <v>592</v>
      </c>
      <c r="C144" s="58" t="s">
        <v>578</v>
      </c>
      <c r="D144" s="49">
        <v>5002</v>
      </c>
      <c r="E144" s="38" t="s">
        <v>677</v>
      </c>
      <c r="F144" s="38" t="s">
        <v>653</v>
      </c>
      <c r="G144" s="60">
        <v>8.9999999999999993E-3</v>
      </c>
      <c r="H144" s="51">
        <f t="shared" si="5"/>
        <v>0.89999999999999991</v>
      </c>
      <c r="I144" s="52"/>
      <c r="J144" s="52" t="s">
        <v>706</v>
      </c>
      <c r="K144" s="47" t="s">
        <v>729</v>
      </c>
    </row>
    <row r="145" spans="1:20" s="80" customFormat="1" ht="66" x14ac:dyDescent="0.25">
      <c r="B145" s="48" t="s">
        <v>599</v>
      </c>
      <c r="C145" s="38" t="s">
        <v>270</v>
      </c>
      <c r="D145" s="49">
        <v>5061</v>
      </c>
      <c r="E145" s="38" t="s">
        <v>273</v>
      </c>
      <c r="F145" s="38" t="s">
        <v>653</v>
      </c>
      <c r="G145" s="60">
        <v>8.5599999999999996E-2</v>
      </c>
      <c r="H145" s="51">
        <f t="shared" si="5"/>
        <v>8.5599999999999987</v>
      </c>
      <c r="I145" s="52"/>
      <c r="J145" s="52" t="s">
        <v>706</v>
      </c>
      <c r="K145" s="47" t="s">
        <v>730</v>
      </c>
    </row>
    <row r="146" spans="1:20" s="80" customFormat="1" ht="66" x14ac:dyDescent="0.25">
      <c r="B146" s="48" t="s">
        <v>599</v>
      </c>
      <c r="C146" s="58" t="s">
        <v>678</v>
      </c>
      <c r="D146" s="49">
        <v>5062</v>
      </c>
      <c r="E146" s="38" t="s">
        <v>679</v>
      </c>
      <c r="F146" s="38" t="s">
        <v>653</v>
      </c>
      <c r="G146" s="60">
        <v>8.5599999999999996E-2</v>
      </c>
      <c r="H146" s="51">
        <f t="shared" si="5"/>
        <v>8.5599999999999987</v>
      </c>
      <c r="I146" s="52"/>
      <c r="J146" s="52" t="s">
        <v>706</v>
      </c>
      <c r="K146" s="47" t="s">
        <v>730</v>
      </c>
    </row>
    <row r="147" spans="1:20" s="80" customFormat="1" ht="66" x14ac:dyDescent="0.25">
      <c r="B147" s="48" t="s">
        <v>599</v>
      </c>
      <c r="C147" s="58" t="s">
        <v>680</v>
      </c>
      <c r="D147" s="49">
        <v>5063</v>
      </c>
      <c r="E147" s="38" t="s">
        <v>679</v>
      </c>
      <c r="F147" s="38" t="s">
        <v>653</v>
      </c>
      <c r="G147" s="60">
        <v>8.5599999999999996E-2</v>
      </c>
      <c r="H147" s="51">
        <f t="shared" si="5"/>
        <v>8.5599999999999987</v>
      </c>
      <c r="I147" s="52"/>
      <c r="J147" s="52" t="s">
        <v>706</v>
      </c>
      <c r="K147" s="47" t="s">
        <v>730</v>
      </c>
    </row>
    <row r="148" spans="1:20" s="80" customFormat="1" ht="66" x14ac:dyDescent="0.25">
      <c r="B148" s="48" t="s">
        <v>599</v>
      </c>
      <c r="C148" s="38" t="s">
        <v>647</v>
      </c>
      <c r="D148" s="49">
        <v>5079</v>
      </c>
      <c r="E148" s="38" t="s">
        <v>273</v>
      </c>
      <c r="F148" s="38" t="s">
        <v>653</v>
      </c>
      <c r="G148" s="60">
        <v>8.5599999999999996E-2</v>
      </c>
      <c r="H148" s="51">
        <f t="shared" si="5"/>
        <v>8.5599999999999987</v>
      </c>
      <c r="I148" s="52"/>
      <c r="J148" s="52" t="s">
        <v>706</v>
      </c>
      <c r="K148" s="47" t="s">
        <v>730</v>
      </c>
    </row>
    <row r="149" spans="1:20" s="80" customFormat="1" ht="39.6" x14ac:dyDescent="0.25">
      <c r="B149" s="48" t="s">
        <v>124</v>
      </c>
      <c r="C149" s="58" t="s">
        <v>521</v>
      </c>
      <c r="D149" s="49">
        <v>5009</v>
      </c>
      <c r="E149" s="38" t="s">
        <v>526</v>
      </c>
      <c r="F149" s="38" t="s">
        <v>653</v>
      </c>
      <c r="G149" s="59">
        <v>0</v>
      </c>
      <c r="H149" s="54">
        <f t="shared" si="5"/>
        <v>0</v>
      </c>
      <c r="I149" s="52"/>
      <c r="J149" s="52" t="s">
        <v>732</v>
      </c>
      <c r="K149" s="47" t="s">
        <v>731</v>
      </c>
    </row>
    <row r="150" spans="1:20" s="80" customFormat="1" ht="39.6" x14ac:dyDescent="0.25">
      <c r="B150" s="48" t="s">
        <v>124</v>
      </c>
      <c r="C150" s="38" t="s">
        <v>616</v>
      </c>
      <c r="D150" s="49">
        <v>5018</v>
      </c>
      <c r="E150" s="38" t="s">
        <v>617</v>
      </c>
      <c r="F150" s="38" t="s">
        <v>653</v>
      </c>
      <c r="G150" s="59">
        <v>0</v>
      </c>
      <c r="H150" s="54">
        <f t="shared" si="5"/>
        <v>0</v>
      </c>
      <c r="I150" s="52"/>
      <c r="J150" s="52" t="s">
        <v>709</v>
      </c>
      <c r="K150" s="47" t="s">
        <v>731</v>
      </c>
    </row>
    <row r="151" spans="1:20" s="80" customFormat="1" ht="39.6" x14ac:dyDescent="0.25">
      <c r="B151" s="48" t="s">
        <v>124</v>
      </c>
      <c r="C151" s="58" t="s">
        <v>122</v>
      </c>
      <c r="D151" s="49">
        <v>5035</v>
      </c>
      <c r="E151" s="38" t="s">
        <v>238</v>
      </c>
      <c r="F151" s="38" t="s">
        <v>653</v>
      </c>
      <c r="G151" s="59">
        <v>0</v>
      </c>
      <c r="H151" s="54">
        <f t="shared" si="5"/>
        <v>0</v>
      </c>
      <c r="I151" s="52"/>
      <c r="J151" s="52" t="s">
        <v>709</v>
      </c>
      <c r="K151" s="47" t="s">
        <v>731</v>
      </c>
    </row>
    <row r="152" spans="1:20" ht="39.6" x14ac:dyDescent="0.25">
      <c r="A152" s="80"/>
      <c r="B152" s="48" t="s">
        <v>588</v>
      </c>
      <c r="C152" s="38" t="s">
        <v>635</v>
      </c>
      <c r="D152" s="49">
        <v>5030</v>
      </c>
      <c r="E152" s="38" t="s">
        <v>681</v>
      </c>
      <c r="F152" s="38" t="s">
        <v>653</v>
      </c>
      <c r="G152" s="64">
        <v>0</v>
      </c>
      <c r="H152" s="51">
        <f t="shared" si="5"/>
        <v>0</v>
      </c>
      <c r="I152" s="52"/>
      <c r="J152" s="52" t="s">
        <v>705</v>
      </c>
      <c r="K152" s="47" t="s">
        <v>703</v>
      </c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1:20" ht="39.6" x14ac:dyDescent="0.25">
      <c r="A153" s="80"/>
      <c r="B153" s="48" t="s">
        <v>589</v>
      </c>
      <c r="C153" s="38" t="s">
        <v>259</v>
      </c>
      <c r="D153" s="49">
        <v>5027</v>
      </c>
      <c r="E153" s="38" t="s">
        <v>115</v>
      </c>
      <c r="F153" s="38" t="s">
        <v>646</v>
      </c>
      <c r="G153" s="50">
        <v>0</v>
      </c>
      <c r="H153" s="51">
        <f t="shared" si="5"/>
        <v>0</v>
      </c>
      <c r="I153" s="52"/>
      <c r="J153" s="52"/>
      <c r="K153" s="47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1:20" ht="39.6" x14ac:dyDescent="0.25">
      <c r="A154" s="80"/>
      <c r="B154" s="48" t="s">
        <v>590</v>
      </c>
      <c r="C154" s="38" t="s">
        <v>126</v>
      </c>
      <c r="D154" s="49">
        <v>5051</v>
      </c>
      <c r="E154" s="38" t="s">
        <v>682</v>
      </c>
      <c r="F154" s="38" t="s">
        <v>653</v>
      </c>
      <c r="G154" s="64">
        <v>0</v>
      </c>
      <c r="H154" s="51">
        <f t="shared" si="5"/>
        <v>0</v>
      </c>
      <c r="I154" s="52"/>
      <c r="J154" s="52" t="s">
        <v>709</v>
      </c>
      <c r="K154" s="47" t="s">
        <v>731</v>
      </c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1:20" ht="39.6" x14ac:dyDescent="0.25">
      <c r="A155" s="80"/>
      <c r="B155" s="48" t="s">
        <v>268</v>
      </c>
      <c r="C155" s="58" t="s">
        <v>14</v>
      </c>
      <c r="D155" s="49">
        <v>5010</v>
      </c>
      <c r="E155" s="38" t="s">
        <v>683</v>
      </c>
      <c r="F155" s="38" t="s">
        <v>653</v>
      </c>
      <c r="G155" s="64">
        <v>0</v>
      </c>
      <c r="H155" s="51">
        <f t="shared" si="5"/>
        <v>0</v>
      </c>
      <c r="I155" s="52"/>
      <c r="J155" s="52" t="s">
        <v>709</v>
      </c>
      <c r="K155" s="47" t="s">
        <v>731</v>
      </c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1:20" ht="39.6" x14ac:dyDescent="0.25">
      <c r="A156" s="80"/>
      <c r="B156" s="48" t="s">
        <v>268</v>
      </c>
      <c r="C156" s="38" t="s">
        <v>21</v>
      </c>
      <c r="D156" s="49">
        <v>5011</v>
      </c>
      <c r="E156" s="38" t="s">
        <v>683</v>
      </c>
      <c r="F156" s="38" t="s">
        <v>653</v>
      </c>
      <c r="G156" s="64">
        <v>0</v>
      </c>
      <c r="H156" s="51">
        <f t="shared" si="5"/>
        <v>0</v>
      </c>
      <c r="I156" s="52"/>
      <c r="J156" s="52" t="s">
        <v>709</v>
      </c>
      <c r="K156" s="47" t="s">
        <v>731</v>
      </c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1:20" ht="26.4" x14ac:dyDescent="0.25">
      <c r="A157" s="80"/>
      <c r="B157" s="48" t="s">
        <v>593</v>
      </c>
      <c r="C157" s="38" t="s">
        <v>257</v>
      </c>
      <c r="D157" s="49">
        <v>5047</v>
      </c>
      <c r="E157" s="38" t="s">
        <v>2</v>
      </c>
      <c r="F157" s="38" t="s">
        <v>646</v>
      </c>
      <c r="G157" s="50">
        <v>0</v>
      </c>
      <c r="H157" s="51">
        <f t="shared" si="5"/>
        <v>0</v>
      </c>
      <c r="I157" s="52"/>
      <c r="J157" s="52"/>
      <c r="K157" s="47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1:20" ht="79.2" x14ac:dyDescent="0.25">
      <c r="A158" s="80"/>
      <c r="B158" s="48" t="s">
        <v>594</v>
      </c>
      <c r="C158" s="38" t="s">
        <v>260</v>
      </c>
      <c r="D158" s="49">
        <v>5001</v>
      </c>
      <c r="E158" s="38" t="s">
        <v>684</v>
      </c>
      <c r="F158" s="38" t="s">
        <v>653</v>
      </c>
      <c r="G158" s="64">
        <v>0</v>
      </c>
      <c r="H158" s="51">
        <f t="shared" si="5"/>
        <v>0</v>
      </c>
      <c r="I158" s="52"/>
      <c r="J158" s="52" t="s">
        <v>709</v>
      </c>
      <c r="K158" s="47" t="s">
        <v>731</v>
      </c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1:20" ht="66" x14ac:dyDescent="0.25">
      <c r="A159" s="80"/>
      <c r="B159" s="48" t="s">
        <v>638</v>
      </c>
      <c r="C159" s="38" t="s">
        <v>22</v>
      </c>
      <c r="D159" s="49">
        <v>5064</v>
      </c>
      <c r="E159" s="38" t="s">
        <v>685</v>
      </c>
      <c r="F159" s="38" t="s">
        <v>653</v>
      </c>
      <c r="G159" s="64">
        <v>0</v>
      </c>
      <c r="H159" s="51">
        <f t="shared" si="5"/>
        <v>0</v>
      </c>
      <c r="I159" s="52"/>
      <c r="J159" s="52" t="s">
        <v>709</v>
      </c>
      <c r="K159" s="47" t="s">
        <v>733</v>
      </c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1:20" ht="66" x14ac:dyDescent="0.25">
      <c r="A160" s="80"/>
      <c r="B160" s="48" t="s">
        <v>638</v>
      </c>
      <c r="C160" s="38" t="s">
        <v>686</v>
      </c>
      <c r="D160" s="49">
        <v>5078</v>
      </c>
      <c r="E160" s="38" t="s">
        <v>20</v>
      </c>
      <c r="F160" s="38" t="s">
        <v>653</v>
      </c>
      <c r="G160" s="64">
        <v>0</v>
      </c>
      <c r="H160" s="51">
        <f t="shared" si="5"/>
        <v>0</v>
      </c>
      <c r="I160" s="52"/>
      <c r="J160" s="52" t="s">
        <v>709</v>
      </c>
      <c r="K160" s="47" t="s">
        <v>733</v>
      </c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1:20" ht="66" x14ac:dyDescent="0.25">
      <c r="A161" s="80"/>
      <c r="B161" s="48" t="s">
        <v>638</v>
      </c>
      <c r="C161" s="38" t="s">
        <v>687</v>
      </c>
      <c r="D161" s="49">
        <v>5080</v>
      </c>
      <c r="E161" s="38" t="s">
        <v>685</v>
      </c>
      <c r="F161" s="38" t="s">
        <v>653</v>
      </c>
      <c r="G161" s="64">
        <v>0</v>
      </c>
      <c r="H161" s="51">
        <f t="shared" si="5"/>
        <v>0</v>
      </c>
      <c r="I161" s="52"/>
      <c r="J161" s="52" t="s">
        <v>709</v>
      </c>
      <c r="K161" s="47" t="s">
        <v>733</v>
      </c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1:20" ht="26.4" x14ac:dyDescent="0.25">
      <c r="A162" s="80"/>
      <c r="B162" s="48" t="s">
        <v>225</v>
      </c>
      <c r="C162" s="38" t="s">
        <v>239</v>
      </c>
      <c r="D162" s="49">
        <v>5070</v>
      </c>
      <c r="E162" s="38" t="s">
        <v>61</v>
      </c>
      <c r="F162" s="38" t="s">
        <v>653</v>
      </c>
      <c r="G162" s="64">
        <v>1.04E-2</v>
      </c>
      <c r="H162" s="51">
        <f t="shared" si="5"/>
        <v>1.04</v>
      </c>
      <c r="I162" s="52"/>
      <c r="J162" s="52" t="s">
        <v>705</v>
      </c>
      <c r="K162" s="47" t="s">
        <v>734</v>
      </c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1:20" ht="39.6" x14ac:dyDescent="0.25">
      <c r="A163" s="80"/>
      <c r="B163" s="48" t="s">
        <v>269</v>
      </c>
      <c r="C163" s="38" t="s">
        <v>276</v>
      </c>
      <c r="D163" s="49">
        <v>5055</v>
      </c>
      <c r="E163" s="38" t="s">
        <v>688</v>
      </c>
      <c r="F163" s="38" t="s">
        <v>653</v>
      </c>
      <c r="G163" s="59">
        <v>0</v>
      </c>
      <c r="H163" s="54">
        <f t="shared" si="5"/>
        <v>0</v>
      </c>
      <c r="I163" s="52"/>
      <c r="J163" s="52" t="s">
        <v>705</v>
      </c>
      <c r="K163" s="47" t="s">
        <v>735</v>
      </c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1:20" ht="66" x14ac:dyDescent="0.25">
      <c r="A164" s="80"/>
      <c r="B164" s="48" t="s">
        <v>701</v>
      </c>
      <c r="C164" s="38" t="s">
        <v>439</v>
      </c>
      <c r="D164" s="49">
        <v>5053</v>
      </c>
      <c r="E164" s="38" t="s">
        <v>479</v>
      </c>
      <c r="F164" s="38" t="s">
        <v>646</v>
      </c>
      <c r="G164" s="50">
        <v>0</v>
      </c>
      <c r="H164" s="51">
        <f t="shared" si="5"/>
        <v>0</v>
      </c>
      <c r="I164" s="52"/>
      <c r="J164" s="52"/>
      <c r="K164" s="47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1:20" ht="39.6" x14ac:dyDescent="0.25">
      <c r="A165" s="80"/>
      <c r="B165" s="48" t="s">
        <v>636</v>
      </c>
      <c r="C165" s="38" t="s">
        <v>531</v>
      </c>
      <c r="D165" s="49">
        <v>5037</v>
      </c>
      <c r="E165" s="38" t="s">
        <v>689</v>
      </c>
      <c r="F165" s="38" t="s">
        <v>653</v>
      </c>
      <c r="G165" s="64">
        <v>0</v>
      </c>
      <c r="H165" s="51">
        <f t="shared" si="5"/>
        <v>0</v>
      </c>
      <c r="I165" s="52"/>
      <c r="J165" s="52" t="s">
        <v>705</v>
      </c>
      <c r="K165" s="47" t="s">
        <v>735</v>
      </c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1:20" ht="39.6" x14ac:dyDescent="0.25">
      <c r="A166" s="80"/>
      <c r="B166" s="48" t="s">
        <v>636</v>
      </c>
      <c r="C166" s="38" t="s">
        <v>561</v>
      </c>
      <c r="D166" s="49">
        <v>5038</v>
      </c>
      <c r="E166" s="38" t="s">
        <v>689</v>
      </c>
      <c r="F166" s="38" t="s">
        <v>653</v>
      </c>
      <c r="G166" s="64">
        <v>0</v>
      </c>
      <c r="H166" s="51">
        <f t="shared" si="5"/>
        <v>0</v>
      </c>
      <c r="I166" s="52"/>
      <c r="J166" s="52" t="s">
        <v>705</v>
      </c>
      <c r="K166" s="47" t="s">
        <v>735</v>
      </c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1:20" ht="39.6" x14ac:dyDescent="0.25">
      <c r="A167" s="80"/>
      <c r="B167" s="61" t="s">
        <v>597</v>
      </c>
      <c r="C167" s="58" t="s">
        <v>633</v>
      </c>
      <c r="D167" s="49">
        <v>5020</v>
      </c>
      <c r="E167" s="38" t="s">
        <v>690</v>
      </c>
      <c r="F167" s="38" t="s">
        <v>653</v>
      </c>
      <c r="G167" s="64">
        <v>0</v>
      </c>
      <c r="H167" s="51">
        <f t="shared" si="5"/>
        <v>0</v>
      </c>
      <c r="I167" s="52"/>
      <c r="J167" s="52" t="s">
        <v>705</v>
      </c>
      <c r="K167" s="47" t="s">
        <v>735</v>
      </c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1:20" ht="39.6" x14ac:dyDescent="0.25">
      <c r="A168" s="80"/>
      <c r="B168" s="48" t="s">
        <v>637</v>
      </c>
      <c r="C168" s="38" t="s">
        <v>248</v>
      </c>
      <c r="D168" s="49">
        <v>5014</v>
      </c>
      <c r="E168" s="38" t="s">
        <v>247</v>
      </c>
      <c r="F168" s="38" t="s">
        <v>653</v>
      </c>
      <c r="G168" s="59">
        <f>5.36%+0.72%</f>
        <v>6.08E-2</v>
      </c>
      <c r="H168" s="54">
        <f t="shared" si="5"/>
        <v>6.08</v>
      </c>
      <c r="I168" s="52"/>
      <c r="J168" s="52" t="s">
        <v>705</v>
      </c>
      <c r="K168" s="47" t="s">
        <v>735</v>
      </c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1:20" ht="39.6" x14ac:dyDescent="0.25">
      <c r="A169" s="80"/>
      <c r="B169" s="48" t="s">
        <v>637</v>
      </c>
      <c r="C169" s="38" t="s">
        <v>502</v>
      </c>
      <c r="D169" s="49">
        <v>5076</v>
      </c>
      <c r="E169" s="38" t="s">
        <v>146</v>
      </c>
      <c r="F169" s="38" t="s">
        <v>646</v>
      </c>
      <c r="G169" s="53">
        <v>0</v>
      </c>
      <c r="H169" s="54">
        <f t="shared" si="5"/>
        <v>0</v>
      </c>
      <c r="I169" s="52"/>
      <c r="J169" s="52"/>
      <c r="K169" s="47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1:20" ht="39.6" x14ac:dyDescent="0.25">
      <c r="A170" s="80"/>
      <c r="B170" s="48" t="s">
        <v>600</v>
      </c>
      <c r="C170" s="38" t="s">
        <v>648</v>
      </c>
      <c r="D170" s="49">
        <v>5025</v>
      </c>
      <c r="E170" s="38" t="s">
        <v>227</v>
      </c>
      <c r="F170" s="38" t="s">
        <v>646</v>
      </c>
      <c r="G170" s="50">
        <v>0</v>
      </c>
      <c r="H170" s="51">
        <f t="shared" si="5"/>
        <v>0</v>
      </c>
      <c r="I170" s="52"/>
      <c r="J170" s="52"/>
      <c r="K170" s="47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1:20" ht="39.6" x14ac:dyDescent="0.25">
      <c r="A171" s="80"/>
      <c r="B171" s="48" t="s">
        <v>600</v>
      </c>
      <c r="C171" s="38" t="s">
        <v>648</v>
      </c>
      <c r="D171" s="49">
        <v>5025</v>
      </c>
      <c r="E171" s="38" t="s">
        <v>230</v>
      </c>
      <c r="F171" s="38" t="s">
        <v>646</v>
      </c>
      <c r="G171" s="50">
        <v>0</v>
      </c>
      <c r="H171" s="51">
        <f t="shared" si="5"/>
        <v>0</v>
      </c>
      <c r="I171" s="52"/>
      <c r="J171" s="52"/>
      <c r="K171" s="47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1:20" ht="39.6" x14ac:dyDescent="0.25">
      <c r="A172" s="80"/>
      <c r="B172" s="48" t="s">
        <v>600</v>
      </c>
      <c r="C172" s="38" t="s">
        <v>648</v>
      </c>
      <c r="D172" s="49">
        <v>5025</v>
      </c>
      <c r="E172" s="38" t="s">
        <v>231</v>
      </c>
      <c r="F172" s="38" t="s">
        <v>646</v>
      </c>
      <c r="G172" s="50">
        <v>0</v>
      </c>
      <c r="H172" s="51">
        <f t="shared" si="5"/>
        <v>0</v>
      </c>
      <c r="I172" s="52"/>
      <c r="J172" s="52"/>
      <c r="K172" s="47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1:20" ht="39.6" x14ac:dyDescent="0.25">
      <c r="A173" s="80"/>
      <c r="B173" s="48" t="s">
        <v>601</v>
      </c>
      <c r="C173" s="58" t="s">
        <v>634</v>
      </c>
      <c r="D173" s="49">
        <v>5021</v>
      </c>
      <c r="E173" s="38" t="s">
        <v>691</v>
      </c>
      <c r="F173" s="38" t="s">
        <v>653</v>
      </c>
      <c r="G173" s="64">
        <v>0</v>
      </c>
      <c r="H173" s="51">
        <f t="shared" si="5"/>
        <v>0</v>
      </c>
      <c r="I173" s="52"/>
      <c r="J173" s="52" t="s">
        <v>709</v>
      </c>
      <c r="K173" s="47" t="s">
        <v>728</v>
      </c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1:20" ht="39.6" x14ac:dyDescent="0.25">
      <c r="A174" s="80"/>
      <c r="B174" s="48" t="s">
        <v>601</v>
      </c>
      <c r="C174" s="58" t="s">
        <v>174</v>
      </c>
      <c r="D174" s="49">
        <v>5065</v>
      </c>
      <c r="E174" s="38" t="s">
        <v>175</v>
      </c>
      <c r="F174" s="38" t="s">
        <v>653</v>
      </c>
      <c r="G174" s="64">
        <v>0</v>
      </c>
      <c r="H174" s="51">
        <f t="shared" si="5"/>
        <v>0</v>
      </c>
      <c r="I174" s="52"/>
      <c r="J174" s="52" t="s">
        <v>709</v>
      </c>
      <c r="K174" s="47" t="s">
        <v>728</v>
      </c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1:20" ht="39.6" x14ac:dyDescent="0.25">
      <c r="A175" s="80"/>
      <c r="B175" s="48" t="s">
        <v>506</v>
      </c>
      <c r="C175" s="38" t="s">
        <v>67</v>
      </c>
      <c r="D175" s="49">
        <v>5075</v>
      </c>
      <c r="E175" s="38" t="s">
        <v>692</v>
      </c>
      <c r="F175" s="38" t="s">
        <v>653</v>
      </c>
      <c r="G175" s="64">
        <v>0</v>
      </c>
      <c r="H175" s="51">
        <f t="shared" si="5"/>
        <v>0</v>
      </c>
      <c r="I175" s="52"/>
      <c r="J175" s="52" t="s">
        <v>709</v>
      </c>
      <c r="K175" s="47" t="s">
        <v>728</v>
      </c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1:20" ht="39.6" x14ac:dyDescent="0.25">
      <c r="A176" s="80"/>
      <c r="B176" s="48" t="s">
        <v>603</v>
      </c>
      <c r="C176" s="38" t="s">
        <v>621</v>
      </c>
      <c r="D176" s="49">
        <v>5017</v>
      </c>
      <c r="E176" s="38" t="s">
        <v>623</v>
      </c>
      <c r="F176" s="38" t="s">
        <v>653</v>
      </c>
      <c r="G176" s="59">
        <v>0</v>
      </c>
      <c r="H176" s="54">
        <f t="shared" si="5"/>
        <v>0</v>
      </c>
      <c r="I176" s="52"/>
      <c r="J176" s="52" t="s">
        <v>709</v>
      </c>
      <c r="K176" s="47" t="s">
        <v>728</v>
      </c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1:20" ht="52.8" x14ac:dyDescent="0.25">
      <c r="B177" s="48" t="s">
        <v>284</v>
      </c>
      <c r="C177" s="38" t="s">
        <v>285</v>
      </c>
      <c r="D177" s="49">
        <v>5072</v>
      </c>
      <c r="E177" s="38" t="s">
        <v>282</v>
      </c>
      <c r="F177" s="38" t="s">
        <v>646</v>
      </c>
      <c r="G177" s="50">
        <v>0</v>
      </c>
      <c r="H177" s="51">
        <f t="shared" si="5"/>
        <v>0</v>
      </c>
      <c r="I177" s="52"/>
      <c r="J177" s="52"/>
      <c r="K177" s="47"/>
    </row>
    <row r="178" spans="1:20" ht="39.6" x14ac:dyDescent="0.25">
      <c r="B178" s="48" t="s">
        <v>220</v>
      </c>
      <c r="C178" s="38" t="s">
        <v>437</v>
      </c>
      <c r="D178" s="49">
        <v>5052</v>
      </c>
      <c r="E178" s="38" t="s">
        <v>471</v>
      </c>
      <c r="F178" s="38" t="s">
        <v>646</v>
      </c>
      <c r="G178" s="53">
        <v>0</v>
      </c>
      <c r="H178" s="54">
        <f t="shared" si="5"/>
        <v>0</v>
      </c>
      <c r="I178" s="52"/>
      <c r="J178" s="52"/>
      <c r="K178" s="47"/>
    </row>
    <row r="179" spans="1:20" ht="39.6" x14ac:dyDescent="0.25">
      <c r="B179" s="48" t="s">
        <v>220</v>
      </c>
      <c r="C179" s="58" t="s">
        <v>551</v>
      </c>
      <c r="D179" s="49">
        <v>5073</v>
      </c>
      <c r="E179" s="38" t="s">
        <v>693</v>
      </c>
      <c r="F179" s="38" t="s">
        <v>653</v>
      </c>
      <c r="G179" s="64">
        <v>0</v>
      </c>
      <c r="H179" s="51">
        <f t="shared" si="5"/>
        <v>0</v>
      </c>
      <c r="I179" s="52"/>
      <c r="J179" s="52" t="s">
        <v>709</v>
      </c>
      <c r="K179" s="47" t="s">
        <v>728</v>
      </c>
    </row>
    <row r="180" spans="1:20" ht="39.6" x14ac:dyDescent="0.25">
      <c r="A180" s="80"/>
      <c r="B180" s="48" t="s">
        <v>600</v>
      </c>
      <c r="C180" s="38" t="s">
        <v>648</v>
      </c>
      <c r="D180" s="49">
        <v>5025</v>
      </c>
      <c r="E180" s="38" t="s">
        <v>696</v>
      </c>
      <c r="F180" s="38" t="s">
        <v>653</v>
      </c>
      <c r="G180" s="60">
        <v>0</v>
      </c>
      <c r="H180" s="51">
        <f t="shared" si="5"/>
        <v>0</v>
      </c>
      <c r="I180" s="52"/>
      <c r="J180" s="52" t="s">
        <v>705</v>
      </c>
      <c r="K180" s="47" t="s">
        <v>736</v>
      </c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1:20" ht="40.200000000000003" thickBot="1" x14ac:dyDescent="0.3">
      <c r="B181" s="65" t="s">
        <v>699</v>
      </c>
      <c r="C181" s="66" t="s">
        <v>694</v>
      </c>
      <c r="D181" s="67">
        <v>5081</v>
      </c>
      <c r="E181" s="68" t="s">
        <v>695</v>
      </c>
      <c r="F181" s="68" t="s">
        <v>653</v>
      </c>
      <c r="G181" s="69">
        <v>0</v>
      </c>
      <c r="H181" s="70">
        <f t="shared" si="5"/>
        <v>0</v>
      </c>
      <c r="I181" s="84"/>
      <c r="J181" s="85" t="s">
        <v>737</v>
      </c>
      <c r="K181" s="86" t="s">
        <v>728</v>
      </c>
    </row>
    <row r="182" spans="1:20" ht="13.8" thickTop="1" x14ac:dyDescent="0.25">
      <c r="B182" s="74"/>
      <c r="C182" s="81"/>
      <c r="D182" s="82"/>
      <c r="E182" s="81"/>
      <c r="F182" s="81"/>
      <c r="G182" s="81"/>
      <c r="H182" s="81"/>
      <c r="I182" s="77"/>
      <c r="J182" s="77"/>
    </row>
    <row r="183" spans="1:20" x14ac:dyDescent="0.25">
      <c r="B183" s="161" t="s">
        <v>738</v>
      </c>
      <c r="C183" s="161"/>
      <c r="D183" s="161"/>
      <c r="E183" s="161"/>
      <c r="F183" s="161"/>
      <c r="G183" s="161"/>
      <c r="H183" s="161"/>
      <c r="I183" s="83"/>
      <c r="J183" s="83"/>
    </row>
    <row r="184" spans="1:20" x14ac:dyDescent="0.25">
      <c r="B184" s="71"/>
      <c r="C184" s="72"/>
      <c r="D184" s="82"/>
      <c r="E184" s="72"/>
      <c r="F184" s="72"/>
      <c r="G184" s="72"/>
      <c r="H184" s="72"/>
      <c r="I184" s="77"/>
      <c r="J184" s="77"/>
    </row>
    <row r="185" spans="1:20" x14ac:dyDescent="0.25">
      <c r="B185" s="162" t="s">
        <v>697</v>
      </c>
      <c r="C185" s="162"/>
      <c r="D185" s="162"/>
      <c r="E185" s="162"/>
      <c r="F185" s="162"/>
      <c r="G185" s="162"/>
      <c r="H185" s="162"/>
      <c r="I185" s="83"/>
      <c r="J185" s="83"/>
    </row>
    <row r="186" spans="1:20" x14ac:dyDescent="0.25">
      <c r="B186" s="162" t="s">
        <v>698</v>
      </c>
      <c r="C186" s="162"/>
      <c r="D186" s="162"/>
      <c r="E186" s="162"/>
      <c r="F186" s="162"/>
      <c r="G186" s="162"/>
      <c r="H186" s="162"/>
      <c r="I186" s="83"/>
      <c r="J186" s="83"/>
    </row>
    <row r="187" spans="1:20" x14ac:dyDescent="0.25">
      <c r="B187" s="162"/>
      <c r="C187" s="162"/>
      <c r="D187" s="162"/>
      <c r="E187" s="162"/>
      <c r="F187" s="162"/>
      <c r="G187" s="162"/>
      <c r="H187" s="162"/>
      <c r="I187" s="72"/>
      <c r="J187" s="72"/>
    </row>
    <row r="188" spans="1:20" x14ac:dyDescent="0.25">
      <c r="B188" s="162"/>
      <c r="C188" s="162"/>
      <c r="D188" s="162"/>
      <c r="E188" s="162"/>
      <c r="F188" s="162"/>
      <c r="G188" s="162"/>
      <c r="H188" s="162"/>
      <c r="I188" s="72"/>
      <c r="J188" s="72"/>
    </row>
    <row r="189" spans="1:20" x14ac:dyDescent="0.25">
      <c r="B189" s="162"/>
      <c r="C189" s="162"/>
      <c r="D189" s="162"/>
      <c r="E189" s="162"/>
      <c r="F189" s="162"/>
      <c r="G189" s="162"/>
      <c r="H189" s="162"/>
      <c r="I189" s="72"/>
      <c r="J189" s="72"/>
    </row>
    <row r="190" spans="1:20" x14ac:dyDescent="0.25">
      <c r="B190" s="162"/>
      <c r="C190" s="162"/>
      <c r="D190" s="162"/>
      <c r="E190" s="162"/>
      <c r="F190" s="162"/>
      <c r="G190" s="162"/>
      <c r="H190" s="162"/>
      <c r="I190" s="72"/>
      <c r="J190" s="72"/>
    </row>
    <row r="191" spans="1:20" x14ac:dyDescent="0.25">
      <c r="B191" s="162"/>
      <c r="C191" s="162"/>
      <c r="D191" s="162"/>
      <c r="E191" s="162"/>
      <c r="F191" s="162"/>
      <c r="G191" s="162"/>
      <c r="H191" s="162"/>
      <c r="I191" s="72"/>
      <c r="J191" s="72"/>
    </row>
    <row r="192" spans="1:20" x14ac:dyDescent="0.25">
      <c r="B192" s="74"/>
    </row>
    <row r="196" spans="2:2" x14ac:dyDescent="0.25">
      <c r="B196" s="74"/>
    </row>
  </sheetData>
  <mergeCells count="17">
    <mergeCell ref="B183:H183"/>
    <mergeCell ref="B191:H191"/>
    <mergeCell ref="B185:H185"/>
    <mergeCell ref="B186:H186"/>
    <mergeCell ref="B187:H187"/>
    <mergeCell ref="B188:H188"/>
    <mergeCell ref="B189:H189"/>
    <mergeCell ref="B190:H190"/>
    <mergeCell ref="K2:K4"/>
    <mergeCell ref="J2:J4"/>
    <mergeCell ref="B2:B4"/>
    <mergeCell ref="C2:C4"/>
    <mergeCell ref="D2:D4"/>
    <mergeCell ref="E2:E4"/>
    <mergeCell ref="F2:F4"/>
    <mergeCell ref="G2:G4"/>
    <mergeCell ref="H2:H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5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10</vt:i4>
      </vt:variant>
    </vt:vector>
  </HeadingPairs>
  <TitlesOfParts>
    <vt:vector size="14" baseType="lpstr">
      <vt:lpstr>qry</vt:lpstr>
      <vt:lpstr>CostiLaura (DOC CORRENTE)</vt:lpstr>
      <vt:lpstr>FPA - Elenco rendimenti</vt:lpstr>
      <vt:lpstr>Lavorazione_Quota Azioni</vt:lpstr>
      <vt:lpstr>'CostiLaura (DOC CORRENTE)'!Area_stampa</vt:lpstr>
      <vt:lpstr>'FPA - Elenco rendimenti'!Area_stampa</vt:lpstr>
      <vt:lpstr>'Lavorazione_Quota Azioni'!Area_stampa</vt:lpstr>
      <vt:lpstr>qry!Area_stampa</vt:lpstr>
      <vt:lpstr>TAV_LINEE</vt:lpstr>
      <vt:lpstr>TAV_PROD</vt:lpstr>
      <vt:lpstr>'CostiLaura (DOC CORRENTE)'!Titoli_stampa</vt:lpstr>
      <vt:lpstr>'FPA - Elenco rendimenti'!Titoli_stampa</vt:lpstr>
      <vt:lpstr>'Lavorazione_Quota Azioni'!Titoli_stampa</vt:lpstr>
      <vt:lpstr>qry!Titoli_stampa</vt:lpstr>
    </vt:vector>
  </TitlesOfParts>
  <Company>COVIP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Mattioni</dc:creator>
  <cp:lastModifiedBy>De Felice Maria Laura</cp:lastModifiedBy>
  <cp:lastPrinted>2024-06-10T15:18:42Z</cp:lastPrinted>
  <dcterms:created xsi:type="dcterms:W3CDTF">2007-01-25T08:27:21Z</dcterms:created>
  <dcterms:modified xsi:type="dcterms:W3CDTF">2024-06-10T15:20:10Z</dcterms:modified>
</cp:coreProperties>
</file>