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e196de16632242a6/School/Kings Undergraduate/RGB/RoboticsGroupProject/Modelling/"/>
    </mc:Choice>
  </mc:AlternateContent>
  <bookViews>
    <workbookView xWindow="0" yWindow="0" windowWidth="24576" windowHeight="9396" activeTab="1"/>
  </bookViews>
  <sheets>
    <sheet name="Raw Data" sheetId="1" r:id="rId1"/>
    <sheet name="Graph 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4" i="2" l="1"/>
  <c r="A43" i="2"/>
  <c r="E35" i="2"/>
  <c r="E36" i="2"/>
  <c r="E37" i="2"/>
  <c r="E38" i="2"/>
  <c r="E39" i="2"/>
  <c r="E40" i="2"/>
  <c r="E34" i="2"/>
  <c r="G32" i="2"/>
  <c r="C34" i="2"/>
  <c r="B34" i="2"/>
  <c r="B35" i="2"/>
  <c r="C35" i="2"/>
  <c r="B36" i="2"/>
  <c r="C36" i="2"/>
  <c r="B37" i="2"/>
  <c r="C37" i="2"/>
  <c r="B38" i="2"/>
  <c r="C38" i="2"/>
  <c r="B39" i="2"/>
  <c r="C39" i="2"/>
  <c r="B40" i="2"/>
  <c r="C40" i="2"/>
  <c r="D4" i="2"/>
  <c r="D5" i="2"/>
  <c r="D6" i="2"/>
  <c r="D7" i="2"/>
  <c r="D8" i="2"/>
  <c r="D9" i="2"/>
  <c r="D3" i="2"/>
  <c r="C3" i="2"/>
  <c r="C7" i="2"/>
  <c r="C5" i="2" s="1"/>
  <c r="C8" i="2"/>
  <c r="C4" i="2" s="1"/>
  <c r="C9" i="2"/>
  <c r="E4" i="2"/>
  <c r="E7" i="2"/>
  <c r="E8" i="2" s="1"/>
  <c r="E3" i="2"/>
  <c r="E5" i="2"/>
  <c r="E9" i="2"/>
  <c r="E6" i="2"/>
  <c r="D31" i="1"/>
  <c r="D32" i="1"/>
  <c r="D33" i="1"/>
  <c r="D34" i="1"/>
  <c r="D35" i="1"/>
  <c r="D30" i="1"/>
  <c r="D18" i="1"/>
  <c r="D19" i="1"/>
  <c r="D20" i="1"/>
  <c r="D21" i="1"/>
  <c r="D22" i="1"/>
  <c r="D17" i="1"/>
  <c r="D4" i="1"/>
  <c r="D5" i="1"/>
  <c r="D6" i="1"/>
  <c r="D7" i="1"/>
  <c r="D8" i="1"/>
  <c r="D3" i="1"/>
  <c r="D10" i="1" s="1"/>
  <c r="O10" i="1"/>
  <c r="N10" i="1"/>
  <c r="M10" i="1"/>
  <c r="L10" i="1"/>
  <c r="K10" i="1"/>
  <c r="L9" i="1"/>
  <c r="M9" i="1"/>
  <c r="N9" i="1"/>
  <c r="O9" i="1"/>
  <c r="K9" i="1"/>
  <c r="D24" i="1"/>
  <c r="D9" i="1"/>
  <c r="B9" i="2" s="1"/>
  <c r="B3" i="2" s="1"/>
  <c r="D37" i="1" l="1"/>
  <c r="D36" i="1"/>
  <c r="B7" i="2" s="1"/>
  <c r="B5" i="2" s="1"/>
  <c r="D23" i="1"/>
  <c r="B8" i="2" s="1"/>
  <c r="B4" i="2" s="1"/>
  <c r="C37" i="1"/>
  <c r="B37" i="1"/>
  <c r="C36" i="1"/>
  <c r="B36" i="1"/>
  <c r="C24" i="1"/>
  <c r="B24" i="1"/>
  <c r="C23" i="1"/>
  <c r="B23" i="1"/>
  <c r="C10" i="1"/>
  <c r="B10" i="1"/>
  <c r="C9" i="1" l="1"/>
  <c r="B9" i="1"/>
</calcChain>
</file>

<file path=xl/sharedStrings.xml><?xml version="1.0" encoding="utf-8"?>
<sst xmlns="http://schemas.openxmlformats.org/spreadsheetml/2006/main" count="80" uniqueCount="37">
  <si>
    <t>Left</t>
  </si>
  <si>
    <t>trial 1</t>
  </si>
  <si>
    <t>trail 2</t>
  </si>
  <si>
    <t>trail 3</t>
  </si>
  <si>
    <t>trial 4</t>
  </si>
  <si>
    <t>trial 5</t>
  </si>
  <si>
    <t>trial 6</t>
  </si>
  <si>
    <t>Midrange</t>
  </si>
  <si>
    <t>Average</t>
  </si>
  <si>
    <t>Right</t>
  </si>
  <si>
    <t>R=60</t>
  </si>
  <si>
    <t>Deg =25</t>
  </si>
  <si>
    <t>Deg = 145</t>
  </si>
  <si>
    <t xml:space="preserve">R = 0 </t>
  </si>
  <si>
    <t>R9.4</t>
  </si>
  <si>
    <t xml:space="preserve">113 deg </t>
  </si>
  <si>
    <t>Ratio</t>
  </si>
  <si>
    <t>Medium corner 75% off</t>
  </si>
  <si>
    <t>Light corner 60% off</t>
  </si>
  <si>
    <t>Tight corner 100% off</t>
  </si>
  <si>
    <t>Centered</t>
  </si>
  <si>
    <t>BLACK</t>
  </si>
  <si>
    <t>WHITE</t>
  </si>
  <si>
    <t>Graph Data</t>
  </si>
  <si>
    <t>Turns</t>
  </si>
  <si>
    <t>Sensor</t>
  </si>
  <si>
    <t>Medium W</t>
  </si>
  <si>
    <t>Tight W</t>
  </si>
  <si>
    <t>Light W</t>
  </si>
  <si>
    <t>Straight</t>
  </si>
  <si>
    <t>Light B</t>
  </si>
  <si>
    <t>Medium B</t>
  </si>
  <si>
    <t>Tight B</t>
  </si>
  <si>
    <t xml:space="preserve">Sensor Unc </t>
  </si>
  <si>
    <t>Ratio Unc</t>
  </si>
  <si>
    <t>Graph for Proportionality</t>
  </si>
  <si>
    <t>Sensor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</si>
</sst>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66" fontId="0" fillId="0" borderId="0" xfId="0" applyNumberFormat="1"/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General Trend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8955040857532481E-2"/>
          <c:y val="0.10875861994224473"/>
          <c:w val="0.92947955021294815"/>
          <c:h val="0.87271350613233023"/>
        </c:manualLayout>
      </c:layout>
      <c:scatterChart>
        <c:scatterStyle val="lineMarker"/>
        <c:varyColors val="0"/>
        <c:ser>
          <c:idx val="1"/>
          <c:order val="0"/>
          <c:tx>
            <c:v>Sensor Vs Ratio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'Graph Data'!$C$3:$C$9</c:f>
                <c:numCache>
                  <c:formatCode>General</c:formatCode>
                  <c:ptCount val="7"/>
                  <c:pt idx="0">
                    <c:v>24.000852514919014</c:v>
                  </c:pt>
                  <c:pt idx="1">
                    <c:v>0.61761128896678752</c:v>
                  </c:pt>
                  <c:pt idx="2">
                    <c:v>0.25668109510975601</c:v>
                  </c:pt>
                  <c:pt idx="3">
                    <c:v>0</c:v>
                  </c:pt>
                  <c:pt idx="4">
                    <c:v>0.25668109510975601</c:v>
                  </c:pt>
                  <c:pt idx="5">
                    <c:v>0.61761128896678752</c:v>
                  </c:pt>
                  <c:pt idx="6">
                    <c:v>24.000852514919014</c:v>
                  </c:pt>
                </c:numCache>
              </c:numRef>
            </c:plus>
            <c:minus>
              <c:numRef>
                <c:f>'Graph Data'!$C$3:$C$9</c:f>
                <c:numCache>
                  <c:formatCode>General</c:formatCode>
                  <c:ptCount val="7"/>
                  <c:pt idx="0">
                    <c:v>24.000852514919014</c:v>
                  </c:pt>
                  <c:pt idx="1">
                    <c:v>0.61761128896678752</c:v>
                  </c:pt>
                  <c:pt idx="2">
                    <c:v>0.25668109510975601</c:v>
                  </c:pt>
                  <c:pt idx="3">
                    <c:v>0</c:v>
                  </c:pt>
                  <c:pt idx="4">
                    <c:v>0.25668109510975601</c:v>
                  </c:pt>
                  <c:pt idx="5">
                    <c:v>0.61761128896678752</c:v>
                  </c:pt>
                  <c:pt idx="6">
                    <c:v>24.000852514919014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'Graph Data'!$E$3:$E$9</c:f>
              <c:numCache>
                <c:formatCode>0.000</c:formatCode>
                <c:ptCount val="7"/>
                <c:pt idx="0" formatCode="General">
                  <c:v>6.3333333333333339E-2</c:v>
                </c:pt>
                <c:pt idx="1">
                  <c:v>6.8333333333333329E-2</c:v>
                </c:pt>
                <c:pt idx="2">
                  <c:v>7.3333333333333334E-2</c:v>
                </c:pt>
                <c:pt idx="3">
                  <c:v>0.15333333333333335</c:v>
                </c:pt>
                <c:pt idx="4">
                  <c:v>0.22666666666666668</c:v>
                </c:pt>
                <c:pt idx="5">
                  <c:v>0.26666666666666672</c:v>
                </c:pt>
                <c:pt idx="6">
                  <c:v>0.3066666666666667</c:v>
                </c:pt>
              </c:numCache>
            </c:numRef>
          </c:xVal>
          <c:yVal>
            <c:numRef>
              <c:f>'Graph Data'!$B$3:$B$9</c:f>
              <c:numCache>
                <c:formatCode>0.000</c:formatCode>
                <c:ptCount val="7"/>
                <c:pt idx="0" formatCode="General">
                  <c:v>18.073639265801273</c:v>
                </c:pt>
                <c:pt idx="1">
                  <c:v>2.9486198154921675</c:v>
                </c:pt>
                <c:pt idx="2">
                  <c:v>1.730226270412115</c:v>
                </c:pt>
                <c:pt idx="3">
                  <c:v>1</c:v>
                </c:pt>
                <c:pt idx="4">
                  <c:v>1.730226270412115</c:v>
                </c:pt>
                <c:pt idx="5">
                  <c:v>2.9486198154921675</c:v>
                </c:pt>
                <c:pt idx="6">
                  <c:v>18.073639265801273</c:v>
                </c:pt>
              </c:numCache>
            </c:numRef>
          </c:yVal>
          <c:smooth val="0"/>
        </c:ser>
        <c:ser>
          <c:idx val="0"/>
          <c:order val="1"/>
          <c:tx>
            <c:v>Sensor Vs Ratio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6840112666691698"/>
                  <c:y val="-0.43482502529247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'Graph Data'!$C$3:$C$9</c:f>
                <c:numCache>
                  <c:formatCode>General</c:formatCode>
                  <c:ptCount val="7"/>
                  <c:pt idx="0">
                    <c:v>24.000852514919014</c:v>
                  </c:pt>
                  <c:pt idx="1">
                    <c:v>0.61761128896678752</c:v>
                  </c:pt>
                  <c:pt idx="2">
                    <c:v>0.25668109510975601</c:v>
                  </c:pt>
                  <c:pt idx="3">
                    <c:v>0</c:v>
                  </c:pt>
                  <c:pt idx="4">
                    <c:v>0.25668109510975601</c:v>
                  </c:pt>
                  <c:pt idx="5">
                    <c:v>0.61761128896678752</c:v>
                  </c:pt>
                  <c:pt idx="6">
                    <c:v>24.000852514919014</c:v>
                  </c:pt>
                </c:numCache>
              </c:numRef>
            </c:plus>
            <c:minus>
              <c:numRef>
                <c:f>'Graph Data'!$C$3:$C$9</c:f>
                <c:numCache>
                  <c:formatCode>General</c:formatCode>
                  <c:ptCount val="7"/>
                  <c:pt idx="0">
                    <c:v>24.000852514919014</c:v>
                  </c:pt>
                  <c:pt idx="1">
                    <c:v>0.61761128896678752</c:v>
                  </c:pt>
                  <c:pt idx="2">
                    <c:v>0.25668109510975601</c:v>
                  </c:pt>
                  <c:pt idx="3">
                    <c:v>0</c:v>
                  </c:pt>
                  <c:pt idx="4">
                    <c:v>0.25668109510975601</c:v>
                  </c:pt>
                  <c:pt idx="5">
                    <c:v>0.61761128896678752</c:v>
                  </c:pt>
                  <c:pt idx="6">
                    <c:v>24.000852514919014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'Graph Data'!$E$3:$E$9</c:f>
              <c:numCache>
                <c:formatCode>0.000</c:formatCode>
                <c:ptCount val="7"/>
                <c:pt idx="0" formatCode="General">
                  <c:v>6.3333333333333339E-2</c:v>
                </c:pt>
                <c:pt idx="1">
                  <c:v>6.8333333333333329E-2</c:v>
                </c:pt>
                <c:pt idx="2">
                  <c:v>7.3333333333333334E-2</c:v>
                </c:pt>
                <c:pt idx="3">
                  <c:v>0.15333333333333335</c:v>
                </c:pt>
                <c:pt idx="4">
                  <c:v>0.22666666666666668</c:v>
                </c:pt>
                <c:pt idx="5">
                  <c:v>0.26666666666666672</c:v>
                </c:pt>
                <c:pt idx="6">
                  <c:v>0.3066666666666667</c:v>
                </c:pt>
              </c:numCache>
            </c:numRef>
          </c:xVal>
          <c:yVal>
            <c:numRef>
              <c:f>'Graph Data'!$B$3:$B$9</c:f>
              <c:numCache>
                <c:formatCode>0.000</c:formatCode>
                <c:ptCount val="7"/>
                <c:pt idx="0" formatCode="General">
                  <c:v>18.073639265801273</c:v>
                </c:pt>
                <c:pt idx="1">
                  <c:v>2.9486198154921675</c:v>
                </c:pt>
                <c:pt idx="2">
                  <c:v>1.730226270412115</c:v>
                </c:pt>
                <c:pt idx="3">
                  <c:v>1</c:v>
                </c:pt>
                <c:pt idx="4">
                  <c:v>1.730226270412115</c:v>
                </c:pt>
                <c:pt idx="5">
                  <c:v>2.9486198154921675</c:v>
                </c:pt>
                <c:pt idx="6">
                  <c:v>18.073639265801273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269744"/>
        <c:axId val="689269352"/>
      </c:scatterChart>
      <c:valAx>
        <c:axId val="68926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9269352"/>
        <c:crosses val="autoZero"/>
        <c:crossBetween val="midCat"/>
      </c:valAx>
      <c:valAx>
        <c:axId val="68926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926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955040857532481E-2"/>
          <c:y val="0.10875861994224473"/>
          <c:w val="0.92947955021294815"/>
          <c:h val="0.87271350613233023"/>
        </c:manualLayout>
      </c:layout>
      <c:scatterChart>
        <c:scatterStyle val="lineMarker"/>
        <c:varyColors val="0"/>
        <c:ser>
          <c:idx val="0"/>
          <c:order val="0"/>
          <c:tx>
            <c:v>White Sensor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1"/>
            <c:dispRSqr val="0"/>
            <c:dispEq val="1"/>
            <c:trendlineLbl>
              <c:layout>
                <c:manualLayout>
                  <c:x val="-5.5347190301167484E-2"/>
                  <c:y val="-3.72904510730299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'Graph Data'!$E$37:$E$40</c:f>
              <c:numCache>
                <c:formatCode>0.000</c:formatCode>
                <c:ptCount val="4"/>
                <c:pt idx="0">
                  <c:v>0</c:v>
                </c:pt>
                <c:pt idx="1">
                  <c:v>7.3333333333333334E-2</c:v>
                </c:pt>
                <c:pt idx="2">
                  <c:v>0.11333333333333337</c:v>
                </c:pt>
                <c:pt idx="3">
                  <c:v>0.15333333333333335</c:v>
                </c:pt>
              </c:numCache>
            </c:numRef>
          </c:xVal>
          <c:yVal>
            <c:numRef>
              <c:f>'Graph Data'!$B$37:$B$40</c:f>
              <c:numCache>
                <c:formatCode>General</c:formatCode>
                <c:ptCount val="4"/>
                <c:pt idx="0">
                  <c:v>1</c:v>
                </c:pt>
                <c:pt idx="1">
                  <c:v>1.730226270412115</c:v>
                </c:pt>
                <c:pt idx="2">
                  <c:v>2.9486198154921675</c:v>
                </c:pt>
                <c:pt idx="3">
                  <c:v>18.073639265801273</c:v>
                </c:pt>
              </c:numCache>
            </c:numRef>
          </c:yVal>
          <c:smooth val="0"/>
        </c:ser>
        <c:ser>
          <c:idx val="1"/>
          <c:order val="1"/>
          <c:tx>
            <c:v>Black Sensor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1"/>
            <c:dispRSqr val="0"/>
            <c:dispEq val="1"/>
            <c:trendlineLbl>
              <c:layout>
                <c:manualLayout>
                  <c:x val="-6.5174116114347869E-2"/>
                  <c:y val="-0.528944081279685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'Graph Data'!$E$34:$E$37</c:f>
              <c:numCache>
                <c:formatCode>0.000</c:formatCode>
                <c:ptCount val="4"/>
                <c:pt idx="0">
                  <c:v>-9.0000000000000011E-2</c:v>
                </c:pt>
                <c:pt idx="1">
                  <c:v>-8.500000000000002E-2</c:v>
                </c:pt>
                <c:pt idx="2">
                  <c:v>-8.0000000000000016E-2</c:v>
                </c:pt>
                <c:pt idx="3">
                  <c:v>0</c:v>
                </c:pt>
              </c:numCache>
            </c:numRef>
          </c:xVal>
          <c:yVal>
            <c:numRef>
              <c:f>'Graph Data'!$B$34:$B$37</c:f>
              <c:numCache>
                <c:formatCode>General</c:formatCode>
                <c:ptCount val="4"/>
                <c:pt idx="0">
                  <c:v>18.073639265801273</c:v>
                </c:pt>
                <c:pt idx="1">
                  <c:v>2.9486198154921675</c:v>
                </c:pt>
                <c:pt idx="2">
                  <c:v>1.730226270412115</c:v>
                </c:pt>
                <c:pt idx="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259944"/>
        <c:axId val="689260728"/>
      </c:scatterChart>
      <c:valAx>
        <c:axId val="689259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9260728"/>
        <c:crosses val="autoZero"/>
        <c:crossBetween val="midCat"/>
      </c:valAx>
      <c:valAx>
        <c:axId val="68926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9259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259079</xdr:colOff>
      <xdr:row>1</xdr:row>
      <xdr:rowOff>102870</xdr:rowOff>
    </xdr:from>
    <xdr:to>
      <xdr:col>20</xdr:col>
      <xdr:colOff>564218</xdr:colOff>
      <xdr:row>28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318654</xdr:colOff>
      <xdr:row>30</xdr:row>
      <xdr:rowOff>27708</xdr:rowOff>
    </xdr:from>
    <xdr:to>
      <xdr:col>21</xdr:col>
      <xdr:colOff>14193</xdr:colOff>
      <xdr:row>56</xdr:row>
      <xdr:rowOff>143048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opLeftCell="A16" zoomScaleNormal="100" workbookViewId="0">
      <selection activeCell="U12" sqref="U12"/>
    </sheetView>
  </sheetViews>
  <sheetFormatPr defaultRowHeight="14.4" x14ac:dyDescent="0.3"/>
  <sheetData>
    <row r="1" spans="1:16" x14ac:dyDescent="0.3">
      <c r="A1" s="2" t="s">
        <v>19</v>
      </c>
      <c r="B1" s="2"/>
      <c r="C1" s="2"/>
      <c r="J1" s="1" t="s">
        <v>22</v>
      </c>
      <c r="K1" s="1"/>
      <c r="L1" s="1"/>
      <c r="M1" t="s">
        <v>20</v>
      </c>
      <c r="N1" s="2" t="s">
        <v>21</v>
      </c>
      <c r="O1" s="2"/>
      <c r="P1" s="2"/>
    </row>
    <row r="2" spans="1:16" x14ac:dyDescent="0.3">
      <c r="B2" t="s">
        <v>0</v>
      </c>
      <c r="C2" t="s">
        <v>9</v>
      </c>
      <c r="D2" t="s">
        <v>16</v>
      </c>
      <c r="E2" t="s">
        <v>12</v>
      </c>
      <c r="K2" s="5">
        <v>1</v>
      </c>
      <c r="L2" s="5">
        <v>0.5</v>
      </c>
      <c r="M2" s="1" t="s">
        <v>20</v>
      </c>
      <c r="N2" s="5">
        <v>0.5</v>
      </c>
      <c r="O2" s="5">
        <v>1</v>
      </c>
    </row>
    <row r="3" spans="1:16" x14ac:dyDescent="0.3">
      <c r="A3" t="s">
        <v>1</v>
      </c>
      <c r="B3">
        <v>579</v>
      </c>
      <c r="C3">
        <v>17</v>
      </c>
      <c r="D3" s="4">
        <f>B3/C3</f>
        <v>34.058823529411768</v>
      </c>
      <c r="E3" t="s">
        <v>13</v>
      </c>
      <c r="I3" t="s">
        <v>1</v>
      </c>
      <c r="K3">
        <v>0.3</v>
      </c>
      <c r="L3">
        <v>0.2</v>
      </c>
      <c r="M3">
        <v>0.14000000000000001</v>
      </c>
      <c r="N3">
        <v>0.06</v>
      </c>
      <c r="O3">
        <v>0.05</v>
      </c>
    </row>
    <row r="4" spans="1:16" x14ac:dyDescent="0.3">
      <c r="A4" t="s">
        <v>2</v>
      </c>
      <c r="B4">
        <v>694</v>
      </c>
      <c r="C4">
        <v>69</v>
      </c>
      <c r="D4" s="4">
        <f t="shared" ref="D4:D8" si="0">B4/C4</f>
        <v>10.057971014492754</v>
      </c>
      <c r="I4" t="s">
        <v>2</v>
      </c>
      <c r="K4">
        <v>0.28000000000000003</v>
      </c>
      <c r="L4">
        <v>0.22</v>
      </c>
      <c r="M4">
        <v>0.15</v>
      </c>
      <c r="N4">
        <v>7.0000000000000007E-2</v>
      </c>
      <c r="O4">
        <v>0.06</v>
      </c>
    </row>
    <row r="5" spans="1:16" x14ac:dyDescent="0.3">
      <c r="A5" t="s">
        <v>3</v>
      </c>
      <c r="B5">
        <v>608</v>
      </c>
      <c r="C5">
        <v>29</v>
      </c>
      <c r="D5" s="4">
        <f t="shared" si="0"/>
        <v>20.96551724137931</v>
      </c>
      <c r="I5" t="s">
        <v>3</v>
      </c>
      <c r="K5">
        <v>0.34</v>
      </c>
      <c r="L5">
        <v>0.26</v>
      </c>
      <c r="M5">
        <v>0.17</v>
      </c>
      <c r="N5">
        <v>0.09</v>
      </c>
      <c r="O5">
        <v>0.08</v>
      </c>
    </row>
    <row r="6" spans="1:16" x14ac:dyDescent="0.3">
      <c r="A6" t="s">
        <v>4</v>
      </c>
      <c r="B6">
        <v>608</v>
      </c>
      <c r="C6">
        <v>35</v>
      </c>
      <c r="D6" s="4">
        <f t="shared" si="0"/>
        <v>17.37142857142857</v>
      </c>
      <c r="I6" t="s">
        <v>4</v>
      </c>
    </row>
    <row r="7" spans="1:16" x14ac:dyDescent="0.3">
      <c r="A7" t="s">
        <v>5</v>
      </c>
      <c r="B7">
        <v>650</v>
      </c>
      <c r="C7">
        <v>56</v>
      </c>
      <c r="D7" s="4">
        <f t="shared" si="0"/>
        <v>11.607142857142858</v>
      </c>
      <c r="I7" t="s">
        <v>5</v>
      </c>
    </row>
    <row r="8" spans="1:16" x14ac:dyDescent="0.3">
      <c r="A8" t="s">
        <v>6</v>
      </c>
      <c r="B8">
        <v>604</v>
      </c>
      <c r="C8">
        <v>42</v>
      </c>
      <c r="D8" s="4">
        <f t="shared" si="0"/>
        <v>14.380952380952381</v>
      </c>
      <c r="I8" t="s">
        <v>6</v>
      </c>
    </row>
    <row r="9" spans="1:16" x14ac:dyDescent="0.3">
      <c r="A9" t="s">
        <v>8</v>
      </c>
      <c r="B9" s="4">
        <f>AVERAGE(B3:B8)</f>
        <v>623.83333333333337</v>
      </c>
      <c r="C9" s="4">
        <f>AVERAGE(C3:C8)</f>
        <v>41.333333333333336</v>
      </c>
      <c r="D9" s="4">
        <f>AVERAGE(D3:D8)</f>
        <v>18.073639265801273</v>
      </c>
      <c r="I9" t="s">
        <v>8</v>
      </c>
      <c r="K9">
        <f>AVERAGE(K3:K8)</f>
        <v>0.3066666666666667</v>
      </c>
      <c r="L9">
        <f t="shared" ref="L9:O9" si="1">AVERAGE(L3:L8)</f>
        <v>0.22666666666666668</v>
      </c>
      <c r="M9">
        <f t="shared" si="1"/>
        <v>0.15333333333333335</v>
      </c>
      <c r="N9">
        <f t="shared" si="1"/>
        <v>7.3333333333333334E-2</v>
      </c>
      <c r="O9">
        <f t="shared" si="1"/>
        <v>6.3333333333333339E-2</v>
      </c>
    </row>
    <row r="10" spans="1:16" x14ac:dyDescent="0.3">
      <c r="A10" t="s">
        <v>7</v>
      </c>
      <c r="B10" s="4">
        <f>MAX(B3:B8)-MIN(B3:B8)</f>
        <v>115</v>
      </c>
      <c r="C10" s="4">
        <f>MAX(C3:C8)-MIN(C3:C8)</f>
        <v>52</v>
      </c>
      <c r="D10" s="4">
        <f>MAX(D3:D8)-MIN(D3:D8)</f>
        <v>24.000852514919014</v>
      </c>
      <c r="I10" t="s">
        <v>7</v>
      </c>
      <c r="K10" s="4">
        <f>MAX(K3:K8)-MIN(K3:K8)</f>
        <v>0.06</v>
      </c>
      <c r="L10" s="4">
        <f>MAX(L3:L8)-MIN(L3:L8)</f>
        <v>0.06</v>
      </c>
      <c r="M10" s="4">
        <f>MAX(M3:M8)-MIN(M3:M8)</f>
        <v>0.03</v>
      </c>
      <c r="N10" s="4">
        <f>MAX(N3:N8)-MIN(N3:N8)</f>
        <v>0.03</v>
      </c>
      <c r="O10" s="4">
        <f>MAX(O3:O8)-MIN(O3:O8)</f>
        <v>0.03</v>
      </c>
    </row>
    <row r="15" spans="1:16" x14ac:dyDescent="0.3">
      <c r="A15" s="2" t="s">
        <v>17</v>
      </c>
      <c r="B15" s="2"/>
      <c r="C15" s="2"/>
    </row>
    <row r="16" spans="1:16" x14ac:dyDescent="0.3">
      <c r="B16" t="s">
        <v>0</v>
      </c>
      <c r="C16" t="s">
        <v>9</v>
      </c>
      <c r="D16" t="s">
        <v>16</v>
      </c>
      <c r="E16" t="s">
        <v>14</v>
      </c>
    </row>
    <row r="17" spans="1:5" x14ac:dyDescent="0.3">
      <c r="A17" t="s">
        <v>1</v>
      </c>
      <c r="B17">
        <v>1054</v>
      </c>
      <c r="C17">
        <v>363</v>
      </c>
      <c r="D17" s="4">
        <f>B17/C17</f>
        <v>2.9035812672176307</v>
      </c>
      <c r="E17" t="s">
        <v>15</v>
      </c>
    </row>
    <row r="18" spans="1:5" x14ac:dyDescent="0.3">
      <c r="A18" t="s">
        <v>2</v>
      </c>
      <c r="B18">
        <v>1060</v>
      </c>
      <c r="C18">
        <v>355</v>
      </c>
      <c r="D18" s="4">
        <f t="shared" ref="D18:D22" si="2">B18/C18</f>
        <v>2.9859154929577465</v>
      </c>
    </row>
    <row r="19" spans="1:5" x14ac:dyDescent="0.3">
      <c r="A19" t="s">
        <v>3</v>
      </c>
      <c r="B19">
        <v>964</v>
      </c>
      <c r="C19">
        <v>344</v>
      </c>
      <c r="D19" s="4">
        <f t="shared" si="2"/>
        <v>2.8023255813953489</v>
      </c>
    </row>
    <row r="20" spans="1:5" x14ac:dyDescent="0.3">
      <c r="A20" t="s">
        <v>4</v>
      </c>
      <c r="B20">
        <v>971</v>
      </c>
      <c r="C20">
        <v>286</v>
      </c>
      <c r="D20" s="4">
        <f t="shared" si="2"/>
        <v>3.395104895104895</v>
      </c>
    </row>
    <row r="21" spans="1:5" x14ac:dyDescent="0.3">
      <c r="A21" t="s">
        <v>5</v>
      </c>
      <c r="B21">
        <v>1086</v>
      </c>
      <c r="C21">
        <v>391</v>
      </c>
      <c r="D21" s="4">
        <f t="shared" si="2"/>
        <v>2.7774936061381075</v>
      </c>
    </row>
    <row r="22" spans="1:5" x14ac:dyDescent="0.3">
      <c r="A22" t="s">
        <v>6</v>
      </c>
      <c r="B22">
        <v>1015</v>
      </c>
      <c r="C22">
        <v>359</v>
      </c>
      <c r="D22" s="4">
        <f t="shared" si="2"/>
        <v>2.8272980501392757</v>
      </c>
    </row>
    <row r="23" spans="1:5" x14ac:dyDescent="0.3">
      <c r="A23" t="s">
        <v>8</v>
      </c>
      <c r="B23">
        <f>AVERAGE(C17:C22)</f>
        <v>349.66666666666669</v>
      </c>
      <c r="C23">
        <f>AVERAGE(B17:B22)</f>
        <v>1025</v>
      </c>
      <c r="D23" s="4">
        <f>AVERAGE(D17:D22)</f>
        <v>2.9486198154921675</v>
      </c>
    </row>
    <row r="24" spans="1:5" x14ac:dyDescent="0.3">
      <c r="A24" t="s">
        <v>7</v>
      </c>
      <c r="B24">
        <f>MAX(C17:C22)-MIN(C17:C22)</f>
        <v>105</v>
      </c>
      <c r="C24">
        <f>MAX(B17:B22)-MIN(B17:B22)</f>
        <v>122</v>
      </c>
      <c r="D24" s="4">
        <f>MAX(D17:D22)-MIN(D17:D22)</f>
        <v>0.61761128896678752</v>
      </c>
    </row>
    <row r="28" spans="1:5" x14ac:dyDescent="0.3">
      <c r="A28" s="2" t="s">
        <v>18</v>
      </c>
      <c r="B28" s="2"/>
      <c r="C28" s="2"/>
    </row>
    <row r="29" spans="1:5" x14ac:dyDescent="0.3">
      <c r="B29" t="s">
        <v>0</v>
      </c>
      <c r="C29" t="s">
        <v>9</v>
      </c>
      <c r="D29" t="s">
        <v>16</v>
      </c>
    </row>
    <row r="30" spans="1:5" x14ac:dyDescent="0.3">
      <c r="A30" t="s">
        <v>1</v>
      </c>
      <c r="B30">
        <v>632</v>
      </c>
      <c r="C30">
        <v>355</v>
      </c>
      <c r="D30" s="4">
        <f>B30/C30</f>
        <v>1.7802816901408451</v>
      </c>
      <c r="E30" t="s">
        <v>10</v>
      </c>
    </row>
    <row r="31" spans="1:5" x14ac:dyDescent="0.3">
      <c r="A31" t="s">
        <v>2</v>
      </c>
      <c r="B31">
        <v>605</v>
      </c>
      <c r="C31">
        <v>327</v>
      </c>
      <c r="D31" s="4">
        <f t="shared" ref="D31:D35" si="3">B31/C31</f>
        <v>1.8501529051987768</v>
      </c>
      <c r="E31" t="s">
        <v>11</v>
      </c>
    </row>
    <row r="32" spans="1:5" x14ac:dyDescent="0.3">
      <c r="A32" t="s">
        <v>3</v>
      </c>
      <c r="B32">
        <v>634</v>
      </c>
      <c r="C32">
        <v>366</v>
      </c>
      <c r="D32" s="4">
        <f t="shared" si="3"/>
        <v>1.7322404371584699</v>
      </c>
    </row>
    <row r="33" spans="1:4" x14ac:dyDescent="0.3">
      <c r="A33" t="s">
        <v>4</v>
      </c>
      <c r="B33">
        <v>593</v>
      </c>
      <c r="C33">
        <v>328</v>
      </c>
      <c r="D33" s="4">
        <f t="shared" si="3"/>
        <v>1.8079268292682926</v>
      </c>
    </row>
    <row r="34" spans="1:4" x14ac:dyDescent="0.3">
      <c r="A34" t="s">
        <v>5</v>
      </c>
      <c r="B34">
        <v>655</v>
      </c>
      <c r="C34">
        <v>405</v>
      </c>
      <c r="D34" s="4">
        <f t="shared" si="3"/>
        <v>1.617283950617284</v>
      </c>
    </row>
    <row r="35" spans="1:4" x14ac:dyDescent="0.3">
      <c r="A35" t="s">
        <v>6</v>
      </c>
      <c r="B35">
        <v>537</v>
      </c>
      <c r="C35">
        <v>337</v>
      </c>
      <c r="D35" s="4">
        <f t="shared" si="3"/>
        <v>1.5934718100890208</v>
      </c>
    </row>
    <row r="36" spans="1:4" x14ac:dyDescent="0.3">
      <c r="A36" t="s">
        <v>8</v>
      </c>
      <c r="B36">
        <f>AVERAGE(B30:B35)</f>
        <v>609.33333333333337</v>
      </c>
      <c r="C36">
        <f>AVERAGE(C30:C35)</f>
        <v>353</v>
      </c>
      <c r="D36" s="4">
        <f>AVERAGE(D30:D35)</f>
        <v>1.730226270412115</v>
      </c>
    </row>
    <row r="37" spans="1:4" x14ac:dyDescent="0.3">
      <c r="A37" t="s">
        <v>7</v>
      </c>
      <c r="B37">
        <f>MAX(B30:B35)-MIN(B30:B35)</f>
        <v>118</v>
      </c>
      <c r="C37">
        <f>MAX(C30:C35)-MIN(C30:C35)</f>
        <v>78</v>
      </c>
      <c r="D37" s="4">
        <f>MAX(D30:D35)-MIN(D30:D35)</f>
        <v>0.25668109510975601</v>
      </c>
    </row>
  </sheetData>
  <mergeCells count="4">
    <mergeCell ref="A1:C1"/>
    <mergeCell ref="A15:C15"/>
    <mergeCell ref="A28:C28"/>
    <mergeCell ref="N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zoomScale="85" zoomScaleNormal="85" workbookViewId="0">
      <selection activeCell="A43" sqref="A43"/>
    </sheetView>
  </sheetViews>
  <sheetFormatPr defaultRowHeight="14.4" x14ac:dyDescent="0.3"/>
  <cols>
    <col min="1" max="1" width="13.44140625" customWidth="1"/>
    <col min="2" max="2" width="9" bestFit="1" customWidth="1"/>
    <col min="3" max="3" width="11.21875" customWidth="1"/>
    <col min="4" max="4" width="9.5546875" bestFit="1" customWidth="1"/>
    <col min="5" max="5" width="9" bestFit="1" customWidth="1"/>
    <col min="6" max="6" width="10.44140625" customWidth="1"/>
  </cols>
  <sheetData>
    <row r="1" spans="1:6" x14ac:dyDescent="0.3">
      <c r="A1" t="s">
        <v>23</v>
      </c>
    </row>
    <row r="2" spans="1:6" x14ac:dyDescent="0.3">
      <c r="A2" t="s">
        <v>24</v>
      </c>
      <c r="B2" t="s">
        <v>16</v>
      </c>
      <c r="C2" t="s">
        <v>34</v>
      </c>
      <c r="E2" t="s">
        <v>25</v>
      </c>
      <c r="F2" t="s">
        <v>33</v>
      </c>
    </row>
    <row r="3" spans="1:6" x14ac:dyDescent="0.3">
      <c r="A3" t="s">
        <v>32</v>
      </c>
      <c r="B3">
        <f>B9</f>
        <v>18.073639265801273</v>
      </c>
      <c r="C3">
        <f>C9</f>
        <v>24.000852514919014</v>
      </c>
      <c r="D3">
        <f>C3/B3*100</f>
        <v>132.79479667569299</v>
      </c>
      <c r="E3">
        <f>'Raw Data'!O9</f>
        <v>6.3333333333333339E-2</v>
      </c>
    </row>
    <row r="4" spans="1:6" x14ac:dyDescent="0.3">
      <c r="A4" t="s">
        <v>31</v>
      </c>
      <c r="B4" s="3">
        <f>B8</f>
        <v>2.9486198154921675</v>
      </c>
      <c r="C4" s="3">
        <f>C8</f>
        <v>0.61761128896678752</v>
      </c>
      <c r="D4" s="3">
        <f t="shared" ref="D4:D9" si="0">C4/B4*100</f>
        <v>20.945775570042393</v>
      </c>
      <c r="E4" s="3">
        <f>E3+(E5-E3)/2</f>
        <v>6.8333333333333329E-2</v>
      </c>
    </row>
    <row r="5" spans="1:6" x14ac:dyDescent="0.3">
      <c r="A5" t="s">
        <v>30</v>
      </c>
      <c r="B5" s="3">
        <f>B7</f>
        <v>1.730226270412115</v>
      </c>
      <c r="C5" s="3">
        <f>C7</f>
        <v>0.25668109510975601</v>
      </c>
      <c r="D5" s="3">
        <f t="shared" si="0"/>
        <v>14.835117203983861</v>
      </c>
      <c r="E5" s="3">
        <f>'Raw Data'!N9</f>
        <v>7.3333333333333334E-2</v>
      </c>
    </row>
    <row r="6" spans="1:6" x14ac:dyDescent="0.3">
      <c r="A6" t="s">
        <v>29</v>
      </c>
      <c r="B6" s="3">
        <v>1</v>
      </c>
      <c r="C6" s="3">
        <v>0</v>
      </c>
      <c r="D6" s="3">
        <f t="shared" si="0"/>
        <v>0</v>
      </c>
      <c r="E6" s="3">
        <f>'Raw Data'!M9</f>
        <v>0.15333333333333335</v>
      </c>
    </row>
    <row r="7" spans="1:6" x14ac:dyDescent="0.3">
      <c r="A7" t="s">
        <v>28</v>
      </c>
      <c r="B7" s="3">
        <f>'Raw Data'!D36</f>
        <v>1.730226270412115</v>
      </c>
      <c r="C7" s="3">
        <f>'Raw Data'!D37</f>
        <v>0.25668109510975601</v>
      </c>
      <c r="D7" s="3">
        <f t="shared" si="0"/>
        <v>14.835117203983861</v>
      </c>
      <c r="E7" s="3">
        <f>'Raw Data'!L9</f>
        <v>0.22666666666666668</v>
      </c>
    </row>
    <row r="8" spans="1:6" x14ac:dyDescent="0.3">
      <c r="A8" t="s">
        <v>26</v>
      </c>
      <c r="B8" s="3">
        <f>'Raw Data'!D23</f>
        <v>2.9486198154921675</v>
      </c>
      <c r="C8" s="3">
        <f>'Raw Data'!D24</f>
        <v>0.61761128896678752</v>
      </c>
      <c r="D8" s="3">
        <f t="shared" si="0"/>
        <v>20.945775570042393</v>
      </c>
      <c r="E8" s="3">
        <f>E7+(E9-E7)/2</f>
        <v>0.26666666666666672</v>
      </c>
    </row>
    <row r="9" spans="1:6" x14ac:dyDescent="0.3">
      <c r="A9" t="s">
        <v>27</v>
      </c>
      <c r="B9" s="3">
        <f>'Raw Data'!D9</f>
        <v>18.073639265801273</v>
      </c>
      <c r="C9" s="3">
        <f>'Raw Data'!D10</f>
        <v>24.000852514919014</v>
      </c>
      <c r="D9" s="3">
        <f t="shared" si="0"/>
        <v>132.79479667569299</v>
      </c>
      <c r="E9" s="3">
        <f>'Raw Data'!K9</f>
        <v>0.3066666666666667</v>
      </c>
    </row>
    <row r="32" spans="1:7" x14ac:dyDescent="0.3">
      <c r="A32" t="s">
        <v>35</v>
      </c>
      <c r="F32" t="s">
        <v>36</v>
      </c>
      <c r="G32" s="3">
        <f>E6</f>
        <v>0.15333333333333335</v>
      </c>
    </row>
    <row r="33" spans="1:5" x14ac:dyDescent="0.3">
      <c r="A33" t="s">
        <v>24</v>
      </c>
      <c r="B33" t="s">
        <v>16</v>
      </c>
      <c r="C33" t="s">
        <v>34</v>
      </c>
      <c r="E33" t="s">
        <v>25</v>
      </c>
    </row>
    <row r="34" spans="1:5" x14ac:dyDescent="0.3">
      <c r="A34" t="s">
        <v>32</v>
      </c>
      <c r="B34">
        <f>B3</f>
        <v>18.073639265801273</v>
      </c>
      <c r="C34">
        <f>C3</f>
        <v>24.000852514919014</v>
      </c>
      <c r="E34" s="3">
        <f>E3-$G$32</f>
        <v>-9.0000000000000011E-2</v>
      </c>
    </row>
    <row r="35" spans="1:5" x14ac:dyDescent="0.3">
      <c r="A35" t="s">
        <v>31</v>
      </c>
      <c r="B35">
        <f t="shared" ref="B35:E35" si="1">B4</f>
        <v>2.9486198154921675</v>
      </c>
      <c r="C35">
        <f t="shared" si="1"/>
        <v>0.61761128896678752</v>
      </c>
      <c r="E35" s="3">
        <f t="shared" ref="E35:E40" si="2">E4-$G$32</f>
        <v>-8.500000000000002E-2</v>
      </c>
    </row>
    <row r="36" spans="1:5" x14ac:dyDescent="0.3">
      <c r="A36" t="s">
        <v>30</v>
      </c>
      <c r="B36">
        <f t="shared" ref="B36:E36" si="3">B5</f>
        <v>1.730226270412115</v>
      </c>
      <c r="C36">
        <f t="shared" si="3"/>
        <v>0.25668109510975601</v>
      </c>
      <c r="E36" s="3">
        <f t="shared" si="2"/>
        <v>-8.0000000000000016E-2</v>
      </c>
    </row>
    <row r="37" spans="1:5" x14ac:dyDescent="0.3">
      <c r="A37" t="s">
        <v>29</v>
      </c>
      <c r="B37">
        <f t="shared" ref="B37:E37" si="4">B6</f>
        <v>1</v>
      </c>
      <c r="C37">
        <f t="shared" si="4"/>
        <v>0</v>
      </c>
      <c r="E37" s="3">
        <f t="shared" si="2"/>
        <v>0</v>
      </c>
    </row>
    <row r="38" spans="1:5" x14ac:dyDescent="0.3">
      <c r="A38" t="s">
        <v>28</v>
      </c>
      <c r="B38">
        <f t="shared" ref="B38:E38" si="5">B7</f>
        <v>1.730226270412115</v>
      </c>
      <c r="C38">
        <f t="shared" si="5"/>
        <v>0.25668109510975601</v>
      </c>
      <c r="E38" s="3">
        <f t="shared" si="2"/>
        <v>7.3333333333333334E-2</v>
      </c>
    </row>
    <row r="39" spans="1:5" x14ac:dyDescent="0.3">
      <c r="A39" t="s">
        <v>26</v>
      </c>
      <c r="B39">
        <f t="shared" ref="B39:E39" si="6">B8</f>
        <v>2.9486198154921675</v>
      </c>
      <c r="C39">
        <f t="shared" si="6"/>
        <v>0.61761128896678752</v>
      </c>
      <c r="E39" s="3">
        <f t="shared" si="2"/>
        <v>0.11333333333333337</v>
      </c>
    </row>
    <row r="40" spans="1:5" x14ac:dyDescent="0.3">
      <c r="A40" t="s">
        <v>27</v>
      </c>
      <c r="B40">
        <f t="shared" ref="B40:E40" si="7">B9</f>
        <v>18.073639265801273</v>
      </c>
      <c r="C40">
        <f t="shared" si="7"/>
        <v>24.000852514919014</v>
      </c>
      <c r="E40" s="3">
        <f t="shared" si="2"/>
        <v>0.15333333333333335</v>
      </c>
    </row>
    <row r="43" spans="1:5" x14ac:dyDescent="0.3">
      <c r="A43">
        <f>900/12</f>
        <v>75</v>
      </c>
    </row>
    <row r="44" spans="1:5" x14ac:dyDescent="0.3">
      <c r="A44">
        <f>900/8</f>
        <v>112.5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Graph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Zargaryan</dc:creator>
  <cp:lastModifiedBy>Artur Zargaryan</cp:lastModifiedBy>
  <dcterms:created xsi:type="dcterms:W3CDTF">2016-10-21T13:14:13Z</dcterms:created>
  <dcterms:modified xsi:type="dcterms:W3CDTF">2016-10-21T16:05:36Z</dcterms:modified>
</cp:coreProperties>
</file>