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paccard/Documents/INSA/4A/S8/Capteurs/"/>
    </mc:Choice>
  </mc:AlternateContent>
  <xr:revisionPtr revIDLastSave="0" documentId="13_ncr:1_{81D16FC8-D26F-0F46-8046-E49695A95253}" xr6:coauthVersionLast="47" xr6:coauthVersionMax="47" xr10:uidLastSave="{00000000-0000-0000-0000-000000000000}"/>
  <bookViews>
    <workbookView xWindow="0" yWindow="0" windowWidth="33600" windowHeight="21000" xr2:uid="{E90387A7-1533-4F47-B14B-28CE7B2009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" i="1" l="1"/>
  <c r="N41" i="1"/>
  <c r="N42" i="1"/>
  <c r="N43" i="1"/>
  <c r="N44" i="1"/>
  <c r="N45" i="1"/>
  <c r="N46" i="1"/>
  <c r="N39" i="1"/>
  <c r="H41" i="1"/>
  <c r="H42" i="1"/>
  <c r="H43" i="1"/>
  <c r="H44" i="1"/>
  <c r="H45" i="1"/>
  <c r="H46" i="1"/>
  <c r="H40" i="1"/>
  <c r="K40" i="1"/>
  <c r="K41" i="1"/>
  <c r="K42" i="1"/>
  <c r="K43" i="1"/>
  <c r="K44" i="1"/>
  <c r="K45" i="1"/>
  <c r="K46" i="1"/>
  <c r="K39" i="1"/>
  <c r="N29" i="1"/>
  <c r="N30" i="1"/>
  <c r="N31" i="1"/>
  <c r="N32" i="1"/>
  <c r="N33" i="1"/>
  <c r="N34" i="1"/>
  <c r="N35" i="1"/>
  <c r="N28" i="1"/>
  <c r="H30" i="1"/>
  <c r="H31" i="1"/>
  <c r="H32" i="1"/>
  <c r="H33" i="1"/>
  <c r="H34" i="1"/>
  <c r="H35" i="1"/>
  <c r="H29" i="1"/>
  <c r="K29" i="1"/>
  <c r="K30" i="1"/>
  <c r="K31" i="1"/>
  <c r="K32" i="1"/>
  <c r="K33" i="1"/>
  <c r="K34" i="1"/>
  <c r="K35" i="1"/>
  <c r="K28" i="1"/>
  <c r="N18" i="1"/>
  <c r="N19" i="1"/>
  <c r="N20" i="1"/>
  <c r="N21" i="1"/>
  <c r="N22" i="1"/>
  <c r="N23" i="1"/>
  <c r="N24" i="1"/>
  <c r="N17" i="1"/>
  <c r="H19" i="1"/>
  <c r="H20" i="1"/>
  <c r="H21" i="1"/>
  <c r="H22" i="1"/>
  <c r="H23" i="1"/>
  <c r="H24" i="1"/>
  <c r="H18" i="1"/>
  <c r="K18" i="1"/>
  <c r="K19" i="1"/>
  <c r="K20" i="1"/>
  <c r="K21" i="1"/>
  <c r="K22" i="1"/>
  <c r="K23" i="1"/>
  <c r="K24" i="1"/>
  <c r="K17" i="1"/>
  <c r="N6" i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  <c r="K13" i="1"/>
  <c r="H13" i="1" s="1"/>
  <c r="N13" i="1" s="1"/>
  <c r="K6" i="1"/>
  <c r="G46" i="1"/>
  <c r="G45" i="1"/>
  <c r="G44" i="1"/>
  <c r="G43" i="1"/>
  <c r="G42" i="1"/>
  <c r="G41" i="1"/>
  <c r="G40" i="1"/>
  <c r="G35" i="1"/>
  <c r="G34" i="1"/>
  <c r="G33" i="1"/>
  <c r="G32" i="1"/>
  <c r="G31" i="1"/>
  <c r="G30" i="1"/>
  <c r="G29" i="1"/>
  <c r="G24" i="1"/>
  <c r="G23" i="1"/>
  <c r="G22" i="1"/>
  <c r="G21" i="1"/>
  <c r="G20" i="1"/>
  <c r="G19" i="1"/>
  <c r="G18" i="1"/>
  <c r="G13" i="1"/>
  <c r="G12" i="1"/>
  <c r="G11" i="1"/>
  <c r="G10" i="1"/>
  <c r="G9" i="1"/>
  <c r="G8" i="1"/>
  <c r="G7" i="1"/>
  <c r="E40" i="1"/>
  <c r="B40" i="1" s="1"/>
  <c r="E41" i="1"/>
  <c r="B41" i="1" s="1"/>
  <c r="E42" i="1"/>
  <c r="B42" i="1" s="1"/>
  <c r="E43" i="1"/>
  <c r="B43" i="1" s="1"/>
  <c r="E44" i="1"/>
  <c r="B44" i="1" s="1"/>
  <c r="E45" i="1"/>
  <c r="B45" i="1" s="1"/>
  <c r="E46" i="1"/>
  <c r="B46" i="1" s="1"/>
  <c r="E39" i="1"/>
  <c r="E29" i="1"/>
  <c r="B29" i="1" s="1"/>
  <c r="E30" i="1"/>
  <c r="B30" i="1" s="1"/>
  <c r="E31" i="1"/>
  <c r="B31" i="1" s="1"/>
  <c r="E32" i="1"/>
  <c r="B32" i="1" s="1"/>
  <c r="E33" i="1"/>
  <c r="B33" i="1" s="1"/>
  <c r="E34" i="1"/>
  <c r="B34" i="1" s="1"/>
  <c r="E35" i="1"/>
  <c r="B35" i="1" s="1"/>
  <c r="E28" i="1"/>
  <c r="E18" i="1"/>
  <c r="B18" i="1" s="1"/>
  <c r="E19" i="1"/>
  <c r="B19" i="1" s="1"/>
  <c r="E20" i="1"/>
  <c r="B20" i="1" s="1"/>
  <c r="E21" i="1"/>
  <c r="B21" i="1" s="1"/>
  <c r="E22" i="1"/>
  <c r="B22" i="1" s="1"/>
  <c r="E23" i="1"/>
  <c r="B23" i="1" s="1"/>
  <c r="E24" i="1"/>
  <c r="B24" i="1" s="1"/>
  <c r="E17" i="1"/>
  <c r="E7" i="1"/>
  <c r="B7" i="1" s="1"/>
  <c r="E8" i="1"/>
  <c r="B8" i="1" s="1"/>
  <c r="E9" i="1"/>
  <c r="B9" i="1" s="1"/>
  <c r="E10" i="1"/>
  <c r="B10" i="1" s="1"/>
  <c r="E11" i="1"/>
  <c r="B11" i="1" s="1"/>
  <c r="E12" i="1"/>
  <c r="B12" i="1" s="1"/>
  <c r="E13" i="1"/>
  <c r="B13" i="1" s="1"/>
  <c r="E6" i="1"/>
  <c r="A46" i="1"/>
  <c r="A45" i="1"/>
  <c r="A44" i="1"/>
  <c r="A43" i="1"/>
  <c r="A42" i="1"/>
  <c r="A41" i="1"/>
  <c r="A40" i="1"/>
  <c r="A35" i="1"/>
  <c r="A34" i="1"/>
  <c r="A33" i="1"/>
  <c r="A32" i="1"/>
  <c r="A31" i="1"/>
  <c r="A30" i="1"/>
  <c r="A29" i="1"/>
  <c r="A24" i="1"/>
  <c r="A23" i="1"/>
  <c r="A22" i="1"/>
  <c r="A21" i="1"/>
  <c r="A20" i="1"/>
  <c r="A19" i="1"/>
  <c r="A18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<sst xmlns="http://schemas.openxmlformats.org/spreadsheetml/2006/main" count="67" uniqueCount="23">
  <si>
    <t>Deformation ε</t>
  </si>
  <si>
    <t>R0</t>
  </si>
  <si>
    <t>R</t>
  </si>
  <si>
    <t>ΔR</t>
  </si>
  <si>
    <t>ΔR/R0 (in percent)</t>
  </si>
  <si>
    <t>2B</t>
  </si>
  <si>
    <t>2H</t>
  </si>
  <si>
    <t>B</t>
  </si>
  <si>
    <t>HB</t>
  </si>
  <si>
    <t>Projet Capteur — PACCARD Luca / LEMAIRE Arthur</t>
  </si>
  <si>
    <t>2B #1</t>
  </si>
  <si>
    <t>2H #1</t>
  </si>
  <si>
    <t>B #1</t>
  </si>
  <si>
    <t>HB #1</t>
  </si>
  <si>
    <t>2B #2</t>
  </si>
  <si>
    <t>2H #2</t>
  </si>
  <si>
    <t>B #2</t>
  </si>
  <si>
    <t>HB #2</t>
  </si>
  <si>
    <t>Measurments #1</t>
  </si>
  <si>
    <t>Measurments #2</t>
  </si>
  <si>
    <t>Average Measurments</t>
  </si>
  <si>
    <t>/</t>
  </si>
  <si>
    <t>Corresponding diameter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</si>
</sst>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0376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833C0C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8060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375623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Border="1"/>
    <xf numFmtId="0" fontId="0" fillId="2" borderId="6" xfId="0" applyFill="1" applyBorder="1"/>
    <xf numFmtId="0" fontId="1" fillId="3" borderId="10" xfId="0" applyFont="1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2" fillId="0" borderId="0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3" xfId="0" applyFill="1" applyBorder="1"/>
    <xf numFmtId="0" fontId="0" fillId="5" borderId="14" xfId="0" applyFill="1" applyBorder="1"/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0" fillId="8" borderId="0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10" borderId="1" xfId="0" applyFill="1" applyBorder="1"/>
    <xf numFmtId="0" fontId="0" fillId="8" borderId="13" xfId="0" applyFill="1" applyBorder="1"/>
    <xf numFmtId="0" fontId="0" fillId="8" borderId="14" xfId="0" applyFill="1" applyBorder="1"/>
    <xf numFmtId="0" fontId="0" fillId="11" borderId="0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1" fillId="13" borderId="10" xfId="0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0" fillId="12" borderId="1" xfId="0" applyFill="1" applyBorder="1"/>
    <xf numFmtId="0" fontId="0" fillId="11" borderId="13" xfId="0" applyFill="1" applyBorder="1"/>
    <xf numFmtId="0" fontId="0" fillId="11" borderId="14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1" borderId="9" xfId="0" applyFill="1" applyBorder="1"/>
    <xf numFmtId="0" fontId="1" fillId="14" borderId="10" xfId="0" applyFont="1" applyFill="1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27" borderId="10" xfId="0" applyFont="1" applyFill="1" applyBorder="1" applyAlignment="1">
      <alignment horizontal="center"/>
    </xf>
    <xf numFmtId="0" fontId="2" fillId="27" borderId="11" xfId="0" applyFont="1" applyFill="1" applyBorder="1" applyAlignment="1">
      <alignment horizontal="center"/>
    </xf>
    <xf numFmtId="0" fontId="2" fillId="27" borderId="12" xfId="0" applyFont="1" applyFill="1" applyBorder="1" applyAlignment="1">
      <alignment horizontal="center"/>
    </xf>
    <xf numFmtId="0" fontId="4" fillId="30" borderId="15" xfId="0" applyFont="1" applyFill="1" applyBorder="1" applyAlignment="1"/>
    <xf numFmtId="0" fontId="0" fillId="27" borderId="16" xfId="0" applyFill="1" applyBorder="1" applyAlignment="1">
      <alignment horizontal="center" vertical="center"/>
    </xf>
    <xf numFmtId="0" fontId="5" fillId="28" borderId="18" xfId="0" applyFont="1" applyFill="1" applyBorder="1" applyAlignment="1">
      <alignment horizontal="center" vertical="center"/>
    </xf>
    <xf numFmtId="0" fontId="0" fillId="27" borderId="18" xfId="0" applyFill="1" applyBorder="1" applyAlignment="1">
      <alignment horizontal="center" vertical="center"/>
    </xf>
    <xf numFmtId="0" fontId="5" fillId="28" borderId="20" xfId="0" applyFont="1" applyFill="1" applyBorder="1" applyAlignment="1">
      <alignment horizontal="center" vertical="center"/>
    </xf>
    <xf numFmtId="0" fontId="5" fillId="28" borderId="21" xfId="0" applyFont="1" applyFill="1" applyBorder="1" applyAlignment="1">
      <alignment horizontal="center" vertical="center"/>
    </xf>
    <xf numFmtId="0" fontId="5" fillId="28" borderId="22" xfId="0" applyFont="1" applyFill="1" applyBorder="1" applyAlignment="1">
      <alignment horizontal="center" vertical="center"/>
    </xf>
    <xf numFmtId="0" fontId="5" fillId="28" borderId="23" xfId="0" applyFont="1" applyFill="1" applyBorder="1" applyAlignment="1">
      <alignment horizontal="center" vertical="center"/>
    </xf>
    <xf numFmtId="0" fontId="2" fillId="27" borderId="24" xfId="0" applyFont="1" applyFill="1" applyBorder="1" applyAlignment="1">
      <alignment horizontal="center"/>
    </xf>
    <xf numFmtId="0" fontId="2" fillId="27" borderId="25" xfId="0" applyFont="1" applyFill="1" applyBorder="1" applyAlignment="1">
      <alignment horizontal="center"/>
    </xf>
    <xf numFmtId="0" fontId="3" fillId="15" borderId="26" xfId="0" applyFont="1" applyFill="1" applyBorder="1" applyAlignment="1">
      <alignment horizontal="center"/>
    </xf>
    <xf numFmtId="0" fontId="3" fillId="15" borderId="27" xfId="0" applyFont="1" applyFill="1" applyBorder="1" applyAlignment="1">
      <alignment horizontal="center"/>
    </xf>
    <xf numFmtId="0" fontId="4" fillId="16" borderId="28" xfId="0" applyFont="1" applyFill="1" applyBorder="1" applyAlignment="1">
      <alignment horizontal="center"/>
    </xf>
    <xf numFmtId="0" fontId="5" fillId="0" borderId="17" xfId="0" applyFont="1" applyBorder="1"/>
    <xf numFmtId="0" fontId="5" fillId="0" borderId="18" xfId="0" applyFont="1" applyBorder="1"/>
    <xf numFmtId="0" fontId="3" fillId="18" borderId="26" xfId="0" applyFont="1" applyFill="1" applyBorder="1" applyAlignment="1">
      <alignment horizontal="center"/>
    </xf>
    <xf numFmtId="0" fontId="3" fillId="18" borderId="27" xfId="0" applyFont="1" applyFill="1" applyBorder="1" applyAlignment="1">
      <alignment horizontal="center"/>
    </xf>
    <xf numFmtId="0" fontId="4" fillId="19" borderId="28" xfId="0" applyFont="1" applyFill="1" applyBorder="1" applyAlignment="1">
      <alignment horizontal="center"/>
    </xf>
    <xf numFmtId="0" fontId="3" fillId="21" borderId="26" xfId="0" applyFont="1" applyFill="1" applyBorder="1" applyAlignment="1">
      <alignment horizontal="center"/>
    </xf>
    <xf numFmtId="0" fontId="3" fillId="21" borderId="27" xfId="0" applyFont="1" applyFill="1" applyBorder="1" applyAlignment="1">
      <alignment horizontal="center"/>
    </xf>
    <xf numFmtId="0" fontId="5" fillId="22" borderId="26" xfId="0" applyFont="1" applyFill="1" applyBorder="1"/>
    <xf numFmtId="0" fontId="5" fillId="23" borderId="17" xfId="0" applyFont="1" applyFill="1" applyBorder="1"/>
    <xf numFmtId="0" fontId="5" fillId="23" borderId="31" xfId="0" applyFont="1" applyFill="1" applyBorder="1"/>
    <xf numFmtId="0" fontId="3" fillId="24" borderId="26" xfId="0" applyFont="1" applyFill="1" applyBorder="1" applyAlignment="1">
      <alignment horizontal="center"/>
    </xf>
    <xf numFmtId="0" fontId="3" fillId="24" borderId="27" xfId="0" applyFont="1" applyFill="1" applyBorder="1" applyAlignment="1">
      <alignment horizontal="center"/>
    </xf>
    <xf numFmtId="0" fontId="5" fillId="25" borderId="31" xfId="0" applyFont="1" applyFill="1" applyBorder="1"/>
    <xf numFmtId="0" fontId="5" fillId="26" borderId="17" xfId="0" applyFont="1" applyFill="1" applyBorder="1"/>
    <xf numFmtId="0" fontId="5" fillId="26" borderId="19" xfId="0" applyFont="1" applyFill="1" applyBorder="1"/>
    <xf numFmtId="0" fontId="2" fillId="27" borderId="32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0" fillId="2" borderId="29" xfId="0" applyFill="1" applyBorder="1"/>
    <xf numFmtId="0" fontId="0" fillId="2" borderId="18" xfId="0" applyFill="1" applyBorder="1"/>
    <xf numFmtId="0" fontId="0" fillId="2" borderId="34" xfId="0" applyFill="1" applyBorder="1"/>
    <xf numFmtId="0" fontId="0" fillId="2" borderId="35" xfId="0" applyFill="1" applyBorder="1"/>
    <xf numFmtId="0" fontId="0" fillId="2" borderId="20" xfId="0" applyFill="1" applyBorder="1"/>
    <xf numFmtId="0" fontId="5" fillId="17" borderId="17" xfId="0" applyFont="1" applyFill="1" applyBorder="1"/>
    <xf numFmtId="0" fontId="5" fillId="17" borderId="31" xfId="0" applyFont="1" applyFill="1" applyBorder="1"/>
    <xf numFmtId="0" fontId="5" fillId="20" borderId="17" xfId="0" applyFont="1" applyFill="1" applyBorder="1"/>
    <xf numFmtId="0" fontId="5" fillId="20" borderId="31" xfId="0" applyFont="1" applyFill="1" applyBorder="1"/>
    <xf numFmtId="0" fontId="4" fillId="16" borderId="18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4" fillId="19" borderId="18" xfId="0" applyFont="1" applyFill="1" applyBorder="1" applyAlignment="1">
      <alignment horizontal="center"/>
    </xf>
    <xf numFmtId="0" fontId="5" fillId="22" borderId="36" xfId="0" applyFont="1" applyFill="1" applyBorder="1"/>
    <xf numFmtId="0" fontId="5" fillId="25" borderId="30" xfId="0" applyFont="1" applyFill="1" applyBorder="1"/>
    <xf numFmtId="0" fontId="0" fillId="12" borderId="4" xfId="0" applyFill="1" applyBorder="1"/>
    <xf numFmtId="0" fontId="0" fillId="12" borderId="15" xfId="0" applyFill="1" applyBorder="1"/>
    <xf numFmtId="0" fontId="0" fillId="10" borderId="15" xfId="0" applyFill="1" applyBorder="1"/>
    <xf numFmtId="0" fontId="0" fillId="10" borderId="4" xfId="0" applyFill="1" applyBorder="1"/>
    <xf numFmtId="0" fontId="5" fillId="17" borderId="21" xfId="0" applyFont="1" applyFill="1" applyBorder="1"/>
    <xf numFmtId="0" fontId="5" fillId="17" borderId="22" xfId="0" applyFont="1" applyFill="1" applyBorder="1"/>
    <xf numFmtId="0" fontId="5" fillId="17" borderId="23" xfId="0" applyFont="1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0" fontId="5" fillId="20" borderId="21" xfId="0" applyFont="1" applyFill="1" applyBorder="1"/>
    <xf numFmtId="0" fontId="5" fillId="20" borderId="22" xfId="0" applyFont="1" applyFill="1" applyBorder="1"/>
    <xf numFmtId="0" fontId="5" fillId="20" borderId="23" xfId="0" applyFont="1" applyFill="1" applyBorder="1"/>
    <xf numFmtId="0" fontId="5" fillId="23" borderId="21" xfId="0" applyFont="1" applyFill="1" applyBorder="1"/>
    <xf numFmtId="0" fontId="5" fillId="23" borderId="22" xfId="0" applyFont="1" applyFill="1" applyBorder="1"/>
    <xf numFmtId="0" fontId="5" fillId="23" borderId="23" xfId="0" applyFont="1" applyFill="1" applyBorder="1"/>
    <xf numFmtId="0" fontId="5" fillId="26" borderId="21" xfId="0" applyFont="1" applyFill="1" applyBorder="1"/>
    <xf numFmtId="0" fontId="5" fillId="26" borderId="22" xfId="0" applyFont="1" applyFill="1" applyBorder="1"/>
    <xf numFmtId="0" fontId="5" fillId="26" borderId="23" xfId="0" applyFont="1" applyFill="1" applyBorder="1"/>
    <xf numFmtId="0" fontId="0" fillId="11" borderId="21" xfId="0" applyFill="1" applyBorder="1"/>
    <xf numFmtId="0" fontId="0" fillId="11" borderId="22" xfId="0" applyFill="1" applyBorder="1"/>
    <xf numFmtId="0" fontId="0" fillId="11" borderId="23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0" fontId="2" fillId="29" borderId="15" xfId="0" applyFont="1" applyFill="1" applyBorder="1" applyAlignment="1">
      <alignment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Pencil 2B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Sheet1!$A$6:$A$13</c:f>
              <c:numCache>
                <c:formatCode>General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Sheet1!$B$6:$B$13</c:f>
              <c:numCache>
                <c:formatCode>General</c:formatCode>
                <c:ptCount val="8"/>
                <c:pt idx="0">
                  <c:v>0</c:v>
                </c:pt>
                <c:pt idx="1">
                  <c:v>13</c:v>
                </c:pt>
                <c:pt idx="2">
                  <c:v>25</c:v>
                </c:pt>
                <c:pt idx="3">
                  <c:v>30</c:v>
                </c:pt>
                <c:pt idx="4">
                  <c:v>39</c:v>
                </c:pt>
                <c:pt idx="5">
                  <c:v>55.000000000000007</c:v>
                </c:pt>
                <c:pt idx="6">
                  <c:v>63</c:v>
                </c:pt>
                <c:pt idx="7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2-3946-95E5-9A05E5885BDC}"/>
            </c:ext>
          </c:extLst>
        </c:ser>
        <c:ser>
          <c:idx val="2"/>
          <c:order val="1"/>
          <c:tx>
            <c:v>Pencil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Sheet1!$A$28:$A$35</c:f>
              <c:numCache>
                <c:formatCode>General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Sheet1!$B$28:$B$35</c:f>
              <c:numCache>
                <c:formatCode>General</c:formatCode>
                <c:ptCount val="8"/>
                <c:pt idx="0">
                  <c:v>0</c:v>
                </c:pt>
                <c:pt idx="1">
                  <c:v>14.285714285714285</c:v>
                </c:pt>
                <c:pt idx="2">
                  <c:v>18.571428571428573</c:v>
                </c:pt>
                <c:pt idx="3">
                  <c:v>24.285714285714285</c:v>
                </c:pt>
                <c:pt idx="4">
                  <c:v>31.428571428571427</c:v>
                </c:pt>
                <c:pt idx="5">
                  <c:v>42.857142857142854</c:v>
                </c:pt>
                <c:pt idx="6">
                  <c:v>50</c:v>
                </c:pt>
                <c:pt idx="7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13-3A48-8784-F96F25F4644E}"/>
            </c:ext>
          </c:extLst>
        </c:ser>
        <c:ser>
          <c:idx val="3"/>
          <c:order val="2"/>
          <c:tx>
            <c:v>Pencil 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Sheet1!$A$39:$A$46</c:f>
              <c:numCache>
                <c:formatCode>General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Sheet1!$B$39:$B$46</c:f>
              <c:numCache>
                <c:formatCode>General</c:formatCode>
                <c:ptCount val="8"/>
                <c:pt idx="0">
                  <c:v>0</c:v>
                </c:pt>
                <c:pt idx="1">
                  <c:v>18.333333333333332</c:v>
                </c:pt>
                <c:pt idx="2">
                  <c:v>26.666666666666668</c:v>
                </c:pt>
                <c:pt idx="3">
                  <c:v>28.333333333333332</c:v>
                </c:pt>
                <c:pt idx="4">
                  <c:v>28.333333333333332</c:v>
                </c:pt>
                <c:pt idx="5">
                  <c:v>36.666666666666664</c:v>
                </c:pt>
                <c:pt idx="6">
                  <c:v>48.333333333333336</c:v>
                </c:pt>
                <c:pt idx="7">
                  <c:v>53.333333333333336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13-3A48-8784-F96F25F4644E}"/>
            </c:ext>
          </c:extLst>
        </c:ser>
        <c:ser>
          <c:idx val="1"/>
          <c:order val="3"/>
          <c:tx>
            <c:v>Pencil 2H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Sheet1!$A$17:$A$24</c:f>
              <c:numCache>
                <c:formatCode>General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Sheet1!$B$17:$B$24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19.333333333333332</c:v>
                </c:pt>
                <c:pt idx="5">
                  <c:v>23</c:v>
                </c:pt>
                <c:pt idx="6">
                  <c:v>26.666666666666668</c:v>
                </c:pt>
                <c:pt idx="7">
                  <c:v>33.666666666666664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13-3A48-8784-F96F25F46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979584"/>
        <c:axId val="1906981232"/>
      </c:scatterChart>
      <c:valAx>
        <c:axId val="190697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Deformation </a:t>
                </a:r>
                <a:r>
                  <a:rPr lang="el-GR" sz="1200"/>
                  <a:t>ε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06981232"/>
        <c:crosses val="autoZero"/>
        <c:crossBetween val="midCat"/>
      </c:valAx>
      <c:valAx>
        <c:axId val="19069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Δ</a:t>
                </a:r>
                <a:r>
                  <a:rPr lang="fr-FR" sz="1200"/>
                  <a:t>R/R0</a:t>
                </a:r>
                <a:r>
                  <a:rPr lang="fr-FR" sz="1200" baseline="0"/>
                  <a:t> (in percent)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0697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47</xdr:row>
      <xdr:rowOff>114300</xdr:rowOff>
    </xdr:from>
    <xdr:to>
      <xdr:col>13</xdr:col>
      <xdr:colOff>774700</xdr:colOff>
      <xdr:row>71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4D443-F3B0-964B-B2E3-2A89FBCA5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BAF04-6FC7-CE48-AE14-9D2C2252560B}">
  <dimension ref="A1:Q46"/>
  <sheetViews>
    <sheetView showGridLines="0" tabSelected="1" workbookViewId="0">
      <selection activeCell="Q15" sqref="Q15"/>
    </sheetView>
  </sheetViews>
  <sheetFormatPr baseColWidth="10" defaultRowHeight="16" x14ac:dyDescent="0.2"/>
  <cols>
    <col min="1" max="1" width="14.5" style="1" customWidth="1"/>
    <col min="2" max="2" width="16.5" style="1" customWidth="1"/>
    <col min="3" max="3" width="5.83203125" style="1" customWidth="1"/>
    <col min="4" max="4" width="7" style="1" customWidth="1"/>
    <col min="5" max="5" width="6.33203125" style="1" customWidth="1"/>
    <col min="6" max="6" width="3.6640625" style="1" customWidth="1"/>
    <col min="7" max="7" width="14.6640625" style="1" customWidth="1"/>
    <col min="8" max="8" width="16.6640625" style="1" customWidth="1"/>
    <col min="9" max="9" width="6.5" style="1" customWidth="1"/>
    <col min="10" max="11" width="6.1640625" style="1" customWidth="1"/>
    <col min="12" max="12" width="3.5" style="1" customWidth="1"/>
    <col min="13" max="13" width="15.83203125" style="1" customWidth="1"/>
    <col min="14" max="14" width="17.33203125" style="1" customWidth="1"/>
    <col min="15" max="15" width="3.6640625" style="1" customWidth="1"/>
    <col min="16" max="16" width="13" style="1" customWidth="1"/>
    <col min="17" max="17" width="14.1640625" style="1" customWidth="1"/>
    <col min="18" max="16384" width="10.83203125" style="1"/>
  </cols>
  <sheetData>
    <row r="1" spans="1:17" ht="17" thickBot="1" x14ac:dyDescent="0.25">
      <c r="A1" s="56" t="s">
        <v>9</v>
      </c>
      <c r="B1" s="57"/>
      <c r="C1" s="57"/>
      <c r="D1" s="57"/>
      <c r="E1" s="58"/>
    </row>
    <row r="2" spans="1:17" ht="35" thickBot="1" x14ac:dyDescent="0.25">
      <c r="A2" s="59"/>
      <c r="B2" s="59"/>
      <c r="C2" s="59"/>
      <c r="D2" s="59"/>
      <c r="E2" s="59"/>
      <c r="P2" s="63" t="s">
        <v>0</v>
      </c>
      <c r="Q2" s="136" t="s">
        <v>22</v>
      </c>
    </row>
    <row r="3" spans="1:17" ht="17" thickBot="1" x14ac:dyDescent="0.25">
      <c r="A3" s="60" t="s">
        <v>18</v>
      </c>
      <c r="B3" s="61"/>
      <c r="C3" s="61"/>
      <c r="D3" s="61"/>
      <c r="E3" s="62"/>
      <c r="G3" s="71" t="s">
        <v>19</v>
      </c>
      <c r="H3" s="91"/>
      <c r="I3" s="91"/>
      <c r="J3" s="91"/>
      <c r="K3" s="72"/>
      <c r="M3" s="71" t="s">
        <v>20</v>
      </c>
      <c r="N3" s="72"/>
      <c r="P3" s="68">
        <v>0</v>
      </c>
      <c r="Q3" s="64" t="s">
        <v>21</v>
      </c>
    </row>
    <row r="4" spans="1:17" ht="17" thickBot="1" x14ac:dyDescent="0.25">
      <c r="A4" s="3" t="s">
        <v>10</v>
      </c>
      <c r="B4" s="7"/>
      <c r="C4" s="7"/>
      <c r="D4" s="7"/>
      <c r="E4" s="8"/>
      <c r="G4" s="92" t="s">
        <v>14</v>
      </c>
      <c r="H4" s="7"/>
      <c r="I4" s="7"/>
      <c r="J4" s="7"/>
      <c r="K4" s="93"/>
      <c r="M4" s="73" t="s">
        <v>5</v>
      </c>
      <c r="N4" s="74"/>
      <c r="P4" s="69">
        <v>3.0000000000000001E-3</v>
      </c>
      <c r="Q4" s="65">
        <v>5</v>
      </c>
    </row>
    <row r="5" spans="1:17" s="6" customFormat="1" ht="17" thickBot="1" x14ac:dyDescent="0.25">
      <c r="A5" s="22" t="s">
        <v>0</v>
      </c>
      <c r="B5" s="22" t="s">
        <v>4</v>
      </c>
      <c r="C5" s="22" t="s">
        <v>1</v>
      </c>
      <c r="D5" s="22" t="s">
        <v>2</v>
      </c>
      <c r="E5" s="23" t="s">
        <v>3</v>
      </c>
      <c r="G5" s="94" t="s">
        <v>0</v>
      </c>
      <c r="H5" s="22" t="s">
        <v>4</v>
      </c>
      <c r="I5" s="22" t="s">
        <v>1</v>
      </c>
      <c r="J5" s="22" t="s">
        <v>2</v>
      </c>
      <c r="K5" s="95" t="s">
        <v>3</v>
      </c>
      <c r="M5" s="75" t="s">
        <v>0</v>
      </c>
      <c r="N5" s="105" t="s">
        <v>4</v>
      </c>
      <c r="P5" s="69">
        <v>3.333333E-3</v>
      </c>
      <c r="Q5" s="66">
        <v>4.5</v>
      </c>
    </row>
    <row r="6" spans="1:17" x14ac:dyDescent="0.2">
      <c r="A6" s="4">
        <v>0</v>
      </c>
      <c r="B6" s="4">
        <v>0</v>
      </c>
      <c r="C6" s="4">
        <v>100</v>
      </c>
      <c r="D6" s="4">
        <v>100</v>
      </c>
      <c r="E6" s="2">
        <f>$C$6-D6</f>
        <v>0</v>
      </c>
      <c r="G6" s="96">
        <v>0</v>
      </c>
      <c r="H6" s="4">
        <v>0</v>
      </c>
      <c r="I6" s="4">
        <v>100</v>
      </c>
      <c r="J6" s="4">
        <v>100</v>
      </c>
      <c r="K6" s="97">
        <f>$I$6-J6</f>
        <v>0</v>
      </c>
      <c r="M6" s="101">
        <v>0</v>
      </c>
      <c r="N6" s="115">
        <f>(B6+H6)/2</f>
        <v>0</v>
      </c>
      <c r="P6" s="69">
        <v>3.7499999999999999E-3</v>
      </c>
      <c r="Q6" s="65">
        <v>4</v>
      </c>
    </row>
    <row r="7" spans="1:17" x14ac:dyDescent="0.2">
      <c r="A7" s="4">
        <f>0.0003/(2*0.05)</f>
        <v>2.9999999999999996E-3</v>
      </c>
      <c r="B7" s="4">
        <f>E7/$C$6 *100</f>
        <v>13</v>
      </c>
      <c r="C7" s="4"/>
      <c r="D7" s="4">
        <v>87</v>
      </c>
      <c r="E7" s="2">
        <f t="shared" ref="E7:E13" si="0">$C$6-D7</f>
        <v>13</v>
      </c>
      <c r="G7" s="96">
        <f>0.0003/(2*0.05)</f>
        <v>2.9999999999999996E-3</v>
      </c>
      <c r="H7" s="4">
        <f>K7/$I$6 *100</f>
        <v>13</v>
      </c>
      <c r="I7" s="4"/>
      <c r="J7" s="4">
        <v>87</v>
      </c>
      <c r="K7" s="97">
        <f t="shared" ref="K7:K13" si="1">$I$6-J7</f>
        <v>13</v>
      </c>
      <c r="M7" s="101">
        <v>3.0000000000000001E-3</v>
      </c>
      <c r="N7" s="116">
        <f t="shared" ref="N7:N13" si="2">(B7+H7)/2</f>
        <v>13</v>
      </c>
      <c r="P7" s="69">
        <v>4.2857140000000004E-3</v>
      </c>
      <c r="Q7" s="65">
        <v>3.5</v>
      </c>
    </row>
    <row r="8" spans="1:17" x14ac:dyDescent="0.2">
      <c r="A8" s="4">
        <f>0.0003/(2*0.045)</f>
        <v>3.3333333333333331E-3</v>
      </c>
      <c r="B8" s="4">
        <f t="shared" ref="B8:B13" si="3">E8/$C$6 *100</f>
        <v>25</v>
      </c>
      <c r="C8" s="4"/>
      <c r="D8" s="4">
        <v>75</v>
      </c>
      <c r="E8" s="2">
        <f t="shared" si="0"/>
        <v>25</v>
      </c>
      <c r="G8" s="96">
        <f>0.0003/(2*0.045)</f>
        <v>3.3333333333333331E-3</v>
      </c>
      <c r="H8" s="4">
        <f t="shared" ref="H8:H13" si="4">K8/$I$6 *100</f>
        <v>25</v>
      </c>
      <c r="I8" s="4"/>
      <c r="J8" s="4">
        <v>75</v>
      </c>
      <c r="K8" s="97">
        <f t="shared" si="1"/>
        <v>25</v>
      </c>
      <c r="M8" s="101">
        <v>3.333333E-3</v>
      </c>
      <c r="N8" s="116">
        <f t="shared" si="2"/>
        <v>25</v>
      </c>
      <c r="P8" s="69">
        <v>5.0000000000000001E-3</v>
      </c>
      <c r="Q8" s="65">
        <v>3</v>
      </c>
    </row>
    <row r="9" spans="1:17" x14ac:dyDescent="0.2">
      <c r="A9" s="4">
        <f>0.0003/(2*0.04)</f>
        <v>3.7499999999999994E-3</v>
      </c>
      <c r="B9" s="4">
        <f t="shared" si="3"/>
        <v>30</v>
      </c>
      <c r="C9" s="4"/>
      <c r="D9" s="4">
        <v>70</v>
      </c>
      <c r="E9" s="2">
        <f t="shared" si="0"/>
        <v>30</v>
      </c>
      <c r="G9" s="96">
        <f>0.0003/(2*0.04)</f>
        <v>3.7499999999999994E-3</v>
      </c>
      <c r="H9" s="4">
        <f t="shared" si="4"/>
        <v>30</v>
      </c>
      <c r="I9" s="4"/>
      <c r="J9" s="4">
        <v>70</v>
      </c>
      <c r="K9" s="97">
        <f t="shared" si="1"/>
        <v>30</v>
      </c>
      <c r="M9" s="101">
        <v>3.7499999999999999E-3</v>
      </c>
      <c r="N9" s="116">
        <f t="shared" si="2"/>
        <v>30</v>
      </c>
      <c r="P9" s="69">
        <v>6.0000000000000001E-3</v>
      </c>
      <c r="Q9" s="65">
        <v>2.5</v>
      </c>
    </row>
    <row r="10" spans="1:17" ht="17" thickBot="1" x14ac:dyDescent="0.25">
      <c r="A10" s="4">
        <f>0.0003/(2*0.035)</f>
        <v>4.2857142857142851E-3</v>
      </c>
      <c r="B10" s="4">
        <f t="shared" si="3"/>
        <v>39</v>
      </c>
      <c r="C10" s="4"/>
      <c r="D10" s="4">
        <v>61</v>
      </c>
      <c r="E10" s="2">
        <f t="shared" si="0"/>
        <v>39</v>
      </c>
      <c r="G10" s="96">
        <f>0.0003/(2*0.035)</f>
        <v>4.2857142857142851E-3</v>
      </c>
      <c r="H10" s="4">
        <f t="shared" si="4"/>
        <v>39</v>
      </c>
      <c r="I10" s="4"/>
      <c r="J10" s="4">
        <v>61</v>
      </c>
      <c r="K10" s="97">
        <f t="shared" si="1"/>
        <v>39</v>
      </c>
      <c r="M10" s="101">
        <v>4.2857140000000004E-3</v>
      </c>
      <c r="N10" s="116">
        <f t="shared" si="2"/>
        <v>39</v>
      </c>
      <c r="P10" s="70">
        <v>7.4999999999999997E-3</v>
      </c>
      <c r="Q10" s="67">
        <v>2</v>
      </c>
    </row>
    <row r="11" spans="1:17" x14ac:dyDescent="0.2">
      <c r="A11" s="4">
        <f>0.0003/(2*0.03)</f>
        <v>5.0000000000000001E-3</v>
      </c>
      <c r="B11" s="4">
        <f t="shared" si="3"/>
        <v>55.000000000000007</v>
      </c>
      <c r="C11" s="4"/>
      <c r="D11" s="4">
        <v>45</v>
      </c>
      <c r="E11" s="2">
        <f t="shared" si="0"/>
        <v>55</v>
      </c>
      <c r="G11" s="96">
        <f>0.0003/(2*0.03)</f>
        <v>5.0000000000000001E-3</v>
      </c>
      <c r="H11" s="4">
        <f t="shared" si="4"/>
        <v>55.000000000000007</v>
      </c>
      <c r="I11" s="4"/>
      <c r="J11" s="4">
        <v>45</v>
      </c>
      <c r="K11" s="97">
        <f t="shared" si="1"/>
        <v>55</v>
      </c>
      <c r="M11" s="101">
        <v>5.0000000000000001E-3</v>
      </c>
      <c r="N11" s="116">
        <f t="shared" si="2"/>
        <v>55.000000000000007</v>
      </c>
    </row>
    <row r="12" spans="1:17" x14ac:dyDescent="0.2">
      <c r="A12" s="4">
        <f>0.0003/(2*0.025)</f>
        <v>5.9999999999999993E-3</v>
      </c>
      <c r="B12" s="4">
        <f t="shared" si="3"/>
        <v>63</v>
      </c>
      <c r="C12" s="4"/>
      <c r="D12" s="4">
        <v>37</v>
      </c>
      <c r="E12" s="2">
        <f t="shared" si="0"/>
        <v>63</v>
      </c>
      <c r="G12" s="96">
        <f>0.0003/(2*0.025)</f>
        <v>5.9999999999999993E-3</v>
      </c>
      <c r="H12" s="4">
        <f t="shared" si="4"/>
        <v>63</v>
      </c>
      <c r="I12" s="4"/>
      <c r="J12" s="4">
        <v>37</v>
      </c>
      <c r="K12" s="97">
        <f t="shared" si="1"/>
        <v>63</v>
      </c>
      <c r="M12" s="101">
        <v>6.0000000000000001E-3</v>
      </c>
      <c r="N12" s="116">
        <f t="shared" si="2"/>
        <v>63</v>
      </c>
    </row>
    <row r="13" spans="1:17" ht="17" thickBot="1" x14ac:dyDescent="0.25">
      <c r="A13" s="5">
        <f>0.0003/(2*0.02)</f>
        <v>7.4999999999999989E-3</v>
      </c>
      <c r="B13" s="5">
        <f t="shared" si="3"/>
        <v>72</v>
      </c>
      <c r="C13" s="5"/>
      <c r="D13" s="5">
        <v>28</v>
      </c>
      <c r="E13" s="5">
        <f t="shared" si="0"/>
        <v>72</v>
      </c>
      <c r="G13" s="98">
        <f>0.0003/(2*0.02)</f>
        <v>7.4999999999999989E-3</v>
      </c>
      <c r="H13" s="99">
        <f t="shared" si="4"/>
        <v>72</v>
      </c>
      <c r="I13" s="99"/>
      <c r="J13" s="99">
        <v>28</v>
      </c>
      <c r="K13" s="100">
        <f t="shared" si="1"/>
        <v>72</v>
      </c>
      <c r="M13" s="102">
        <v>7.4999999999999997E-3</v>
      </c>
      <c r="N13" s="117">
        <f t="shared" si="2"/>
        <v>72</v>
      </c>
    </row>
    <row r="14" spans="1:17" ht="17" thickBot="1" x14ac:dyDescent="0.25">
      <c r="A14" s="9"/>
      <c r="E14" s="10"/>
      <c r="G14" s="9"/>
      <c r="K14" s="10"/>
      <c r="M14" s="76"/>
      <c r="N14" s="77"/>
    </row>
    <row r="15" spans="1:17" ht="17" thickBot="1" x14ac:dyDescent="0.25">
      <c r="A15" s="19" t="s">
        <v>11</v>
      </c>
      <c r="B15" s="20"/>
      <c r="C15" s="20"/>
      <c r="D15" s="20"/>
      <c r="E15" s="21"/>
      <c r="G15" s="19" t="s">
        <v>15</v>
      </c>
      <c r="H15" s="20"/>
      <c r="I15" s="20"/>
      <c r="J15" s="20"/>
      <c r="K15" s="21"/>
      <c r="M15" s="78" t="s">
        <v>6</v>
      </c>
      <c r="N15" s="79"/>
    </row>
    <row r="16" spans="1:17" s="6" customFormat="1" ht="17" thickBot="1" x14ac:dyDescent="0.25">
      <c r="A16" s="24" t="s">
        <v>0</v>
      </c>
      <c r="B16" s="25" t="s">
        <v>4</v>
      </c>
      <c r="C16" s="24" t="s">
        <v>1</v>
      </c>
      <c r="D16" s="25" t="s">
        <v>2</v>
      </c>
      <c r="E16" s="24" t="s">
        <v>3</v>
      </c>
      <c r="G16" s="24" t="s">
        <v>0</v>
      </c>
      <c r="H16" s="106" t="s">
        <v>4</v>
      </c>
      <c r="I16" s="24" t="s">
        <v>1</v>
      </c>
      <c r="J16" s="25" t="s">
        <v>2</v>
      </c>
      <c r="K16" s="107" t="s">
        <v>3</v>
      </c>
      <c r="M16" s="80" t="s">
        <v>0</v>
      </c>
      <c r="N16" s="108" t="s">
        <v>4</v>
      </c>
    </row>
    <row r="17" spans="1:14" x14ac:dyDescent="0.2">
      <c r="A17" s="17">
        <v>0</v>
      </c>
      <c r="B17" s="12">
        <v>0</v>
      </c>
      <c r="C17" s="17">
        <v>300</v>
      </c>
      <c r="D17" s="12">
        <v>300</v>
      </c>
      <c r="E17" s="17">
        <f>$C$17-D17</f>
        <v>0</v>
      </c>
      <c r="G17" s="11">
        <v>0</v>
      </c>
      <c r="H17" s="118">
        <v>0</v>
      </c>
      <c r="I17" s="13">
        <v>300</v>
      </c>
      <c r="J17" s="12">
        <v>300</v>
      </c>
      <c r="K17" s="118">
        <f>$I$17-J17</f>
        <v>0</v>
      </c>
      <c r="M17" s="103">
        <v>0</v>
      </c>
      <c r="N17" s="121">
        <f>(B17+H17)/2</f>
        <v>0</v>
      </c>
    </row>
    <row r="18" spans="1:14" x14ac:dyDescent="0.2">
      <c r="A18" s="17">
        <f>0.0003/(2*0.05)</f>
        <v>2.9999999999999996E-3</v>
      </c>
      <c r="B18" s="12">
        <f>E18/$C$17 *100</f>
        <v>10</v>
      </c>
      <c r="C18" s="17"/>
      <c r="D18" s="12">
        <v>270</v>
      </c>
      <c r="E18" s="17">
        <f t="shared" ref="E18:E24" si="5">$C$17-D18</f>
        <v>30</v>
      </c>
      <c r="G18" s="11">
        <f>0.0003/(2*0.05)</f>
        <v>2.9999999999999996E-3</v>
      </c>
      <c r="H18" s="119">
        <f>K18/$I$17 *100</f>
        <v>10</v>
      </c>
      <c r="I18" s="13"/>
      <c r="J18" s="12">
        <v>270</v>
      </c>
      <c r="K18" s="119">
        <f t="shared" ref="K18:K24" si="6">$I$17-J18</f>
        <v>30</v>
      </c>
      <c r="M18" s="103">
        <v>3.0000000000000001E-3</v>
      </c>
      <c r="N18" s="122">
        <f t="shared" ref="N18:N24" si="7">(B18+H18)/2</f>
        <v>10</v>
      </c>
    </row>
    <row r="19" spans="1:14" x14ac:dyDescent="0.2">
      <c r="A19" s="17">
        <f>0.0003/(2*0.045)</f>
        <v>3.3333333333333331E-3</v>
      </c>
      <c r="B19" s="12">
        <f t="shared" ref="B19:B24" si="8">E19/$C$17 *100</f>
        <v>11</v>
      </c>
      <c r="C19" s="17"/>
      <c r="D19" s="12">
        <v>267</v>
      </c>
      <c r="E19" s="17">
        <f t="shared" si="5"/>
        <v>33</v>
      </c>
      <c r="G19" s="11">
        <f>0.0003/(2*0.045)</f>
        <v>3.3333333333333331E-3</v>
      </c>
      <c r="H19" s="119">
        <f t="shared" ref="H19:H24" si="9">K19/$I$17 *100</f>
        <v>11</v>
      </c>
      <c r="I19" s="13"/>
      <c r="J19" s="12">
        <v>267</v>
      </c>
      <c r="K19" s="119">
        <f t="shared" si="6"/>
        <v>33</v>
      </c>
      <c r="M19" s="103">
        <v>3.333333E-3</v>
      </c>
      <c r="N19" s="122">
        <f t="shared" si="7"/>
        <v>11</v>
      </c>
    </row>
    <row r="20" spans="1:14" x14ac:dyDescent="0.2">
      <c r="A20" s="17">
        <f>0.0003/(2*0.04)</f>
        <v>3.7499999999999994E-3</v>
      </c>
      <c r="B20" s="12">
        <f t="shared" si="8"/>
        <v>13</v>
      </c>
      <c r="C20" s="17"/>
      <c r="D20" s="12">
        <v>261</v>
      </c>
      <c r="E20" s="17">
        <f t="shared" si="5"/>
        <v>39</v>
      </c>
      <c r="G20" s="11">
        <f>0.0003/(2*0.04)</f>
        <v>3.7499999999999994E-3</v>
      </c>
      <c r="H20" s="119">
        <f t="shared" si="9"/>
        <v>13</v>
      </c>
      <c r="I20" s="13"/>
      <c r="J20" s="12">
        <v>261</v>
      </c>
      <c r="K20" s="119">
        <f t="shared" si="6"/>
        <v>39</v>
      </c>
      <c r="M20" s="103">
        <v>3.7499999999999999E-3</v>
      </c>
      <c r="N20" s="122">
        <f t="shared" si="7"/>
        <v>13</v>
      </c>
    </row>
    <row r="21" spans="1:14" x14ac:dyDescent="0.2">
      <c r="A21" s="17">
        <f>0.0003/(2*0.035)</f>
        <v>4.2857142857142851E-3</v>
      </c>
      <c r="B21" s="12">
        <f t="shared" si="8"/>
        <v>19.333333333333332</v>
      </c>
      <c r="C21" s="17"/>
      <c r="D21" s="12">
        <v>242</v>
      </c>
      <c r="E21" s="17">
        <f t="shared" si="5"/>
        <v>58</v>
      </c>
      <c r="G21" s="11">
        <f>0.0003/(2*0.035)</f>
        <v>4.2857142857142851E-3</v>
      </c>
      <c r="H21" s="119">
        <f t="shared" si="9"/>
        <v>19.333333333333332</v>
      </c>
      <c r="I21" s="13"/>
      <c r="J21" s="12">
        <v>242</v>
      </c>
      <c r="K21" s="119">
        <f t="shared" si="6"/>
        <v>58</v>
      </c>
      <c r="M21" s="103">
        <v>4.2857140000000004E-3</v>
      </c>
      <c r="N21" s="122">
        <f t="shared" si="7"/>
        <v>19.333333333333332</v>
      </c>
    </row>
    <row r="22" spans="1:14" x14ac:dyDescent="0.2">
      <c r="A22" s="17">
        <f>0.0003/(2*0.03)</f>
        <v>5.0000000000000001E-3</v>
      </c>
      <c r="B22" s="12">
        <f t="shared" si="8"/>
        <v>23</v>
      </c>
      <c r="C22" s="17"/>
      <c r="D22" s="12">
        <v>231</v>
      </c>
      <c r="E22" s="17">
        <f t="shared" si="5"/>
        <v>69</v>
      </c>
      <c r="G22" s="11">
        <f>0.0003/(2*0.03)</f>
        <v>5.0000000000000001E-3</v>
      </c>
      <c r="H22" s="119">
        <f t="shared" si="9"/>
        <v>23</v>
      </c>
      <c r="I22" s="13"/>
      <c r="J22" s="12">
        <v>231</v>
      </c>
      <c r="K22" s="119">
        <f t="shared" si="6"/>
        <v>69</v>
      </c>
      <c r="M22" s="103">
        <v>5.0000000000000001E-3</v>
      </c>
      <c r="N22" s="122">
        <f t="shared" si="7"/>
        <v>23</v>
      </c>
    </row>
    <row r="23" spans="1:14" x14ac:dyDescent="0.2">
      <c r="A23" s="17">
        <f>0.0003/(2*0.025)</f>
        <v>5.9999999999999993E-3</v>
      </c>
      <c r="B23" s="12">
        <f t="shared" si="8"/>
        <v>26.666666666666668</v>
      </c>
      <c r="C23" s="17"/>
      <c r="D23" s="12">
        <v>220</v>
      </c>
      <c r="E23" s="17">
        <f t="shared" si="5"/>
        <v>80</v>
      </c>
      <c r="G23" s="11">
        <f>0.0003/(2*0.025)</f>
        <v>5.9999999999999993E-3</v>
      </c>
      <c r="H23" s="119">
        <f t="shared" si="9"/>
        <v>26.666666666666668</v>
      </c>
      <c r="I23" s="13"/>
      <c r="J23" s="12">
        <v>220</v>
      </c>
      <c r="K23" s="119">
        <f t="shared" si="6"/>
        <v>80</v>
      </c>
      <c r="M23" s="103">
        <v>6.0000000000000001E-3</v>
      </c>
      <c r="N23" s="122">
        <f t="shared" si="7"/>
        <v>26.666666666666668</v>
      </c>
    </row>
    <row r="24" spans="1:14" ht="17" thickBot="1" x14ac:dyDescent="0.25">
      <c r="A24" s="18">
        <f>0.0003/(2*0.02)</f>
        <v>7.4999999999999989E-3</v>
      </c>
      <c r="B24" s="15">
        <f t="shared" si="8"/>
        <v>33.666666666666664</v>
      </c>
      <c r="C24" s="18"/>
      <c r="D24" s="15">
        <v>199</v>
      </c>
      <c r="E24" s="18">
        <f t="shared" si="5"/>
        <v>101</v>
      </c>
      <c r="G24" s="14">
        <f>0.0003/(2*0.02)</f>
        <v>7.4999999999999989E-3</v>
      </c>
      <c r="H24" s="120">
        <f t="shared" si="9"/>
        <v>33.666666666666664</v>
      </c>
      <c r="I24" s="16"/>
      <c r="J24" s="15">
        <v>199</v>
      </c>
      <c r="K24" s="120">
        <f t="shared" si="6"/>
        <v>101</v>
      </c>
      <c r="M24" s="104">
        <v>7.4999999999999997E-3</v>
      </c>
      <c r="N24" s="123">
        <f t="shared" si="7"/>
        <v>33.666666666666664</v>
      </c>
    </row>
    <row r="25" spans="1:14" ht="17" thickBot="1" x14ac:dyDescent="0.25">
      <c r="A25" s="9"/>
      <c r="E25" s="10"/>
      <c r="G25" s="9"/>
      <c r="K25" s="10"/>
      <c r="M25" s="76"/>
      <c r="N25" s="77"/>
    </row>
    <row r="26" spans="1:14" ht="17" thickBot="1" x14ac:dyDescent="0.25">
      <c r="A26" s="30" t="s">
        <v>12</v>
      </c>
      <c r="B26" s="31"/>
      <c r="C26" s="31"/>
      <c r="D26" s="31"/>
      <c r="E26" s="32"/>
      <c r="G26" s="30" t="s">
        <v>16</v>
      </c>
      <c r="H26" s="31"/>
      <c r="I26" s="31"/>
      <c r="J26" s="31"/>
      <c r="K26" s="32"/>
      <c r="M26" s="81" t="s">
        <v>7</v>
      </c>
      <c r="N26" s="82"/>
    </row>
    <row r="27" spans="1:14" ht="17" thickBot="1" x14ac:dyDescent="0.25">
      <c r="A27" s="27" t="s">
        <v>0</v>
      </c>
      <c r="B27" s="38" t="s">
        <v>4</v>
      </c>
      <c r="C27" s="28" t="s">
        <v>1</v>
      </c>
      <c r="D27" s="38" t="s">
        <v>2</v>
      </c>
      <c r="E27" s="29" t="s">
        <v>3</v>
      </c>
      <c r="G27" s="27" t="s">
        <v>0</v>
      </c>
      <c r="H27" s="113" t="s">
        <v>4</v>
      </c>
      <c r="I27" s="28" t="s">
        <v>1</v>
      </c>
      <c r="J27" s="38" t="s">
        <v>2</v>
      </c>
      <c r="K27" s="114" t="s">
        <v>3</v>
      </c>
      <c r="M27" s="83" t="s">
        <v>0</v>
      </c>
      <c r="N27" s="109" t="s">
        <v>4</v>
      </c>
    </row>
    <row r="28" spans="1:14" x14ac:dyDescent="0.2">
      <c r="A28" s="33">
        <v>0</v>
      </c>
      <c r="B28" s="39">
        <v>0</v>
      </c>
      <c r="C28" s="26">
        <v>70</v>
      </c>
      <c r="D28" s="39">
        <v>70</v>
      </c>
      <c r="E28" s="34">
        <f>$C$28-D28</f>
        <v>0</v>
      </c>
      <c r="G28" s="33">
        <v>0</v>
      </c>
      <c r="H28" s="133">
        <v>0</v>
      </c>
      <c r="I28" s="26">
        <v>70</v>
      </c>
      <c r="J28" s="33">
        <v>70</v>
      </c>
      <c r="K28" s="133">
        <f>$I$28-J28</f>
        <v>0</v>
      </c>
      <c r="M28" s="84">
        <v>0</v>
      </c>
      <c r="N28" s="124">
        <f>(B28+H28)/2</f>
        <v>0</v>
      </c>
    </row>
    <row r="29" spans="1:14" x14ac:dyDescent="0.2">
      <c r="A29" s="33">
        <f>0.0003/(2*0.05)</f>
        <v>2.9999999999999996E-3</v>
      </c>
      <c r="B29" s="39">
        <f>E29/$C$28 *100</f>
        <v>14.285714285714285</v>
      </c>
      <c r="C29" s="26"/>
      <c r="D29" s="39">
        <v>60</v>
      </c>
      <c r="E29" s="34">
        <f t="shared" ref="E29:E35" si="10">$C$28-D29</f>
        <v>10</v>
      </c>
      <c r="G29" s="33">
        <f>0.0003/(2*0.05)</f>
        <v>2.9999999999999996E-3</v>
      </c>
      <c r="H29" s="134">
        <f>K29/$I$28 *100</f>
        <v>14.285714285714285</v>
      </c>
      <c r="I29" s="26"/>
      <c r="J29" s="33">
        <v>60</v>
      </c>
      <c r="K29" s="134">
        <f t="shared" ref="K29:K35" si="11">$I$28-J29</f>
        <v>10</v>
      </c>
      <c r="M29" s="84">
        <v>3.0000000000000001E-3</v>
      </c>
      <c r="N29" s="125">
        <f t="shared" ref="N29:N35" si="12">(B29+H29)/2</f>
        <v>14.285714285714285</v>
      </c>
    </row>
    <row r="30" spans="1:14" x14ac:dyDescent="0.2">
      <c r="A30" s="33">
        <f>0.0003/(2*0.045)</f>
        <v>3.3333333333333331E-3</v>
      </c>
      <c r="B30" s="39">
        <f t="shared" ref="B30:B35" si="13">E30/$C$28 *100</f>
        <v>18.571428571428573</v>
      </c>
      <c r="C30" s="26"/>
      <c r="D30" s="39">
        <v>57</v>
      </c>
      <c r="E30" s="34">
        <f t="shared" si="10"/>
        <v>13</v>
      </c>
      <c r="G30" s="33">
        <f>0.0003/(2*0.045)</f>
        <v>3.3333333333333331E-3</v>
      </c>
      <c r="H30" s="134">
        <f t="shared" ref="H30:H35" si="14">K30/$I$28 *100</f>
        <v>18.571428571428573</v>
      </c>
      <c r="I30" s="26"/>
      <c r="J30" s="33">
        <v>57</v>
      </c>
      <c r="K30" s="134">
        <f t="shared" si="11"/>
        <v>13</v>
      </c>
      <c r="M30" s="84">
        <v>3.333333E-3</v>
      </c>
      <c r="N30" s="125">
        <f t="shared" si="12"/>
        <v>18.571428571428573</v>
      </c>
    </row>
    <row r="31" spans="1:14" x14ac:dyDescent="0.2">
      <c r="A31" s="33">
        <f>0.0003/(2*0.04)</f>
        <v>3.7499999999999994E-3</v>
      </c>
      <c r="B31" s="39">
        <f t="shared" si="13"/>
        <v>24.285714285714285</v>
      </c>
      <c r="C31" s="26"/>
      <c r="D31" s="39">
        <v>53</v>
      </c>
      <c r="E31" s="34">
        <f t="shared" si="10"/>
        <v>17</v>
      </c>
      <c r="G31" s="33">
        <f>0.0003/(2*0.04)</f>
        <v>3.7499999999999994E-3</v>
      </c>
      <c r="H31" s="134">
        <f t="shared" si="14"/>
        <v>24.285714285714285</v>
      </c>
      <c r="I31" s="26"/>
      <c r="J31" s="33">
        <v>53</v>
      </c>
      <c r="K31" s="134">
        <f t="shared" si="11"/>
        <v>17</v>
      </c>
      <c r="M31" s="84">
        <v>3.7499999999999999E-3</v>
      </c>
      <c r="N31" s="125">
        <f t="shared" si="12"/>
        <v>24.285714285714285</v>
      </c>
    </row>
    <row r="32" spans="1:14" x14ac:dyDescent="0.2">
      <c r="A32" s="33">
        <f>0.0003/(2*0.035)</f>
        <v>4.2857142857142851E-3</v>
      </c>
      <c r="B32" s="39">
        <f t="shared" si="13"/>
        <v>31.428571428571427</v>
      </c>
      <c r="C32" s="26"/>
      <c r="D32" s="39">
        <v>48</v>
      </c>
      <c r="E32" s="34">
        <f t="shared" si="10"/>
        <v>22</v>
      </c>
      <c r="G32" s="33">
        <f>0.0003/(2*0.035)</f>
        <v>4.2857142857142851E-3</v>
      </c>
      <c r="H32" s="134">
        <f t="shared" si="14"/>
        <v>31.428571428571427</v>
      </c>
      <c r="I32" s="26"/>
      <c r="J32" s="33">
        <v>48</v>
      </c>
      <c r="K32" s="134">
        <f t="shared" si="11"/>
        <v>22</v>
      </c>
      <c r="M32" s="84">
        <v>4.2857140000000004E-3</v>
      </c>
      <c r="N32" s="125">
        <f t="shared" si="12"/>
        <v>31.428571428571427</v>
      </c>
    </row>
    <row r="33" spans="1:14" x14ac:dyDescent="0.2">
      <c r="A33" s="33">
        <f>0.0003/(2*0.03)</f>
        <v>5.0000000000000001E-3</v>
      </c>
      <c r="B33" s="39">
        <f t="shared" si="13"/>
        <v>42.857142857142854</v>
      </c>
      <c r="C33" s="26"/>
      <c r="D33" s="39">
        <v>40</v>
      </c>
      <c r="E33" s="34">
        <f t="shared" si="10"/>
        <v>30</v>
      </c>
      <c r="G33" s="33">
        <f>0.0003/(2*0.03)</f>
        <v>5.0000000000000001E-3</v>
      </c>
      <c r="H33" s="134">
        <f t="shared" si="14"/>
        <v>42.857142857142854</v>
      </c>
      <c r="I33" s="26"/>
      <c r="J33" s="33">
        <v>40</v>
      </c>
      <c r="K33" s="134">
        <f t="shared" si="11"/>
        <v>30</v>
      </c>
      <c r="M33" s="84">
        <v>5.0000000000000001E-3</v>
      </c>
      <c r="N33" s="125">
        <f t="shared" si="12"/>
        <v>42.857142857142854</v>
      </c>
    </row>
    <row r="34" spans="1:14" x14ac:dyDescent="0.2">
      <c r="A34" s="33">
        <f>0.0003/(2*0.025)</f>
        <v>5.9999999999999993E-3</v>
      </c>
      <c r="B34" s="39">
        <f t="shared" si="13"/>
        <v>50</v>
      </c>
      <c r="C34" s="26"/>
      <c r="D34" s="39">
        <v>35</v>
      </c>
      <c r="E34" s="34">
        <f t="shared" si="10"/>
        <v>35</v>
      </c>
      <c r="G34" s="33">
        <f>0.0003/(2*0.025)</f>
        <v>5.9999999999999993E-3</v>
      </c>
      <c r="H34" s="134">
        <f t="shared" si="14"/>
        <v>50</v>
      </c>
      <c r="I34" s="26"/>
      <c r="J34" s="33">
        <v>35</v>
      </c>
      <c r="K34" s="134">
        <f t="shared" si="11"/>
        <v>35</v>
      </c>
      <c r="M34" s="84">
        <v>6.0000000000000001E-3</v>
      </c>
      <c r="N34" s="125">
        <f t="shared" si="12"/>
        <v>50</v>
      </c>
    </row>
    <row r="35" spans="1:14" ht="17" thickBot="1" x14ac:dyDescent="0.25">
      <c r="A35" s="35">
        <f>0.0003/(2*0.02)</f>
        <v>7.4999999999999989E-3</v>
      </c>
      <c r="B35" s="40">
        <f t="shared" si="13"/>
        <v>60</v>
      </c>
      <c r="C35" s="36"/>
      <c r="D35" s="40">
        <v>28</v>
      </c>
      <c r="E35" s="37">
        <f t="shared" si="10"/>
        <v>42</v>
      </c>
      <c r="G35" s="35">
        <f>0.0003/(2*0.02)</f>
        <v>7.4999999999999989E-3</v>
      </c>
      <c r="H35" s="135">
        <f t="shared" si="14"/>
        <v>60</v>
      </c>
      <c r="I35" s="36"/>
      <c r="J35" s="35">
        <v>28</v>
      </c>
      <c r="K35" s="135">
        <f t="shared" si="11"/>
        <v>42</v>
      </c>
      <c r="M35" s="85">
        <v>7.4999999999999997E-3</v>
      </c>
      <c r="N35" s="126">
        <f t="shared" si="12"/>
        <v>60</v>
      </c>
    </row>
    <row r="36" spans="1:14" ht="17" thickBot="1" x14ac:dyDescent="0.25">
      <c r="A36" s="9"/>
      <c r="E36" s="10"/>
      <c r="G36" s="9"/>
      <c r="K36" s="10"/>
      <c r="M36" s="76"/>
      <c r="N36" s="77"/>
    </row>
    <row r="37" spans="1:14" ht="17" thickBot="1" x14ac:dyDescent="0.25">
      <c r="A37" s="45" t="s">
        <v>13</v>
      </c>
      <c r="B37" s="46"/>
      <c r="C37" s="46"/>
      <c r="D37" s="46"/>
      <c r="E37" s="47"/>
      <c r="G37" s="45" t="s">
        <v>17</v>
      </c>
      <c r="H37" s="46"/>
      <c r="I37" s="46"/>
      <c r="J37" s="46"/>
      <c r="K37" s="47"/>
      <c r="M37" s="86" t="s">
        <v>8</v>
      </c>
      <c r="N37" s="87"/>
    </row>
    <row r="38" spans="1:14" ht="17" thickBot="1" x14ac:dyDescent="0.25">
      <c r="A38" s="42" t="s">
        <v>0</v>
      </c>
      <c r="B38" s="48" t="s">
        <v>4</v>
      </c>
      <c r="C38" s="43" t="s">
        <v>1</v>
      </c>
      <c r="D38" s="48" t="s">
        <v>2</v>
      </c>
      <c r="E38" s="44" t="s">
        <v>3</v>
      </c>
      <c r="G38" s="42" t="s">
        <v>0</v>
      </c>
      <c r="H38" s="112" t="s">
        <v>4</v>
      </c>
      <c r="I38" s="43" t="s">
        <v>1</v>
      </c>
      <c r="J38" s="48" t="s">
        <v>2</v>
      </c>
      <c r="K38" s="111" t="s">
        <v>3</v>
      </c>
      <c r="M38" s="88" t="s">
        <v>0</v>
      </c>
      <c r="N38" s="110" t="s">
        <v>4</v>
      </c>
    </row>
    <row r="39" spans="1:14" x14ac:dyDescent="0.2">
      <c r="A39" s="51">
        <v>0</v>
      </c>
      <c r="B39" s="49">
        <v>0</v>
      </c>
      <c r="C39" s="41">
        <v>60</v>
      </c>
      <c r="D39" s="49">
        <v>60</v>
      </c>
      <c r="E39" s="52">
        <f>$C$39-D39</f>
        <v>0</v>
      </c>
      <c r="G39" s="51">
        <v>0</v>
      </c>
      <c r="H39" s="130">
        <v>0</v>
      </c>
      <c r="I39" s="41">
        <v>60</v>
      </c>
      <c r="J39" s="51">
        <v>60</v>
      </c>
      <c r="K39" s="130">
        <f>$I$39-J39</f>
        <v>0</v>
      </c>
      <c r="M39" s="89">
        <v>0</v>
      </c>
      <c r="N39" s="127">
        <f>(B39+H39)/2</f>
        <v>0</v>
      </c>
    </row>
    <row r="40" spans="1:14" x14ac:dyDescent="0.2">
      <c r="A40" s="51">
        <f>0.0003/(2*0.05)</f>
        <v>2.9999999999999996E-3</v>
      </c>
      <c r="B40" s="49">
        <f>E40/$C$39 *100</f>
        <v>18.333333333333332</v>
      </c>
      <c r="C40" s="41"/>
      <c r="D40" s="49">
        <v>49</v>
      </c>
      <c r="E40" s="52">
        <f t="shared" ref="E40:E46" si="15">$C$39-D40</f>
        <v>11</v>
      </c>
      <c r="G40" s="51">
        <f>0.0003/(2*0.05)</f>
        <v>2.9999999999999996E-3</v>
      </c>
      <c r="H40" s="131">
        <f>K40/$I$39 *100</f>
        <v>18.333333333333332</v>
      </c>
      <c r="I40" s="41"/>
      <c r="J40" s="51">
        <v>49</v>
      </c>
      <c r="K40" s="131">
        <f t="shared" ref="K40:K46" si="16">$I$39-J40</f>
        <v>11</v>
      </c>
      <c r="M40" s="89">
        <v>3.0000000000000001E-3</v>
      </c>
      <c r="N40" s="128">
        <f t="shared" ref="N40:N46" si="17">(B40+H40)/2</f>
        <v>18.333333333333332</v>
      </c>
    </row>
    <row r="41" spans="1:14" x14ac:dyDescent="0.2">
      <c r="A41" s="51">
        <f>0.0003/(2*0.045)</f>
        <v>3.3333333333333331E-3</v>
      </c>
      <c r="B41" s="49">
        <f t="shared" ref="B41:B46" si="18">E41/$C$39 *100</f>
        <v>26.666666666666668</v>
      </c>
      <c r="C41" s="41"/>
      <c r="D41" s="49">
        <v>44</v>
      </c>
      <c r="E41" s="52">
        <f t="shared" si="15"/>
        <v>16</v>
      </c>
      <c r="G41" s="51">
        <f>0.0003/(2*0.045)</f>
        <v>3.3333333333333331E-3</v>
      </c>
      <c r="H41" s="131">
        <f t="shared" ref="H41:H46" si="19">K41/$I$39 *100</f>
        <v>26.666666666666668</v>
      </c>
      <c r="I41" s="41"/>
      <c r="J41" s="51">
        <v>44</v>
      </c>
      <c r="K41" s="131">
        <f t="shared" si="16"/>
        <v>16</v>
      </c>
      <c r="M41" s="89">
        <v>3.333333E-3</v>
      </c>
      <c r="N41" s="128">
        <f t="shared" si="17"/>
        <v>26.666666666666668</v>
      </c>
    </row>
    <row r="42" spans="1:14" x14ac:dyDescent="0.2">
      <c r="A42" s="51">
        <f>0.0003/(2*0.04)</f>
        <v>3.7499999999999994E-3</v>
      </c>
      <c r="B42" s="49">
        <f t="shared" si="18"/>
        <v>28.333333333333332</v>
      </c>
      <c r="C42" s="41"/>
      <c r="D42" s="49">
        <v>43</v>
      </c>
      <c r="E42" s="52">
        <f t="shared" si="15"/>
        <v>17</v>
      </c>
      <c r="G42" s="51">
        <f>0.0003/(2*0.04)</f>
        <v>3.7499999999999994E-3</v>
      </c>
      <c r="H42" s="131">
        <f t="shared" si="19"/>
        <v>28.333333333333332</v>
      </c>
      <c r="I42" s="41"/>
      <c r="J42" s="51">
        <v>43</v>
      </c>
      <c r="K42" s="131">
        <f t="shared" si="16"/>
        <v>17</v>
      </c>
      <c r="M42" s="89">
        <v>3.7499999999999999E-3</v>
      </c>
      <c r="N42" s="128">
        <f t="shared" si="17"/>
        <v>28.333333333333332</v>
      </c>
    </row>
    <row r="43" spans="1:14" x14ac:dyDescent="0.2">
      <c r="A43" s="51">
        <f>0.0003/(2*0.035)</f>
        <v>4.2857142857142851E-3</v>
      </c>
      <c r="B43" s="49">
        <f t="shared" si="18"/>
        <v>28.333333333333332</v>
      </c>
      <c r="C43" s="41"/>
      <c r="D43" s="49">
        <v>43</v>
      </c>
      <c r="E43" s="52">
        <f t="shared" si="15"/>
        <v>17</v>
      </c>
      <c r="G43" s="51">
        <f>0.0003/(2*0.035)</f>
        <v>4.2857142857142851E-3</v>
      </c>
      <c r="H43" s="131">
        <f t="shared" si="19"/>
        <v>28.333333333333332</v>
      </c>
      <c r="I43" s="41"/>
      <c r="J43" s="51">
        <v>43</v>
      </c>
      <c r="K43" s="131">
        <f t="shared" si="16"/>
        <v>17</v>
      </c>
      <c r="M43" s="89">
        <v>4.2857140000000004E-3</v>
      </c>
      <c r="N43" s="128">
        <f t="shared" si="17"/>
        <v>28.333333333333332</v>
      </c>
    </row>
    <row r="44" spans="1:14" x14ac:dyDescent="0.2">
      <c r="A44" s="51">
        <f>0.0003/(2*0.03)</f>
        <v>5.0000000000000001E-3</v>
      </c>
      <c r="B44" s="49">
        <f t="shared" si="18"/>
        <v>36.666666666666664</v>
      </c>
      <c r="C44" s="41"/>
      <c r="D44" s="49">
        <v>38</v>
      </c>
      <c r="E44" s="52">
        <f t="shared" si="15"/>
        <v>22</v>
      </c>
      <c r="G44" s="51">
        <f>0.0003/(2*0.03)</f>
        <v>5.0000000000000001E-3</v>
      </c>
      <c r="H44" s="131">
        <f t="shared" si="19"/>
        <v>36.666666666666664</v>
      </c>
      <c r="I44" s="41"/>
      <c r="J44" s="51">
        <v>38</v>
      </c>
      <c r="K44" s="131">
        <f t="shared" si="16"/>
        <v>22</v>
      </c>
      <c r="M44" s="89">
        <v>5.0000000000000001E-3</v>
      </c>
      <c r="N44" s="128">
        <f t="shared" si="17"/>
        <v>36.666666666666664</v>
      </c>
    </row>
    <row r="45" spans="1:14" x14ac:dyDescent="0.2">
      <c r="A45" s="51">
        <f>0.0003/(2*0.025)</f>
        <v>5.9999999999999993E-3</v>
      </c>
      <c r="B45" s="49">
        <f t="shared" si="18"/>
        <v>48.333333333333336</v>
      </c>
      <c r="C45" s="41"/>
      <c r="D45" s="49">
        <v>31</v>
      </c>
      <c r="E45" s="52">
        <f t="shared" si="15"/>
        <v>29</v>
      </c>
      <c r="G45" s="51">
        <f>0.0003/(2*0.025)</f>
        <v>5.9999999999999993E-3</v>
      </c>
      <c r="H45" s="131">
        <f t="shared" si="19"/>
        <v>48.333333333333336</v>
      </c>
      <c r="I45" s="41"/>
      <c r="J45" s="51">
        <v>31</v>
      </c>
      <c r="K45" s="131">
        <f t="shared" si="16"/>
        <v>29</v>
      </c>
      <c r="M45" s="89">
        <v>6.0000000000000001E-3</v>
      </c>
      <c r="N45" s="128">
        <f t="shared" si="17"/>
        <v>48.333333333333336</v>
      </c>
    </row>
    <row r="46" spans="1:14" ht="17" thickBot="1" x14ac:dyDescent="0.25">
      <c r="A46" s="53">
        <f>0.0003/(2*0.02)</f>
        <v>7.4999999999999989E-3</v>
      </c>
      <c r="B46" s="50">
        <f t="shared" si="18"/>
        <v>53.333333333333336</v>
      </c>
      <c r="C46" s="54"/>
      <c r="D46" s="50">
        <v>28</v>
      </c>
      <c r="E46" s="55">
        <f t="shared" si="15"/>
        <v>32</v>
      </c>
      <c r="G46" s="53">
        <f>0.0003/(2*0.02)</f>
        <v>7.4999999999999989E-3</v>
      </c>
      <c r="H46" s="132">
        <f t="shared" si="19"/>
        <v>53.333333333333336</v>
      </c>
      <c r="I46" s="54"/>
      <c r="J46" s="53">
        <v>28</v>
      </c>
      <c r="K46" s="132">
        <f t="shared" si="16"/>
        <v>32</v>
      </c>
      <c r="M46" s="90">
        <v>7.4999999999999997E-3</v>
      </c>
      <c r="N46" s="129">
        <f t="shared" si="17"/>
        <v>53.333333333333336</v>
      </c>
    </row>
  </sheetData>
  <mergeCells count="16">
    <mergeCell ref="G3:K3"/>
    <mergeCell ref="M3:N3"/>
    <mergeCell ref="G4:K4"/>
    <mergeCell ref="G15:K15"/>
    <mergeCell ref="G26:K26"/>
    <mergeCell ref="G37:K37"/>
    <mergeCell ref="M4:N4"/>
    <mergeCell ref="M15:N15"/>
    <mergeCell ref="M26:N26"/>
    <mergeCell ref="M37:N37"/>
    <mergeCell ref="A4:E4"/>
    <mergeCell ref="A15:E15"/>
    <mergeCell ref="A26:E26"/>
    <mergeCell ref="A37:E37"/>
    <mergeCell ref="A1:E1"/>
    <mergeCell ref="A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Paccard</dc:creator>
  <cp:lastModifiedBy>Luca Paccard</cp:lastModifiedBy>
  <dcterms:created xsi:type="dcterms:W3CDTF">2022-04-14T09:06:45Z</dcterms:created>
  <dcterms:modified xsi:type="dcterms:W3CDTF">2022-04-15T08:07:10Z</dcterms:modified>
</cp:coreProperties>
</file>