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01 A Facultad\3° Año\1° Semestre\Analisis Numerico\TPs\TP N° 3\"/>
    </mc:Choice>
  </mc:AlternateContent>
  <xr:revisionPtr revIDLastSave="0" documentId="8_{E0CCF310-DA28-4B0F-8A45-513E966C22E4}" xr6:coauthVersionLast="45" xr6:coauthVersionMax="45" xr10:uidLastSave="{00000000-0000-0000-0000-000000000000}"/>
  <bookViews>
    <workbookView xWindow="-108" yWindow="-108" windowWidth="23256" windowHeight="12576" xr2:uid="{3627D7EB-4E0E-455F-9C55-D0F0DABF44FC}"/>
  </bookViews>
  <sheets>
    <sheet name="Ejercicio 1" sheetId="1" r:id="rId1"/>
    <sheet name="Ejercicio 2" sheetId="2" r:id="rId2"/>
    <sheet name="Ejercicio 3" sheetId="3" r:id="rId3"/>
    <sheet name="Ejercicio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4" l="1"/>
  <c r="B3" i="4"/>
  <c r="B6" i="4"/>
  <c r="B5" i="4"/>
  <c r="B4" i="4"/>
  <c r="D13" i="4"/>
  <c r="D12" i="4"/>
  <c r="D3" i="4"/>
  <c r="E3" i="4"/>
  <c r="F3" i="4"/>
  <c r="G3" i="4"/>
  <c r="H3" i="4"/>
  <c r="C3" i="4"/>
  <c r="A12" i="4"/>
  <c r="B13" i="4"/>
  <c r="B12" i="4"/>
  <c r="D5" i="4"/>
  <c r="E5" i="4"/>
  <c r="F5" i="4"/>
  <c r="G5" i="4"/>
  <c r="H5" i="4"/>
  <c r="C5" i="4"/>
  <c r="A22" i="3"/>
  <c r="B20" i="3"/>
  <c r="B19" i="3"/>
  <c r="C26" i="2"/>
  <c r="B26" i="2"/>
  <c r="C24" i="2"/>
  <c r="B24" i="2"/>
  <c r="A20" i="2"/>
  <c r="B3" i="2"/>
  <c r="D13" i="2" s="1"/>
  <c r="B27" i="1"/>
  <c r="A27" i="1"/>
  <c r="F11" i="3" a="1"/>
  <c r="F11" i="3" s="1"/>
  <c r="A15" i="3" a="1"/>
  <c r="B15" i="3" s="1"/>
  <c r="D12" i="3"/>
  <c r="D11" i="3"/>
  <c r="A12" i="3"/>
  <c r="B11" i="3"/>
  <c r="B12" i="3"/>
  <c r="A11" i="3"/>
  <c r="C4" i="3"/>
  <c r="D4" i="3"/>
  <c r="E4" i="3"/>
  <c r="F4" i="3"/>
  <c r="B4" i="3"/>
  <c r="B3" i="3"/>
  <c r="C3" i="3"/>
  <c r="D3" i="3"/>
  <c r="E3" i="3"/>
  <c r="F3" i="3"/>
  <c r="A22" i="1"/>
  <c r="B12" i="2"/>
  <c r="A13" i="2" s="1"/>
  <c r="A16" i="2" s="1" a="1"/>
  <c r="A17" i="2" s="1"/>
  <c r="D12" i="2"/>
  <c r="B13" i="2"/>
  <c r="A12" i="2"/>
  <c r="C4" i="2"/>
  <c r="D4" i="2"/>
  <c r="E4" i="2"/>
  <c r="F4" i="2"/>
  <c r="B4" i="2"/>
  <c r="C3" i="2"/>
  <c r="D3" i="2"/>
  <c r="E3" i="2"/>
  <c r="F3" i="2"/>
  <c r="E12" i="1"/>
  <c r="A12" i="1"/>
  <c r="C4" i="1"/>
  <c r="D4" i="1"/>
  <c r="E4" i="1"/>
  <c r="F4" i="1"/>
  <c r="B4" i="1"/>
  <c r="E13" i="1" s="1"/>
  <c r="C5" i="1"/>
  <c r="D5" i="1"/>
  <c r="E5" i="1"/>
  <c r="F5" i="1"/>
  <c r="B5" i="1"/>
  <c r="C12" i="1" s="1"/>
  <c r="A14" i="1" s="1"/>
  <c r="A13" i="4" l="1"/>
  <c r="A16" i="4" a="1"/>
  <c r="A16" i="4" s="1"/>
  <c r="F12" i="3"/>
  <c r="A15" i="3"/>
  <c r="A16" i="3"/>
  <c r="B16" i="3"/>
  <c r="B12" i="1"/>
  <c r="A13" i="1" s="1"/>
  <c r="B13" i="1"/>
  <c r="E14" i="1"/>
  <c r="C14" i="1"/>
  <c r="C13" i="1"/>
  <c r="B14" i="1" s="1"/>
  <c r="B16" i="2"/>
  <c r="A16" i="2"/>
  <c r="F12" i="2" s="1" a="1"/>
  <c r="F12" i="2" s="1"/>
  <c r="B17" i="2"/>
  <c r="A17" i="4" l="1"/>
  <c r="B17" i="4"/>
  <c r="B16" i="4"/>
  <c r="A17" i="1" a="1"/>
  <c r="B17" i="1" s="1"/>
  <c r="F13" i="2"/>
  <c r="F12" i="4" l="1" a="1"/>
  <c r="F12" i="4" s="1"/>
  <c r="B22" i="4" s="1"/>
  <c r="B18" i="1"/>
  <c r="A18" i="1"/>
  <c r="A19" i="1"/>
  <c r="C17" i="1"/>
  <c r="C18" i="1"/>
  <c r="B19" i="1"/>
  <c r="A17" i="1"/>
  <c r="C19" i="1"/>
  <c r="F13" i="4" l="1"/>
  <c r="B23" i="4" s="1"/>
  <c r="A25" i="4" s="1"/>
  <c r="B29" i="4"/>
  <c r="G12" i="1" a="1"/>
  <c r="G13" i="1" l="1"/>
  <c r="G14" i="1"/>
  <c r="G12" i="1"/>
</calcChain>
</file>

<file path=xl/sharedStrings.xml><?xml version="1.0" encoding="utf-8"?>
<sst xmlns="http://schemas.openxmlformats.org/spreadsheetml/2006/main" count="53" uniqueCount="41">
  <si>
    <t>e (pulgadas)</t>
  </si>
  <si>
    <t xml:space="preserve">f1(e) = 1 </t>
  </si>
  <si>
    <t>f2(e) = x</t>
  </si>
  <si>
    <t>MATRIZ A</t>
  </si>
  <si>
    <t>MATRIZ B</t>
  </si>
  <si>
    <t>MATRIZ X</t>
  </si>
  <si>
    <t>MATRIZ INVERSA DE A</t>
  </si>
  <si>
    <t>f(p) = ln(P)</t>
  </si>
  <si>
    <t>w(e) = 1</t>
  </si>
  <si>
    <t>t (min) = f(e)</t>
  </si>
  <si>
    <t>P (Kg)</t>
  </si>
  <si>
    <t>f1(p) = ln(A)</t>
  </si>
  <si>
    <t>f2(p) = -1</t>
  </si>
  <si>
    <t>w(p) = 1</t>
  </si>
  <si>
    <t>f3(e) = 2*x  ̂2 - 1</t>
  </si>
  <si>
    <t>f1(t) = cos(100πt)</t>
  </si>
  <si>
    <t>f2(t) = sen(100πt)</t>
  </si>
  <si>
    <t>w(t) = 1</t>
  </si>
  <si>
    <t>El tiempo que se requiere para cortar una pulgada de una plancha de 2.5 pulgadas de espesor</t>
  </si>
  <si>
    <t>a1=k2</t>
  </si>
  <si>
    <t>a2=k1</t>
  </si>
  <si>
    <t>Si una persona mide sentada 0.5 m o 1 m, su peso seria:</t>
  </si>
  <si>
    <t>A (metros)</t>
  </si>
  <si>
    <t>t (seg)</t>
  </si>
  <si>
    <t>I (Amper) = f(t)</t>
  </si>
  <si>
    <r>
      <t>a1=A0*sen(</t>
    </r>
    <r>
      <rPr>
        <sz val="11"/>
        <color theme="1"/>
        <rFont val="Calibri"/>
        <family val="2"/>
      </rPr>
      <t>θ)</t>
    </r>
  </si>
  <si>
    <r>
      <t>a2=A0*cos(</t>
    </r>
    <r>
      <rPr>
        <sz val="11"/>
        <color theme="1"/>
        <rFont val="Calibri"/>
        <family val="2"/>
      </rPr>
      <t>θ)</t>
    </r>
  </si>
  <si>
    <t>A0</t>
  </si>
  <si>
    <t>θ (rad)</t>
  </si>
  <si>
    <t>x (metros)</t>
  </si>
  <si>
    <t>h (metros)</t>
  </si>
  <si>
    <t>w(x) = 1</t>
  </si>
  <si>
    <r>
      <t>a1=ln(</t>
    </r>
    <r>
      <rPr>
        <sz val="11"/>
        <color theme="1"/>
        <rFont val="Calibri"/>
        <family val="2"/>
      </rPr>
      <t>α1</t>
    </r>
    <r>
      <rPr>
        <sz val="11"/>
        <color theme="1"/>
        <rFont val="Calibri"/>
        <family val="2"/>
        <scheme val="minor"/>
      </rPr>
      <t>)</t>
    </r>
  </si>
  <si>
    <r>
      <t>a2=</t>
    </r>
    <r>
      <rPr>
        <sz val="11"/>
        <color theme="1"/>
        <rFont val="Calibri"/>
        <family val="2"/>
      </rPr>
      <t>α2</t>
    </r>
  </si>
  <si>
    <t>f1(x)=1</t>
  </si>
  <si>
    <t>f2(x)=ln(x)</t>
  </si>
  <si>
    <t>α1</t>
  </si>
  <si>
    <t>α2</t>
  </si>
  <si>
    <t>h(x)</t>
  </si>
  <si>
    <t>x</t>
  </si>
  <si>
    <t>f(x)=ln(h(x)-100*log(x+1))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</si>
</sst>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7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4">
    <xf numFmtId="0" fontId="0" fillId="0" borderId="0" xfId="0"/>
    <xf numFmtId="0" fontId="8" fillId="0" borderId="0" xfId="0" applyFont="1"/>
    <xf numFmtId="0" fontId="2" fillId="2" borderId="0" xfId="1"/>
    <xf numFmtId="0" fontId="4" fillId="4" borderId="0" xfId="3"/>
    <xf numFmtId="0" fontId="3" fillId="3" borderId="0" xfId="2"/>
    <xf numFmtId="0" fontId="5" fillId="5" borderId="2" xfId="4"/>
    <xf numFmtId="0" fontId="1" fillId="6" borderId="0" xfId="7"/>
    <xf numFmtId="0" fontId="1" fillId="8" borderId="0" xfId="9"/>
    <xf numFmtId="0" fontId="1" fillId="7" borderId="0" xfId="8"/>
    <xf numFmtId="0" fontId="1" fillId="7" borderId="0" xfId="8" applyAlignment="1">
      <alignment wrapText="1"/>
    </xf>
    <xf numFmtId="11" fontId="1" fillId="6" borderId="0" xfId="7" applyNumberFormat="1"/>
    <xf numFmtId="0" fontId="6" fillId="5" borderId="1" xfId="5"/>
    <xf numFmtId="167" fontId="6" fillId="5" borderId="1" xfId="5" applyNumberFormat="1"/>
    <xf numFmtId="0" fontId="7" fillId="0" borderId="0" xfId="6"/>
  </cellXfs>
  <cellStyles count="10">
    <cellStyle name="20% - Énfasis6" xfId="7" builtinId="50"/>
    <cellStyle name="40% - Énfasis6" xfId="8" builtinId="51"/>
    <cellStyle name="60% - Énfasis6" xfId="9" builtinId="52"/>
    <cellStyle name="Bueno" xfId="1" builtinId="26"/>
    <cellStyle name="Cálculo" xfId="5" builtinId="22"/>
    <cellStyle name="Incorrecto" xfId="2" builtinId="27"/>
    <cellStyle name="Neutral" xfId="3" builtinId="28"/>
    <cellStyle name="Normal" xfId="0" builtinId="0"/>
    <cellStyle name="Salida" xfId="4" builtinId="21"/>
    <cellStyle name="Texto de advertencia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289560</xdr:colOff>
      <xdr:row>11</xdr:row>
      <xdr:rowOff>11430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3761B89-7093-4B3F-9035-47105369BD06}"/>
            </a:ext>
          </a:extLst>
        </xdr:cNvPr>
        <xdr:cNvSpPr txBox="1"/>
      </xdr:nvSpPr>
      <xdr:spPr>
        <a:xfrm>
          <a:off x="6629400" y="22059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B4C6-9C6B-405D-93AD-3B7F145FDF8D}">
  <dimension ref="A1:G27"/>
  <sheetViews>
    <sheetView tabSelected="1" workbookViewId="0">
      <selection activeCell="F27" sqref="F27"/>
    </sheetView>
  </sheetViews>
  <sheetFormatPr baseColWidth="10" defaultRowHeight="14.4" x14ac:dyDescent="0.3"/>
  <cols>
    <col min="1" max="1" width="15.33203125" customWidth="1"/>
  </cols>
  <sheetData>
    <row r="1" spans="1:7" x14ac:dyDescent="0.3">
      <c r="A1" s="8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</row>
    <row r="2" spans="1:7" x14ac:dyDescent="0.3">
      <c r="A2" s="8" t="s">
        <v>9</v>
      </c>
      <c r="B2" s="7">
        <v>4.5999999999999999E-2</v>
      </c>
      <c r="C2" s="7">
        <v>5.8999999999999997E-2</v>
      </c>
      <c r="D2" s="7">
        <v>7.1999999999999995E-2</v>
      </c>
      <c r="E2" s="7">
        <v>8.4000000000000005E-2</v>
      </c>
      <c r="F2" s="7">
        <v>0.1</v>
      </c>
    </row>
    <row r="3" spans="1:7" x14ac:dyDescent="0.3">
      <c r="A3" s="8" t="s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</row>
    <row r="4" spans="1:7" x14ac:dyDescent="0.3">
      <c r="A4" s="8" t="s">
        <v>2</v>
      </c>
      <c r="B4" s="6">
        <f>B1</f>
        <v>1</v>
      </c>
      <c r="C4" s="6">
        <f t="shared" ref="C4:F4" si="0">C1</f>
        <v>2</v>
      </c>
      <c r="D4" s="6">
        <f t="shared" si="0"/>
        <v>3</v>
      </c>
      <c r="E4" s="6">
        <f t="shared" si="0"/>
        <v>4</v>
      </c>
      <c r="F4" s="6">
        <f t="shared" si="0"/>
        <v>5</v>
      </c>
    </row>
    <row r="5" spans="1:7" x14ac:dyDescent="0.3">
      <c r="A5" s="9" t="s">
        <v>14</v>
      </c>
      <c r="B5" s="6">
        <f>2*B1*B1-1</f>
        <v>1</v>
      </c>
      <c r="C5" s="6">
        <f t="shared" ref="C5:F5" si="1">2*C1*C1-1</f>
        <v>7</v>
      </c>
      <c r="D5" s="6">
        <f t="shared" si="1"/>
        <v>17</v>
      </c>
      <c r="E5" s="6">
        <f t="shared" si="1"/>
        <v>31</v>
      </c>
      <c r="F5" s="6">
        <f t="shared" si="1"/>
        <v>49</v>
      </c>
    </row>
    <row r="6" spans="1:7" x14ac:dyDescent="0.3">
      <c r="A6" s="8" t="s">
        <v>8</v>
      </c>
      <c r="B6" s="6">
        <v>1</v>
      </c>
      <c r="C6" s="6">
        <v>1</v>
      </c>
      <c r="D6" s="6">
        <v>1</v>
      </c>
      <c r="E6" s="6">
        <v>1</v>
      </c>
      <c r="F6" s="6">
        <v>1</v>
      </c>
    </row>
    <row r="9" spans="1:7" x14ac:dyDescent="0.3">
      <c r="E9" s="1"/>
    </row>
    <row r="11" spans="1:7" x14ac:dyDescent="0.3">
      <c r="A11" s="1" t="s">
        <v>3</v>
      </c>
      <c r="E11" s="1" t="s">
        <v>4</v>
      </c>
      <c r="G11" s="1" t="s">
        <v>5</v>
      </c>
    </row>
    <row r="12" spans="1:7" x14ac:dyDescent="0.3">
      <c r="A12" s="2">
        <f>B3*B3*B6+C3*C3*C6+D3*D3*D6+E3*E3*E6+F3*F3*F6</f>
        <v>5</v>
      </c>
      <c r="B12" s="2">
        <f>B3*B4*B6+C3*C4*C6+D3*D4*D6+E3*E4*E6+F3*F4*F6</f>
        <v>15</v>
      </c>
      <c r="C12" s="2">
        <f>B3*B5*B6+C3*C5*C6+D3*D5*D6+E3*E5*E6+F3*F5*F6</f>
        <v>105</v>
      </c>
      <c r="E12" s="3">
        <f>B2*B3*B6+C2*C3*C6+D2*D3*D6+E2*E3*E6+F2*F3*F6</f>
        <v>0.36099999999999999</v>
      </c>
      <c r="G12" s="5">
        <f t="array" ref="G12:G14">MMULT(A17:C19,E12:E14)</f>
        <v>3.4978571428570859E-2</v>
      </c>
    </row>
    <row r="13" spans="1:7" x14ac:dyDescent="0.3">
      <c r="A13" s="2">
        <f>B12</f>
        <v>15</v>
      </c>
      <c r="B13" s="2">
        <f>B4*B4*B6+C4*C4*C6+D4*D4*D6+E4*E4*E6+F4*F4*F6</f>
        <v>55</v>
      </c>
      <c r="C13" s="2">
        <f>B4*B5*B6+C4*C5*C6+D4*D5*D6+E4*E5*E6+F4*F5*F6</f>
        <v>435</v>
      </c>
      <c r="E13" s="3">
        <f>B2*B4*B6+C2*C4*C6+D2*D4*D6+E2*E4*E6+F2*F4*F6</f>
        <v>1.216</v>
      </c>
      <c r="G13" s="5">
        <v>1.1157142857142643E-2</v>
      </c>
    </row>
    <row r="14" spans="1:7" x14ac:dyDescent="0.3">
      <c r="A14" s="2">
        <f>C12</f>
        <v>105</v>
      </c>
      <c r="B14" s="2">
        <f>C13</f>
        <v>435</v>
      </c>
      <c r="C14" s="2">
        <f>B5*B5*B6+C5*C5*C6+D5*D5*D6+E5*E5*E6+F5*F5*F6</f>
        <v>3701</v>
      </c>
      <c r="E14" s="3">
        <f>B2*B5*B6+C2*C5*C6+D2*D5*D6+E2*E5*E6+F2*F5*F6</f>
        <v>9.1870000000000012</v>
      </c>
      <c r="G14" s="5">
        <v>1.7857142857141683E-4</v>
      </c>
    </row>
    <row r="16" spans="1:7" x14ac:dyDescent="0.3">
      <c r="A16" s="1" t="s">
        <v>6</v>
      </c>
    </row>
    <row r="17" spans="1:3" x14ac:dyDescent="0.3">
      <c r="A17" s="4">
        <f t="array" ref="A17:C19">MINVERSE(A12:C14)</f>
        <v>5.1178571428572006</v>
      </c>
      <c r="B17" s="4">
        <v>-3.5142857142857609</v>
      </c>
      <c r="C17" s="4">
        <v>0.26785714285714662</v>
      </c>
    </row>
    <row r="18" spans="1:3" x14ac:dyDescent="0.3">
      <c r="A18" s="4">
        <v>-3.5142857142857538</v>
      </c>
      <c r="B18" s="4">
        <v>2.6714285714286032</v>
      </c>
      <c r="C18" s="4">
        <v>-0.21428571428571691</v>
      </c>
    </row>
    <row r="19" spans="1:3" x14ac:dyDescent="0.3">
      <c r="A19" s="4">
        <v>0.26785714285714585</v>
      </c>
      <c r="B19" s="4">
        <v>-0.21428571428571669</v>
      </c>
      <c r="C19" s="4">
        <v>1.7857142857143057E-2</v>
      </c>
    </row>
    <row r="22" spans="1:3" x14ac:dyDescent="0.3">
      <c r="A22" s="12" t="str">
        <f>"f*(e)="&amp;G12&amp;"+"&amp;G13&amp;"*X+"&amp;G14&amp;"*(2*X^2-1)"</f>
        <v>f*(e)=0.0349785714285709+0.0111571428571426*X+0.000178571428571417*(2*X^2-1)</v>
      </c>
    </row>
    <row r="24" spans="1:3" x14ac:dyDescent="0.3">
      <c r="A24" s="13" t="s">
        <v>18</v>
      </c>
    </row>
    <row r="26" spans="1:3" x14ac:dyDescent="0.3">
      <c r="A26" s="13">
        <v>2.5</v>
      </c>
    </row>
    <row r="27" spans="1:3" x14ac:dyDescent="0.3">
      <c r="A27" s="13" t="str">
        <f>"f*("&amp;A26&amp;")="</f>
        <v>f*(2.5)=</v>
      </c>
      <c r="B27" s="13">
        <f>G12+G13*A26+G14*(2*A26*A26-1)</f>
        <v>6.4924999999998761E-2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79AF-F6E8-4226-92CF-AA062B713D41}">
  <dimension ref="A1:G26"/>
  <sheetViews>
    <sheetView workbookViewId="0">
      <selection activeCell="G23" sqref="G23"/>
    </sheetView>
  </sheetViews>
  <sheetFormatPr baseColWidth="10" defaultRowHeight="14.4" x14ac:dyDescent="0.3"/>
  <sheetData>
    <row r="1" spans="1:7" x14ac:dyDescent="0.3">
      <c r="A1" s="8" t="s">
        <v>10</v>
      </c>
      <c r="B1" s="7">
        <v>20</v>
      </c>
      <c r="C1" s="7">
        <v>40</v>
      </c>
      <c r="D1" s="7">
        <v>50</v>
      </c>
      <c r="E1" s="7">
        <v>70</v>
      </c>
      <c r="F1" s="7">
        <v>85</v>
      </c>
    </row>
    <row r="2" spans="1:7" x14ac:dyDescent="0.3">
      <c r="A2" s="8" t="s">
        <v>22</v>
      </c>
      <c r="B2" s="7">
        <v>0.62</v>
      </c>
      <c r="C2" s="7">
        <v>0.77</v>
      </c>
      <c r="D2" s="7">
        <v>0.83</v>
      </c>
      <c r="E2" s="7">
        <v>0.92</v>
      </c>
      <c r="F2" s="7">
        <v>0.98</v>
      </c>
    </row>
    <row r="3" spans="1:7" x14ac:dyDescent="0.3">
      <c r="A3" s="8" t="s">
        <v>7</v>
      </c>
      <c r="B3" s="6">
        <f>LN(B1)</f>
        <v>2.9957322735539909</v>
      </c>
      <c r="C3" s="6">
        <f t="shared" ref="C3:F3" si="0">LN(C1)</f>
        <v>3.6888794541139363</v>
      </c>
      <c r="D3" s="6">
        <f t="shared" si="0"/>
        <v>3.912023005428146</v>
      </c>
      <c r="E3" s="6">
        <f t="shared" si="0"/>
        <v>4.2484952420493594</v>
      </c>
      <c r="F3" s="6">
        <f t="shared" si="0"/>
        <v>4.4426512564903167</v>
      </c>
    </row>
    <row r="4" spans="1:7" x14ac:dyDescent="0.3">
      <c r="A4" s="8" t="s">
        <v>11</v>
      </c>
      <c r="B4" s="6">
        <f>LN(B2)</f>
        <v>-0.4780358009429998</v>
      </c>
      <c r="C4" s="6">
        <f t="shared" ref="C4:F4" si="1">LN(C2)</f>
        <v>-0.26136476413440751</v>
      </c>
      <c r="D4" s="6">
        <f t="shared" si="1"/>
        <v>-0.18632957819149348</v>
      </c>
      <c r="E4" s="6">
        <f t="shared" si="1"/>
        <v>-8.3381608939051013E-2</v>
      </c>
      <c r="F4" s="6">
        <f t="shared" si="1"/>
        <v>-2.0202707317519466E-2</v>
      </c>
    </row>
    <row r="5" spans="1:7" x14ac:dyDescent="0.3">
      <c r="A5" s="8" t="s">
        <v>12</v>
      </c>
      <c r="B5" s="6">
        <v>-1</v>
      </c>
      <c r="C5" s="6">
        <v>-1</v>
      </c>
      <c r="D5" s="6">
        <v>-1</v>
      </c>
      <c r="E5" s="6">
        <v>-1</v>
      </c>
      <c r="F5" s="6">
        <v>-1</v>
      </c>
    </row>
    <row r="6" spans="1:7" x14ac:dyDescent="0.3">
      <c r="A6" s="8" t="s">
        <v>13</v>
      </c>
      <c r="B6" s="6">
        <v>1</v>
      </c>
      <c r="C6" s="6">
        <v>1</v>
      </c>
      <c r="D6" s="6">
        <v>1</v>
      </c>
      <c r="E6" s="6">
        <v>1</v>
      </c>
      <c r="F6" s="6">
        <v>1</v>
      </c>
    </row>
    <row r="11" spans="1:7" x14ac:dyDescent="0.3">
      <c r="A11" s="1" t="s">
        <v>3</v>
      </c>
      <c r="D11" s="1" t="s">
        <v>4</v>
      </c>
      <c r="F11" s="1" t="s">
        <v>5</v>
      </c>
    </row>
    <row r="12" spans="1:7" x14ac:dyDescent="0.3">
      <c r="A12" s="2">
        <f>B4*B4*B6+C4*C4*C6+D4*D4*D6+E4*E4*E6+F4*F4*F6</f>
        <v>0.33890912071549184</v>
      </c>
      <c r="B12" s="2">
        <f>B4*B5*B6+C4*C5*C6+D4*D5*D6+E4*E5*E6+F4*F5*F6</f>
        <v>1.0293144595254715</v>
      </c>
      <c r="D12" s="3">
        <f>B3*B4*B6+C3*C4*C6+D3*D4*D6+E3*E4*E6+F3*F4*F6</f>
        <v>-3.5691359336214341</v>
      </c>
      <c r="F12" s="5">
        <f t="array" ref="F12:F13">MMULT(A16:B17,D12:D13)</f>
        <v>3.1611514382078454</v>
      </c>
      <c r="G12" t="s">
        <v>19</v>
      </c>
    </row>
    <row r="13" spans="1:7" x14ac:dyDescent="0.3">
      <c r="A13" s="2">
        <f>B12</f>
        <v>1.0293144595254715</v>
      </c>
      <c r="B13" s="2">
        <f>B5*B5*B6+C5*C5*C6+D5*D5*D6+E5*E5*E6+F5*F5*F6</f>
        <v>5</v>
      </c>
      <c r="D13" s="3">
        <f>B3*B5*B6+C3*C5*C6+D3*D5*D6+E3*E5*E6+F3*F5*F6</f>
        <v>-19.287781231635748</v>
      </c>
      <c r="F13" s="5">
        <v>-4.508320023146565</v>
      </c>
      <c r="G13" t="s">
        <v>20</v>
      </c>
    </row>
    <row r="15" spans="1:7" x14ac:dyDescent="0.3">
      <c r="A15" s="1" t="s">
        <v>6</v>
      </c>
    </row>
    <row r="16" spans="1:7" x14ac:dyDescent="0.3">
      <c r="A16" s="4">
        <f t="array" ref="A16:B17">MINVERSE(A12:B13)</f>
        <v>7.8733047081568097</v>
      </c>
      <c r="B16" s="4">
        <v>-1.6208212760711553</v>
      </c>
    </row>
    <row r="17" spans="1:3" x14ac:dyDescent="0.3">
      <c r="A17" s="4">
        <v>-1.6208212760711556</v>
      </c>
      <c r="B17" s="4">
        <v>0.5336669551533133</v>
      </c>
    </row>
    <row r="20" spans="1:3" x14ac:dyDescent="0.3">
      <c r="A20" s="11" t="str">
        <f>"e^"&amp;F13&amp;"*P/A^"&amp;F12&amp;"=1"</f>
        <v>e^-4.50832002314656*P/A^3.16115143820785=1</v>
      </c>
    </row>
    <row r="22" spans="1:3" x14ac:dyDescent="0.3">
      <c r="A22" s="13" t="s">
        <v>21</v>
      </c>
    </row>
    <row r="24" spans="1:3" x14ac:dyDescent="0.3">
      <c r="A24" s="13">
        <v>0.5</v>
      </c>
      <c r="B24" s="13" t="str">
        <f>"-&gt;"</f>
        <v>-&gt;</v>
      </c>
      <c r="C24" s="13">
        <f>POWER(A24,F12)/POWER(EXP(1),F13)</f>
        <v>10.146987023343177</v>
      </c>
    </row>
    <row r="26" spans="1:3" x14ac:dyDescent="0.3">
      <c r="A26" s="13">
        <v>1</v>
      </c>
      <c r="B26" s="13" t="str">
        <f t="shared" ref="B25:B26" si="2">"-&gt;"</f>
        <v>-&gt;</v>
      </c>
      <c r="C26" s="13">
        <f>POWER(A26,F12)/POWER(EXP(1),F13)</f>
        <v>90.769200193474518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2152-DA82-4046-B50B-71586E5796E9}">
  <dimension ref="A1:G22"/>
  <sheetViews>
    <sheetView workbookViewId="0">
      <selection activeCell="A27" sqref="A27"/>
    </sheetView>
  </sheetViews>
  <sheetFormatPr baseColWidth="10" defaultRowHeight="14.4" x14ac:dyDescent="0.3"/>
  <cols>
    <col min="1" max="1" width="15.109375" customWidth="1"/>
  </cols>
  <sheetData>
    <row r="1" spans="1:7" x14ac:dyDescent="0.3">
      <c r="A1" s="8" t="s">
        <v>23</v>
      </c>
      <c r="B1" s="7">
        <v>0</v>
      </c>
      <c r="C1" s="7">
        <v>1E-3</v>
      </c>
      <c r="D1" s="7">
        <v>2E-3</v>
      </c>
      <c r="E1" s="7">
        <v>3.0000000000000001E-3</v>
      </c>
      <c r="F1" s="7">
        <v>4.0000000000000001E-3</v>
      </c>
    </row>
    <row r="2" spans="1:7" x14ac:dyDescent="0.3">
      <c r="A2" s="8" t="s">
        <v>24</v>
      </c>
      <c r="B2" s="7">
        <v>1.73</v>
      </c>
      <c r="C2" s="7">
        <v>1.96</v>
      </c>
      <c r="D2" s="7">
        <v>1.99</v>
      </c>
      <c r="E2" s="7">
        <v>1.83</v>
      </c>
      <c r="F2" s="7">
        <v>1.49</v>
      </c>
    </row>
    <row r="3" spans="1:7" x14ac:dyDescent="0.3">
      <c r="A3" s="8" t="s">
        <v>15</v>
      </c>
      <c r="B3" s="6">
        <f>COS(100*PI()*B1)</f>
        <v>1</v>
      </c>
      <c r="C3" s="6">
        <f t="shared" ref="C3:F3" si="0">COS(100*PI()*C1)</f>
        <v>0.95105651629515353</v>
      </c>
      <c r="D3" s="6">
        <f t="shared" si="0"/>
        <v>0.80901699437494745</v>
      </c>
      <c r="E3" s="6">
        <f t="shared" si="0"/>
        <v>0.58778525229247303</v>
      </c>
      <c r="F3" s="6">
        <f t="shared" si="0"/>
        <v>0.30901699437494745</v>
      </c>
    </row>
    <row r="4" spans="1:7" x14ac:dyDescent="0.3">
      <c r="A4" s="8" t="s">
        <v>16</v>
      </c>
      <c r="B4" s="6">
        <f>SIN(100*PI()*B1)</f>
        <v>0</v>
      </c>
      <c r="C4" s="6">
        <f t="shared" ref="C4:F4" si="1">SIN(100*PI()*C1)</f>
        <v>0.3090169943749474</v>
      </c>
      <c r="D4" s="6">
        <f t="shared" si="1"/>
        <v>0.58778525229247314</v>
      </c>
      <c r="E4" s="6">
        <f t="shared" si="1"/>
        <v>0.80901699437494745</v>
      </c>
      <c r="F4" s="6">
        <f t="shared" si="1"/>
        <v>0.95105651629515353</v>
      </c>
    </row>
    <row r="5" spans="1:7" x14ac:dyDescent="0.3">
      <c r="A5" s="8" t="s">
        <v>17</v>
      </c>
      <c r="B5" s="6">
        <v>1</v>
      </c>
      <c r="C5" s="6">
        <v>1</v>
      </c>
      <c r="D5" s="6">
        <v>1</v>
      </c>
      <c r="E5" s="6">
        <v>1</v>
      </c>
      <c r="F5" s="6">
        <v>1</v>
      </c>
    </row>
    <row r="10" spans="1:7" x14ac:dyDescent="0.3">
      <c r="A10" s="1" t="s">
        <v>3</v>
      </c>
      <c r="D10" s="1" t="s">
        <v>4</v>
      </c>
      <c r="F10" s="1" t="s">
        <v>5</v>
      </c>
    </row>
    <row r="11" spans="1:7" x14ac:dyDescent="0.3">
      <c r="A11" s="2">
        <f>B3*B3*B5+C3*C3*C5+D3*D3*D5+E3*E3*E5+F3*F3*F5</f>
        <v>3</v>
      </c>
      <c r="B11" s="2">
        <f>B3*B4*B5+C3*C4*C5+D3*D4*D5+E3*E4*E5+F3*F4*F5</f>
        <v>1.5388417685876266</v>
      </c>
      <c r="D11" s="3">
        <f>B2*B3*B5+C2*C3*C5+D2*D3*D5+E2*E3*E5+F2*F3*F5</f>
        <v>6.7400969240585447</v>
      </c>
      <c r="F11" s="5">
        <f t="array" ref="F11:F12">MMULT(A15:B16,D11:D12)</f>
        <v>1.7316452357119607</v>
      </c>
      <c r="G11" t="s">
        <v>25</v>
      </c>
    </row>
    <row r="12" spans="1:7" x14ac:dyDescent="0.3">
      <c r="A12" s="2">
        <f>B11</f>
        <v>1.5388417685876266</v>
      </c>
      <c r="B12" s="2">
        <f>B4*B4*B5+C4*C4*C5+D4*D4*D5+E4*E4+E5*F4*F4*F5</f>
        <v>2</v>
      </c>
      <c r="D12" s="3">
        <f>B2*B4*B5+C2*C4*C5+D2*D4*D5+E2*E4*E5+F2*F4*F5</f>
        <v>4.672941270022851</v>
      </c>
      <c r="F12" s="5">
        <v>1.0041066264667609</v>
      </c>
      <c r="G12" t="s">
        <v>26</v>
      </c>
    </row>
    <row r="14" spans="1:7" x14ac:dyDescent="0.3">
      <c r="A14" s="1" t="s">
        <v>6</v>
      </c>
    </row>
    <row r="15" spans="1:7" x14ac:dyDescent="0.3">
      <c r="A15" s="4">
        <f t="array" ref="A15:B16">MINVERSE(A11:B12)</f>
        <v>0.55066594615834796</v>
      </c>
      <c r="B15" s="4">
        <v>-0.42369387924364538</v>
      </c>
    </row>
    <row r="16" spans="1:7" x14ac:dyDescent="0.3">
      <c r="A16" s="4">
        <v>-0.42369387924364543</v>
      </c>
      <c r="B16" s="4">
        <v>0.82599891923752189</v>
      </c>
    </row>
    <row r="19" spans="1:2" x14ac:dyDescent="0.3">
      <c r="A19" s="5" t="s">
        <v>28</v>
      </c>
      <c r="B19" s="5">
        <f>ATAN(F11/F12)</f>
        <v>1.0453195372828985</v>
      </c>
    </row>
    <row r="20" spans="1:2" x14ac:dyDescent="0.3">
      <c r="A20" s="5" t="s">
        <v>27</v>
      </c>
      <c r="B20" s="5">
        <f>F12/COS(B19)</f>
        <v>2.001705607645238</v>
      </c>
    </row>
    <row r="22" spans="1:2" x14ac:dyDescent="0.3">
      <c r="A22" s="11" t="str">
        <f>"I="&amp;B20&amp;"*sen("&amp;B19&amp;"+2*pi*w*t)"</f>
        <v>I=2.00170560764524*sen(1.0453195372829+2*pi*w*t)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3D3D-7C0F-4E99-A14E-06F2C95C3C4E}">
  <dimension ref="A1:H29"/>
  <sheetViews>
    <sheetView workbookViewId="0">
      <selection activeCell="E25" sqref="E25"/>
    </sheetView>
  </sheetViews>
  <sheetFormatPr baseColWidth="10" defaultRowHeight="14.4" x14ac:dyDescent="0.3"/>
  <cols>
    <col min="1" max="1" width="20.88671875" customWidth="1"/>
    <col min="2" max="2" width="12" bestFit="1" customWidth="1"/>
  </cols>
  <sheetData>
    <row r="1" spans="1:8" x14ac:dyDescent="0.3">
      <c r="A1" s="8" t="s">
        <v>29</v>
      </c>
      <c r="B1" s="7">
        <v>0</v>
      </c>
      <c r="C1" s="7">
        <v>100</v>
      </c>
      <c r="D1" s="7">
        <v>200</v>
      </c>
      <c r="E1" s="7">
        <v>500</v>
      </c>
      <c r="F1" s="7">
        <v>700</v>
      </c>
      <c r="G1" s="7">
        <v>1500</v>
      </c>
      <c r="H1" s="7">
        <v>2000</v>
      </c>
    </row>
    <row r="2" spans="1:8" x14ac:dyDescent="0.3">
      <c r="A2" s="8" t="s">
        <v>30</v>
      </c>
      <c r="B2" s="7">
        <v>0</v>
      </c>
      <c r="C2" s="7">
        <v>430</v>
      </c>
      <c r="D2" s="7">
        <v>487</v>
      </c>
      <c r="E2" s="7">
        <v>554</v>
      </c>
      <c r="F2" s="7">
        <v>575</v>
      </c>
      <c r="G2" s="7">
        <v>615</v>
      </c>
      <c r="H2" s="7">
        <v>625</v>
      </c>
    </row>
    <row r="3" spans="1:8" x14ac:dyDescent="0.3">
      <c r="A3" s="8" t="s">
        <v>40</v>
      </c>
      <c r="B3" s="7" t="str">
        <f>"----"</f>
        <v>----</v>
      </c>
      <c r="C3" s="7">
        <f>LN(C2-100*LOG10(C1+1))</f>
        <v>5.4361986834888469</v>
      </c>
      <c r="D3" s="7">
        <f t="shared" ref="D3:H3" si="0">LN(D2-100*LOG10(D1+1))</f>
        <v>5.547831708871283</v>
      </c>
      <c r="E3" s="7">
        <f t="shared" si="0"/>
        <v>5.6490313753079873</v>
      </c>
      <c r="F3" s="7">
        <f t="shared" si="0"/>
        <v>5.6713563794877704</v>
      </c>
      <c r="G3" s="7">
        <f t="shared" si="0"/>
        <v>5.6949500190257361</v>
      </c>
      <c r="H3" s="7">
        <f t="shared" si="0"/>
        <v>5.686552525048687</v>
      </c>
    </row>
    <row r="4" spans="1:8" x14ac:dyDescent="0.3">
      <c r="A4" s="8" t="s">
        <v>34</v>
      </c>
      <c r="B4" s="6" t="str">
        <f>"----"</f>
        <v>----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</row>
    <row r="5" spans="1:8" x14ac:dyDescent="0.3">
      <c r="A5" s="8" t="s">
        <v>35</v>
      </c>
      <c r="B5" s="10" t="str">
        <f>"----"</f>
        <v>----</v>
      </c>
      <c r="C5" s="6">
        <f>LN(C1)</f>
        <v>4.6051701859880918</v>
      </c>
      <c r="D5" s="6">
        <f t="shared" ref="D5:H5" si="1">LN(D1)</f>
        <v>5.2983173665480363</v>
      </c>
      <c r="E5" s="6">
        <f t="shared" si="1"/>
        <v>6.2146080984221914</v>
      </c>
      <c r="F5" s="6">
        <f t="shared" si="1"/>
        <v>6.5510803350434044</v>
      </c>
      <c r="G5" s="6">
        <f t="shared" si="1"/>
        <v>7.3132203870903014</v>
      </c>
      <c r="H5" s="6">
        <f t="shared" si="1"/>
        <v>7.6009024595420822</v>
      </c>
    </row>
    <row r="6" spans="1:8" x14ac:dyDescent="0.3">
      <c r="A6" s="8" t="s">
        <v>31</v>
      </c>
      <c r="B6" s="10" t="str">
        <f>"----"</f>
        <v>----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</row>
    <row r="11" spans="1:8" x14ac:dyDescent="0.3">
      <c r="A11" s="1" t="s">
        <v>3</v>
      </c>
      <c r="D11" s="1" t="s">
        <v>4</v>
      </c>
      <c r="F11" s="1" t="s">
        <v>4</v>
      </c>
    </row>
    <row r="12" spans="1:8" x14ac:dyDescent="0.3">
      <c r="A12" s="2">
        <f>C4*C4*C6+D4*D4*D6+E4*E4*E6+F4*F4*F6+G4*G4*G6+H4*H4*H6</f>
        <v>6</v>
      </c>
      <c r="B12" s="2">
        <f>C4*C5*C6+D4*D5*D6+E4*E5*E6+F4*F5*F6+G4*G5*G6+H4*H5*H6</f>
        <v>37.583298832634107</v>
      </c>
      <c r="D12" s="3">
        <f>C3*C4*C6+D3*D4*D6+E3*E4*E6+F3*F4*F6+G3*G4*G6+H3*H4*H6</f>
        <v>33.685920691230308</v>
      </c>
      <c r="F12" s="5">
        <f t="array" ref="F12:F13">MMULT(A16:B17,D12:D13)</f>
        <v>5.0916412900424461</v>
      </c>
      <c r="G12" t="s">
        <v>32</v>
      </c>
    </row>
    <row r="13" spans="1:8" x14ac:dyDescent="0.3">
      <c r="A13" s="2">
        <f>B12</f>
        <v>37.583298832634107</v>
      </c>
      <c r="B13" s="2">
        <f>C5*C5*C6+D5*D5*D6+E5*E5*E6+F5*F5*F6+G5*G5*G6+H5*H5*H6</f>
        <v>242.07467736137133</v>
      </c>
      <c r="D13" s="3">
        <f>C3*C5*C6+D3*D5*D6+E3*E5*E6+F3*F5*F6+G3*G5*G6+H3*H5*H6</f>
        <v>211.5601762325816</v>
      </c>
      <c r="F13" s="5">
        <v>8.3443259330195474E-2</v>
      </c>
      <c r="G13" t="s">
        <v>33</v>
      </c>
    </row>
    <row r="15" spans="1:8" x14ac:dyDescent="0.3">
      <c r="A15" s="1" t="s">
        <v>6</v>
      </c>
    </row>
    <row r="16" spans="1:8" x14ac:dyDescent="0.3">
      <c r="A16" s="4">
        <f t="array" ref="A16:B17">MINVERSE(A12:B13)</f>
        <v>6.0603949665105237</v>
      </c>
      <c r="B16" s="4">
        <v>-0.94090649031472195</v>
      </c>
    </row>
    <row r="17" spans="1:4" x14ac:dyDescent="0.3">
      <c r="A17" s="4">
        <v>-0.94090649031472207</v>
      </c>
      <c r="B17" s="4">
        <v>0.15021137359518635</v>
      </c>
    </row>
    <row r="22" spans="1:4" x14ac:dyDescent="0.3">
      <c r="A22" s="5" t="s">
        <v>36</v>
      </c>
      <c r="B22" s="5">
        <f>EXP(F12)</f>
        <v>162.65660976236984</v>
      </c>
    </row>
    <row r="23" spans="1:4" x14ac:dyDescent="0.3">
      <c r="A23" s="5" t="s">
        <v>37</v>
      </c>
      <c r="B23" s="5">
        <f>F13</f>
        <v>8.3443259330195474E-2</v>
      </c>
    </row>
    <row r="25" spans="1:4" x14ac:dyDescent="0.3">
      <c r="A25" s="11" t="str">
        <f>"h(x)=100*log(x+1)+"&amp;B22&amp;"*x^"&amp;B23</f>
        <v>h(x)=100*log(x+1)+162.65660976237*x^0.0834432593301955</v>
      </c>
    </row>
    <row r="28" spans="1:4" x14ac:dyDescent="0.3">
      <c r="A28" s="13" t="s">
        <v>39</v>
      </c>
      <c r="B28" s="13">
        <v>2500</v>
      </c>
      <c r="D28" s="13" t="str">
        <f>"El bombardero esta a una altura de "&amp;B29&amp;" m"</f>
        <v>El bombardero esta a una altura de 652.280346075936 m</v>
      </c>
    </row>
    <row r="29" spans="1:4" x14ac:dyDescent="0.3">
      <c r="A29" s="13" t="s">
        <v>38</v>
      </c>
      <c r="B29" s="13">
        <f>100*LOG10(B28+1)+B22*B28^B23</f>
        <v>652.28034607593577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Damián Soria Gava</dc:creator>
  <cp:lastModifiedBy>Lucas Damián Soria Gava</cp:lastModifiedBy>
  <dcterms:created xsi:type="dcterms:W3CDTF">2020-04-29T20:13:17Z</dcterms:created>
  <dcterms:modified xsi:type="dcterms:W3CDTF">2020-04-30T22:44:50Z</dcterms:modified>
</cp:coreProperties>
</file>