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3° Año\1° Semestre\Analisis Numerico\TPs\TP N° 6\"/>
    </mc:Choice>
  </mc:AlternateContent>
  <xr:revisionPtr revIDLastSave="0" documentId="13_ncr:1_{CADAEA7B-2C39-4600-8976-3E5D1F816703}" xr6:coauthVersionLast="45" xr6:coauthVersionMax="45" xr10:uidLastSave="{00000000-0000-0000-0000-000000000000}"/>
  <bookViews>
    <workbookView xWindow="2304" yWindow="2304" windowWidth="17280" windowHeight="8964" firstSheet="1" activeTab="1" xr2:uid="{E9FDEE59-91BE-4DC7-98AF-B2D866CE8E87}"/>
  </bookViews>
  <sheets>
    <sheet name="Ejercicio 8" sheetId="1" r:id="rId1"/>
    <sheet name="Ejercicio 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2" l="1"/>
  <c r="D41" i="2" s="1"/>
  <c r="C40" i="2"/>
  <c r="D40" i="2" s="1"/>
  <c r="B40" i="2"/>
  <c r="B41" i="2"/>
  <c r="A36" i="2"/>
  <c r="L14" i="2"/>
  <c r="L7" i="2"/>
  <c r="L6" i="2"/>
  <c r="K7" i="2" s="1"/>
  <c r="K6" i="2"/>
  <c r="L5" i="2"/>
  <c r="J14" i="2"/>
  <c r="J15" i="2"/>
  <c r="J7" i="2"/>
  <c r="J8" i="2" s="1"/>
  <c r="J9" i="2" s="1"/>
  <c r="J10" i="2" s="1"/>
  <c r="J11" i="2" s="1"/>
  <c r="J12" i="2" s="1"/>
  <c r="J13" i="2" s="1"/>
  <c r="J6" i="2"/>
  <c r="F6" i="2"/>
  <c r="F5" i="2"/>
  <c r="E5" i="2"/>
  <c r="D5" i="2"/>
  <c r="C5" i="2"/>
  <c r="A10" i="2"/>
  <c r="A7" i="2"/>
  <c r="A8" i="2"/>
  <c r="A9" i="2"/>
  <c r="A6" i="2"/>
  <c r="F6" i="1"/>
  <c r="E6" i="1"/>
  <c r="D6" i="1"/>
  <c r="C6" i="1"/>
  <c r="A8" i="1"/>
  <c r="A9" i="1" s="1"/>
  <c r="A10" i="1" s="1"/>
  <c r="A7" i="1"/>
  <c r="K8" i="2" l="1"/>
  <c r="G5" i="2"/>
  <c r="G6" i="1"/>
  <c r="B7" i="1" s="1"/>
  <c r="L8" i="2" l="1"/>
  <c r="K9" i="2" s="1"/>
  <c r="B6" i="2"/>
  <c r="C7" i="1"/>
  <c r="D7" i="1"/>
  <c r="E7" i="1" s="1"/>
  <c r="F7" i="1" s="1"/>
  <c r="L9" i="2" l="1"/>
  <c r="K10" i="2"/>
  <c r="L10" i="2" s="1"/>
  <c r="C6" i="2"/>
  <c r="D6" i="2" s="1"/>
  <c r="E6" i="2" s="1"/>
  <c r="G7" i="1"/>
  <c r="B8" i="1" s="1"/>
  <c r="K11" i="2" l="1"/>
  <c r="L11" i="2" s="1"/>
  <c r="C8" i="1"/>
  <c r="D8" i="1"/>
  <c r="K12" i="2" l="1"/>
  <c r="L12" i="2" s="1"/>
  <c r="K13" i="2" s="1"/>
  <c r="L13" i="2" s="1"/>
  <c r="G6" i="2"/>
  <c r="B7" i="2" s="1"/>
  <c r="E8" i="1"/>
  <c r="K14" i="2" l="1"/>
  <c r="C7" i="2"/>
  <c r="D7" i="2" s="1"/>
  <c r="E7" i="2" s="1"/>
  <c r="F7" i="2" s="1"/>
  <c r="F8" i="1"/>
  <c r="G8" i="1" s="1"/>
  <c r="B9" i="1" s="1"/>
  <c r="C9" i="1" s="1"/>
  <c r="D9" i="1" s="1"/>
  <c r="K15" i="2" l="1"/>
  <c r="E9" i="1"/>
  <c r="F9" i="1" s="1"/>
  <c r="G7" i="2" l="1"/>
  <c r="B8" i="2" s="1"/>
  <c r="G9" i="1"/>
  <c r="B10" i="1" s="1"/>
  <c r="C8" i="2" l="1"/>
  <c r="D8" i="2" s="1"/>
  <c r="E8" i="2" s="1"/>
  <c r="F8" i="2" s="1"/>
  <c r="G8" i="2" l="1"/>
  <c r="B9" i="2" s="1"/>
  <c r="C9" i="2" l="1"/>
  <c r="D9" i="2" s="1"/>
  <c r="E9" i="2" s="1"/>
  <c r="F9" i="2" s="1"/>
  <c r="G9" i="2" l="1"/>
  <c r="B10" i="2" s="1"/>
</calcChain>
</file>

<file path=xl/sharedStrings.xml><?xml version="1.0" encoding="utf-8"?>
<sst xmlns="http://schemas.openxmlformats.org/spreadsheetml/2006/main" count="28" uniqueCount="19">
  <si>
    <t>x</t>
  </si>
  <si>
    <t>y</t>
  </si>
  <si>
    <t>k1</t>
  </si>
  <si>
    <t>k2</t>
  </si>
  <si>
    <t>k3</t>
  </si>
  <si>
    <t>k4</t>
  </si>
  <si>
    <t>O</t>
  </si>
  <si>
    <t>Runge Kutta</t>
  </si>
  <si>
    <t>Euler</t>
  </si>
  <si>
    <t>h=</t>
  </si>
  <si>
    <t>t</t>
  </si>
  <si>
    <t>h*f(ti,yi)</t>
  </si>
  <si>
    <t>calculo directo:</t>
  </si>
  <si>
    <t>Error</t>
  </si>
  <si>
    <t>Er-k=</t>
  </si>
  <si>
    <t>Ee=</t>
  </si>
  <si>
    <t>Relativo</t>
  </si>
  <si>
    <t>Relativo porcentual</t>
  </si>
  <si>
    <t>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</si>
</sst>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3" borderId="1" xfId="2"/>
    <xf numFmtId="0" fontId="1" fillId="2" borderId="0" xfId="1"/>
    <xf numFmtId="0" fontId="3" fillId="0" borderId="0" xfId="0" applyFont="1"/>
  </cellXfs>
  <cellStyles count="3">
    <cellStyle name="Cálculo" xfId="2" builtinId="22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8'!$A$6:$A$10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'Ejercicio 8'!$B$6:$B$10</c:f>
              <c:numCache>
                <c:formatCode>General</c:formatCode>
                <c:ptCount val="5"/>
                <c:pt idx="0">
                  <c:v>1</c:v>
                </c:pt>
                <c:pt idx="1">
                  <c:v>0.60157023722330727</c:v>
                </c:pt>
                <c:pt idx="2">
                  <c:v>0.46452378509080733</c:v>
                </c:pt>
                <c:pt idx="3">
                  <c:v>0.59138027954562755</c:v>
                </c:pt>
                <c:pt idx="4">
                  <c:v>1.5844521043366453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8-4D05-B4FE-F8B20252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49056"/>
        <c:axId val="514052336"/>
      </c:scatterChart>
      <c:valAx>
        <c:axId val="5140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052336"/>
        <c:crosses val="autoZero"/>
        <c:crossBetween val="midCat"/>
      </c:valAx>
      <c:valAx>
        <c:axId val="514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0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Runge</a:t>
            </a:r>
            <a:r>
              <a:rPr lang="es-ES" baseline="0"/>
              <a:t> Kutta con h=0.1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9'!$A$5:$A$10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xVal>
          <c:yVal>
            <c:numRef>
              <c:f>'Ejercicio 9'!$B$5:$B$10</c:f>
              <c:numCache>
                <c:formatCode>General</c:formatCode>
                <c:ptCount val="6"/>
                <c:pt idx="0">
                  <c:v>0</c:v>
                </c:pt>
                <c:pt idx="1">
                  <c:v>0.3459102873064403</c:v>
                </c:pt>
                <c:pt idx="2">
                  <c:v>0.86662169272888412</c:v>
                </c:pt>
                <c:pt idx="3">
                  <c:v>1.6071813476640329</c:v>
                </c:pt>
                <c:pt idx="4">
                  <c:v>2.6203113058718066</c:v>
                </c:pt>
                <c:pt idx="5">
                  <c:v>3.9676018979880414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5-46CC-BF2E-4FFD5C1B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53584"/>
        <c:axId val="609190280"/>
      </c:scatterChart>
      <c:valAx>
        <c:axId val="6172535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190280"/>
        <c:crosses val="autoZero"/>
        <c:crossBetween val="midCat"/>
      </c:valAx>
      <c:valAx>
        <c:axId val="6091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2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Euler con h=0.05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9'!$J$5:$J$15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xVal>
          <c:yVal>
            <c:numRef>
              <c:f>'Ejercicio 9'!$K$5:$K$15</c:f>
              <c:numCache>
                <c:formatCode>General</c:formatCode>
                <c:ptCount val="11"/>
                <c:pt idx="0">
                  <c:v>0</c:v>
                </c:pt>
                <c:pt idx="1">
                  <c:v>0.13591409142295227</c:v>
                </c:pt>
                <c:pt idx="2">
                  <c:v>0.30638630848932252</c:v>
                </c:pt>
                <c:pt idx="3">
                  <c:v>0.51599165370983835</c:v>
                </c:pt>
                <c:pt idx="4">
                  <c:v>0.76969599931610366</c:v>
                </c:pt>
                <c:pt idx="5">
                  <c:v>1.0728857510294771</c:v>
                </c:pt>
                <c:pt idx="6">
                  <c:v>1.4313996546635419</c:v>
                </c:pt>
                <c:pt idx="7">
                  <c:v>1.8515628888207176</c:v>
                </c:pt>
                <c:pt idx="8">
                  <c:v>2.3402235968847922</c:v>
                </c:pt>
                <c:pt idx="9">
                  <c:v>2.9047920219844845</c:v>
                </c:pt>
                <c:pt idx="10">
                  <c:v>3.5532824196663988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4700-8922-5D2F0CC5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40544"/>
        <c:axId val="606842840"/>
      </c:scatterChart>
      <c:valAx>
        <c:axId val="6068405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842840"/>
        <c:crosses val="autoZero"/>
        <c:crossBetween val="midCat"/>
      </c:valAx>
      <c:valAx>
        <c:axId val="6068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8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171450</xdr:rowOff>
    </xdr:from>
    <xdr:to>
      <xdr:col>6</xdr:col>
      <xdr:colOff>609600</xdr:colOff>
      <xdr:row>26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F0E63-CDDE-4287-A0B4-ACCE9B73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179070</xdr:rowOff>
    </xdr:from>
    <xdr:to>
      <xdr:col>5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AA7B0E-1D5B-49A1-96AA-74C59438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179070</xdr:rowOff>
    </xdr:from>
    <xdr:to>
      <xdr:col>14</xdr:col>
      <xdr:colOff>609600</xdr:colOff>
      <xdr:row>30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C2598D-A93B-45E8-8509-1DABC1EA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E973-BC33-421B-985C-0CC8EBF556D7}">
  <dimension ref="A3:G10"/>
  <sheetViews>
    <sheetView workbookViewId="0">
      <selection activeCell="G10" sqref="A5:G10"/>
    </sheetView>
  </sheetViews>
  <sheetFormatPr baseColWidth="10" defaultRowHeight="14.4" x14ac:dyDescent="0.3"/>
  <sheetData>
    <row r="3" spans="1:7" x14ac:dyDescent="0.3">
      <c r="A3" s="4">
        <v>0.5</v>
      </c>
    </row>
    <row r="5" spans="1: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">
      <c r="A6" s="3">
        <v>0</v>
      </c>
      <c r="B6" s="3">
        <v>1</v>
      </c>
      <c r="C6" s="2">
        <f>B6*A6^2-1.1*B6</f>
        <v>-1.1000000000000001</v>
      </c>
      <c r="D6" s="2">
        <f t="shared" ref="D6:D16" si="0">((B6+($A$3/2)*C6))*(A6+($A$3/2))^2-1.1*((B6+($A$3/2)*C6))</f>
        <v>-0.75218750000000001</v>
      </c>
      <c r="E6" s="2">
        <f t="shared" ref="E6:E16" si="1">(($B6+($A$3/2)*D6))*($A6+($A$3/2))^2-1.1*(($B6+($A$3/2)*D6))</f>
        <v>-0.84240136718750014</v>
      </c>
      <c r="F6" s="2">
        <f>($B6+($A$3*E6))*($A6+$A$3)^2-1.1*($B6+$A$3*E6)</f>
        <v>-0.49197941894531244</v>
      </c>
      <c r="G6" s="2">
        <f>1/6*(C6+2*D6+2*E6+F6)</f>
        <v>-0.79685952555338546</v>
      </c>
    </row>
    <row r="7" spans="1:7" x14ac:dyDescent="0.3">
      <c r="A7" s="3">
        <f>$A$3+A6</f>
        <v>0.5</v>
      </c>
      <c r="B7" s="3">
        <f>B6+$A$3*G6</f>
        <v>0.60157023722330727</v>
      </c>
      <c r="C7" s="2">
        <f t="shared" ref="C7:C16" si="2">B7*A7^2-1.1*B7</f>
        <v>-0.51133470163981121</v>
      </c>
      <c r="D7" s="2">
        <f t="shared" si="0"/>
        <v>-0.25463340197467804</v>
      </c>
      <c r="E7" s="2">
        <f t="shared" si="1"/>
        <v>-0.28912763911718037</v>
      </c>
      <c r="F7" s="2">
        <f t="shared" ref="F7:F16" si="3">($B7+($A$3*E7))*($A7+$A$3)^2-1.1*($B7+$A$3*E7)</f>
        <v>-4.5700641766471706E-2</v>
      </c>
      <c r="G7" s="2">
        <f t="shared" ref="G7:G16" si="4">1/6*(C7+2*D7+2*E7+F7)</f>
        <v>-0.27409290426499988</v>
      </c>
    </row>
    <row r="8" spans="1:7" x14ac:dyDescent="0.3">
      <c r="A8" s="3">
        <f t="shared" ref="A8:A16" si="5">$A$3+A7</f>
        <v>1</v>
      </c>
      <c r="B8" s="3">
        <f t="shared" ref="B8:B16" si="6">B7+$A$3*G7</f>
        <v>0.46452378509080733</v>
      </c>
      <c r="C8" s="2">
        <f t="shared" si="2"/>
        <v>-4.6452378509080738E-2</v>
      </c>
      <c r="D8" s="2">
        <f t="shared" si="0"/>
        <v>0.20947119433938582</v>
      </c>
      <c r="E8" s="2">
        <f t="shared" si="1"/>
        <v>0.23906235744998994</v>
      </c>
      <c r="F8" s="2">
        <f t="shared" si="3"/>
        <v>0.67166320838817262</v>
      </c>
      <c r="G8" s="2">
        <f t="shared" si="4"/>
        <v>0.25371298890964056</v>
      </c>
    </row>
    <row r="9" spans="1:7" x14ac:dyDescent="0.3">
      <c r="A9" s="3">
        <f t="shared" si="5"/>
        <v>1.5</v>
      </c>
      <c r="B9" s="3">
        <f t="shared" si="6"/>
        <v>0.59138027954562755</v>
      </c>
      <c r="C9" s="2">
        <f t="shared" si="2"/>
        <v>0.68008732147747164</v>
      </c>
      <c r="D9" s="2">
        <f t="shared" si="0"/>
        <v>1.4942516407081783</v>
      </c>
      <c r="E9" s="2">
        <f t="shared" si="1"/>
        <v>1.8937010098307441</v>
      </c>
      <c r="F9" s="2">
        <f t="shared" si="3"/>
        <v>4.4608692749368988</v>
      </c>
      <c r="G9" s="2">
        <f t="shared" si="4"/>
        <v>1.9861436495820357</v>
      </c>
    </row>
    <row r="10" spans="1:7" x14ac:dyDescent="0.3">
      <c r="A10" s="3">
        <f t="shared" si="5"/>
        <v>2</v>
      </c>
      <c r="B10" s="3">
        <f t="shared" si="6"/>
        <v>1.5844521043366453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36BE-3FCA-4F7A-9CB4-9767D51519C8}">
  <dimension ref="A1:L41"/>
  <sheetViews>
    <sheetView tabSelected="1" workbookViewId="0">
      <selection activeCell="I10" sqref="I10"/>
    </sheetView>
  </sheetViews>
  <sheetFormatPr baseColWidth="10" defaultRowHeight="14.4" x14ac:dyDescent="0.3"/>
  <cols>
    <col min="2" max="3" width="12" bestFit="1" customWidth="1"/>
  </cols>
  <sheetData>
    <row r="1" spans="1:12" x14ac:dyDescent="0.3">
      <c r="A1" s="7" t="s">
        <v>7</v>
      </c>
      <c r="J1" s="7" t="s">
        <v>8</v>
      </c>
    </row>
    <row r="2" spans="1:12" x14ac:dyDescent="0.3">
      <c r="A2" t="s">
        <v>9</v>
      </c>
      <c r="B2" s="4">
        <v>0.1</v>
      </c>
      <c r="J2" t="s">
        <v>9</v>
      </c>
      <c r="K2" s="4">
        <v>0.05</v>
      </c>
    </row>
    <row r="4" spans="1:12" x14ac:dyDescent="0.3">
      <c r="A4" s="1" t="s">
        <v>10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J4" s="1" t="s">
        <v>10</v>
      </c>
      <c r="K4" s="1" t="s">
        <v>1</v>
      </c>
      <c r="L4" s="1" t="s">
        <v>11</v>
      </c>
    </row>
    <row r="5" spans="1:12" x14ac:dyDescent="0.3">
      <c r="A5" s="3">
        <v>1</v>
      </c>
      <c r="B5" s="3">
        <v>0</v>
      </c>
      <c r="C5" s="2">
        <f>(2/A5)*B5+A5^2*EXP(A5)</f>
        <v>2.7182818284590451</v>
      </c>
      <c r="D5" s="2">
        <f>(2/($A5+($B$2/2)))*($B5+($B$2/2)*C5)+($A5+($B$2/2))^2*EXP(($A5+($B$2/2)))</f>
        <v>3.4094443413274047</v>
      </c>
      <c r="E5" s="2">
        <f>(2/($A5+($B$2/2)))*($B5+($B$2/2)*D5)+($A5+($B$2/2))^2*EXP(($A5+($B$2/2)))</f>
        <v>3.4752693425529628</v>
      </c>
      <c r="F5" s="2">
        <f>(2/($A5+$B$2))*($B5+$B$2*E5)+($A5+$B$2)^2*EXP(($A5+$B$2))</f>
        <v>4.2669080421666328</v>
      </c>
      <c r="G5" s="2">
        <f>1/6*(C5+2*D5+2*E5+F5)</f>
        <v>3.4591028730644027</v>
      </c>
      <c r="J5" s="3">
        <v>1</v>
      </c>
      <c r="K5" s="3">
        <v>0</v>
      </c>
      <c r="L5" s="2">
        <f>K2*((2/J5)*K5+J5^2*EXP(J5))</f>
        <v>0.13591409142295227</v>
      </c>
    </row>
    <row r="6" spans="1:12" x14ac:dyDescent="0.3">
      <c r="A6" s="3">
        <f>$B$2+A5</f>
        <v>1.1000000000000001</v>
      </c>
      <c r="B6" s="3">
        <f>B5+$B$2*G5</f>
        <v>0.3459102873064403</v>
      </c>
      <c r="C6" s="2">
        <f t="shared" ref="C6:C9" si="0">(2/A6)*B6+A6^2*EXP(A6)</f>
        <v>4.2639686840778035</v>
      </c>
      <c r="D6" s="2">
        <f t="shared" ref="D6:D9" si="1">(2/(A6+($B$2/2)))*(B6+($B$2/2)*C6)+(A6+($B$2/2))^2*EXP((A6+($B$2/2)))</f>
        <v>5.1490731169957282</v>
      </c>
      <c r="E6" s="2">
        <f t="shared" ref="E6:E9" si="2">(2/($A6+($B$2/2)))*($B6+($B$2/2)*D6)+($A6+($B$2/2))^2*EXP(($A6+($B$2/2)))</f>
        <v>5.226038719858157</v>
      </c>
      <c r="F6" s="2">
        <f t="shared" ref="F6:F9" si="3">(2/($A6+$B$2))*($B6+$B$2*E6)+($A6+$B$2)^2*EXP(($A6+$B$2))</f>
        <v>6.2284919675610571</v>
      </c>
      <c r="G6" s="2">
        <f t="shared" ref="G6:G9" si="4">1/6*(C6+2*D6+2*E6+F6)</f>
        <v>5.2071140542244381</v>
      </c>
      <c r="J6" s="3">
        <f>J5+$K$2</f>
        <v>1.05</v>
      </c>
      <c r="K6" s="3">
        <f>K5+L5</f>
        <v>0.13591409142295227</v>
      </c>
      <c r="L6" s="2">
        <f>$K$2*((2/J6)*K6+J6^2*EXP(J6))</f>
        <v>0.17047221706637025</v>
      </c>
    </row>
    <row r="7" spans="1:12" x14ac:dyDescent="0.3">
      <c r="A7" s="3">
        <f t="shared" ref="A7:A10" si="5">$B$2+A6</f>
        <v>1.2000000000000002</v>
      </c>
      <c r="B7" s="3">
        <f t="shared" ref="B7:B10" si="6">B6+$B$2*G6</f>
        <v>0.86662169272888412</v>
      </c>
      <c r="C7" s="2">
        <f t="shared" si="0"/>
        <v>6.2253378566221045</v>
      </c>
      <c r="D7" s="2">
        <f t="shared" si="1"/>
        <v>7.3382826079301129</v>
      </c>
      <c r="E7" s="2">
        <f t="shared" si="2"/>
        <v>7.4273181880347536</v>
      </c>
      <c r="F7" s="2">
        <f t="shared" si="3"/>
        <v>8.6770398475570794</v>
      </c>
      <c r="G7" s="2">
        <f t="shared" si="4"/>
        <v>7.4055965493514861</v>
      </c>
      <c r="J7" s="3">
        <f t="shared" ref="J7:J15" si="7">J6+$K$2</f>
        <v>1.1000000000000001</v>
      </c>
      <c r="K7" s="3">
        <f t="shared" ref="K7:K15" si="8">K6+L6</f>
        <v>0.30638630848932252</v>
      </c>
      <c r="L7" s="2">
        <f t="shared" ref="L7:L14" si="9">$K$2*((2/J7)*K7+J7^2*EXP(J7))</f>
        <v>0.20960534522051588</v>
      </c>
    </row>
    <row r="8" spans="1:12" x14ac:dyDescent="0.3">
      <c r="A8" s="3">
        <f t="shared" si="5"/>
        <v>1.3000000000000003</v>
      </c>
      <c r="B8" s="3">
        <f t="shared" si="6"/>
        <v>1.6071813476640329</v>
      </c>
      <c r="C8" s="2">
        <f t="shared" si="0"/>
        <v>8.673698056990423</v>
      </c>
      <c r="D8" s="2">
        <f t="shared" si="1"/>
        <v>10.053663586011616</v>
      </c>
      <c r="E8" s="2">
        <f t="shared" si="2"/>
        <v>10.155883254828002</v>
      </c>
      <c r="F8" s="2">
        <f t="shared" si="3"/>
        <v>11.69500575379676</v>
      </c>
      <c r="G8" s="2">
        <f t="shared" si="4"/>
        <v>10.131299582077737</v>
      </c>
      <c r="J8" s="3">
        <f t="shared" si="7"/>
        <v>1.1500000000000001</v>
      </c>
      <c r="K8" s="3">
        <f t="shared" si="8"/>
        <v>0.51599165370983835</v>
      </c>
      <c r="L8" s="2">
        <f t="shared" si="9"/>
        <v>0.25370434560626537</v>
      </c>
    </row>
    <row r="9" spans="1:12" x14ac:dyDescent="0.3">
      <c r="A9" s="3">
        <f t="shared" si="5"/>
        <v>1.4000000000000004</v>
      </c>
      <c r="B9" s="3">
        <f t="shared" si="6"/>
        <v>2.6203113058718066</v>
      </c>
      <c r="C9" s="2">
        <f t="shared" si="0"/>
        <v>11.691493800546722</v>
      </c>
      <c r="D9" s="2">
        <f t="shared" si="1"/>
        <v>13.383730676279196</v>
      </c>
      <c r="E9" s="2">
        <f t="shared" si="2"/>
        <v>13.500436667709021</v>
      </c>
      <c r="F9" s="2">
        <f t="shared" si="3"/>
        <v>15.377607038450936</v>
      </c>
      <c r="G9" s="2">
        <f t="shared" si="4"/>
        <v>13.472905921162347</v>
      </c>
      <c r="J9" s="3">
        <f t="shared" si="7"/>
        <v>1.2000000000000002</v>
      </c>
      <c r="K9" s="3">
        <f t="shared" si="8"/>
        <v>0.76969599931610366</v>
      </c>
      <c r="L9" s="2">
        <f t="shared" si="9"/>
        <v>0.30318975171337348</v>
      </c>
    </row>
    <row r="10" spans="1:12" x14ac:dyDescent="0.3">
      <c r="A10" s="3">
        <f t="shared" si="5"/>
        <v>1.5000000000000004</v>
      </c>
      <c r="B10" s="3">
        <f t="shared" si="6"/>
        <v>3.9676018979880414</v>
      </c>
      <c r="J10" s="3">
        <f t="shared" si="7"/>
        <v>1.2500000000000002</v>
      </c>
      <c r="K10" s="3">
        <f t="shared" si="8"/>
        <v>1.0728857510294771</v>
      </c>
      <c r="L10" s="2">
        <f t="shared" si="9"/>
        <v>0.35851390363406471</v>
      </c>
    </row>
    <row r="11" spans="1:12" x14ac:dyDescent="0.3">
      <c r="J11" s="3">
        <f t="shared" si="7"/>
        <v>1.3000000000000003</v>
      </c>
      <c r="K11" s="3">
        <f t="shared" si="8"/>
        <v>1.4313996546635419</v>
      </c>
      <c r="L11" s="2">
        <f t="shared" si="9"/>
        <v>0.42016323415717571</v>
      </c>
    </row>
    <row r="12" spans="1:12" x14ac:dyDescent="0.3">
      <c r="J12" s="3">
        <f t="shared" si="7"/>
        <v>1.3500000000000003</v>
      </c>
      <c r="K12" s="3">
        <f t="shared" si="8"/>
        <v>1.8515628888207176</v>
      </c>
      <c r="L12" s="2">
        <f t="shared" si="9"/>
        <v>0.48866070806407447</v>
      </c>
    </row>
    <row r="13" spans="1:12" x14ac:dyDescent="0.3">
      <c r="J13" s="3">
        <f t="shared" si="7"/>
        <v>1.4000000000000004</v>
      </c>
      <c r="K13" s="3">
        <f t="shared" si="8"/>
        <v>2.3402235968847922</v>
      </c>
      <c r="L13" s="2">
        <f t="shared" si="9"/>
        <v>0.56456842509969218</v>
      </c>
    </row>
    <row r="14" spans="1:12" x14ac:dyDescent="0.3">
      <c r="J14" s="3">
        <f>J13+$K$2</f>
        <v>1.4500000000000004</v>
      </c>
      <c r="K14" s="3">
        <f t="shared" si="8"/>
        <v>2.9047920219844845</v>
      </c>
      <c r="L14" s="2">
        <f t="shared" si="9"/>
        <v>0.64849039768191441</v>
      </c>
    </row>
    <row r="15" spans="1:12" x14ac:dyDescent="0.3">
      <c r="J15" s="3">
        <f t="shared" si="7"/>
        <v>1.5000000000000004</v>
      </c>
      <c r="K15" s="3">
        <f t="shared" si="8"/>
        <v>3.5532824196663988</v>
      </c>
    </row>
    <row r="35" spans="1:4" x14ac:dyDescent="0.3">
      <c r="A35" s="5" t="s">
        <v>12</v>
      </c>
    </row>
    <row r="36" spans="1:4" x14ac:dyDescent="0.3">
      <c r="A36" s="5">
        <f>1.5^2*(EXP(1.5)-EXP(1))</f>
        <v>3.9676662942277936</v>
      </c>
    </row>
    <row r="39" spans="1:4" x14ac:dyDescent="0.3">
      <c r="A39" s="6" t="s">
        <v>13</v>
      </c>
      <c r="B39" s="6" t="s">
        <v>18</v>
      </c>
      <c r="C39" s="6" t="s">
        <v>16</v>
      </c>
      <c r="D39" s="6" t="s">
        <v>17</v>
      </c>
    </row>
    <row r="40" spans="1:4" x14ac:dyDescent="0.3">
      <c r="A40" t="s">
        <v>14</v>
      </c>
      <c r="B40">
        <f>A36-B10</f>
        <v>6.439623975218467E-5</v>
      </c>
      <c r="C40">
        <f>B40/A36</f>
        <v>1.6230256018725431E-5</v>
      </c>
      <c r="D40">
        <f>C40*100</f>
        <v>1.6230256018725431E-3</v>
      </c>
    </row>
    <row r="41" spans="1:4" x14ac:dyDescent="0.3">
      <c r="A41" t="s">
        <v>15</v>
      </c>
      <c r="B41">
        <f>A36-K15</f>
        <v>0.4143838745613948</v>
      </c>
      <c r="C41">
        <f>B41/A36</f>
        <v>0.10444020334175916</v>
      </c>
      <c r="D41">
        <f>C41*100</f>
        <v>10.444020334175915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8</vt:lpstr>
      <vt:lpstr>Ejercicio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Damián Soria Gava</dc:creator>
  <cp:lastModifiedBy>Lucas Damián Soria Gava</cp:lastModifiedBy>
  <dcterms:created xsi:type="dcterms:W3CDTF">2020-06-10T14:00:06Z</dcterms:created>
  <dcterms:modified xsi:type="dcterms:W3CDTF">2020-06-10T15:24:58Z</dcterms:modified>
</cp:coreProperties>
</file>