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01 A Facultad\3° Año\1° Semestre\Analisis Numerico\TPs\TP N° 6\"/>
    </mc:Choice>
  </mc:AlternateContent>
  <xr:revisionPtr revIDLastSave="0" documentId="8_{1C1D6ECB-D955-4BD3-BCC1-D2B10AA4A701}" xr6:coauthVersionLast="45" xr6:coauthVersionMax="45" xr10:uidLastSave="{00000000-0000-0000-0000-000000000000}"/>
  <bookViews>
    <workbookView xWindow="-108" yWindow="-108" windowWidth="23256" windowHeight="12576" firstSheet="1" activeTab="3" xr2:uid="{72213A18-4C73-4E31-BF5D-D8D569D57F4D}"/>
  </bookViews>
  <sheets>
    <sheet name="Problema 1" sheetId="1" r:id="rId1"/>
    <sheet name="Problema 3" sheetId="2" r:id="rId2"/>
    <sheet name="Problema 4" sheetId="3" r:id="rId3"/>
    <sheet name="Problema 6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4" l="1"/>
  <c r="A39" i="4" s="1"/>
  <c r="B37" i="4"/>
  <c r="C28" i="4"/>
  <c r="D28" i="4" s="1"/>
  <c r="E28" i="4" s="1"/>
  <c r="C29" i="4"/>
  <c r="A29" i="4"/>
  <c r="A30" i="4" s="1"/>
  <c r="B18" i="4"/>
  <c r="B17" i="4"/>
  <c r="A18" i="4"/>
  <c r="A19" i="4" s="1"/>
  <c r="C6" i="4"/>
  <c r="B7" i="4" s="1"/>
  <c r="A7" i="4"/>
  <c r="A8" i="4" s="1"/>
  <c r="A9" i="4" s="1"/>
  <c r="A10" i="4" s="1"/>
  <c r="A11" i="4" s="1"/>
  <c r="E25" i="3"/>
  <c r="E23" i="3"/>
  <c r="B19" i="3"/>
  <c r="B25" i="3"/>
  <c r="B23" i="3"/>
  <c r="D17" i="3"/>
  <c r="C14" i="3"/>
  <c r="D14" i="3"/>
  <c r="E14" i="3"/>
  <c r="F14" i="3"/>
  <c r="B14" i="3"/>
  <c r="F13" i="3"/>
  <c r="E13" i="3"/>
  <c r="B13" i="3"/>
  <c r="C13" i="3"/>
  <c r="D13" i="3"/>
  <c r="G9" i="3"/>
  <c r="F8" i="3"/>
  <c r="F9" i="3"/>
  <c r="E7" i="3"/>
  <c r="E8" i="3"/>
  <c r="E9" i="3"/>
  <c r="D6" i="3"/>
  <c r="D7" i="3"/>
  <c r="D8" i="3"/>
  <c r="D9" i="3"/>
  <c r="C5" i="3"/>
  <c r="C6" i="3"/>
  <c r="C7" i="3"/>
  <c r="C8" i="3"/>
  <c r="C9" i="3"/>
  <c r="D5" i="3"/>
  <c r="E6" i="3" s="1"/>
  <c r="C4" i="3"/>
  <c r="A5" i="3"/>
  <c r="A6" i="3" s="1"/>
  <c r="A4" i="3"/>
  <c r="B4" i="3" s="1"/>
  <c r="A3" i="3"/>
  <c r="B3" i="3" s="1"/>
  <c r="B1" i="3"/>
  <c r="B7" i="2"/>
  <c r="C4" i="2"/>
  <c r="D4" i="2"/>
  <c r="E4" i="2"/>
  <c r="F4" i="2"/>
  <c r="G4" i="2"/>
  <c r="H4" i="2"/>
  <c r="I4" i="2"/>
  <c r="J4" i="2"/>
  <c r="K4" i="2"/>
  <c r="L4" i="2"/>
  <c r="B4" i="2"/>
  <c r="C3" i="2"/>
  <c r="D3" i="2"/>
  <c r="E3" i="2"/>
  <c r="F3" i="2"/>
  <c r="G3" i="2"/>
  <c r="H3" i="2"/>
  <c r="I3" i="2"/>
  <c r="J3" i="2"/>
  <c r="K3" i="2"/>
  <c r="L3" i="2"/>
  <c r="B3" i="2"/>
  <c r="L2" i="2"/>
  <c r="I2" i="2"/>
  <c r="J2" i="2" s="1"/>
  <c r="K2" i="2" s="1"/>
  <c r="D2" i="2"/>
  <c r="E2" i="2" s="1"/>
  <c r="F2" i="2" s="1"/>
  <c r="G2" i="2" s="1"/>
  <c r="H2" i="2" s="1"/>
  <c r="C2" i="2"/>
  <c r="B25" i="1"/>
  <c r="B39" i="1"/>
  <c r="B38" i="1"/>
  <c r="B24" i="1"/>
  <c r="B11" i="1"/>
  <c r="B10" i="1"/>
  <c r="B35" i="1"/>
  <c r="B34" i="1"/>
  <c r="C31" i="1"/>
  <c r="F31" i="1"/>
  <c r="G31" i="1"/>
  <c r="I31" i="1"/>
  <c r="J31" i="1"/>
  <c r="O31" i="1"/>
  <c r="R31" i="1"/>
  <c r="W31" i="1"/>
  <c r="B31" i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H31" i="1" s="1"/>
  <c r="C30" i="1"/>
  <c r="B29" i="1"/>
  <c r="B15" i="1"/>
  <c r="B1" i="1"/>
  <c r="B17" i="1"/>
  <c r="B3" i="1"/>
  <c r="A31" i="4" l="1"/>
  <c r="C30" i="4"/>
  <c r="G28" i="4"/>
  <c r="B29" i="4" s="1"/>
  <c r="F28" i="4"/>
  <c r="A20" i="4"/>
  <c r="B19" i="4"/>
  <c r="A40" i="4"/>
  <c r="B39" i="4"/>
  <c r="B38" i="4"/>
  <c r="C7" i="4"/>
  <c r="B8" i="4" s="1"/>
  <c r="C8" i="4" s="1"/>
  <c r="B9" i="4" s="1"/>
  <c r="B20" i="3"/>
  <c r="F7" i="3"/>
  <c r="G8" i="3" s="1"/>
  <c r="H9" i="3" s="1"/>
  <c r="A7" i="3"/>
  <c r="B6" i="3"/>
  <c r="B5" i="3"/>
  <c r="Z31" i="1"/>
  <c r="AG31" i="1"/>
  <c r="Y31" i="1"/>
  <c r="Q31" i="1"/>
  <c r="AF31" i="1"/>
  <c r="X31" i="1"/>
  <c r="P31" i="1"/>
  <c r="H31" i="1"/>
  <c r="AC31" i="1"/>
  <c r="M31" i="1"/>
  <c r="E31" i="1"/>
  <c r="AE31" i="1"/>
  <c r="AD31" i="1"/>
  <c r="V31" i="1"/>
  <c r="N31" i="1"/>
  <c r="U31" i="1"/>
  <c r="D31" i="1"/>
  <c r="AB31" i="1"/>
  <c r="T31" i="1"/>
  <c r="L31" i="1"/>
  <c r="AA31" i="1"/>
  <c r="S31" i="1"/>
  <c r="K31" i="1"/>
  <c r="C16" i="1"/>
  <c r="C2" i="1"/>
  <c r="A21" i="4" l="1"/>
  <c r="B20" i="4"/>
  <c r="A32" i="4"/>
  <c r="C31" i="4"/>
  <c r="A41" i="4"/>
  <c r="B40" i="4"/>
  <c r="D29" i="4"/>
  <c r="E29" i="4" s="1"/>
  <c r="F29" i="4" s="1"/>
  <c r="C9" i="4"/>
  <c r="B10" i="4" s="1"/>
  <c r="A8" i="3"/>
  <c r="B7" i="3"/>
  <c r="C17" i="1"/>
  <c r="D16" i="1"/>
  <c r="C3" i="1"/>
  <c r="D2" i="1"/>
  <c r="A33" i="4" l="1"/>
  <c r="C32" i="4"/>
  <c r="A22" i="4"/>
  <c r="B22" i="4" s="1"/>
  <c r="B21" i="4"/>
  <c r="A42" i="4"/>
  <c r="B42" i="4" s="1"/>
  <c r="B41" i="4"/>
  <c r="G29" i="4"/>
  <c r="C10" i="4"/>
  <c r="B11" i="4" s="1"/>
  <c r="A9" i="3"/>
  <c r="B8" i="3"/>
  <c r="E16" i="1"/>
  <c r="D17" i="1"/>
  <c r="E2" i="1"/>
  <c r="D3" i="1"/>
  <c r="B30" i="4" l="1"/>
  <c r="B9" i="3"/>
  <c r="F16" i="1"/>
  <c r="E17" i="1"/>
  <c r="F2" i="1"/>
  <c r="E3" i="1"/>
  <c r="D30" i="4" l="1"/>
  <c r="E30" i="4" s="1"/>
  <c r="F30" i="4" s="1"/>
  <c r="G16" i="1"/>
  <c r="F17" i="1"/>
  <c r="G2" i="1"/>
  <c r="F3" i="1"/>
  <c r="G30" i="4" l="1"/>
  <c r="B31" i="4" s="1"/>
  <c r="H16" i="1"/>
  <c r="G17" i="1"/>
  <c r="H2" i="1"/>
  <c r="G3" i="1"/>
  <c r="D31" i="4" l="1"/>
  <c r="E31" i="4" s="1"/>
  <c r="F31" i="4" s="1"/>
  <c r="I16" i="1"/>
  <c r="H17" i="1"/>
  <c r="I2" i="1"/>
  <c r="H3" i="1"/>
  <c r="J16" i="1" l="1"/>
  <c r="I17" i="1"/>
  <c r="B6" i="1"/>
  <c r="J2" i="1"/>
  <c r="J3" i="1" s="1"/>
  <c r="I3" i="1"/>
  <c r="B7" i="1" s="1"/>
  <c r="G31" i="4" l="1"/>
  <c r="B32" i="4" s="1"/>
  <c r="J17" i="1"/>
  <c r="K16" i="1"/>
  <c r="D32" i="4" l="1"/>
  <c r="E32" i="4" s="1"/>
  <c r="F32" i="4" s="1"/>
  <c r="L16" i="1"/>
  <c r="K17" i="1"/>
  <c r="G32" i="4" l="1"/>
  <c r="B33" i="4" s="1"/>
  <c r="M16" i="1"/>
  <c r="L17" i="1"/>
  <c r="N16" i="1" l="1"/>
  <c r="M17" i="1"/>
  <c r="N17" i="1" l="1"/>
  <c r="O16" i="1"/>
  <c r="O17" i="1" l="1"/>
  <c r="P16" i="1"/>
  <c r="Q16" i="1" l="1"/>
  <c r="P17" i="1"/>
  <c r="R16" i="1" l="1"/>
  <c r="R17" i="1" s="1"/>
  <c r="Q17" i="1"/>
  <c r="B21" i="1" l="1"/>
  <c r="B20" i="1"/>
</calcChain>
</file>

<file path=xl/sharedStrings.xml><?xml version="1.0" encoding="utf-8"?>
<sst xmlns="http://schemas.openxmlformats.org/spreadsheetml/2006/main" count="81" uniqueCount="47">
  <si>
    <t>t</t>
  </si>
  <si>
    <t>f(t)</t>
  </si>
  <si>
    <t>h</t>
  </si>
  <si>
    <t>Es=</t>
  </si>
  <si>
    <t>Et=</t>
  </si>
  <si>
    <t>lt=</t>
  </si>
  <si>
    <t>ls=</t>
  </si>
  <si>
    <t>n</t>
  </si>
  <si>
    <t>It=</t>
  </si>
  <si>
    <t>Is=</t>
  </si>
  <si>
    <t>Directo=</t>
  </si>
  <si>
    <t>m</t>
  </si>
  <si>
    <t>v</t>
  </si>
  <si>
    <t>R(v)</t>
  </si>
  <si>
    <t>1/R(v)</t>
  </si>
  <si>
    <t>I=</t>
  </si>
  <si>
    <t>x</t>
  </si>
  <si>
    <t>f(x)</t>
  </si>
  <si>
    <t>Df(x)</t>
  </si>
  <si>
    <t>D2f(x)</t>
  </si>
  <si>
    <t>D3f(x)</t>
  </si>
  <si>
    <t>D4f(x)</t>
  </si>
  <si>
    <t>D5f(x)</t>
  </si>
  <si>
    <t>D6f(x)</t>
  </si>
  <si>
    <t>D(PI/4)=</t>
  </si>
  <si>
    <t>x-2h</t>
  </si>
  <si>
    <t>x-h</t>
  </si>
  <si>
    <t>x+h</t>
  </si>
  <si>
    <t>x+2h</t>
  </si>
  <si>
    <t>Er%=</t>
  </si>
  <si>
    <t>E=</t>
  </si>
  <si>
    <t>d(PI/4)=</t>
  </si>
  <si>
    <t>2 puntos</t>
  </si>
  <si>
    <t>4 puntos</t>
  </si>
  <si>
    <t>EULER</t>
  </si>
  <si>
    <t>u</t>
  </si>
  <si>
    <t>f(t, y)</t>
  </si>
  <si>
    <t>h=</t>
  </si>
  <si>
    <t>ANALITICO</t>
  </si>
  <si>
    <t>RUNGE KUTTA</t>
  </si>
  <si>
    <t>k1</t>
  </si>
  <si>
    <t>k2</t>
  </si>
  <si>
    <t>k3</t>
  </si>
  <si>
    <t>k4</t>
  </si>
  <si>
    <t>O(t, u)</t>
  </si>
  <si>
    <t>Ee=</t>
  </si>
  <si>
    <t>Er-k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</si>
</sst>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4FF24-3347-4223-A532-8CFB0ED49B75}">
  <dimension ref="A1:AH39"/>
  <sheetViews>
    <sheetView zoomScale="80" zoomScaleNormal="80" workbookViewId="0">
      <selection activeCell="E26" sqref="E26"/>
    </sheetView>
  </sheetViews>
  <sheetFormatPr baseColWidth="10" defaultRowHeight="14.4" x14ac:dyDescent="0.3"/>
  <cols>
    <col min="2" max="2" width="12" bestFit="1" customWidth="1"/>
  </cols>
  <sheetData>
    <row r="1" spans="1:18" x14ac:dyDescent="0.3">
      <c r="A1" t="s">
        <v>2</v>
      </c>
      <c r="B1">
        <f>0.5/D1</f>
        <v>6.25E-2</v>
      </c>
      <c r="C1" t="s">
        <v>7</v>
      </c>
      <c r="D1">
        <v>8</v>
      </c>
    </row>
    <row r="2" spans="1:18" x14ac:dyDescent="0.3">
      <c r="A2" t="s">
        <v>0</v>
      </c>
      <c r="B2">
        <v>0</v>
      </c>
      <c r="C2">
        <f>B2+$B$1</f>
        <v>6.25E-2</v>
      </c>
      <c r="D2">
        <f t="shared" ref="D2:J2" si="0">C2+$B$1</f>
        <v>0.125</v>
      </c>
      <c r="E2">
        <f t="shared" si="0"/>
        <v>0.1875</v>
      </c>
      <c r="F2">
        <f t="shared" si="0"/>
        <v>0.25</v>
      </c>
      <c r="G2">
        <f t="shared" si="0"/>
        <v>0.3125</v>
      </c>
      <c r="H2">
        <f t="shared" si="0"/>
        <v>0.375</v>
      </c>
      <c r="I2">
        <f>H2+$B$1</f>
        <v>0.4375</v>
      </c>
      <c r="J2">
        <f t="shared" si="0"/>
        <v>0.5</v>
      </c>
    </row>
    <row r="3" spans="1:18" x14ac:dyDescent="0.3">
      <c r="A3" t="s">
        <v>1</v>
      </c>
      <c r="B3">
        <f>(10*EXP(-B2)*SIN(2*PI()*B2))^2</f>
        <v>0</v>
      </c>
      <c r="C3">
        <f t="shared" ref="C3:J3" si="1">(10*EXP(-C2)*SIN(2*PI()*C2))^2</f>
        <v>12.923867919545197</v>
      </c>
      <c r="D3">
        <f t="shared" si="1"/>
        <v>38.940039153570233</v>
      </c>
      <c r="E3">
        <f t="shared" si="1"/>
        <v>58.663809423044022</v>
      </c>
      <c r="F3">
        <f t="shared" si="1"/>
        <v>60.653065971263345</v>
      </c>
      <c r="G3">
        <f t="shared" si="1"/>
        <v>45.687420716618334</v>
      </c>
      <c r="H3">
        <f t="shared" si="1"/>
        <v>23.618327637050747</v>
      </c>
      <c r="I3">
        <f t="shared" si="1"/>
        <v>6.1048029372357595</v>
      </c>
      <c r="J3">
        <f t="shared" si="1"/>
        <v>5.5218289761215359E-31</v>
      </c>
    </row>
    <row r="6" spans="1:18" x14ac:dyDescent="0.3">
      <c r="A6" t="s">
        <v>5</v>
      </c>
      <c r="B6">
        <f>(B1/2)*(B3+2*(C3+D3+E3+F3+G3+H3+I3)+J3)</f>
        <v>15.411958359895477</v>
      </c>
      <c r="D6" t="s">
        <v>10</v>
      </c>
      <c r="E6">
        <v>15.412608049999999</v>
      </c>
    </row>
    <row r="7" spans="1:18" x14ac:dyDescent="0.3">
      <c r="A7" t="s">
        <v>6</v>
      </c>
      <c r="B7">
        <f>(B1/3)*(B3+4*(C3+E3+G3+I3)+2*(D3+F3+H3)+J3)</f>
        <v>15.415468114782124</v>
      </c>
    </row>
    <row r="10" spans="1:18" x14ac:dyDescent="0.3">
      <c r="A10" t="s">
        <v>4</v>
      </c>
      <c r="B10">
        <f>(($E$6-B6)/$E$6)*100</f>
        <v>4.2153158142634647E-3</v>
      </c>
    </row>
    <row r="11" spans="1:18" x14ac:dyDescent="0.3">
      <c r="A11" t="s">
        <v>3</v>
      </c>
      <c r="B11">
        <f>(($E$6-B7)/$E$6)*100</f>
        <v>-1.8556656815292456E-2</v>
      </c>
    </row>
    <row r="15" spans="1:18" x14ac:dyDescent="0.3">
      <c r="A15" t="s">
        <v>2</v>
      </c>
      <c r="B15">
        <f>0.5/D15</f>
        <v>3.125E-2</v>
      </c>
      <c r="C15" t="s">
        <v>7</v>
      </c>
      <c r="D15">
        <v>16</v>
      </c>
    </row>
    <row r="16" spans="1:18" x14ac:dyDescent="0.3">
      <c r="A16" t="s">
        <v>0</v>
      </c>
      <c r="B16">
        <v>0</v>
      </c>
      <c r="C16">
        <f>B16+$B$15</f>
        <v>3.125E-2</v>
      </c>
      <c r="D16">
        <f t="shared" ref="D16:R16" si="2">C16+$B$15</f>
        <v>6.25E-2</v>
      </c>
      <c r="E16">
        <f t="shared" si="2"/>
        <v>9.375E-2</v>
      </c>
      <c r="F16">
        <f t="shared" si="2"/>
        <v>0.125</v>
      </c>
      <c r="G16">
        <f t="shared" si="2"/>
        <v>0.15625</v>
      </c>
      <c r="H16">
        <f t="shared" si="2"/>
        <v>0.1875</v>
      </c>
      <c r="I16">
        <f t="shared" si="2"/>
        <v>0.21875</v>
      </c>
      <c r="J16">
        <f t="shared" si="2"/>
        <v>0.25</v>
      </c>
      <c r="K16">
        <f>J16+$B$15</f>
        <v>0.28125</v>
      </c>
      <c r="L16">
        <f t="shared" si="2"/>
        <v>0.3125</v>
      </c>
      <c r="M16">
        <f t="shared" si="2"/>
        <v>0.34375</v>
      </c>
      <c r="N16">
        <f t="shared" si="2"/>
        <v>0.375</v>
      </c>
      <c r="O16">
        <f>N16+$B$15</f>
        <v>0.40625</v>
      </c>
      <c r="P16">
        <f t="shared" si="2"/>
        <v>0.4375</v>
      </c>
      <c r="Q16">
        <f>P16+$B$15</f>
        <v>0.46875</v>
      </c>
      <c r="R16">
        <f t="shared" si="2"/>
        <v>0.5</v>
      </c>
    </row>
    <row r="17" spans="1:34" x14ac:dyDescent="0.3">
      <c r="A17" t="s">
        <v>1</v>
      </c>
      <c r="B17">
        <f>(10*EXP(-B16)*SIN(2*PI()*B16))^2</f>
        <v>0</v>
      </c>
      <c r="C17">
        <f>(10*EXP(-C16)*SIN(2*PI()*C16))^2</f>
        <v>3.5754280753182854</v>
      </c>
      <c r="D17">
        <f t="shared" ref="D17:R17" si="3">(10*EXP(-D16)*SIN(2*PI()*D16))^2</f>
        <v>12.923867919545197</v>
      </c>
      <c r="E17">
        <f t="shared" si="3"/>
        <v>25.58867048522605</v>
      </c>
      <c r="F17">
        <f t="shared" si="3"/>
        <v>38.940039153570233</v>
      </c>
      <c r="G17">
        <f t="shared" si="3"/>
        <v>50.579640450194333</v>
      </c>
      <c r="H17">
        <f t="shared" si="3"/>
        <v>58.663809423044022</v>
      </c>
      <c r="I17">
        <f t="shared" si="3"/>
        <v>62.107499259534706</v>
      </c>
      <c r="J17">
        <f t="shared" si="3"/>
        <v>60.653065971263345</v>
      </c>
      <c r="K17">
        <f t="shared" si="3"/>
        <v>54.809675723814436</v>
      </c>
      <c r="L17">
        <f t="shared" si="3"/>
        <v>45.687420716618334</v>
      </c>
      <c r="M17">
        <f t="shared" si="3"/>
        <v>34.762844606520758</v>
      </c>
      <c r="N17">
        <f t="shared" si="3"/>
        <v>23.618327637050747</v>
      </c>
      <c r="O17">
        <f t="shared" si="3"/>
        <v>13.696628317823819</v>
      </c>
      <c r="P17">
        <f t="shared" si="3"/>
        <v>6.1048029372357595</v>
      </c>
      <c r="Q17">
        <f t="shared" si="3"/>
        <v>1.4904601686924279</v>
      </c>
      <c r="R17">
        <f t="shared" si="3"/>
        <v>5.5218289761215359E-31</v>
      </c>
    </row>
    <row r="20" spans="1:34" x14ac:dyDescent="0.3">
      <c r="A20" t="s">
        <v>8</v>
      </c>
      <c r="B20">
        <f>($B$15/2)*(B17+2*(C17+D17+E17+F17+G17+H17+I17+J17+K17+L17+M17+N17+O17+P17+Q17)+R17)</f>
        <v>15.412568151420388</v>
      </c>
      <c r="D20" t="s">
        <v>10</v>
      </c>
      <c r="E20">
        <v>15.412608049999999</v>
      </c>
    </row>
    <row r="21" spans="1:34" x14ac:dyDescent="0.3">
      <c r="A21" t="s">
        <v>9</v>
      </c>
      <c r="B21">
        <f>(B15/3)*(B17+4*(C17+E17+G17+I17+K17+M17+O17+Q17)+2*(D17+F17+H17+J17+L17+N17+P17)+R17)</f>
        <v>15.412771415262025</v>
      </c>
    </row>
    <row r="24" spans="1:34" x14ac:dyDescent="0.3">
      <c r="A24" t="s">
        <v>4</v>
      </c>
      <c r="B24">
        <f>(($E$20-B20)/$E$20)*100</f>
        <v>2.5886974795112731E-4</v>
      </c>
    </row>
    <row r="25" spans="1:34" x14ac:dyDescent="0.3">
      <c r="A25" t="s">
        <v>3</v>
      </c>
      <c r="B25">
        <f>ABS((($E$20-B21)/$E$20)*100)</f>
        <v>1.0599456074901602E-3</v>
      </c>
    </row>
    <row r="29" spans="1:34" x14ac:dyDescent="0.3">
      <c r="A29" t="s">
        <v>2</v>
      </c>
      <c r="B29">
        <f>0.5/D29</f>
        <v>1.5625E-2</v>
      </c>
      <c r="C29" t="s">
        <v>7</v>
      </c>
      <c r="D29">
        <v>32</v>
      </c>
    </row>
    <row r="30" spans="1:34" x14ac:dyDescent="0.3">
      <c r="A30" t="s">
        <v>0</v>
      </c>
      <c r="B30">
        <v>0</v>
      </c>
      <c r="C30">
        <f>B30+$B$29</f>
        <v>1.5625E-2</v>
      </c>
      <c r="D30">
        <f>C30+$B$29</f>
        <v>3.125E-2</v>
      </c>
      <c r="E30">
        <f>D30+$B$29</f>
        <v>4.6875E-2</v>
      </c>
      <c r="F30">
        <f>E30+$B$29</f>
        <v>6.25E-2</v>
      </c>
      <c r="G30">
        <f>F30+$B$29</f>
        <v>7.8125E-2</v>
      </c>
      <c r="H30">
        <f>G30+$B$29</f>
        <v>9.375E-2</v>
      </c>
      <c r="I30">
        <f>H30+$B$29</f>
        <v>0.109375</v>
      </c>
      <c r="J30">
        <f>I30+$B$29</f>
        <v>0.125</v>
      </c>
      <c r="K30">
        <f>J30+$B$29</f>
        <v>0.140625</v>
      </c>
      <c r="L30">
        <f>K30+$B$29</f>
        <v>0.15625</v>
      </c>
      <c r="M30">
        <f>L30+$B$29</f>
        <v>0.171875</v>
      </c>
      <c r="N30">
        <f>M30+$B$29</f>
        <v>0.1875</v>
      </c>
      <c r="O30">
        <f>N30+$B$29</f>
        <v>0.203125</v>
      </c>
      <c r="P30">
        <f>O30+$B$29</f>
        <v>0.21875</v>
      </c>
      <c r="Q30">
        <f>P30+$B$29</f>
        <v>0.234375</v>
      </c>
      <c r="R30">
        <f>Q30+$B$29</f>
        <v>0.25</v>
      </c>
      <c r="S30">
        <f>R30+$B$29</f>
        <v>0.265625</v>
      </c>
      <c r="T30">
        <f>S30+$B$29</f>
        <v>0.28125</v>
      </c>
      <c r="U30">
        <f>T30+$B$29</f>
        <v>0.296875</v>
      </c>
      <c r="V30">
        <f>U30+$B$29</f>
        <v>0.3125</v>
      </c>
      <c r="W30">
        <f>V30+$B$29</f>
        <v>0.328125</v>
      </c>
      <c r="X30">
        <f>W30+$B$29</f>
        <v>0.34375</v>
      </c>
      <c r="Y30">
        <f>X30+$B$29</f>
        <v>0.359375</v>
      </c>
      <c r="Z30">
        <f>Y30+$B$29</f>
        <v>0.375</v>
      </c>
      <c r="AA30">
        <f>Z30+$B$29</f>
        <v>0.390625</v>
      </c>
      <c r="AB30">
        <f>AA30+$B$29</f>
        <v>0.40625</v>
      </c>
      <c r="AC30">
        <f>AB30+$B$29</f>
        <v>0.421875</v>
      </c>
      <c r="AD30">
        <f>AC30+$B$29</f>
        <v>0.4375</v>
      </c>
      <c r="AE30">
        <f>AD30+$B$29</f>
        <v>0.453125</v>
      </c>
      <c r="AF30">
        <f>AE30+$B$29</f>
        <v>0.46875</v>
      </c>
      <c r="AG30">
        <f>AF30+$B$29</f>
        <v>0.484375</v>
      </c>
      <c r="AH30">
        <f>AG30+$B$29</f>
        <v>0.5</v>
      </c>
    </row>
    <row r="31" spans="1:34" x14ac:dyDescent="0.3">
      <c r="A31" t="s">
        <v>1</v>
      </c>
      <c r="B31">
        <f>(10*EXP(-B30)*SIN(2*PI()*B30))^2</f>
        <v>0</v>
      </c>
      <c r="C31">
        <f t="shared" ref="C31:AH31" si="4">(10*EXP(-C30)*SIN(2*PI()*C30))^2</f>
        <v>0.93117724121664724</v>
      </c>
      <c r="D31">
        <f t="shared" si="4"/>
        <v>3.5754280753182854</v>
      </c>
      <c r="E31">
        <f t="shared" si="4"/>
        <v>7.6724332102963384</v>
      </c>
      <c r="F31">
        <f t="shared" si="4"/>
        <v>12.923867919545197</v>
      </c>
      <c r="G31">
        <f t="shared" si="4"/>
        <v>19.007046225150496</v>
      </c>
      <c r="H31">
        <f t="shared" si="4"/>
        <v>25.58867048522605</v>
      </c>
      <c r="I31">
        <f t="shared" si="4"/>
        <v>32.338154802041686</v>
      </c>
      <c r="J31">
        <f t="shared" si="4"/>
        <v>38.940039153570233</v>
      </c>
      <c r="K31">
        <f t="shared" si="4"/>
        <v>45.105075150578443</v>
      </c>
      <c r="L31">
        <f t="shared" si="4"/>
        <v>50.579640450194333</v>
      </c>
      <c r="M31">
        <f t="shared" si="4"/>
        <v>55.153223472489209</v>
      </c>
      <c r="N31">
        <f t="shared" si="4"/>
        <v>58.663809423044022</v>
      </c>
      <c r="O31">
        <f t="shared" si="4"/>
        <v>61.001089021646727</v>
      </c>
      <c r="P31">
        <f t="shared" si="4"/>
        <v>62.107499259534706</v>
      </c>
      <c r="Q31">
        <f t="shared" si="4"/>
        <v>61.97718774682437</v>
      </c>
      <c r="R31">
        <f t="shared" si="4"/>
        <v>60.653065971263345</v>
      </c>
      <c r="S31">
        <f t="shared" si="4"/>
        <v>58.222179765810132</v>
      </c>
      <c r="T31">
        <f t="shared" si="4"/>
        <v>54.809675723814436</v>
      </c>
      <c r="U31">
        <f t="shared" si="4"/>
        <v>50.571679039659884</v>
      </c>
      <c r="V31">
        <f t="shared" si="4"/>
        <v>45.687420716618334</v>
      </c>
      <c r="W31">
        <f t="shared" si="4"/>
        <v>40.350960279259901</v>
      </c>
      <c r="X31">
        <f t="shared" si="4"/>
        <v>34.762844606520758</v>
      </c>
      <c r="Y31">
        <f t="shared" si="4"/>
        <v>29.122025305390309</v>
      </c>
      <c r="Z31">
        <f t="shared" si="4"/>
        <v>23.618327637050747</v>
      </c>
      <c r="AA31">
        <f t="shared" si="4"/>
        <v>18.425725189693171</v>
      </c>
      <c r="AB31">
        <f t="shared" si="4"/>
        <v>13.696628317823819</v>
      </c>
      <c r="AC31">
        <f t="shared" si="4"/>
        <v>9.5573430459590476</v>
      </c>
      <c r="AD31">
        <f t="shared" si="4"/>
        <v>6.1048029372357595</v>
      </c>
      <c r="AE31">
        <f t="shared" si="4"/>
        <v>3.4046215988457451</v>
      </c>
      <c r="AF31">
        <f t="shared" si="4"/>
        <v>1.4904601686924279</v>
      </c>
      <c r="AG31">
        <f t="shared" si="4"/>
        <v>0.36465424709381961</v>
      </c>
      <c r="AH31">
        <f t="shared" si="4"/>
        <v>5.5218289761215359E-31</v>
      </c>
    </row>
    <row r="34" spans="1:5" x14ac:dyDescent="0.3">
      <c r="A34" t="s">
        <v>8</v>
      </c>
      <c r="B34">
        <f>(B29/2)*(B31+2*(C31+D31+E31+F31+G31+H31+I31+J31+L31+M31+N31+O31+P31+Q31+R31+S31+T31+U31+W31+X31+Y31+Z31+AA31+AB31+AC31+AD31+AF31+AE31+AG31+V31+K31)+AH31)</f>
        <v>15.412605565428251</v>
      </c>
      <c r="D34" t="s">
        <v>10</v>
      </c>
      <c r="E34">
        <v>15.412608049999999</v>
      </c>
    </row>
    <row r="35" spans="1:5" x14ac:dyDescent="0.3">
      <c r="A35" t="s">
        <v>9</v>
      </c>
      <c r="B35">
        <f>(B29/3)*(B31+4*(C31+E31+G31+I31+K31+M31+O31+Q31+S31+U31+W31+Y31+AA31+AC31+AE31+AG31)+2*(D31+AF31+AD31+AB31+Z31+X31+V31+T31+R31+P31+N31+L31+J31+H31+F31)+AH31)</f>
        <v>15.412618036764211</v>
      </c>
    </row>
    <row r="38" spans="1:5" x14ac:dyDescent="0.3">
      <c r="A38" t="s">
        <v>4</v>
      </c>
      <c r="B38">
        <f>(($E$34-B34)/$E$34)*100</f>
        <v>1.6120384948997379E-5</v>
      </c>
    </row>
    <row r="39" spans="1:5" x14ac:dyDescent="0.3">
      <c r="A39" t="s">
        <v>3</v>
      </c>
      <c r="B39">
        <f>ABS((($E$34-B35)/$E$34)*100)</f>
        <v>6.4796069423463757E-5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C256-3A32-4A08-911C-89AC8521E10C}">
  <dimension ref="A1:L7"/>
  <sheetViews>
    <sheetView workbookViewId="0">
      <selection activeCell="B7" sqref="B7"/>
    </sheetView>
  </sheetViews>
  <sheetFormatPr baseColWidth="10" defaultRowHeight="14.4" x14ac:dyDescent="0.3"/>
  <sheetData>
    <row r="1" spans="1:12" x14ac:dyDescent="0.3">
      <c r="A1" t="s">
        <v>2</v>
      </c>
      <c r="B1">
        <v>0.5</v>
      </c>
      <c r="C1" t="s">
        <v>11</v>
      </c>
      <c r="D1">
        <v>10</v>
      </c>
    </row>
    <row r="2" spans="1:12" x14ac:dyDescent="0.3">
      <c r="A2" t="s">
        <v>12</v>
      </c>
      <c r="B2">
        <v>10</v>
      </c>
      <c r="C2">
        <f>B2-$B$1</f>
        <v>9.5</v>
      </c>
      <c r="D2">
        <f t="shared" ref="D2:K2" si="0">C2-$B$1</f>
        <v>9</v>
      </c>
      <c r="E2">
        <f t="shared" si="0"/>
        <v>8.5</v>
      </c>
      <c r="F2">
        <f t="shared" si="0"/>
        <v>8</v>
      </c>
      <c r="G2">
        <f t="shared" si="0"/>
        <v>7.5</v>
      </c>
      <c r="H2">
        <f t="shared" si="0"/>
        <v>7</v>
      </c>
      <c r="I2">
        <f>H2-$B$1</f>
        <v>6.5</v>
      </c>
      <c r="J2">
        <f t="shared" si="0"/>
        <v>6</v>
      </c>
      <c r="K2">
        <f t="shared" si="0"/>
        <v>5.5</v>
      </c>
      <c r="L2">
        <f>K2-$B$1</f>
        <v>5</v>
      </c>
    </row>
    <row r="3" spans="1:12" x14ac:dyDescent="0.3">
      <c r="A3" t="s">
        <v>13</v>
      </c>
      <c r="B3">
        <f>-B2*SQRT(B2)</f>
        <v>-31.622776601683796</v>
      </c>
      <c r="C3">
        <f t="shared" ref="C3:L3" si="1">-C2*SQRT(C2)</f>
        <v>-29.280966514102637</v>
      </c>
      <c r="D3">
        <f t="shared" si="1"/>
        <v>-27</v>
      </c>
      <c r="E3">
        <f t="shared" si="1"/>
        <v>-24.781545553092528</v>
      </c>
      <c r="F3">
        <f t="shared" si="1"/>
        <v>-22.627416997969522</v>
      </c>
      <c r="G3">
        <f t="shared" si="1"/>
        <v>-20.539595906443729</v>
      </c>
      <c r="H3">
        <f t="shared" si="1"/>
        <v>-18.520259177452136</v>
      </c>
      <c r="I3">
        <f t="shared" si="1"/>
        <v>-16.57181341917655</v>
      </c>
      <c r="J3">
        <f t="shared" si="1"/>
        <v>-14.696938456699067</v>
      </c>
      <c r="K3">
        <f t="shared" si="1"/>
        <v>-12.898643339514432</v>
      </c>
      <c r="L3">
        <f t="shared" si="1"/>
        <v>-11.180339887498949</v>
      </c>
    </row>
    <row r="4" spans="1:12" x14ac:dyDescent="0.3">
      <c r="A4" t="s">
        <v>14</v>
      </c>
      <c r="B4">
        <f>1/B3</f>
        <v>-3.1622776601683791E-2</v>
      </c>
      <c r="C4">
        <f t="shared" ref="C4:L4" si="2">1/C3</f>
        <v>-3.4151878132792114E-2</v>
      </c>
      <c r="D4">
        <f t="shared" si="2"/>
        <v>-3.7037037037037035E-2</v>
      </c>
      <c r="E4">
        <f t="shared" si="2"/>
        <v>-4.0352608268825606E-2</v>
      </c>
      <c r="F4">
        <f t="shared" si="2"/>
        <v>-4.4194173824159216E-2</v>
      </c>
      <c r="G4">
        <f t="shared" si="2"/>
        <v>-4.8686449556014769E-2</v>
      </c>
      <c r="H4">
        <f t="shared" si="2"/>
        <v>-5.3994924715603881E-2</v>
      </c>
      <c r="I4">
        <f t="shared" si="2"/>
        <v>-6.0343426196364319E-2</v>
      </c>
      <c r="J4">
        <f t="shared" si="2"/>
        <v>-6.804138174397717E-2</v>
      </c>
      <c r="K4">
        <f t="shared" si="2"/>
        <v>-7.7527533220221975E-2</v>
      </c>
      <c r="L4">
        <f t="shared" si="2"/>
        <v>-8.9442719099991588E-2</v>
      </c>
    </row>
    <row r="7" spans="1:12" x14ac:dyDescent="0.3">
      <c r="A7" t="s">
        <v>15</v>
      </c>
      <c r="B7">
        <f>(D1)*((B1/3)*(B4+4*(C4+E4+G4+I4+K4)+2*(D4+F4+H4+J4)+L4))</f>
        <v>-2.6197468530668422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B340-3070-4219-939A-3F1A544C58DA}">
  <dimension ref="A1:H25"/>
  <sheetViews>
    <sheetView topLeftCell="A2" workbookViewId="0">
      <selection activeCell="B17" sqref="B17"/>
    </sheetView>
  </sheetViews>
  <sheetFormatPr baseColWidth="10" defaultRowHeight="14.4" x14ac:dyDescent="0.3"/>
  <sheetData>
    <row r="1" spans="1:8" x14ac:dyDescent="0.3">
      <c r="A1" t="s">
        <v>2</v>
      </c>
      <c r="B1">
        <f>PI()/12</f>
        <v>0.26179938779914941</v>
      </c>
    </row>
    <row r="2" spans="1: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</row>
    <row r="3" spans="1:8" x14ac:dyDescent="0.3">
      <c r="A3">
        <f>PI()/4</f>
        <v>0.78539816339744828</v>
      </c>
      <c r="B3">
        <f>SIN(A3)</f>
        <v>0.70710678118654746</v>
      </c>
    </row>
    <row r="4" spans="1:8" x14ac:dyDescent="0.3">
      <c r="A4">
        <f>A3+$B$1</f>
        <v>1.0471975511965976</v>
      </c>
      <c r="B4">
        <f t="shared" ref="B4:B10" si="0">SIN(A4)</f>
        <v>0.8660254037844386</v>
      </c>
      <c r="C4">
        <f>B3-B4</f>
        <v>-0.15891862259789113</v>
      </c>
    </row>
    <row r="5" spans="1:8" x14ac:dyDescent="0.3">
      <c r="A5">
        <f t="shared" ref="A5:A10" si="1">A4+$B$1</f>
        <v>1.308996938995747</v>
      </c>
      <c r="B5">
        <f t="shared" si="0"/>
        <v>0.9659258262890682</v>
      </c>
      <c r="C5">
        <f t="shared" ref="C5:G10" si="2">B4-B5</f>
        <v>-9.9900422504629605E-2</v>
      </c>
      <c r="D5">
        <f>C4-C5</f>
        <v>-5.901820009326153E-2</v>
      </c>
    </row>
    <row r="6" spans="1:8" x14ac:dyDescent="0.3">
      <c r="A6">
        <f t="shared" si="1"/>
        <v>1.5707963267948963</v>
      </c>
      <c r="B6">
        <f t="shared" si="0"/>
        <v>1</v>
      </c>
      <c r="C6">
        <f t="shared" si="2"/>
        <v>-3.4074173710931799E-2</v>
      </c>
      <c r="D6">
        <f t="shared" si="2"/>
        <v>-6.5826248793697806E-2</v>
      </c>
      <c r="E6">
        <f>D5-D6</f>
        <v>6.8080487004362755E-3</v>
      </c>
    </row>
    <row r="7" spans="1:8" x14ac:dyDescent="0.3">
      <c r="A7">
        <f t="shared" si="1"/>
        <v>1.8325957145940457</v>
      </c>
      <c r="B7">
        <f t="shared" si="0"/>
        <v>0.96592582628906842</v>
      </c>
      <c r="C7">
        <f t="shared" si="2"/>
        <v>3.4074173710931577E-2</v>
      </c>
      <c r="D7">
        <f t="shared" si="2"/>
        <v>-6.8148347421863376E-2</v>
      </c>
      <c r="E7">
        <f t="shared" si="2"/>
        <v>2.3220986281655698E-3</v>
      </c>
      <c r="F7">
        <f>E6-E7</f>
        <v>4.4859500722707057E-3</v>
      </c>
    </row>
    <row r="8" spans="1:8" x14ac:dyDescent="0.3">
      <c r="A8">
        <f t="shared" si="1"/>
        <v>2.0943951023931953</v>
      </c>
      <c r="B8">
        <f t="shared" si="0"/>
        <v>0.86602540378443871</v>
      </c>
      <c r="C8">
        <f t="shared" si="2"/>
        <v>9.9900422504629716E-2</v>
      </c>
      <c r="D8">
        <f t="shared" si="2"/>
        <v>-6.5826248793698139E-2</v>
      </c>
      <c r="E8">
        <f t="shared" si="2"/>
        <v>-2.3220986281652367E-3</v>
      </c>
      <c r="F8">
        <f t="shared" si="2"/>
        <v>4.6441972563308065E-3</v>
      </c>
      <c r="G8">
        <f>F7-F8</f>
        <v>-1.5824718406010074E-4</v>
      </c>
    </row>
    <row r="9" spans="1:8" x14ac:dyDescent="0.3">
      <c r="A9">
        <f t="shared" si="1"/>
        <v>2.3561944901923448</v>
      </c>
      <c r="B9">
        <f t="shared" si="0"/>
        <v>0.70710678118654757</v>
      </c>
      <c r="C9">
        <f t="shared" si="2"/>
        <v>0.15891862259789113</v>
      </c>
      <c r="D9">
        <f t="shared" si="2"/>
        <v>-5.9018200093261419E-2</v>
      </c>
      <c r="E9">
        <f t="shared" si="2"/>
        <v>-6.8080487004367196E-3</v>
      </c>
      <c r="F9">
        <f t="shared" si="2"/>
        <v>4.4859500722714829E-3</v>
      </c>
      <c r="G9">
        <f t="shared" si="2"/>
        <v>1.5824718405932359E-4</v>
      </c>
      <c r="H9">
        <f>G8-G9</f>
        <v>-3.1649436811942433E-4</v>
      </c>
    </row>
    <row r="12" spans="1:8" x14ac:dyDescent="0.3">
      <c r="B12" t="s">
        <v>25</v>
      </c>
      <c r="C12" t="s">
        <v>26</v>
      </c>
      <c r="D12" t="s">
        <v>16</v>
      </c>
      <c r="E12" t="s">
        <v>27</v>
      </c>
      <c r="F12" t="s">
        <v>28</v>
      </c>
    </row>
    <row r="13" spans="1:8" x14ac:dyDescent="0.3">
      <c r="A13" t="s">
        <v>16</v>
      </c>
      <c r="B13">
        <f>A3*B1</f>
        <v>0.20561675835602827</v>
      </c>
      <c r="C13">
        <f>A3-B1</f>
        <v>0.52359877559829893</v>
      </c>
      <c r="D13">
        <f>A3</f>
        <v>0.78539816339744828</v>
      </c>
      <c r="E13">
        <f>A3+B1</f>
        <v>1.0471975511965976</v>
      </c>
      <c r="F13">
        <f>A3+2*B1</f>
        <v>1.308996938995747</v>
      </c>
    </row>
    <row r="14" spans="1:8" x14ac:dyDescent="0.3">
      <c r="A14" t="s">
        <v>17</v>
      </c>
      <c r="B14">
        <f>SIN(B13)</f>
        <v>0.20417096519221559</v>
      </c>
      <c r="C14">
        <f t="shared" ref="C14:F14" si="3">SIN(C13)</f>
        <v>0.5</v>
      </c>
      <c r="D14">
        <f t="shared" si="3"/>
        <v>0.70710678118654746</v>
      </c>
      <c r="E14">
        <f t="shared" si="3"/>
        <v>0.8660254037844386</v>
      </c>
      <c r="F14">
        <f t="shared" si="3"/>
        <v>0.9659258262890682</v>
      </c>
    </row>
    <row r="17" spans="1:5" x14ac:dyDescent="0.3">
      <c r="A17" t="s">
        <v>24</v>
      </c>
      <c r="C17" t="s">
        <v>10</v>
      </c>
      <c r="D17">
        <f>COS(D13)</f>
        <v>0.70710678118654757</v>
      </c>
    </row>
    <row r="19" spans="1:5" x14ac:dyDescent="0.3">
      <c r="A19" t="s">
        <v>30</v>
      </c>
      <c r="B19">
        <f>(D17-B17)/D17</f>
        <v>1</v>
      </c>
    </row>
    <row r="20" spans="1:5" x14ac:dyDescent="0.3">
      <c r="A20" t="s">
        <v>29</v>
      </c>
      <c r="B20">
        <f>((D17-B17)/D17)*100</f>
        <v>100</v>
      </c>
    </row>
    <row r="23" spans="1:5" x14ac:dyDescent="0.3">
      <c r="A23" t="s">
        <v>31</v>
      </c>
      <c r="B23">
        <f>(E14-C14)/(2*B1)</f>
        <v>0.69905702771400413</v>
      </c>
      <c r="C23" t="s">
        <v>32</v>
      </c>
      <c r="D23" t="s">
        <v>29</v>
      </c>
      <c r="E23">
        <f>((D17-B23)/D17)*100</f>
        <v>1.1384070534630852</v>
      </c>
    </row>
    <row r="25" spans="1:5" x14ac:dyDescent="0.3">
      <c r="A25" t="s">
        <v>31</v>
      </c>
      <c r="B25">
        <f>(B14-8*C14+8*E14-F14)/(12*B1)</f>
        <v>0.68960193381631696</v>
      </c>
      <c r="C25" t="s">
        <v>33</v>
      </c>
      <c r="D25" t="s">
        <v>29</v>
      </c>
      <c r="E25">
        <f>((D17-B25)/D17)*100</f>
        <v>2.475559255825114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57D2-8CC9-4BE4-A43C-73F784EC4DB4}">
  <dimension ref="A1:G42"/>
  <sheetViews>
    <sheetView tabSelected="1" topLeftCell="A15" workbookViewId="0">
      <selection activeCell="C24" sqref="C24"/>
    </sheetView>
  </sheetViews>
  <sheetFormatPr baseColWidth="10" defaultRowHeight="14.4" x14ac:dyDescent="0.3"/>
  <cols>
    <col min="1" max="1" width="11.5546875" customWidth="1"/>
    <col min="4" max="4" width="11.5546875" customWidth="1"/>
  </cols>
  <sheetData>
    <row r="1" spans="1:3" x14ac:dyDescent="0.3">
      <c r="A1" t="s">
        <v>37</v>
      </c>
      <c r="B1">
        <v>0.01</v>
      </c>
    </row>
    <row r="4" spans="1:3" x14ac:dyDescent="0.3">
      <c r="A4" s="1" t="s">
        <v>34</v>
      </c>
    </row>
    <row r="5" spans="1:3" x14ac:dyDescent="0.3">
      <c r="A5" t="s">
        <v>0</v>
      </c>
      <c r="B5" t="s">
        <v>35</v>
      </c>
      <c r="C5" t="s">
        <v>36</v>
      </c>
    </row>
    <row r="6" spans="1:3" x14ac:dyDescent="0.3">
      <c r="A6">
        <v>0</v>
      </c>
      <c r="B6">
        <v>1</v>
      </c>
      <c r="C6">
        <f>A6+B6</f>
        <v>1</v>
      </c>
    </row>
    <row r="7" spans="1:3" x14ac:dyDescent="0.3">
      <c r="A7">
        <f>A6+$B$1</f>
        <v>0.01</v>
      </c>
      <c r="B7">
        <f>B6+$B$1*C6</f>
        <v>1.01</v>
      </c>
      <c r="C7">
        <f t="shared" ref="C7:C10" si="0">A7+B7</f>
        <v>1.02</v>
      </c>
    </row>
    <row r="8" spans="1:3" x14ac:dyDescent="0.3">
      <c r="A8">
        <f>A7+$B$1</f>
        <v>0.02</v>
      </c>
      <c r="B8">
        <f>B7+$B$1*C7</f>
        <v>1.0202</v>
      </c>
      <c r="C8">
        <f t="shared" si="0"/>
        <v>1.0402</v>
      </c>
    </row>
    <row r="9" spans="1:3" x14ac:dyDescent="0.3">
      <c r="A9">
        <f>A8+$B$1</f>
        <v>0.03</v>
      </c>
      <c r="B9">
        <f>B8+$B$1*C8</f>
        <v>1.030602</v>
      </c>
      <c r="C9">
        <f t="shared" si="0"/>
        <v>1.060602</v>
      </c>
    </row>
    <row r="10" spans="1:3" x14ac:dyDescent="0.3">
      <c r="A10">
        <f>A9+$B$1</f>
        <v>0.04</v>
      </c>
      <c r="B10">
        <f>B9+$B$1*C9</f>
        <v>1.04120802</v>
      </c>
      <c r="C10">
        <f t="shared" si="0"/>
        <v>1.08120802</v>
      </c>
    </row>
    <row r="11" spans="1:3" x14ac:dyDescent="0.3">
      <c r="A11">
        <f>A10+$B$1</f>
        <v>0.05</v>
      </c>
      <c r="B11">
        <f>B10+$B$1*C10</f>
        <v>1.0520201002</v>
      </c>
    </row>
    <row r="15" spans="1:3" x14ac:dyDescent="0.3">
      <c r="A15" s="1" t="s">
        <v>38</v>
      </c>
    </row>
    <row r="16" spans="1:3" x14ac:dyDescent="0.3">
      <c r="A16" t="s">
        <v>0</v>
      </c>
      <c r="B16" t="s">
        <v>35</v>
      </c>
    </row>
    <row r="17" spans="1:7" x14ac:dyDescent="0.3">
      <c r="A17">
        <v>0</v>
      </c>
      <c r="B17">
        <f>2*EXP(A17)-A17-1</f>
        <v>1</v>
      </c>
    </row>
    <row r="18" spans="1:7" x14ac:dyDescent="0.3">
      <c r="A18">
        <f>A17+$B$1</f>
        <v>0.01</v>
      </c>
      <c r="B18">
        <f t="shared" ref="B18:B22" si="1">2*EXP(A18)-A18-1</f>
        <v>1.0101003341683361</v>
      </c>
    </row>
    <row r="19" spans="1:7" x14ac:dyDescent="0.3">
      <c r="A19">
        <f t="shared" ref="A19:A22" si="2">A18+$B$1</f>
        <v>0.02</v>
      </c>
      <c r="B19">
        <f t="shared" si="1"/>
        <v>1.0204026800535115</v>
      </c>
    </row>
    <row r="20" spans="1:7" x14ac:dyDescent="0.3">
      <c r="A20">
        <f t="shared" si="2"/>
        <v>0.03</v>
      </c>
      <c r="B20">
        <f t="shared" si="1"/>
        <v>1.0309090679070341</v>
      </c>
    </row>
    <row r="21" spans="1:7" x14ac:dyDescent="0.3">
      <c r="A21">
        <f t="shared" si="2"/>
        <v>0.04</v>
      </c>
      <c r="B21">
        <f t="shared" si="1"/>
        <v>1.0416215483847764</v>
      </c>
    </row>
    <row r="22" spans="1:7" x14ac:dyDescent="0.3">
      <c r="A22">
        <f t="shared" si="2"/>
        <v>0.05</v>
      </c>
      <c r="B22">
        <f t="shared" si="1"/>
        <v>1.0525421927520484</v>
      </c>
    </row>
    <row r="26" spans="1:7" x14ac:dyDescent="0.3">
      <c r="A26" s="1" t="s">
        <v>39</v>
      </c>
    </row>
    <row r="27" spans="1:7" x14ac:dyDescent="0.3">
      <c r="A27" t="s">
        <v>0</v>
      </c>
      <c r="B27" t="s">
        <v>35</v>
      </c>
      <c r="C27" t="s">
        <v>40</v>
      </c>
      <c r="D27" t="s">
        <v>41</v>
      </c>
      <c r="E27" t="s">
        <v>42</v>
      </c>
      <c r="F27" t="s">
        <v>43</v>
      </c>
      <c r="G27" t="s">
        <v>44</v>
      </c>
    </row>
    <row r="28" spans="1:7" x14ac:dyDescent="0.3">
      <c r="A28">
        <v>0</v>
      </c>
      <c r="B28">
        <v>1</v>
      </c>
      <c r="C28">
        <f>A28+B28</f>
        <v>1</v>
      </c>
      <c r="D28">
        <f>(B28+($B$1/2*C28))+(A28+$B$1/2)</f>
        <v>1.0099999999999998</v>
      </c>
      <c r="E28">
        <f>(B28+(($B$1/2)*D28))+(A28+($B$1/2))</f>
        <v>1.0100499999999999</v>
      </c>
      <c r="F28">
        <f>(B28+($B$1*E28))+(A28+$B$1)</f>
        <v>1.0201005000000001</v>
      </c>
      <c r="G28">
        <f>(1/6)*(C28+2*(D28+E28)+F28)</f>
        <v>1.0100334166666665</v>
      </c>
    </row>
    <row r="29" spans="1:7" x14ac:dyDescent="0.3">
      <c r="A29">
        <f>A28+$B$1</f>
        <v>0.01</v>
      </c>
      <c r="B29">
        <f>B28+$B$1*G28</f>
        <v>1.0101003341666666</v>
      </c>
      <c r="C29">
        <f t="shared" ref="C29:C32" si="3">2*EXP(A29)-A29-1</f>
        <v>1.0101003341683361</v>
      </c>
      <c r="D29">
        <f t="shared" ref="D29:D32" si="4">(B29+($B$1/2*C29))+(A29+$B$1/2)</f>
        <v>1.0301508358375082</v>
      </c>
      <c r="E29">
        <f t="shared" ref="E29:E32" si="5">(B29+(($B$1/2)*D29))+(A29+($B$1/2))</f>
        <v>1.030251088345854</v>
      </c>
      <c r="F29">
        <f t="shared" ref="F29:F32" si="6">(B29+($B$1*E29))+(A29+$B$1)</f>
        <v>1.040402845050125</v>
      </c>
      <c r="G29">
        <f t="shared" ref="G29:G32" si="7">(1/6)*(C29+2*(D29+E29)+F29)</f>
        <v>1.0285511712641977</v>
      </c>
    </row>
    <row r="30" spans="1:7" x14ac:dyDescent="0.3">
      <c r="A30">
        <f t="shared" ref="A30:A33" si="8">A29+$B$1</f>
        <v>0.02</v>
      </c>
      <c r="B30">
        <f t="shared" ref="B30:B33" si="9">B29+$B$1*G29</f>
        <v>1.0203858458793085</v>
      </c>
      <c r="C30">
        <f t="shared" si="3"/>
        <v>1.0204026800535115</v>
      </c>
      <c r="D30">
        <f t="shared" si="4"/>
        <v>1.0504878592795759</v>
      </c>
      <c r="E30">
        <f t="shared" si="5"/>
        <v>1.0506382851757063</v>
      </c>
      <c r="F30">
        <f t="shared" si="6"/>
        <v>1.0608922287310656</v>
      </c>
      <c r="G30">
        <f t="shared" si="7"/>
        <v>1.0472578662825234</v>
      </c>
    </row>
    <row r="31" spans="1:7" x14ac:dyDescent="0.3">
      <c r="A31">
        <f t="shared" si="8"/>
        <v>0.03</v>
      </c>
      <c r="B31">
        <f t="shared" si="9"/>
        <v>1.0308584245421337</v>
      </c>
      <c r="C31">
        <f t="shared" si="3"/>
        <v>1.0309090679070341</v>
      </c>
      <c r="D31">
        <f t="shared" si="4"/>
        <v>1.0710129698816688</v>
      </c>
      <c r="E31">
        <f t="shared" si="5"/>
        <v>1.0712134893915419</v>
      </c>
      <c r="F31">
        <f t="shared" si="6"/>
        <v>1.0815705594360492</v>
      </c>
      <c r="G31">
        <f t="shared" si="7"/>
        <v>1.0661554243149172</v>
      </c>
    </row>
    <row r="32" spans="1:7" x14ac:dyDescent="0.3">
      <c r="A32">
        <f t="shared" si="8"/>
        <v>0.04</v>
      </c>
      <c r="B32">
        <f t="shared" si="9"/>
        <v>1.0415199787852829</v>
      </c>
      <c r="C32">
        <f t="shared" si="3"/>
        <v>1.0416215483847764</v>
      </c>
      <c r="D32">
        <f t="shared" si="4"/>
        <v>1.0917280865272068</v>
      </c>
      <c r="E32">
        <f t="shared" si="5"/>
        <v>1.0919786192179188</v>
      </c>
      <c r="F32">
        <f t="shared" si="6"/>
        <v>1.1024397649774622</v>
      </c>
      <c r="G32">
        <f t="shared" si="7"/>
        <v>1.0852457874754149</v>
      </c>
    </row>
    <row r="33" spans="1:6" x14ac:dyDescent="0.3">
      <c r="A33">
        <f t="shared" si="8"/>
        <v>0.05</v>
      </c>
      <c r="B33">
        <f t="shared" si="9"/>
        <v>1.0523724366600371</v>
      </c>
    </row>
    <row r="36" spans="1:6" x14ac:dyDescent="0.3">
      <c r="A36" t="s">
        <v>0</v>
      </c>
      <c r="B36" t="s">
        <v>38</v>
      </c>
      <c r="C36" t="s">
        <v>34</v>
      </c>
      <c r="D36" t="s">
        <v>39</v>
      </c>
      <c r="E36" t="s">
        <v>45</v>
      </c>
      <c r="F36" t="s">
        <v>46</v>
      </c>
    </row>
    <row r="37" spans="1:6" x14ac:dyDescent="0.3">
      <c r="A37">
        <v>0</v>
      </c>
      <c r="B37">
        <f>2*EXP(A37)-A37-1</f>
        <v>1</v>
      </c>
    </row>
    <row r="38" spans="1:6" x14ac:dyDescent="0.3">
      <c r="A38">
        <f>A37+$B$1</f>
        <v>0.01</v>
      </c>
      <c r="B38">
        <f t="shared" ref="B38:B42" si="10">2*EXP(A38)-A38-1</f>
        <v>1.0101003341683361</v>
      </c>
    </row>
    <row r="39" spans="1:6" x14ac:dyDescent="0.3">
      <c r="A39">
        <f t="shared" ref="A39:A42" si="11">A38+$B$1</f>
        <v>0.02</v>
      </c>
      <c r="B39">
        <f t="shared" si="10"/>
        <v>1.0204026800535115</v>
      </c>
    </row>
    <row r="40" spans="1:6" x14ac:dyDescent="0.3">
      <c r="A40">
        <f t="shared" si="11"/>
        <v>0.03</v>
      </c>
      <c r="B40">
        <f t="shared" si="10"/>
        <v>1.0309090679070341</v>
      </c>
    </row>
    <row r="41" spans="1:6" x14ac:dyDescent="0.3">
      <c r="A41">
        <f t="shared" si="11"/>
        <v>0.04</v>
      </c>
      <c r="B41">
        <f t="shared" si="10"/>
        <v>1.0416215483847764</v>
      </c>
    </row>
    <row r="42" spans="1:6" x14ac:dyDescent="0.3">
      <c r="A42">
        <f t="shared" si="11"/>
        <v>0.05</v>
      </c>
      <c r="B42">
        <f t="shared" si="10"/>
        <v>1.0525421927520484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Problema 1</vt:lpstr>
      <vt:lpstr>Problema 3</vt:lpstr>
      <vt:lpstr>Problema 4</vt:lpstr>
      <vt:lpstr>Problema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Damián Soria Gava</dc:creator>
  <cp:lastModifiedBy>Lucas Damián Soria Gava</cp:lastModifiedBy>
  <dcterms:created xsi:type="dcterms:W3CDTF">2020-06-10T20:02:51Z</dcterms:created>
  <dcterms:modified xsi:type="dcterms:W3CDTF">2020-06-10T22:25:06Z</dcterms:modified>
</cp:coreProperties>
</file>