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411"/>
  <workbookPr/>
  <mc:AlternateContent xmlns:mc="http://schemas.openxmlformats.org/markup-compatibility/2006">
    <mc:Choice Requires="x15">
      <x15ac:absPath xmlns:x15ac="http://schemas.microsoft.com/office/spreadsheetml/2010/11/ac" url="/Users/lucasmac/Desktop/My_Projects.nosync/3D_Printer/FlyingBear-Gost-5/Projects/CHUCHATV_Upgrades/"/>
    </mc:Choice>
  </mc:AlternateContent>
  <xr:revisionPtr revIDLastSave="0" documentId="13_ncr:1_{A59D4867-7623-4740-A62A-EB86797D1D22}" xr6:coauthVersionLast="46" xr6:coauthVersionMax="46" xr10:uidLastSave="{00000000-0000-0000-0000-000000000000}"/>
  <bookViews>
    <workbookView xWindow="0" yWindow="0" windowWidth="28800" windowHeight="18000" tabRatio="754" xr2:uid="{00000000-000D-0000-FFFF-FFFF00000000}"/>
  </bookViews>
  <sheets>
    <sheet name="Estimate" sheetId="10" r:id="rId1"/>
    <sheet name="TMC2208-2209" sheetId="4" r:id="rId2"/>
    <sheet name="Speed calculation" sheetId="7" r:id="rId3"/>
    <sheet name="Calibration instruction feeder" sheetId="9" r:id="rId4"/>
  </sheets>
  <calcPr calcId="191029"/>
</workbook>
</file>

<file path=xl/calcChain.xml><?xml version="1.0" encoding="utf-8"?>
<calcChain xmlns="http://schemas.openxmlformats.org/spreadsheetml/2006/main">
  <c r="G18" i="10" l="1"/>
  <c r="G30" i="10"/>
  <c r="G29" i="10"/>
  <c r="G28" i="10"/>
  <c r="G24" i="10"/>
  <c r="G14" i="10"/>
  <c r="G23" i="10"/>
  <c r="G8" i="10"/>
  <c r="G22" i="10"/>
  <c r="B22" i="7" l="1"/>
  <c r="C18" i="7"/>
  <c r="C17" i="7"/>
  <c r="C16" i="7"/>
  <c r="C15" i="7"/>
  <c r="C14" i="7"/>
  <c r="G13" i="10" l="1"/>
  <c r="G17" i="10"/>
  <c r="G4" i="10"/>
  <c r="G5" i="10"/>
  <c r="G6" i="10"/>
  <c r="G7" i="10"/>
  <c r="G9" i="10"/>
  <c r="G10" i="10"/>
  <c r="G11" i="10"/>
  <c r="G12" i="10"/>
  <c r="G15" i="10"/>
  <c r="G16" i="10"/>
  <c r="G3" i="10"/>
  <c r="G2" i="10"/>
  <c r="B10" i="7" l="1"/>
  <c r="C6" i="7"/>
  <c r="C5" i="7"/>
  <c r="C4" i="7"/>
  <c r="C3" i="7"/>
  <c r="C2" i="7"/>
  <c r="C9" i="4"/>
  <c r="C8" i="4"/>
  <c r="C7" i="4"/>
  <c r="C6" i="4"/>
</calcChain>
</file>

<file path=xl/sharedStrings.xml><?xml version="1.0" encoding="utf-8"?>
<sst xmlns="http://schemas.openxmlformats.org/spreadsheetml/2006/main" count="195" uniqueCount="152">
  <si>
    <r>
      <rPr>
        <b/>
        <sz val="11"/>
        <color rgb="FFFF0000"/>
        <rFont val="Calibri"/>
        <charset val="204"/>
        <scheme val="minor"/>
      </rPr>
      <t>Vref   -</t>
    </r>
    <r>
      <rPr>
        <sz val="11"/>
        <color theme="1"/>
        <rFont val="Calibri"/>
        <charset val="204"/>
        <scheme val="minor"/>
      </rPr>
      <t xml:space="preserve"> Напряжение  на  драйвере</t>
    </r>
  </si>
  <si>
    <t xml:space="preserve">Vref </t>
  </si>
  <si>
    <r>
      <rPr>
        <b/>
        <sz val="10"/>
        <color theme="3" tint="-0.249977111117893"/>
        <rFont val="Proxima_nova"/>
        <charset val="204"/>
      </rPr>
      <t>Irms</t>
    </r>
    <r>
      <rPr>
        <sz val="10"/>
        <color rgb="FF444444"/>
        <rFont val="Proxima_nova"/>
        <charset val="134"/>
      </rPr>
      <t xml:space="preserve"> </t>
    </r>
    <r>
      <rPr>
        <b/>
        <sz val="10"/>
        <color rgb="FF444444"/>
        <rFont val="Proxima_nova"/>
        <charset val="204"/>
      </rPr>
      <t xml:space="preserve">- </t>
    </r>
    <r>
      <rPr>
        <sz val="10"/>
        <color rgb="FF444444"/>
        <rFont val="Proxima_nova"/>
        <charset val="134"/>
      </rPr>
      <t>Постоянный ток на двигателях.</t>
    </r>
  </si>
  <si>
    <t>Irms</t>
  </si>
  <si>
    <r>
      <rPr>
        <b/>
        <sz val="10"/>
        <color theme="9" tint="-0.249977111117893"/>
        <rFont val="Proxima_nova"/>
        <charset val="204"/>
      </rPr>
      <t>Imax</t>
    </r>
    <r>
      <rPr>
        <b/>
        <sz val="10"/>
        <color rgb="FF444444"/>
        <rFont val="Proxima_nova"/>
        <charset val="204"/>
      </rPr>
      <t xml:space="preserve"> </t>
    </r>
    <r>
      <rPr>
        <b/>
        <sz val="10"/>
        <color theme="9" tint="-0.249977111117893"/>
        <rFont val="Proxima_nova"/>
        <charset val="204"/>
      </rPr>
      <t>-</t>
    </r>
    <r>
      <rPr>
        <b/>
        <sz val="10"/>
        <color rgb="FF444444"/>
        <rFont val="Proxima_nova"/>
        <charset val="204"/>
      </rPr>
      <t xml:space="preserve"> </t>
    </r>
    <r>
      <rPr>
        <sz val="10"/>
        <color rgb="FF444444"/>
        <rFont val="Proxima_nova"/>
        <charset val="134"/>
      </rPr>
      <t>Пиковый ток  на двигателях</t>
    </r>
  </si>
  <si>
    <t>Imax</t>
  </si>
  <si>
    <r>
      <rPr>
        <b/>
        <sz val="10"/>
        <color rgb="FFFF0000"/>
        <rFont val="Proxima_nova"/>
        <charset val="204"/>
      </rPr>
      <t>Vref</t>
    </r>
    <r>
      <rPr>
        <b/>
        <sz val="10"/>
        <color rgb="FF444444"/>
        <rFont val="Proxima_nova"/>
        <charset val="134"/>
      </rPr>
      <t xml:space="preserve"> = (Irms * 2.5) / 1.77</t>
    </r>
  </si>
  <si>
    <t>Vref</t>
  </si>
  <si>
    <r>
      <rPr>
        <b/>
        <sz val="10"/>
        <color theme="3" tint="-0.249977111117893"/>
        <rFont val="Proxima_nova"/>
        <charset val="204"/>
      </rPr>
      <t>Irms</t>
    </r>
    <r>
      <rPr>
        <b/>
        <sz val="10"/>
        <color rgb="FF444444"/>
        <rFont val="Proxima_nova"/>
        <charset val="134"/>
      </rPr>
      <t xml:space="preserve"> = (Vref * 1.77) / 2.5</t>
    </r>
  </si>
  <si>
    <t xml:space="preserve">Irms </t>
  </si>
  <si>
    <r>
      <rPr>
        <b/>
        <sz val="10"/>
        <color theme="9" tint="-0.249977111117893"/>
        <rFont val="Proxima_nova"/>
        <charset val="204"/>
      </rPr>
      <t>Imax</t>
    </r>
    <r>
      <rPr>
        <b/>
        <sz val="10"/>
        <color rgb="FF444444"/>
        <rFont val="Proxima_nova"/>
        <charset val="134"/>
      </rPr>
      <t xml:space="preserve"> = Irms * 1.41</t>
    </r>
  </si>
  <si>
    <r>
      <rPr>
        <b/>
        <sz val="10"/>
        <color theme="3" tint="-0.249977111117893"/>
        <rFont val="Proxima_nova"/>
        <charset val="204"/>
      </rPr>
      <t>Irms</t>
    </r>
    <r>
      <rPr>
        <b/>
        <sz val="10"/>
        <color rgb="FF444444"/>
        <rFont val="Proxima_nova"/>
        <charset val="134"/>
      </rPr>
      <t xml:space="preserve"> = Imax / 1.41</t>
    </r>
  </si>
  <si>
    <t>Параметры</t>
  </si>
  <si>
    <t>известно</t>
  </si>
  <si>
    <t>нужно узнать</t>
  </si>
  <si>
    <t>формула</t>
  </si>
  <si>
    <t>какие  значения  ставить</t>
  </si>
  <si>
    <r>
      <rPr>
        <sz val="11"/>
        <color theme="1"/>
        <rFont val="Arial"/>
        <charset val="204"/>
      </rPr>
      <t>Начальная  скорость (Jerk) V</t>
    </r>
    <r>
      <rPr>
        <sz val="8"/>
        <color theme="1"/>
        <rFont val="Arial"/>
        <charset val="204"/>
      </rPr>
      <t>0</t>
    </r>
    <r>
      <rPr>
        <sz val="11"/>
        <color theme="1"/>
        <rFont val="Arial"/>
        <charset val="204"/>
      </rPr>
      <t>, мм/с</t>
    </r>
  </si>
  <si>
    <r>
      <rPr>
        <b/>
        <sz val="11"/>
        <color theme="1"/>
        <rFont val="Arial"/>
        <charset val="204"/>
      </rPr>
      <t>V</t>
    </r>
    <r>
      <rPr>
        <b/>
        <sz val="8"/>
        <color theme="1"/>
        <rFont val="Arial"/>
        <charset val="204"/>
      </rPr>
      <t>0</t>
    </r>
    <r>
      <rPr>
        <b/>
        <sz val="11"/>
        <color theme="1"/>
        <rFont val="Arial"/>
        <charset val="204"/>
      </rPr>
      <t>=V-at</t>
    </r>
  </si>
  <si>
    <t>V</t>
  </si>
  <si>
    <t>a</t>
  </si>
  <si>
    <t>t</t>
  </si>
  <si>
    <t>Конечная  скорость(скорость печати)  V, мм/с</t>
  </si>
  <si>
    <r>
      <rPr>
        <b/>
        <sz val="11"/>
        <color theme="1"/>
        <rFont val="Arial"/>
        <charset val="204"/>
      </rPr>
      <t>V=V</t>
    </r>
    <r>
      <rPr>
        <b/>
        <sz val="8"/>
        <color theme="1"/>
        <rFont val="Arial"/>
        <charset val="204"/>
      </rPr>
      <t>0</t>
    </r>
    <r>
      <rPr>
        <b/>
        <sz val="11"/>
        <color theme="1"/>
        <rFont val="Arial"/>
        <charset val="204"/>
      </rPr>
      <t>+at</t>
    </r>
  </si>
  <si>
    <t>V0</t>
  </si>
  <si>
    <r>
      <rPr>
        <sz val="11"/>
        <color theme="1"/>
        <rFont val="Arial"/>
        <charset val="204"/>
      </rPr>
      <t>Ускорение (ACCELERATION) а, мм/с</t>
    </r>
    <r>
      <rPr>
        <b/>
        <sz val="11"/>
        <color theme="1"/>
        <rFont val="Calibri"/>
        <charset val="204"/>
      </rPr>
      <t>²</t>
    </r>
  </si>
  <si>
    <r>
      <rPr>
        <b/>
        <sz val="11"/>
        <color theme="1"/>
        <rFont val="Arial"/>
        <charset val="204"/>
      </rPr>
      <t>a=(V²-V</t>
    </r>
    <r>
      <rPr>
        <b/>
        <sz val="8"/>
        <color theme="1"/>
        <rFont val="Arial"/>
        <charset val="204"/>
      </rPr>
      <t>0</t>
    </r>
    <r>
      <rPr>
        <b/>
        <sz val="11"/>
        <color theme="1"/>
        <rFont val="Arial"/>
        <charset val="204"/>
      </rPr>
      <t>²)/2S</t>
    </r>
  </si>
  <si>
    <t>S</t>
  </si>
  <si>
    <t>Время  t,с</t>
  </si>
  <si>
    <r>
      <rPr>
        <b/>
        <sz val="11"/>
        <color theme="1"/>
        <rFont val="Arial"/>
        <charset val="204"/>
      </rPr>
      <t>t=(V-V</t>
    </r>
    <r>
      <rPr>
        <b/>
        <sz val="8"/>
        <color theme="1"/>
        <rFont val="Arial"/>
        <charset val="204"/>
      </rPr>
      <t>0</t>
    </r>
    <r>
      <rPr>
        <b/>
        <sz val="11"/>
        <color theme="1"/>
        <rFont val="Arial"/>
        <charset val="204"/>
      </rPr>
      <t>)/a</t>
    </r>
  </si>
  <si>
    <t>Перемещение   S, мм</t>
  </si>
  <si>
    <r>
      <rPr>
        <b/>
        <sz val="11"/>
        <color theme="1"/>
        <rFont val="Arial"/>
        <charset val="204"/>
      </rPr>
      <t>S=(V²-V</t>
    </r>
    <r>
      <rPr>
        <b/>
        <sz val="8"/>
        <color theme="1"/>
        <rFont val="Arial"/>
        <charset val="204"/>
      </rPr>
      <t>0</t>
    </r>
    <r>
      <rPr>
        <b/>
        <sz val="11"/>
        <color theme="1"/>
        <rFont val="Arial"/>
        <charset val="204"/>
      </rPr>
      <t>²)/2a</t>
    </r>
  </si>
  <si>
    <t>Jerk вводим  значения</t>
  </si>
  <si>
    <t>ACCELERATION вводим  значения</t>
  </si>
  <si>
    <t>d- JUNCTION_DEVIATION РЕЗУЛЬТАТ</t>
  </si>
  <si>
    <t>M302 P1 ; Отключение температурной защиты экструденра</t>
  </si>
  <si>
    <t>G92 E0 ; Сброс позиции экструдера</t>
  </si>
  <si>
    <t>Для начала настройки шагов нам необходимо освободить филамент из принтера. Для этого необходимо нагреть сопло до рабочей температуры (проще всего это сделать запустив преднагрев экструдера на принтере), дальше немного(3-5 мм) выдавить филамент в сторону стола, после чего откатить его назад на 7-8 см. После этой операции можно смело вытаскивать филамент руками не боясь ничего повредить.</t>
  </si>
  <si>
    <t>1. Вытаскиваем ptfe-трубку из фитинга фидера. Для этого нажимаем на черное кольцо на фитинге по мере возможностей равномерно и до упора, в этом положении фитинг отпускает трубку и она вытаскивается без приложения силы.</t>
  </si>
  <si>
    <t>2. Чутка отматываем пластик назад на катушку, из фидера должен выходить ровный(не оплавленный) филамент. Отрезаем его ровно по краю фитинга.</t>
  </si>
  <si>
    <t>3. Заходим в куру, подключаемся к принтеру по WiFi, переходим на вкладку монитор и в окно Send g-code по очереди отправляем следующие строчки</t>
  </si>
  <si>
    <t>Длину выдавливаемого пластика лучше подобрать исходя из размеров имеющейся у вас линейки, выдавливайте на 10% меньше.</t>
  </si>
  <si>
    <t>4. Отрезаем выдвинутый пластик точно так же по краю фитинга. Измеряем длину отрезанного куска - для примера 265 мм.</t>
  </si>
  <si>
    <t>400*280/265=422.64</t>
  </si>
  <si>
    <t>6. Берём из прошивки файл robin_nano35_cfg.txt находим в нём параметр &gt;DEFAULT_E0_STEPS_PER_UNIT и заменяем его значение на полученное в прошлом шаге. Сохраняем, кладём файл в корень sd карты и перезагружаем принтер.</t>
  </si>
  <si>
    <t>7. Рекомендуется повторить процедуру начиная с шага 3.</t>
  </si>
  <si>
    <t>8. Собираем назад принтер.</t>
  </si>
  <si>
    <t>- Узнаем текущее кол-во шагов на мм, (команда M503)</t>
  </si>
  <si>
    <t>- Вноситм в прошивку, или побыстрому в память: M92 E***</t>
  </si>
  <si>
    <t xml:space="preserve"> Умножаем на полученный коэфф.</t>
  </si>
  <si>
    <t xml:space="preserve"> Не забываем сохранить M500.</t>
  </si>
  <si>
    <t>ссылка на  товар</t>
  </si>
  <si>
    <t>http://ali.pub/53z26k</t>
  </si>
  <si>
    <t>http://ali.pub/53z2jl</t>
  </si>
  <si>
    <t>PC4-01</t>
  </si>
  <si>
    <t>http://ali.pub/53z2p1</t>
  </si>
  <si>
    <t>KCD-2</t>
  </si>
  <si>
    <t>http://ali.pub/53z2tb</t>
  </si>
  <si>
    <t>http://ali.pub/53z33t</t>
  </si>
  <si>
    <t>http://ali.pub/53z39g</t>
  </si>
  <si>
    <t>60х60х10</t>
  </si>
  <si>
    <t>http://ali.pub/53z3ot</t>
  </si>
  <si>
    <t>http://ali.pub/53z3vf</t>
  </si>
  <si>
    <t>http://ali.pub/53z40h</t>
  </si>
  <si>
    <t>310*310</t>
  </si>
  <si>
    <t>http://ali.pub/53z49f</t>
  </si>
  <si>
    <t>http://ali.pub/53z4xx</t>
  </si>
  <si>
    <t>50 шт</t>
  </si>
  <si>
    <t>10 шт</t>
  </si>
  <si>
    <t>http://ali.pub/53z57g</t>
  </si>
  <si>
    <t xml:space="preserve"> IP65 Waterproof + 24V</t>
  </si>
  <si>
    <t>in English</t>
  </si>
  <si>
    <t>Cable channel 7 * 7mm</t>
  </si>
  <si>
    <t>Fitting</t>
  </si>
  <si>
    <t>Switch</t>
  </si>
  <si>
    <t>Round hygrometer</t>
  </si>
  <si>
    <t>Magnet 20 * 10 * 3</t>
  </si>
  <si>
    <t>BIGTREETECH TMC2209 V1.2</t>
  </si>
  <si>
    <t>Titanium SHORT motor</t>
  </si>
  <si>
    <t>Insulation for the table</t>
  </si>
  <si>
    <t>Wire braid</t>
  </si>
  <si>
    <t>Raldiator sticky</t>
  </si>
  <si>
    <t>LED strip SMD 5050</t>
  </si>
  <si>
    <t>Screws m3 * 12</t>
  </si>
  <si>
    <t>Screws m3 * 16</t>
  </si>
  <si>
    <t>1 meter</t>
  </si>
  <si>
    <t>the black</t>
  </si>
  <si>
    <t>enter values</t>
  </si>
  <si>
    <t>M302 P1; Disabling the temperature protection of the extruder</t>
  </si>
  <si>
    <t>G92 E0; Resetting the extruder position</t>
  </si>
  <si>
    <t>To start setting up the steps, we need to free the filament from the printer. To do this, it is necessary to heat the nozzle to the operating temperature (the easiest way to do this is by starting the preheating of the extruder on the printer), then squeeze the filament a little (3-5 mm) towards the table, and then roll it back 7-8 cm. After this operation, you can safely pull out the filament with your hands without fear of damaging anything.</t>
  </si>
  <si>
    <t>1. Take the ptfe tube out of the feeder fitting. To do this, press on the black ring on the fitting evenly and as far as possible until it stops, in this position the fitting releases the tube and it is pulled out without applying force.</t>
  </si>
  <si>
    <t>2. Slightly rewind the plastic back onto the reel, an even (not melted) filament should come out of the feeder. Cut it off exactly along the edge of the fitting.</t>
  </si>
  <si>
    <t>3. We go to the kuru, connect to the printer via WiFi, go to the monitor tab and send the following lines in turn to the Send g-code window</t>
  </si>
  <si>
    <t>It is better to choose the length of the extruded plastic based on the size of the ruler you have, extrude 10% less.</t>
  </si>
  <si>
    <t>4. Cut off the extended plastic in the same way along the edge of the fitting. We measure the length of the cut piece - for example 265 mm.</t>
  </si>
  <si>
    <t>400 * 280/265 = 422.64</t>
  </si>
  <si>
    <t>6. Take the robin_nano35_cfg.txt file from the firmware, find the parameter&gt; DEFAULT_E0_STEPS_PER_UNIT in it and replace its value with the value obtained in the previous step. Save, put the file in the root of the sd card and restart the printer.</t>
  </si>
  <si>
    <t>7. It is recommended to repeat the procedure from step 3.</t>
  </si>
  <si>
    <t>8. Putting back the printer.</t>
  </si>
  <si>
    <t>- Find out the current number of steps per mm, (command M503)</t>
  </si>
  <si>
    <t xml:space="preserve"> We multiply by the received coefficient.</t>
  </si>
  <si>
    <t>- Introduces into the firmware, or quickly into memory: M92 E ***</t>
  </si>
  <si>
    <t xml:space="preserve"> Don't forget to save the M500.</t>
  </si>
  <si>
    <t>Initial speed (Jerk) V0, mm / s</t>
  </si>
  <si>
    <t>Final speed (printing speed) V, mm / s</t>
  </si>
  <si>
    <t>Acceleration (ACCELERATION) a, mm / s²</t>
  </si>
  <si>
    <t>Time t, s</t>
  </si>
  <si>
    <t>Travel S, mm</t>
  </si>
  <si>
    <t>Parameters</t>
  </si>
  <si>
    <t>known</t>
  </si>
  <si>
    <t>necessary to find out</t>
  </si>
  <si>
    <t>formula</t>
  </si>
  <si>
    <t>what values to set</t>
  </si>
  <si>
    <t>Jerk enter values</t>
  </si>
  <si>
    <t>ACCELERATION enter values</t>
  </si>
  <si>
    <t>d- JUNCTION_DEVIATION RESULT</t>
  </si>
  <si>
    <t>G1 E280 F800 ; Выдавить 280 мм пластика</t>
  </si>
  <si>
    <t>G1 E280 F800; Extrude 280mm plastic</t>
  </si>
  <si>
    <t>5. Высчитываем правильное количество шагов мотора на мм. Для этого берём текущее значение шагов в ПРОШИВКЕ (по умолчанию 400) умножаем на длину которую запрашивали выдавить (в примере 280) и делим на полученный результат (в примере 265):</t>
  </si>
  <si>
    <t>5. Calculate the correct number of motor steps per mm. To do this, we take the current value of the steps (IN THE FIRMWARE by default 400), multiply by the length that was requested to extrude (in example 280) and divide by the result obtained (in example 265):</t>
  </si>
  <si>
    <t>http://ali.pub/55aa2i</t>
  </si>
  <si>
    <t>http://ali.pub/552skb</t>
  </si>
  <si>
    <t>http://ali.pub/5b3tq4</t>
  </si>
  <si>
    <t>40х40х10</t>
  </si>
  <si>
    <t>Fan 4010     24V</t>
  </si>
  <si>
    <t>Fan 6010     24V</t>
  </si>
  <si>
    <t>Bear Nozzles</t>
  </si>
  <si>
    <t>Fan snail 5015   24V</t>
  </si>
  <si>
    <t>0,4 мм</t>
  </si>
  <si>
    <t>http://ali.pub/5a1ool</t>
  </si>
  <si>
    <t>Bimetal thermal barrier</t>
  </si>
  <si>
    <r>
      <rPr>
        <sz val="11"/>
        <color rgb="FFFF0000"/>
        <rFont val="Calibri"/>
        <family val="2"/>
        <charset val="204"/>
        <scheme val="minor"/>
      </rPr>
      <t>D</t>
    </r>
    <r>
      <rPr>
        <sz val="11"/>
        <color theme="1"/>
        <rFont val="Calibri"/>
        <charset val="204"/>
        <scheme val="minor"/>
      </rPr>
      <t xml:space="preserve"> Crazy Heat Break</t>
    </r>
  </si>
  <si>
    <t xml:space="preserve"> E3d V6  BMG  Hotend SET</t>
  </si>
  <si>
    <t>http://ali.pub/57c7c7</t>
  </si>
  <si>
    <t>http://ali.pub/57624q</t>
  </si>
  <si>
    <t>Turbine SNAIL 4020</t>
  </si>
  <si>
    <t>24V</t>
  </si>
  <si>
    <t>set №3 for 24v Right</t>
  </si>
  <si>
    <t>Bimetal NF V6 THERMOBARRIER</t>
  </si>
  <si>
    <t>http://ali.pub/59x0mg</t>
  </si>
  <si>
    <t>http://ali.pub/5b3ykc</t>
  </si>
  <si>
    <t>Heat chamber bearings</t>
  </si>
  <si>
    <t xml:space="preserve">8x22x7 мм 608ZZ </t>
  </si>
  <si>
    <t>quantity</t>
  </si>
  <si>
    <t>price, USD</t>
  </si>
  <si>
    <t>delivery</t>
  </si>
  <si>
    <t>Total, USD</t>
  </si>
  <si>
    <t>Name</t>
  </si>
  <si>
    <t>optional, optional</t>
  </si>
  <si>
    <t xml:space="preserve"> Estimate for a regular Factory head</t>
  </si>
  <si>
    <r>
      <t xml:space="preserve">Estimate for </t>
    </r>
    <r>
      <rPr>
        <b/>
        <sz val="20"/>
        <color theme="9" tint="-0.249977111117893"/>
        <rFont val="Calibri"/>
        <family val="2"/>
        <charset val="204"/>
        <scheme val="minor"/>
      </rPr>
      <t>Chucha</t>
    </r>
    <r>
      <rPr>
        <b/>
        <sz val="20"/>
        <color theme="8" tint="-0.249977111117893"/>
        <rFont val="Calibri"/>
        <family val="2"/>
        <charset val="204"/>
        <scheme val="minor"/>
      </rPr>
      <t>TV</t>
    </r>
    <r>
      <rPr>
        <b/>
        <sz val="20"/>
        <color theme="1"/>
        <rFont val="Calibri"/>
        <family val="2"/>
        <charset val="204"/>
        <scheme val="minor"/>
      </rPr>
      <t xml:space="preserve"> heads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</si>
</sst>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font>
      <sz val="11"/>
      <color theme="1"/>
      <name val="Calibri"/>
      <charset val="204"/>
      <scheme val="minor"/>
    </font>
    <font>
      <sz val="11"/>
      <color theme="1"/>
      <name val="Calibri"/>
      <family val="2"/>
      <charset val="204"/>
      <scheme val="minor"/>
    </font>
    <font>
      <sz val="11"/>
      <color theme="1"/>
      <name val="Arial"/>
      <charset val="204"/>
    </font>
    <font>
      <b/>
      <sz val="11"/>
      <color theme="1"/>
      <name val="Arial"/>
      <charset val="204"/>
    </font>
    <font>
      <b/>
      <sz val="8"/>
      <color theme="1"/>
      <name val="Arial"/>
      <charset val="204"/>
    </font>
    <font>
      <sz val="11"/>
      <color rgb="FFFF0000"/>
      <name val="Calibri"/>
      <charset val="204"/>
      <scheme val="minor"/>
    </font>
    <font>
      <b/>
      <sz val="11"/>
      <color theme="1"/>
      <name val="Calibri"/>
      <charset val="204"/>
      <scheme val="minor"/>
    </font>
    <font>
      <sz val="10"/>
      <color rgb="FF444444"/>
      <name val="Proxima_nova"/>
      <charset val="204"/>
    </font>
    <font>
      <b/>
      <sz val="10"/>
      <color rgb="FF444444"/>
      <name val="Proxima_nova"/>
      <charset val="204"/>
    </font>
    <font>
      <b/>
      <sz val="11"/>
      <color rgb="FFFF0000"/>
      <name val="Calibri"/>
      <charset val="204"/>
      <scheme val="minor"/>
    </font>
    <font>
      <b/>
      <sz val="11"/>
      <color theme="3" tint="-0.249977111117893"/>
      <name val="Calibri"/>
      <charset val="204"/>
      <scheme val="minor"/>
    </font>
    <font>
      <b/>
      <sz val="11"/>
      <color theme="9" tint="-0.249977111117893"/>
      <name val="Calibri"/>
      <charset val="204"/>
      <scheme val="minor"/>
    </font>
    <font>
      <sz val="8"/>
      <color theme="1"/>
      <name val="Arial"/>
      <charset val="204"/>
    </font>
    <font>
      <b/>
      <sz val="11"/>
      <color theme="1"/>
      <name val="Calibri"/>
      <charset val="204"/>
    </font>
    <font>
      <b/>
      <sz val="10"/>
      <color theme="3" tint="-0.249977111117893"/>
      <name val="Proxima_nova"/>
      <charset val="204"/>
    </font>
    <font>
      <sz val="10"/>
      <color rgb="FF444444"/>
      <name val="Proxima_nova"/>
      <charset val="134"/>
    </font>
    <font>
      <b/>
      <sz val="10"/>
      <color theme="9" tint="-0.249977111117893"/>
      <name val="Proxima_nova"/>
      <charset val="204"/>
    </font>
    <font>
      <b/>
      <sz val="10"/>
      <color rgb="FFFF0000"/>
      <name val="Proxima_nova"/>
      <charset val="204"/>
    </font>
    <font>
      <b/>
      <sz val="10"/>
      <color rgb="FF444444"/>
      <name val="Proxima_nova"/>
      <charset val="134"/>
    </font>
    <font>
      <u/>
      <sz val="12.65"/>
      <color theme="10"/>
      <name val="Calibri"/>
      <charset val="204"/>
    </font>
    <font>
      <b/>
      <sz val="30"/>
      <color theme="1"/>
      <name val="Arial"/>
      <family val="2"/>
      <charset val="204"/>
    </font>
    <font>
      <sz val="11"/>
      <color rgb="FFFF0000"/>
      <name val="Calibri"/>
      <family val="2"/>
      <charset val="204"/>
      <scheme val="minor"/>
    </font>
    <font>
      <b/>
      <sz val="11"/>
      <color theme="1"/>
      <name val="Calibri"/>
      <family val="2"/>
      <charset val="204"/>
      <scheme val="minor"/>
    </font>
    <font>
      <b/>
      <sz val="20"/>
      <color theme="1"/>
      <name val="Calibri"/>
      <family val="2"/>
      <charset val="204"/>
      <scheme val="minor"/>
    </font>
    <font>
      <b/>
      <sz val="20"/>
      <color theme="9" tint="-0.249977111117893"/>
      <name val="Calibri"/>
      <family val="2"/>
      <charset val="204"/>
      <scheme val="minor"/>
    </font>
    <font>
      <b/>
      <sz val="20"/>
      <color theme="8" tint="-0.249977111117893"/>
      <name val="Calibri"/>
      <family val="2"/>
      <charset val="204"/>
      <scheme val="minor"/>
    </font>
  </fonts>
  <fills count="9">
    <fill>
      <patternFill patternType="none"/>
    </fill>
    <fill>
      <patternFill patternType="gray125"/>
    </fill>
    <fill>
      <patternFill patternType="solid">
        <fgColor theme="0" tint="-0.14996795556505021"/>
        <bgColor indexed="64"/>
      </patternFill>
    </fill>
    <fill>
      <patternFill patternType="solid">
        <fgColor theme="9" tint="0.39994506668294322"/>
        <bgColor indexed="64"/>
      </patternFill>
    </fill>
    <fill>
      <patternFill patternType="solid">
        <fgColor rgb="FFFFFF00"/>
        <bgColor indexed="64"/>
      </patternFill>
    </fill>
    <fill>
      <patternFill patternType="solid">
        <fgColor theme="0"/>
        <bgColor indexed="64"/>
      </patternFill>
    </fill>
    <fill>
      <patternFill patternType="solid">
        <fgColor theme="2" tint="-9.9978637043366805E-2"/>
        <bgColor indexed="64"/>
      </patternFill>
    </fill>
    <fill>
      <patternFill patternType="solid">
        <fgColor theme="8" tint="0.59999389629810485"/>
        <bgColor indexed="64"/>
      </patternFill>
    </fill>
    <fill>
      <patternFill patternType="solid">
        <fgColor theme="9" tint="0.79998168889431442"/>
        <bgColor indexed="64"/>
      </patternFill>
    </fill>
  </fills>
  <borders count="23">
    <border>
      <left/>
      <right/>
      <top/>
      <bottom/>
      <diagonal/>
    </border>
    <border>
      <left style="medium">
        <color auto="1"/>
      </left>
      <right/>
      <top style="medium">
        <color auto="1"/>
      </top>
      <bottom style="medium">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bottom/>
      <diagonal/>
    </border>
    <border>
      <left style="medium">
        <color auto="1"/>
      </left>
      <right/>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medium">
        <color auto="1"/>
      </right>
      <top style="medium">
        <color auto="1"/>
      </top>
      <bottom/>
      <diagonal/>
    </border>
    <border>
      <left/>
      <right style="medium">
        <color auto="1"/>
      </right>
      <top/>
      <bottom/>
      <diagonal/>
    </border>
    <border>
      <left style="medium">
        <color auto="1"/>
      </left>
      <right style="medium">
        <color auto="1"/>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style="thin">
        <color auto="1"/>
      </right>
      <top/>
      <bottom style="thin">
        <color auto="1"/>
      </bottom>
      <diagonal/>
    </border>
    <border>
      <left style="thin">
        <color auto="1"/>
      </left>
      <right/>
      <top/>
      <bottom/>
      <diagonal/>
    </border>
  </borders>
  <cellStyleXfs count="2">
    <xf numFmtId="0" fontId="0" fillId="0" borderId="0"/>
    <xf numFmtId="0" fontId="19" fillId="0" borderId="0" applyNumberFormat="0" applyFill="0" applyBorder="0" applyAlignment="0" applyProtection="0">
      <alignment vertical="top"/>
      <protection locked="0"/>
    </xf>
  </cellStyleXfs>
  <cellXfs count="89">
    <xf numFmtId="0" fontId="0" fillId="0" borderId="0" xfId="0"/>
    <xf numFmtId="0" fontId="2" fillId="0" borderId="0" xfId="0" applyFont="1" applyAlignment="1">
      <alignment horizontal="center" wrapText="1"/>
    </xf>
    <xf numFmtId="0" fontId="3" fillId="2" borderId="1" xfId="0" applyFont="1" applyFill="1" applyBorder="1" applyAlignment="1">
      <alignment horizontal="center" wrapText="1"/>
    </xf>
    <xf numFmtId="0" fontId="3" fillId="3" borderId="1" xfId="0" applyFont="1" applyFill="1" applyBorder="1" applyAlignment="1">
      <alignment horizontal="center" wrapText="1"/>
    </xf>
    <xf numFmtId="0" fontId="3" fillId="4" borderId="2" xfId="0" applyFont="1" applyFill="1" applyBorder="1" applyAlignment="1">
      <alignment horizontal="center" wrapText="1"/>
    </xf>
    <xf numFmtId="0" fontId="3" fillId="0" borderId="3" xfId="0" applyFont="1" applyBorder="1" applyAlignment="1">
      <alignment horizontal="center" wrapText="1"/>
    </xf>
    <xf numFmtId="0" fontId="2" fillId="0" borderId="1" xfId="0" applyFont="1" applyBorder="1" applyAlignment="1">
      <alignment horizontal="center" wrapText="1"/>
    </xf>
    <xf numFmtId="0" fontId="2" fillId="3" borderId="2" xfId="0" applyFont="1" applyFill="1" applyBorder="1" applyAlignment="1">
      <alignment horizontal="center" wrapText="1"/>
    </xf>
    <xf numFmtId="2" fontId="2" fillId="4" borderId="7" xfId="0" applyNumberFormat="1" applyFont="1" applyFill="1" applyBorder="1" applyAlignment="1">
      <alignment horizontal="center" wrapText="1"/>
    </xf>
    <xf numFmtId="0" fontId="3" fillId="0" borderId="4" xfId="0" applyFont="1" applyBorder="1" applyAlignment="1">
      <alignment horizontal="center" wrapText="1"/>
    </xf>
    <xf numFmtId="0" fontId="2" fillId="2" borderId="8" xfId="0" applyFont="1" applyFill="1" applyBorder="1" applyAlignment="1">
      <alignment horizontal="center" wrapText="1"/>
    </xf>
    <xf numFmtId="0" fontId="2" fillId="2" borderId="9" xfId="0" applyFont="1" applyFill="1" applyBorder="1" applyAlignment="1">
      <alignment horizontal="center" wrapText="1"/>
    </xf>
    <xf numFmtId="0" fontId="2" fillId="2" borderId="10" xfId="0" applyFont="1" applyFill="1" applyBorder="1" applyAlignment="1">
      <alignment horizontal="center" wrapText="1"/>
    </xf>
    <xf numFmtId="0" fontId="3" fillId="0" borderId="1" xfId="0" applyFont="1" applyBorder="1" applyAlignment="1">
      <alignment horizontal="center" wrapText="1"/>
    </xf>
    <xf numFmtId="0" fontId="3" fillId="0" borderId="11" xfId="0" applyFont="1" applyBorder="1" applyAlignment="1">
      <alignment horizontal="center" wrapText="1"/>
    </xf>
    <xf numFmtId="0" fontId="3" fillId="0" borderId="12" xfId="0" applyFont="1" applyBorder="1" applyAlignment="1">
      <alignment horizontal="center" wrapText="1"/>
    </xf>
    <xf numFmtId="0" fontId="2" fillId="2" borderId="13" xfId="0" applyFont="1" applyFill="1" applyBorder="1" applyAlignment="1">
      <alignment horizontal="center" wrapText="1"/>
    </xf>
    <xf numFmtId="0" fontId="2" fillId="2" borderId="14" xfId="0" applyFont="1" applyFill="1" applyBorder="1" applyAlignment="1">
      <alignment horizontal="center" wrapText="1"/>
    </xf>
    <xf numFmtId="0" fontId="2" fillId="2" borderId="15" xfId="0" applyFont="1" applyFill="1" applyBorder="1" applyAlignment="1">
      <alignment horizontal="center" wrapText="1"/>
    </xf>
    <xf numFmtId="0" fontId="0" fillId="5" borderId="4" xfId="0" applyFill="1" applyBorder="1" applyAlignment="1">
      <alignment horizontal="center"/>
    </xf>
    <xf numFmtId="0" fontId="0" fillId="6" borderId="16" xfId="0" applyFill="1" applyBorder="1" applyAlignment="1">
      <alignment horizontal="center"/>
    </xf>
    <xf numFmtId="0" fontId="0" fillId="5" borderId="0" xfId="0" applyFill="1" applyAlignment="1">
      <alignment horizontal="center"/>
    </xf>
    <xf numFmtId="0" fontId="0" fillId="5" borderId="5" xfId="0" applyFill="1" applyBorder="1" applyAlignment="1">
      <alignment horizontal="center"/>
    </xf>
    <xf numFmtId="0" fontId="0" fillId="5" borderId="6" xfId="0" applyFill="1" applyBorder="1"/>
    <xf numFmtId="0" fontId="0" fillId="5" borderId="1" xfId="0" applyFill="1" applyBorder="1" applyAlignment="1">
      <alignment horizontal="center"/>
    </xf>
    <xf numFmtId="0" fontId="0" fillId="6" borderId="2" xfId="0" applyFill="1" applyBorder="1" applyAlignment="1">
      <alignment horizontal="center"/>
    </xf>
    <xf numFmtId="0" fontId="0" fillId="5" borderId="11" xfId="0" applyFill="1" applyBorder="1" applyAlignment="1">
      <alignment horizontal="center"/>
    </xf>
    <xf numFmtId="0" fontId="0" fillId="5" borderId="0" xfId="0" applyFill="1" applyBorder="1" applyAlignment="1">
      <alignment horizontal="center"/>
    </xf>
    <xf numFmtId="0" fontId="0" fillId="5" borderId="17" xfId="0" applyFill="1" applyBorder="1"/>
    <xf numFmtId="0" fontId="5" fillId="5" borderId="12" xfId="0" applyFont="1" applyFill="1" applyBorder="1" applyAlignment="1">
      <alignment horizontal="center"/>
    </xf>
    <xf numFmtId="0" fontId="5" fillId="3" borderId="18" xfId="0" applyFont="1" applyFill="1" applyBorder="1" applyAlignment="1">
      <alignment horizontal="center"/>
    </xf>
    <xf numFmtId="0" fontId="0" fillId="5" borderId="12" xfId="0" applyFill="1" applyBorder="1" applyAlignment="1">
      <alignment horizontal="center"/>
    </xf>
    <xf numFmtId="0" fontId="0" fillId="5" borderId="19" xfId="0" applyFill="1" applyBorder="1" applyAlignment="1">
      <alignment horizontal="center"/>
    </xf>
    <xf numFmtId="0" fontId="0" fillId="5" borderId="20" xfId="0" applyFill="1" applyBorder="1"/>
    <xf numFmtId="0" fontId="0" fillId="0" borderId="0" xfId="0" applyAlignment="1">
      <alignment horizontal="center"/>
    </xf>
    <xf numFmtId="0" fontId="0" fillId="0" borderId="4" xfId="0" applyBorder="1"/>
    <xf numFmtId="0" fontId="6" fillId="0" borderId="6" xfId="0" applyFont="1" applyBorder="1" applyAlignment="1">
      <alignment horizontal="center"/>
    </xf>
    <xf numFmtId="0" fontId="0" fillId="7" borderId="2" xfId="0" applyFill="1" applyBorder="1" applyAlignment="1">
      <alignment horizontal="center"/>
    </xf>
    <xf numFmtId="0" fontId="7" fillId="0" borderId="11" xfId="0" applyFont="1" applyBorder="1"/>
    <xf numFmtId="0" fontId="6" fillId="0" borderId="17" xfId="0" applyFont="1" applyBorder="1" applyAlignment="1">
      <alignment horizontal="center"/>
    </xf>
    <xf numFmtId="0" fontId="7" fillId="0" borderId="12" xfId="0" applyFont="1" applyBorder="1"/>
    <xf numFmtId="0" fontId="6" fillId="0" borderId="20" xfId="0" applyFont="1" applyBorder="1" applyAlignment="1">
      <alignment horizontal="center"/>
    </xf>
    <xf numFmtId="0" fontId="0" fillId="7" borderId="18" xfId="0" applyFill="1" applyBorder="1" applyAlignment="1">
      <alignment horizontal="center"/>
    </xf>
    <xf numFmtId="0" fontId="6" fillId="0" borderId="0" xfId="0" applyFont="1" applyAlignment="1">
      <alignment horizontal="center"/>
    </xf>
    <xf numFmtId="0" fontId="8" fillId="8" borderId="4" xfId="0" applyFont="1" applyFill="1" applyBorder="1"/>
    <xf numFmtId="0" fontId="9" fillId="8" borderId="5" xfId="0" applyFont="1" applyFill="1" applyBorder="1" applyAlignment="1">
      <alignment horizontal="center"/>
    </xf>
    <xf numFmtId="0" fontId="0" fillId="8" borderId="6" xfId="0" applyFill="1" applyBorder="1" applyAlignment="1">
      <alignment horizontal="center"/>
    </xf>
    <xf numFmtId="0" fontId="8" fillId="8" borderId="11" xfId="0" applyFont="1" applyFill="1" applyBorder="1"/>
    <xf numFmtId="0" fontId="10" fillId="8" borderId="0" xfId="0" applyFont="1" applyFill="1" applyAlignment="1">
      <alignment horizontal="center"/>
    </xf>
    <xf numFmtId="0" fontId="0" fillId="8" borderId="17" xfId="0" applyFill="1" applyBorder="1" applyAlignment="1">
      <alignment horizontal="center"/>
    </xf>
    <xf numFmtId="0" fontId="11" fillId="8" borderId="0" xfId="0" applyFont="1" applyFill="1" applyAlignment="1">
      <alignment horizontal="center"/>
    </xf>
    <xf numFmtId="0" fontId="8" fillId="8" borderId="12" xfId="0" applyFont="1" applyFill="1" applyBorder="1"/>
    <xf numFmtId="0" fontId="10" fillId="8" borderId="19" xfId="0" applyFont="1" applyFill="1" applyBorder="1" applyAlignment="1">
      <alignment horizontal="center"/>
    </xf>
    <xf numFmtId="0" fontId="0" fillId="8" borderId="20" xfId="0" applyFill="1" applyBorder="1" applyAlignment="1">
      <alignment horizontal="center"/>
    </xf>
    <xf numFmtId="0" fontId="0" fillId="2" borderId="1" xfId="0" applyFill="1" applyBorder="1" applyAlignment="1">
      <alignment wrapText="1"/>
    </xf>
    <xf numFmtId="0" fontId="0" fillId="2" borderId="3" xfId="0" applyFill="1" applyBorder="1" applyAlignment="1">
      <alignment horizontal="center" wrapText="1"/>
    </xf>
    <xf numFmtId="0" fontId="0" fillId="2" borderId="2" xfId="0" applyFill="1" applyBorder="1" applyAlignment="1">
      <alignment horizontal="center" wrapText="1"/>
    </xf>
    <xf numFmtId="0" fontId="6" fillId="2" borderId="2" xfId="0" applyFont="1" applyFill="1" applyBorder="1" applyAlignment="1">
      <alignment horizontal="center" wrapText="1"/>
    </xf>
    <xf numFmtId="0" fontId="0" fillId="2" borderId="7" xfId="0" applyFill="1" applyBorder="1" applyAlignment="1">
      <alignment horizontal="center" wrapText="1"/>
    </xf>
    <xf numFmtId="0" fontId="0" fillId="0" borderId="9" xfId="0" applyBorder="1" applyAlignment="1">
      <alignment wrapText="1"/>
    </xf>
    <xf numFmtId="0" fontId="0" fillId="0" borderId="9" xfId="0" applyBorder="1" applyAlignment="1">
      <alignment horizontal="center" wrapText="1"/>
    </xf>
    <xf numFmtId="0" fontId="19" fillId="0" borderId="9" xfId="1" applyBorder="1" applyAlignment="1" applyProtection="1">
      <alignment horizontal="center" wrapText="1"/>
    </xf>
    <xf numFmtId="0" fontId="0" fillId="0" borderId="9" xfId="0" applyBorder="1"/>
    <xf numFmtId="0" fontId="0" fillId="0" borderId="21" xfId="0" applyBorder="1" applyAlignment="1">
      <alignment wrapText="1"/>
    </xf>
    <xf numFmtId="0" fontId="0" fillId="0" borderId="21" xfId="0" applyBorder="1" applyAlignment="1">
      <alignment horizontal="center" wrapText="1"/>
    </xf>
    <xf numFmtId="0" fontId="6" fillId="0" borderId="21" xfId="0" applyFont="1" applyBorder="1" applyAlignment="1">
      <alignment horizontal="center" wrapText="1"/>
    </xf>
    <xf numFmtId="0" fontId="19" fillId="0" borderId="21" xfId="1" applyBorder="1" applyAlignment="1" applyProtection="1">
      <alignment horizontal="center" wrapText="1"/>
    </xf>
    <xf numFmtId="0" fontId="0" fillId="0" borderId="0" xfId="0" applyAlignment="1">
      <alignment horizontal="center"/>
    </xf>
    <xf numFmtId="0" fontId="19" fillId="0" borderId="9" xfId="1" applyBorder="1" applyAlignment="1" applyProtection="1">
      <alignment horizontal="center"/>
    </xf>
    <xf numFmtId="0" fontId="0" fillId="0" borderId="9" xfId="0" applyBorder="1" applyAlignment="1">
      <alignment horizontal="center"/>
    </xf>
    <xf numFmtId="0" fontId="5" fillId="5" borderId="0" xfId="0" applyFont="1" applyFill="1" applyBorder="1" applyAlignment="1">
      <alignment horizontal="center"/>
    </xf>
    <xf numFmtId="0" fontId="0" fillId="5" borderId="0" xfId="0" applyFill="1" applyBorder="1"/>
    <xf numFmtId="0" fontId="1" fillId="0" borderId="9" xfId="0" applyFont="1" applyBorder="1"/>
    <xf numFmtId="0" fontId="1" fillId="0" borderId="9" xfId="0" applyFont="1" applyBorder="1" applyAlignment="1">
      <alignment wrapText="1"/>
    </xf>
    <xf numFmtId="0" fontId="1" fillId="0" borderId="9" xfId="0" applyFont="1" applyBorder="1" applyAlignment="1">
      <alignment horizontal="center" wrapText="1"/>
    </xf>
    <xf numFmtId="0" fontId="1" fillId="0" borderId="9" xfId="0" applyFont="1" applyBorder="1" applyAlignment="1">
      <alignment horizontal="center"/>
    </xf>
    <xf numFmtId="0" fontId="0" fillId="5" borderId="0" xfId="0" applyFill="1"/>
    <xf numFmtId="0" fontId="6" fillId="5" borderId="0" xfId="0" applyFont="1" applyFill="1" applyBorder="1" applyAlignment="1">
      <alignment horizontal="center" wrapText="1"/>
    </xf>
    <xf numFmtId="0" fontId="19" fillId="5" borderId="0" xfId="1" applyFill="1" applyBorder="1" applyAlignment="1" applyProtection="1">
      <alignment horizontal="center"/>
    </xf>
    <xf numFmtId="0" fontId="23" fillId="0" borderId="1" xfId="0" applyFont="1" applyBorder="1" applyAlignment="1">
      <alignment horizontal="center"/>
    </xf>
    <xf numFmtId="0" fontId="23" fillId="0" borderId="3" xfId="0" applyFont="1" applyBorder="1" applyAlignment="1">
      <alignment horizontal="center"/>
    </xf>
    <xf numFmtId="0" fontId="23" fillId="0" borderId="7" xfId="0" applyFont="1" applyBorder="1" applyAlignment="1">
      <alignment horizontal="center"/>
    </xf>
    <xf numFmtId="0" fontId="22" fillId="5" borderId="22" xfId="0" applyFont="1" applyFill="1" applyBorder="1" applyAlignment="1">
      <alignment horizontal="center"/>
    </xf>
    <xf numFmtId="0" fontId="22" fillId="5" borderId="0" xfId="0" applyFont="1" applyFill="1" applyAlignment="1">
      <alignment horizontal="center"/>
    </xf>
    <xf numFmtId="0" fontId="23" fillId="0" borderId="1" xfId="0" applyFont="1" applyBorder="1" applyAlignment="1">
      <alignment horizontal="center" wrapText="1"/>
    </xf>
    <xf numFmtId="0" fontId="4" fillId="2" borderId="4" xfId="0" applyFont="1" applyFill="1" applyBorder="1" applyAlignment="1">
      <alignment horizontal="center" wrapText="1"/>
    </xf>
    <xf numFmtId="0" fontId="4" fillId="2" borderId="5" xfId="0" applyFont="1" applyFill="1" applyBorder="1" applyAlignment="1">
      <alignment horizontal="center" wrapText="1"/>
    </xf>
    <xf numFmtId="0" fontId="4" fillId="2" borderId="6" xfId="0" applyFont="1" applyFill="1" applyBorder="1" applyAlignment="1">
      <alignment horizontal="center" wrapText="1"/>
    </xf>
    <xf numFmtId="0" fontId="20" fillId="0" borderId="19" xfId="0" applyFont="1" applyBorder="1" applyAlignment="1">
      <alignment horizontal="center" wrapText="1"/>
    </xf>
  </cellXfs>
  <cellStyles count="2">
    <cellStyle name="Collegamento ipertestuale" xfId="1" builtinId="8"/>
    <cellStyle name="Normale"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 Id="rId9" Type="http://schemas.openxmlformats.org/officeDocument/2006/relationships/image" Target="../media/image9.png"/></Relationships>
</file>

<file path=xl/drawings/_rels/drawing2.xml.rels><?xml version="1.0" encoding="UTF-8" standalone="yes"?>
<Relationships xmlns="http://schemas.openxmlformats.org/package/2006/relationships"><Relationship Id="rId1" Type="http://schemas.openxmlformats.org/officeDocument/2006/relationships/image" Target="../media/image10.png"/></Relationships>
</file>

<file path=xl/drawings/drawing1.xml><?xml version="1.0" encoding="utf-8"?>
<xdr:wsDr xmlns:xdr="http://schemas.openxmlformats.org/drawingml/2006/spreadsheetDrawing" xmlns:a="http://schemas.openxmlformats.org/drawingml/2006/main">
  <xdr:twoCellAnchor editAs="oneCell">
    <xdr:from>
      <xdr:col>11</xdr:col>
      <xdr:colOff>560294</xdr:colOff>
      <xdr:row>20</xdr:row>
      <xdr:rowOff>1122</xdr:rowOff>
    </xdr:from>
    <xdr:to>
      <xdr:col>14</xdr:col>
      <xdr:colOff>448235</xdr:colOff>
      <xdr:row>24</xdr:row>
      <xdr:rowOff>168088</xdr:rowOff>
    </xdr:to>
    <xdr:pic>
      <xdr:nvPicPr>
        <xdr:cNvPr id="2" name="Рисунок 1">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122088" y="4550710"/>
          <a:ext cx="1703294" cy="118670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1</xdr:colOff>
      <xdr:row>25</xdr:row>
      <xdr:rowOff>571498</xdr:rowOff>
    </xdr:from>
    <xdr:to>
      <xdr:col>14</xdr:col>
      <xdr:colOff>493060</xdr:colOff>
      <xdr:row>31</xdr:row>
      <xdr:rowOff>112059</xdr:rowOff>
    </xdr:to>
    <xdr:pic>
      <xdr:nvPicPr>
        <xdr:cNvPr id="3" name="Рисунок 2">
          <a:extLst>
            <a:ext uri="{FF2B5EF4-FFF2-40B4-BE49-F238E27FC236}">
              <a16:creationId xmlns:a16="http://schemas.microsoft.com/office/drawing/2014/main" id="{00000000-0008-0000-0000-000003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3166913" y="6331322"/>
          <a:ext cx="1703294" cy="138953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168088</xdr:colOff>
      <xdr:row>30</xdr:row>
      <xdr:rowOff>156882</xdr:rowOff>
    </xdr:from>
    <xdr:to>
      <xdr:col>1</xdr:col>
      <xdr:colOff>1703015</xdr:colOff>
      <xdr:row>52</xdr:row>
      <xdr:rowOff>79561</xdr:rowOff>
    </xdr:to>
    <xdr:pic>
      <xdr:nvPicPr>
        <xdr:cNvPr id="4" name="Рисунок 3">
          <a:extLst>
            <a:ext uri="{FF2B5EF4-FFF2-40B4-BE49-F238E27FC236}">
              <a16:creationId xmlns:a16="http://schemas.microsoft.com/office/drawing/2014/main" id="{00000000-0008-0000-0000-000004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68088" y="7575176"/>
          <a:ext cx="3608015" cy="41136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1848972</xdr:colOff>
      <xdr:row>30</xdr:row>
      <xdr:rowOff>156884</xdr:rowOff>
    </xdr:from>
    <xdr:to>
      <xdr:col>6</xdr:col>
      <xdr:colOff>797414</xdr:colOff>
      <xdr:row>52</xdr:row>
      <xdr:rowOff>89648</xdr:rowOff>
    </xdr:to>
    <xdr:pic>
      <xdr:nvPicPr>
        <xdr:cNvPr id="5" name="Рисунок 4">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922060" y="7575178"/>
          <a:ext cx="4394501" cy="412376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156882</xdr:colOff>
      <xdr:row>53</xdr:row>
      <xdr:rowOff>67235</xdr:rowOff>
    </xdr:from>
    <xdr:to>
      <xdr:col>2</xdr:col>
      <xdr:colOff>1051805</xdr:colOff>
      <xdr:row>74</xdr:row>
      <xdr:rowOff>179294</xdr:rowOff>
    </xdr:to>
    <xdr:pic>
      <xdr:nvPicPr>
        <xdr:cNvPr id="6" name="Рисунок 5">
          <a:extLst>
            <a:ext uri="{FF2B5EF4-FFF2-40B4-BE49-F238E27FC236}">
              <a16:creationId xmlns:a16="http://schemas.microsoft.com/office/drawing/2014/main" id="{00000000-0008-0000-0000-000006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56882" y="11867029"/>
          <a:ext cx="4884217" cy="411255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89648</xdr:colOff>
      <xdr:row>30</xdr:row>
      <xdr:rowOff>156882</xdr:rowOff>
    </xdr:from>
    <xdr:to>
      <xdr:col>8</xdr:col>
      <xdr:colOff>399045</xdr:colOff>
      <xdr:row>52</xdr:row>
      <xdr:rowOff>89647</xdr:rowOff>
    </xdr:to>
    <xdr:pic>
      <xdr:nvPicPr>
        <xdr:cNvPr id="7" name="Рисунок 6">
          <a:extLst>
            <a:ext uri="{FF2B5EF4-FFF2-40B4-BE49-F238E27FC236}">
              <a16:creationId xmlns:a16="http://schemas.microsoft.com/office/drawing/2014/main" id="{00000000-0008-0000-0000-000007000000}"/>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8460442" y="7575176"/>
          <a:ext cx="2685044" cy="412376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1187823</xdr:colOff>
      <xdr:row>53</xdr:row>
      <xdr:rowOff>67236</xdr:rowOff>
    </xdr:from>
    <xdr:to>
      <xdr:col>6</xdr:col>
      <xdr:colOff>9173</xdr:colOff>
      <xdr:row>74</xdr:row>
      <xdr:rowOff>179294</xdr:rowOff>
    </xdr:to>
    <xdr:pic>
      <xdr:nvPicPr>
        <xdr:cNvPr id="8" name="Рисунок 7">
          <a:extLst>
            <a:ext uri="{FF2B5EF4-FFF2-40B4-BE49-F238E27FC236}">
              <a16:creationId xmlns:a16="http://schemas.microsoft.com/office/drawing/2014/main" id="{00000000-0008-0000-0000-000008000000}"/>
            </a:ext>
          </a:extLst>
        </xdr:cNvPr>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5177117" y="11867030"/>
          <a:ext cx="2351203" cy="411255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156883</xdr:colOff>
      <xdr:row>53</xdr:row>
      <xdr:rowOff>78440</xdr:rowOff>
    </xdr:from>
    <xdr:to>
      <xdr:col>7</xdr:col>
      <xdr:colOff>1557618</xdr:colOff>
      <xdr:row>75</xdr:row>
      <xdr:rowOff>1727</xdr:rowOff>
    </xdr:to>
    <xdr:pic>
      <xdr:nvPicPr>
        <xdr:cNvPr id="9" name="Рисунок 8">
          <a:extLst>
            <a:ext uri="{FF2B5EF4-FFF2-40B4-BE49-F238E27FC236}">
              <a16:creationId xmlns:a16="http://schemas.microsoft.com/office/drawing/2014/main" id="{00000000-0008-0000-0000-000009000000}"/>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7676030" y="11878234"/>
          <a:ext cx="2252382" cy="411428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1736912</xdr:colOff>
      <xdr:row>53</xdr:row>
      <xdr:rowOff>78441</xdr:rowOff>
    </xdr:from>
    <xdr:to>
      <xdr:col>14</xdr:col>
      <xdr:colOff>102535</xdr:colOff>
      <xdr:row>74</xdr:row>
      <xdr:rowOff>168088</xdr:rowOff>
    </xdr:to>
    <xdr:pic>
      <xdr:nvPicPr>
        <xdr:cNvPr id="10" name="Рисунок 9">
          <a:extLst>
            <a:ext uri="{FF2B5EF4-FFF2-40B4-BE49-F238E27FC236}">
              <a16:creationId xmlns:a16="http://schemas.microsoft.com/office/drawing/2014/main" id="{00000000-0008-0000-0000-00000A000000}"/>
            </a:ext>
          </a:extLst>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10107706" y="11878235"/>
          <a:ext cx="4371976" cy="409014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154677</xdr:colOff>
      <xdr:row>7</xdr:row>
      <xdr:rowOff>85311</xdr:rowOff>
    </xdr:from>
    <xdr:to>
      <xdr:col>5</xdr:col>
      <xdr:colOff>79389</xdr:colOff>
      <xdr:row>9</xdr:row>
      <xdr:rowOff>364435</xdr:rowOff>
    </xdr:to>
    <xdr:pic>
      <xdr:nvPicPr>
        <xdr:cNvPr id="2" name="Picture 3">
          <a:extLst>
            <a:ext uri="{FF2B5EF4-FFF2-40B4-BE49-F238E27FC236}">
              <a16:creationId xmlns:a16="http://schemas.microsoft.com/office/drawing/2014/main" id="{00000000-0008-0000-0200-000002000000}"/>
            </a:ext>
          </a:extLst>
        </xdr:cNvPr>
        <xdr:cNvPicPr>
          <a:picLocks noChangeAspect="1" noChangeArrowheads="1"/>
        </xdr:cNvPicPr>
      </xdr:nvPicPr>
      <xdr:blipFill>
        <a:blip xmlns:r="http://schemas.openxmlformats.org/officeDocument/2006/relationships" r:embed="rId1" cstate="print"/>
        <a:srcRect/>
        <a:stretch>
          <a:fillRect/>
        </a:stretch>
      </xdr:blipFill>
      <xdr:spPr>
        <a:xfrm>
          <a:off x="4551045" y="3369310"/>
          <a:ext cx="1616710" cy="1132205"/>
        </a:xfrm>
        <a:prstGeom prst="rect">
          <a:avLst/>
        </a:prstGeom>
        <a:noFill/>
      </xdr:spPr>
    </xdr:pic>
    <xdr:clientData/>
  </xdr:twoCellAnchor>
  <xdr:oneCellAnchor>
    <xdr:from>
      <xdr:col>3</xdr:col>
      <xdr:colOff>154677</xdr:colOff>
      <xdr:row>19</xdr:row>
      <xdr:rowOff>85311</xdr:rowOff>
    </xdr:from>
    <xdr:ext cx="1572952" cy="1123950"/>
    <xdr:pic>
      <xdr:nvPicPr>
        <xdr:cNvPr id="3" name="Picture 3">
          <a:extLst>
            <a:ext uri="{FF2B5EF4-FFF2-40B4-BE49-F238E27FC236}">
              <a16:creationId xmlns:a16="http://schemas.microsoft.com/office/drawing/2014/main" id="{00000000-0008-0000-0200-000003000000}"/>
            </a:ext>
          </a:extLst>
        </xdr:cNvPr>
        <xdr:cNvPicPr>
          <a:picLocks noChangeAspect="1" noChangeArrowheads="1"/>
        </xdr:cNvPicPr>
      </xdr:nvPicPr>
      <xdr:blipFill>
        <a:blip xmlns:r="http://schemas.openxmlformats.org/officeDocument/2006/relationships" r:embed="rId1" cstate="print"/>
        <a:srcRect/>
        <a:stretch>
          <a:fillRect/>
        </a:stretch>
      </xdr:blipFill>
      <xdr:spPr>
        <a:xfrm>
          <a:off x="4420220" y="3315528"/>
          <a:ext cx="1572952" cy="1123950"/>
        </a:xfrm>
        <a:prstGeom prst="rect">
          <a:avLst/>
        </a:prstGeom>
        <a:noFill/>
      </xdr:spPr>
    </xdr:pic>
    <xdr:clientData/>
  </xdr:one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ali.pub/53z40h" TargetMode="External"/><Relationship Id="rId13" Type="http://schemas.openxmlformats.org/officeDocument/2006/relationships/hyperlink" Target="http://ali.pub/552skb" TargetMode="External"/><Relationship Id="rId18" Type="http://schemas.openxmlformats.org/officeDocument/2006/relationships/hyperlink" Target="http://ali.pub/57624q" TargetMode="External"/><Relationship Id="rId3" Type="http://schemas.openxmlformats.org/officeDocument/2006/relationships/hyperlink" Target="http://ali.pub/53z2p1" TargetMode="External"/><Relationship Id="rId21" Type="http://schemas.openxmlformats.org/officeDocument/2006/relationships/printerSettings" Target="../printerSettings/printerSettings1.bin"/><Relationship Id="rId7" Type="http://schemas.openxmlformats.org/officeDocument/2006/relationships/hyperlink" Target="http://ali.pub/53z3ot" TargetMode="External"/><Relationship Id="rId12" Type="http://schemas.openxmlformats.org/officeDocument/2006/relationships/hyperlink" Target="http://ali.pub/53z3vf" TargetMode="External"/><Relationship Id="rId17" Type="http://schemas.openxmlformats.org/officeDocument/2006/relationships/hyperlink" Target="http://ali.pub/57c7c7" TargetMode="External"/><Relationship Id="rId2" Type="http://schemas.openxmlformats.org/officeDocument/2006/relationships/hyperlink" Target="http://ali.pub/53z2jl" TargetMode="External"/><Relationship Id="rId16" Type="http://schemas.openxmlformats.org/officeDocument/2006/relationships/hyperlink" Target="http://ali.pub/5a1ool" TargetMode="External"/><Relationship Id="rId20" Type="http://schemas.openxmlformats.org/officeDocument/2006/relationships/hyperlink" Target="http://ali.pub/5b3ykc" TargetMode="External"/><Relationship Id="rId1" Type="http://schemas.openxmlformats.org/officeDocument/2006/relationships/hyperlink" Target="http://ali.pub/53z26k" TargetMode="External"/><Relationship Id="rId6" Type="http://schemas.openxmlformats.org/officeDocument/2006/relationships/hyperlink" Target="http://ali.pub/53z39g" TargetMode="External"/><Relationship Id="rId11" Type="http://schemas.openxmlformats.org/officeDocument/2006/relationships/hyperlink" Target="http://ali.pub/53z57g" TargetMode="External"/><Relationship Id="rId5" Type="http://schemas.openxmlformats.org/officeDocument/2006/relationships/hyperlink" Target="http://ali.pub/53z33t" TargetMode="External"/><Relationship Id="rId15" Type="http://schemas.openxmlformats.org/officeDocument/2006/relationships/hyperlink" Target="http://ali.pub/55aa2i" TargetMode="External"/><Relationship Id="rId10" Type="http://schemas.openxmlformats.org/officeDocument/2006/relationships/hyperlink" Target="http://ali.pub/53z4xx" TargetMode="External"/><Relationship Id="rId19" Type="http://schemas.openxmlformats.org/officeDocument/2006/relationships/hyperlink" Target="http://ali.pub/59x0mg" TargetMode="External"/><Relationship Id="rId4" Type="http://schemas.openxmlformats.org/officeDocument/2006/relationships/hyperlink" Target="http://ali.pub/53z2tb" TargetMode="External"/><Relationship Id="rId9" Type="http://schemas.openxmlformats.org/officeDocument/2006/relationships/hyperlink" Target="http://ali.pub/53z49f" TargetMode="External"/><Relationship Id="rId14" Type="http://schemas.openxmlformats.org/officeDocument/2006/relationships/hyperlink" Target="http://ali.pub/5b3tq4" TargetMode="External"/><Relationship Id="rId22"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91"/>
  <sheetViews>
    <sheetView tabSelected="1" topLeftCell="A7" zoomScale="115" zoomScaleNormal="115" workbookViewId="0">
      <selection activeCell="A27" sqref="A27:H27"/>
    </sheetView>
  </sheetViews>
  <sheetFormatPr baseColWidth="10" defaultColWidth="8.83203125" defaultRowHeight="15"/>
  <cols>
    <col min="1" max="1" width="31.1640625" customWidth="1"/>
    <col min="2" max="2" width="28.6640625" customWidth="1"/>
    <col min="3" max="3" width="19.6640625" style="67" customWidth="1"/>
    <col min="4" max="4" width="9.5" customWidth="1"/>
    <col min="5" max="5" width="12" customWidth="1"/>
    <col min="6" max="6" width="11.6640625" customWidth="1"/>
    <col min="7" max="7" width="12.6640625" customWidth="1"/>
    <col min="8" max="8" width="35.5" customWidth="1"/>
    <col min="9" max="21" width="9.1640625" style="76"/>
  </cols>
  <sheetData>
    <row r="1" spans="1:10" ht="39.75" customHeight="1" thickBot="1">
      <c r="A1" s="54"/>
      <c r="B1" s="54" t="s">
        <v>148</v>
      </c>
      <c r="C1" s="56"/>
      <c r="D1" s="55" t="s">
        <v>144</v>
      </c>
      <c r="E1" s="56" t="s">
        <v>145</v>
      </c>
      <c r="F1" s="55" t="s">
        <v>146</v>
      </c>
      <c r="G1" s="57" t="s">
        <v>147</v>
      </c>
      <c r="H1" s="58" t="s">
        <v>51</v>
      </c>
    </row>
    <row r="2" spans="1:10" ht="18">
      <c r="A2" s="63"/>
      <c r="B2" s="63" t="s">
        <v>72</v>
      </c>
      <c r="C2" s="64" t="s">
        <v>85</v>
      </c>
      <c r="D2" s="64">
        <v>1</v>
      </c>
      <c r="E2" s="64">
        <v>5.9</v>
      </c>
      <c r="F2" s="64">
        <v>0</v>
      </c>
      <c r="G2" s="65">
        <f>D2*E2+F2</f>
        <v>5.9</v>
      </c>
      <c r="H2" s="66" t="s">
        <v>52</v>
      </c>
    </row>
    <row r="3" spans="1:10" ht="18">
      <c r="A3" s="59"/>
      <c r="B3" s="59" t="s">
        <v>73</v>
      </c>
      <c r="C3" s="60" t="s">
        <v>54</v>
      </c>
      <c r="D3" s="60">
        <v>1</v>
      </c>
      <c r="E3" s="60">
        <v>0.5</v>
      </c>
      <c r="F3" s="60">
        <v>0.67</v>
      </c>
      <c r="G3" s="65">
        <f t="shared" ref="G3:G14" si="0">D3*E3+F3</f>
        <v>1.17</v>
      </c>
      <c r="H3" s="61" t="s">
        <v>53</v>
      </c>
    </row>
    <row r="4" spans="1:10" ht="18">
      <c r="A4" s="59"/>
      <c r="B4" s="59" t="s">
        <v>74</v>
      </c>
      <c r="C4" s="60" t="s">
        <v>56</v>
      </c>
      <c r="D4" s="60">
        <v>1</v>
      </c>
      <c r="E4" s="60">
        <v>0.5</v>
      </c>
      <c r="F4" s="60">
        <v>0</v>
      </c>
      <c r="G4" s="65">
        <f t="shared" si="0"/>
        <v>0.5</v>
      </c>
      <c r="H4" s="61" t="s">
        <v>55</v>
      </c>
    </row>
    <row r="5" spans="1:10" ht="18">
      <c r="A5" s="59"/>
      <c r="B5" s="59" t="s">
        <v>75</v>
      </c>
      <c r="C5" s="60" t="s">
        <v>86</v>
      </c>
      <c r="D5" s="60">
        <v>1</v>
      </c>
      <c r="E5" s="60">
        <v>2.0299999999999998</v>
      </c>
      <c r="F5" s="60">
        <v>0.49</v>
      </c>
      <c r="G5" s="65">
        <f t="shared" si="0"/>
        <v>2.5199999999999996</v>
      </c>
      <c r="H5" s="61" t="s">
        <v>57</v>
      </c>
    </row>
    <row r="6" spans="1:10" ht="18">
      <c r="A6" s="59"/>
      <c r="B6" s="59" t="s">
        <v>76</v>
      </c>
      <c r="C6" s="60"/>
      <c r="D6" s="60">
        <v>2</v>
      </c>
      <c r="E6" s="60">
        <v>1.7</v>
      </c>
      <c r="F6" s="60">
        <v>1</v>
      </c>
      <c r="G6" s="65">
        <f t="shared" si="0"/>
        <v>4.4000000000000004</v>
      </c>
      <c r="H6" s="61" t="s">
        <v>58</v>
      </c>
    </row>
    <row r="7" spans="1:10" ht="18">
      <c r="A7" s="73"/>
      <c r="B7" s="73" t="s">
        <v>126</v>
      </c>
      <c r="C7" s="60" t="s">
        <v>60</v>
      </c>
      <c r="D7" s="60">
        <v>2</v>
      </c>
      <c r="E7" s="60">
        <v>1.71</v>
      </c>
      <c r="F7" s="60">
        <v>0</v>
      </c>
      <c r="G7" s="65">
        <f t="shared" si="0"/>
        <v>3.42</v>
      </c>
      <c r="H7" s="61" t="s">
        <v>59</v>
      </c>
    </row>
    <row r="8" spans="1:10" ht="17">
      <c r="A8" s="73"/>
      <c r="B8" s="73" t="s">
        <v>125</v>
      </c>
      <c r="C8" s="74" t="s">
        <v>124</v>
      </c>
      <c r="D8" s="60">
        <v>1</v>
      </c>
      <c r="E8" s="60">
        <v>1</v>
      </c>
      <c r="F8" s="60">
        <v>0</v>
      </c>
      <c r="G8" s="65">
        <f t="shared" ref="G8" si="1">D8*E8+F8</f>
        <v>1</v>
      </c>
      <c r="H8" s="68" t="s">
        <v>123</v>
      </c>
    </row>
    <row r="9" spans="1:10" ht="18">
      <c r="A9" s="59"/>
      <c r="B9" s="59" t="s">
        <v>77</v>
      </c>
      <c r="C9" s="60"/>
      <c r="D9" s="60">
        <v>1</v>
      </c>
      <c r="E9" s="60">
        <v>10.38</v>
      </c>
      <c r="F9" s="60">
        <v>0</v>
      </c>
      <c r="G9" s="65">
        <f t="shared" si="0"/>
        <v>10.38</v>
      </c>
      <c r="H9" s="61" t="s">
        <v>61</v>
      </c>
    </row>
    <row r="10" spans="1:10" ht="17">
      <c r="A10" s="62"/>
      <c r="B10" s="62" t="s">
        <v>79</v>
      </c>
      <c r="C10" s="69" t="s">
        <v>64</v>
      </c>
      <c r="D10" s="69">
        <v>1</v>
      </c>
      <c r="E10" s="69">
        <v>2.5099999999999998</v>
      </c>
      <c r="F10" s="69">
        <v>1.31</v>
      </c>
      <c r="G10" s="65">
        <f t="shared" si="0"/>
        <v>3.82</v>
      </c>
      <c r="H10" s="68" t="s">
        <v>63</v>
      </c>
      <c r="I10" s="21"/>
      <c r="J10" s="21"/>
    </row>
    <row r="11" spans="1:10" ht="17">
      <c r="A11" s="62"/>
      <c r="B11" s="62" t="s">
        <v>80</v>
      </c>
      <c r="C11" s="69"/>
      <c r="D11" s="69">
        <v>1</v>
      </c>
      <c r="E11" s="69">
        <v>3</v>
      </c>
      <c r="F11" s="69">
        <v>0</v>
      </c>
      <c r="G11" s="65">
        <f t="shared" si="0"/>
        <v>3</v>
      </c>
      <c r="H11" s="68" t="s">
        <v>65</v>
      </c>
      <c r="I11" s="21"/>
      <c r="J11" s="21"/>
    </row>
    <row r="12" spans="1:10" ht="17">
      <c r="A12" s="72"/>
      <c r="B12" s="62" t="s">
        <v>81</v>
      </c>
      <c r="C12" s="69"/>
      <c r="D12" s="69">
        <v>2</v>
      </c>
      <c r="E12" s="69">
        <v>0.57999999999999996</v>
      </c>
      <c r="F12" s="69">
        <v>0.86</v>
      </c>
      <c r="G12" s="65">
        <f t="shared" si="0"/>
        <v>2.02</v>
      </c>
      <c r="H12" s="68" t="s">
        <v>66</v>
      </c>
      <c r="I12" s="21"/>
      <c r="J12" s="21"/>
    </row>
    <row r="13" spans="1:10" ht="17">
      <c r="A13" s="62"/>
      <c r="B13" s="62" t="s">
        <v>82</v>
      </c>
      <c r="C13" s="75" t="s">
        <v>70</v>
      </c>
      <c r="D13" s="69">
        <v>1</v>
      </c>
      <c r="E13" s="69">
        <v>7.6</v>
      </c>
      <c r="F13" s="69">
        <v>0</v>
      </c>
      <c r="G13" s="65">
        <f t="shared" si="0"/>
        <v>7.6</v>
      </c>
      <c r="H13" s="68" t="s">
        <v>69</v>
      </c>
      <c r="I13" s="21"/>
      <c r="J13" s="21"/>
    </row>
    <row r="14" spans="1:10" ht="17">
      <c r="A14" s="72"/>
      <c r="B14" s="72" t="s">
        <v>127</v>
      </c>
      <c r="C14" s="75" t="s">
        <v>129</v>
      </c>
      <c r="D14" s="69">
        <v>2</v>
      </c>
      <c r="E14" s="69">
        <v>2</v>
      </c>
      <c r="F14" s="69">
        <v>0</v>
      </c>
      <c r="G14" s="65">
        <f t="shared" si="0"/>
        <v>4</v>
      </c>
      <c r="H14" s="68" t="s">
        <v>121</v>
      </c>
      <c r="I14" s="21"/>
      <c r="J14" s="21"/>
    </row>
    <row r="15" spans="1:10" ht="17">
      <c r="A15" s="62"/>
      <c r="B15" s="62" t="s">
        <v>83</v>
      </c>
      <c r="C15" s="69" t="s">
        <v>67</v>
      </c>
      <c r="D15" s="69"/>
      <c r="E15" s="69"/>
      <c r="F15" s="69"/>
      <c r="G15" s="65">
        <f t="shared" ref="G15:G16" si="2">F15+E15</f>
        <v>0</v>
      </c>
      <c r="H15" s="68"/>
      <c r="I15" s="21"/>
      <c r="J15" s="21"/>
    </row>
    <row r="16" spans="1:10" ht="17">
      <c r="A16" s="62"/>
      <c r="B16" s="62" t="s">
        <v>84</v>
      </c>
      <c r="C16" s="69" t="s">
        <v>68</v>
      </c>
      <c r="D16" s="69"/>
      <c r="E16" s="69"/>
      <c r="F16" s="69"/>
      <c r="G16" s="65">
        <f t="shared" si="2"/>
        <v>0</v>
      </c>
      <c r="H16" s="68"/>
      <c r="I16" s="21"/>
      <c r="J16" s="21"/>
    </row>
    <row r="17" spans="1:11" ht="17">
      <c r="A17" s="62"/>
      <c r="B17" s="62" t="s">
        <v>84</v>
      </c>
      <c r="C17" s="69" t="s">
        <v>68</v>
      </c>
      <c r="D17" s="69"/>
      <c r="E17" s="69"/>
      <c r="F17" s="69"/>
      <c r="G17" s="65">
        <f t="shared" ref="G17" si="3">F17+E17</f>
        <v>0</v>
      </c>
      <c r="H17" s="68"/>
      <c r="I17" s="21"/>
      <c r="J17" s="21"/>
    </row>
    <row r="18" spans="1:11" ht="17">
      <c r="A18" s="72"/>
      <c r="B18" s="72" t="s">
        <v>142</v>
      </c>
      <c r="C18" s="75" t="s">
        <v>143</v>
      </c>
      <c r="D18" s="69">
        <v>10</v>
      </c>
      <c r="E18" s="69">
        <v>1</v>
      </c>
      <c r="F18" s="69">
        <v>3</v>
      </c>
      <c r="G18" s="65">
        <f t="shared" ref="G18" si="4">F18+E18</f>
        <v>4</v>
      </c>
      <c r="H18" s="68" t="s">
        <v>141</v>
      </c>
      <c r="I18" s="82" t="s">
        <v>149</v>
      </c>
      <c r="J18" s="83"/>
      <c r="K18" s="83"/>
    </row>
    <row r="19" spans="1:11" s="76" customFormat="1" ht="18" thickBot="1">
      <c r="A19" s="71"/>
      <c r="B19" s="71"/>
      <c r="C19" s="27"/>
      <c r="D19" s="27"/>
      <c r="E19" s="27"/>
      <c r="F19" s="27"/>
      <c r="G19" s="77"/>
      <c r="H19" s="78"/>
      <c r="I19" s="21"/>
      <c r="J19" s="21"/>
    </row>
    <row r="20" spans="1:11" s="76" customFormat="1" ht="0.75" customHeight="1" thickBot="1">
      <c r="C20" s="21"/>
    </row>
    <row r="21" spans="1:11" ht="27" thickBot="1">
      <c r="A21" s="79" t="s">
        <v>150</v>
      </c>
      <c r="B21" s="80"/>
      <c r="C21" s="80"/>
      <c r="D21" s="80"/>
      <c r="E21" s="80"/>
      <c r="F21" s="80"/>
      <c r="G21" s="80"/>
      <c r="H21" s="81"/>
    </row>
    <row r="22" spans="1:11" ht="17">
      <c r="A22" s="62"/>
      <c r="B22" s="62" t="s">
        <v>78</v>
      </c>
      <c r="C22" s="69"/>
      <c r="D22" s="69">
        <v>1</v>
      </c>
      <c r="E22" s="69">
        <v>13</v>
      </c>
      <c r="F22" s="69">
        <v>0</v>
      </c>
      <c r="G22" s="65">
        <f t="shared" ref="G22" si="5">D22*E22+F22</f>
        <v>13</v>
      </c>
      <c r="H22" s="68" t="s">
        <v>62</v>
      </c>
      <c r="I22" s="21"/>
      <c r="J22" s="21"/>
    </row>
    <row r="23" spans="1:11" ht="17">
      <c r="A23" s="72"/>
      <c r="B23" s="72" t="s">
        <v>128</v>
      </c>
      <c r="C23" s="69"/>
      <c r="D23" s="69">
        <v>1</v>
      </c>
      <c r="E23" s="69">
        <v>2</v>
      </c>
      <c r="F23" s="69">
        <v>0</v>
      </c>
      <c r="G23" s="65">
        <f t="shared" ref="G23" si="6">D23*E23+F23</f>
        <v>2</v>
      </c>
      <c r="H23" s="68" t="s">
        <v>122</v>
      </c>
      <c r="I23" s="21"/>
      <c r="J23" s="21"/>
    </row>
    <row r="24" spans="1:11" ht="17">
      <c r="A24" s="72"/>
      <c r="B24" s="72" t="s">
        <v>131</v>
      </c>
      <c r="C24" s="75" t="s">
        <v>132</v>
      </c>
      <c r="D24" s="69">
        <v>1</v>
      </c>
      <c r="E24" s="75">
        <v>9</v>
      </c>
      <c r="F24" s="69">
        <v>0</v>
      </c>
      <c r="G24" s="65">
        <f t="shared" ref="G24" si="7">D24*E24+F24</f>
        <v>9</v>
      </c>
      <c r="H24" s="68" t="s">
        <v>130</v>
      </c>
      <c r="I24" s="82" t="s">
        <v>149</v>
      </c>
      <c r="J24" s="83"/>
      <c r="K24" s="83"/>
    </row>
    <row r="25" spans="1:11" s="76" customFormat="1">
      <c r="C25" s="21"/>
    </row>
    <row r="26" spans="1:11" s="76" customFormat="1" ht="50.25" customHeight="1" thickBot="1">
      <c r="C26" s="21"/>
    </row>
    <row r="27" spans="1:11" ht="27" thickBot="1">
      <c r="A27" s="84" t="s">
        <v>151</v>
      </c>
      <c r="B27" s="80"/>
      <c r="C27" s="80"/>
      <c r="D27" s="80"/>
      <c r="E27" s="80"/>
      <c r="F27" s="80"/>
      <c r="G27" s="80"/>
      <c r="H27" s="81"/>
    </row>
    <row r="28" spans="1:11" ht="17">
      <c r="A28" s="72"/>
      <c r="B28" s="72" t="s">
        <v>133</v>
      </c>
      <c r="C28" s="75" t="s">
        <v>138</v>
      </c>
      <c r="D28" s="69">
        <v>1</v>
      </c>
      <c r="E28" s="69">
        <v>44</v>
      </c>
      <c r="F28" s="69">
        <v>0</v>
      </c>
      <c r="G28" s="65">
        <f t="shared" ref="G28:G30" si="8">D28*E28+F28</f>
        <v>44</v>
      </c>
      <c r="H28" s="68" t="s">
        <v>134</v>
      </c>
      <c r="I28" s="21"/>
      <c r="J28" s="21"/>
    </row>
    <row r="29" spans="1:11" ht="17">
      <c r="A29" s="72"/>
      <c r="B29" s="72" t="s">
        <v>136</v>
      </c>
      <c r="C29" s="75" t="s">
        <v>137</v>
      </c>
      <c r="D29" s="69">
        <v>1</v>
      </c>
      <c r="E29" s="69">
        <v>1.2</v>
      </c>
      <c r="F29" s="69">
        <v>0</v>
      </c>
      <c r="G29" s="65">
        <f t="shared" si="8"/>
        <v>1.2</v>
      </c>
      <c r="H29" s="68" t="s">
        <v>135</v>
      </c>
      <c r="I29" s="21"/>
      <c r="J29" s="21"/>
    </row>
    <row r="30" spans="1:11" ht="17">
      <c r="A30" s="72"/>
      <c r="B30" s="72" t="s">
        <v>139</v>
      </c>
      <c r="C30" s="75"/>
      <c r="D30" s="69">
        <v>1</v>
      </c>
      <c r="E30" s="75">
        <v>8</v>
      </c>
      <c r="F30" s="69">
        <v>0</v>
      </c>
      <c r="G30" s="65">
        <f t="shared" si="8"/>
        <v>8</v>
      </c>
      <c r="H30" s="68" t="s">
        <v>140</v>
      </c>
      <c r="I30" s="82"/>
      <c r="J30" s="83"/>
      <c r="K30" s="83"/>
    </row>
    <row r="31" spans="1:11" s="76" customFormat="1">
      <c r="C31" s="21"/>
    </row>
    <row r="32" spans="1:11" s="76" customFormat="1">
      <c r="C32" s="21"/>
    </row>
    <row r="33" spans="3:3" s="76" customFormat="1">
      <c r="C33" s="21"/>
    </row>
    <row r="34" spans="3:3" s="76" customFormat="1">
      <c r="C34" s="21"/>
    </row>
    <row r="35" spans="3:3" s="76" customFormat="1">
      <c r="C35" s="21"/>
    </row>
    <row r="36" spans="3:3" s="76" customFormat="1">
      <c r="C36" s="21"/>
    </row>
    <row r="37" spans="3:3" s="76" customFormat="1">
      <c r="C37" s="21"/>
    </row>
    <row r="38" spans="3:3" s="76" customFormat="1">
      <c r="C38" s="21"/>
    </row>
    <row r="39" spans="3:3" s="76" customFormat="1">
      <c r="C39" s="21"/>
    </row>
    <row r="40" spans="3:3" s="76" customFormat="1">
      <c r="C40" s="21"/>
    </row>
    <row r="41" spans="3:3" s="76" customFormat="1">
      <c r="C41" s="21"/>
    </row>
    <row r="42" spans="3:3" s="76" customFormat="1">
      <c r="C42" s="21"/>
    </row>
    <row r="43" spans="3:3" s="76" customFormat="1">
      <c r="C43" s="21"/>
    </row>
    <row r="44" spans="3:3" s="76" customFormat="1">
      <c r="C44" s="21"/>
    </row>
    <row r="45" spans="3:3" s="76" customFormat="1">
      <c r="C45" s="21"/>
    </row>
    <row r="46" spans="3:3" s="76" customFormat="1">
      <c r="C46" s="21"/>
    </row>
    <row r="47" spans="3:3" s="76" customFormat="1">
      <c r="C47" s="21"/>
    </row>
    <row r="48" spans="3:3" s="76" customFormat="1">
      <c r="C48" s="21"/>
    </row>
    <row r="49" spans="3:3" s="76" customFormat="1">
      <c r="C49" s="21"/>
    </row>
    <row r="50" spans="3:3" s="76" customFormat="1">
      <c r="C50" s="21"/>
    </row>
    <row r="51" spans="3:3" s="76" customFormat="1">
      <c r="C51" s="21"/>
    </row>
    <row r="52" spans="3:3" s="76" customFormat="1">
      <c r="C52" s="21"/>
    </row>
    <row r="53" spans="3:3" s="76" customFormat="1">
      <c r="C53" s="21"/>
    </row>
    <row r="54" spans="3:3" s="76" customFormat="1">
      <c r="C54" s="21"/>
    </row>
    <row r="55" spans="3:3" s="76" customFormat="1">
      <c r="C55" s="21"/>
    </row>
    <row r="56" spans="3:3" s="76" customFormat="1">
      <c r="C56" s="21"/>
    </row>
    <row r="57" spans="3:3" s="76" customFormat="1">
      <c r="C57" s="21"/>
    </row>
    <row r="58" spans="3:3" s="76" customFormat="1">
      <c r="C58" s="21"/>
    </row>
    <row r="59" spans="3:3" s="76" customFormat="1">
      <c r="C59" s="21"/>
    </row>
    <row r="60" spans="3:3" s="76" customFormat="1">
      <c r="C60" s="21"/>
    </row>
    <row r="61" spans="3:3" s="76" customFormat="1">
      <c r="C61" s="21"/>
    </row>
    <row r="62" spans="3:3" s="76" customFormat="1">
      <c r="C62" s="21"/>
    </row>
    <row r="63" spans="3:3" s="76" customFormat="1">
      <c r="C63" s="21"/>
    </row>
    <row r="64" spans="3:3" s="76" customFormat="1">
      <c r="C64" s="21"/>
    </row>
    <row r="65" spans="3:3" s="76" customFormat="1">
      <c r="C65" s="21"/>
    </row>
    <row r="66" spans="3:3" s="76" customFormat="1">
      <c r="C66" s="21"/>
    </row>
    <row r="67" spans="3:3" s="76" customFormat="1">
      <c r="C67" s="21"/>
    </row>
    <row r="68" spans="3:3" s="76" customFormat="1">
      <c r="C68" s="21"/>
    </row>
    <row r="69" spans="3:3" s="76" customFormat="1">
      <c r="C69" s="21"/>
    </row>
    <row r="70" spans="3:3" s="76" customFormat="1">
      <c r="C70" s="21"/>
    </row>
    <row r="71" spans="3:3" s="76" customFormat="1">
      <c r="C71" s="21"/>
    </row>
    <row r="72" spans="3:3" s="76" customFormat="1">
      <c r="C72" s="21"/>
    </row>
    <row r="73" spans="3:3" s="76" customFormat="1">
      <c r="C73" s="21"/>
    </row>
    <row r="74" spans="3:3" s="76" customFormat="1">
      <c r="C74" s="21"/>
    </row>
    <row r="75" spans="3:3" s="76" customFormat="1">
      <c r="C75" s="21"/>
    </row>
    <row r="76" spans="3:3" s="76" customFormat="1">
      <c r="C76" s="21"/>
    </row>
    <row r="77" spans="3:3" s="76" customFormat="1">
      <c r="C77" s="21"/>
    </row>
    <row r="78" spans="3:3" s="76" customFormat="1">
      <c r="C78" s="21"/>
    </row>
    <row r="79" spans="3:3" s="76" customFormat="1">
      <c r="C79" s="21"/>
    </row>
    <row r="80" spans="3:3" s="76" customFormat="1">
      <c r="C80" s="21"/>
    </row>
    <row r="81" spans="3:3" s="76" customFormat="1">
      <c r="C81" s="21"/>
    </row>
    <row r="82" spans="3:3" s="76" customFormat="1">
      <c r="C82" s="21"/>
    </row>
    <row r="83" spans="3:3" s="76" customFormat="1">
      <c r="C83" s="21"/>
    </row>
    <row r="84" spans="3:3" s="76" customFormat="1">
      <c r="C84" s="21"/>
    </row>
    <row r="85" spans="3:3" s="76" customFormat="1">
      <c r="C85" s="21"/>
    </row>
    <row r="86" spans="3:3" s="76" customFormat="1">
      <c r="C86" s="21"/>
    </row>
    <row r="87" spans="3:3" s="76" customFormat="1">
      <c r="C87" s="21"/>
    </row>
    <row r="88" spans="3:3" s="76" customFormat="1">
      <c r="C88" s="21"/>
    </row>
    <row r="89" spans="3:3" s="76" customFormat="1">
      <c r="C89" s="21"/>
    </row>
    <row r="90" spans="3:3" s="76" customFormat="1">
      <c r="C90" s="21"/>
    </row>
    <row r="91" spans="3:3" s="76" customFormat="1">
      <c r="C91" s="21"/>
    </row>
  </sheetData>
  <mergeCells count="5">
    <mergeCell ref="A21:H21"/>
    <mergeCell ref="I24:K24"/>
    <mergeCell ref="A27:H27"/>
    <mergeCell ref="I30:K30"/>
    <mergeCell ref="I18:K18"/>
  </mergeCells>
  <hyperlinks>
    <hyperlink ref="H2" r:id="rId1" xr:uid="{00000000-0004-0000-0000-000000000000}"/>
    <hyperlink ref="H3" r:id="rId2" xr:uid="{00000000-0004-0000-0000-000001000000}"/>
    <hyperlink ref="H4" r:id="rId3" xr:uid="{00000000-0004-0000-0000-000002000000}"/>
    <hyperlink ref="H5" r:id="rId4" xr:uid="{00000000-0004-0000-0000-000003000000}"/>
    <hyperlink ref="H6" r:id="rId5" xr:uid="{00000000-0004-0000-0000-000004000000}"/>
    <hyperlink ref="H7" r:id="rId6" xr:uid="{00000000-0004-0000-0000-000005000000}"/>
    <hyperlink ref="H9" r:id="rId7" xr:uid="{00000000-0004-0000-0000-000006000000}"/>
    <hyperlink ref="H10" r:id="rId8" xr:uid="{00000000-0004-0000-0000-000007000000}"/>
    <hyperlink ref="H11" r:id="rId9" xr:uid="{00000000-0004-0000-0000-000008000000}"/>
    <hyperlink ref="H12" r:id="rId10" xr:uid="{00000000-0004-0000-0000-000009000000}"/>
    <hyperlink ref="H13" r:id="rId11" xr:uid="{00000000-0004-0000-0000-00000A000000}"/>
    <hyperlink ref="H22" r:id="rId12" xr:uid="{00000000-0004-0000-0000-00000B000000}"/>
    <hyperlink ref="H23" r:id="rId13" xr:uid="{00000000-0004-0000-0000-00000C000000}"/>
    <hyperlink ref="H8" r:id="rId14" xr:uid="{00000000-0004-0000-0000-00000D000000}"/>
    <hyperlink ref="H14" r:id="rId15" xr:uid="{00000000-0004-0000-0000-00000E000000}"/>
    <hyperlink ref="H24" r:id="rId16" xr:uid="{00000000-0004-0000-0000-00000F000000}"/>
    <hyperlink ref="H28" r:id="rId17" xr:uid="{00000000-0004-0000-0000-000010000000}"/>
    <hyperlink ref="H29" r:id="rId18" xr:uid="{00000000-0004-0000-0000-000011000000}"/>
    <hyperlink ref="H30" r:id="rId19" xr:uid="{00000000-0004-0000-0000-000012000000}"/>
    <hyperlink ref="H18" r:id="rId20" xr:uid="{00000000-0004-0000-0000-000013000000}"/>
  </hyperlinks>
  <pageMargins left="0.7" right="0.7" top="0.75" bottom="0.75" header="0.3" footer="0.3"/>
  <pageSetup paperSize="9" orientation="portrait" r:id="rId21"/>
  <drawing r:id="rId2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L9"/>
  <sheetViews>
    <sheetView zoomScale="160" zoomScaleNormal="160" workbookViewId="0">
      <selection activeCell="D6" sqref="D6"/>
    </sheetView>
  </sheetViews>
  <sheetFormatPr baseColWidth="10" defaultColWidth="9" defaultRowHeight="15"/>
  <cols>
    <col min="1" max="1" width="41.83203125" customWidth="1"/>
    <col min="2" max="2" width="6.83203125" style="34" customWidth="1"/>
    <col min="3" max="3" width="12.83203125" style="34" customWidth="1"/>
    <col min="4" max="4" width="14.83203125" style="34" customWidth="1"/>
    <col min="5" max="5" width="27.33203125" style="34" customWidth="1"/>
    <col min="6" max="6" width="6.1640625" style="34" customWidth="1"/>
    <col min="7" max="12" width="8.83203125" style="34"/>
  </cols>
  <sheetData>
    <row r="2" spans="1:7">
      <c r="A2" s="35" t="s">
        <v>0</v>
      </c>
      <c r="B2" s="36" t="s">
        <v>1</v>
      </c>
      <c r="C2" s="37"/>
      <c r="D2" s="67" t="s">
        <v>87</v>
      </c>
      <c r="E2" s="67"/>
      <c r="F2" s="67"/>
      <c r="G2" s="67"/>
    </row>
    <row r="3" spans="1:7">
      <c r="A3" s="38" t="s">
        <v>2</v>
      </c>
      <c r="B3" s="39" t="s">
        <v>3</v>
      </c>
      <c r="C3" s="37"/>
      <c r="D3" s="67" t="s">
        <v>87</v>
      </c>
      <c r="E3" s="67"/>
      <c r="F3" s="67"/>
      <c r="G3" s="67"/>
    </row>
    <row r="4" spans="1:7">
      <c r="A4" s="40" t="s">
        <v>4</v>
      </c>
      <c r="B4" s="41" t="s">
        <v>5</v>
      </c>
      <c r="C4" s="42"/>
      <c r="D4" s="67" t="s">
        <v>87</v>
      </c>
      <c r="E4" s="67"/>
      <c r="F4" s="67"/>
      <c r="G4" s="67"/>
    </row>
    <row r="5" spans="1:7">
      <c r="B5" s="43"/>
    </row>
    <row r="6" spans="1:7">
      <c r="A6" s="44" t="s">
        <v>6</v>
      </c>
      <c r="B6" s="45" t="s">
        <v>7</v>
      </c>
      <c r="C6" s="46">
        <f>(C3*2.5)/1.77</f>
        <v>0</v>
      </c>
    </row>
    <row r="7" spans="1:7">
      <c r="A7" s="47" t="s">
        <v>8</v>
      </c>
      <c r="B7" s="48" t="s">
        <v>9</v>
      </c>
      <c r="C7" s="49">
        <f>(C2*1.77)/2.5</f>
        <v>0</v>
      </c>
    </row>
    <row r="8" spans="1:7">
      <c r="A8" s="47" t="s">
        <v>10</v>
      </c>
      <c r="B8" s="50" t="s">
        <v>5</v>
      </c>
      <c r="C8" s="49">
        <f>C3*1.41</f>
        <v>0</v>
      </c>
    </row>
    <row r="9" spans="1:7">
      <c r="A9" s="51" t="s">
        <v>11</v>
      </c>
      <c r="B9" s="52" t="s">
        <v>9</v>
      </c>
      <c r="C9" s="53">
        <f>C4/1.41</f>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22"/>
  <sheetViews>
    <sheetView zoomScale="115" zoomScaleNormal="115" workbookViewId="0">
      <selection activeCell="N8" sqref="N8"/>
    </sheetView>
  </sheetViews>
  <sheetFormatPr baseColWidth="10" defaultColWidth="8.83203125" defaultRowHeight="14"/>
  <cols>
    <col min="1" max="1" width="41.5" style="1" customWidth="1"/>
    <col min="2" max="2" width="11.6640625" style="1" customWidth="1"/>
    <col min="3" max="3" width="10.83203125" style="1" customWidth="1"/>
    <col min="4" max="4" width="20.5" style="1" customWidth="1"/>
    <col min="5" max="7" width="4.1640625" style="1" customWidth="1"/>
    <col min="8" max="16384" width="8.83203125" style="1"/>
  </cols>
  <sheetData>
    <row r="1" spans="1:7" ht="31.25" customHeight="1">
      <c r="A1" s="2" t="s">
        <v>12</v>
      </c>
      <c r="B1" s="3" t="s">
        <v>13</v>
      </c>
      <c r="C1" s="4" t="s">
        <v>14</v>
      </c>
      <c r="D1" s="5" t="s">
        <v>15</v>
      </c>
      <c r="E1" s="85" t="s">
        <v>16</v>
      </c>
      <c r="F1" s="86"/>
      <c r="G1" s="87"/>
    </row>
    <row r="2" spans="1:7" ht="36.5" customHeight="1">
      <c r="A2" s="6" t="s">
        <v>17</v>
      </c>
      <c r="B2" s="7"/>
      <c r="C2" s="8">
        <f>B3-(B4*B5)</f>
        <v>0</v>
      </c>
      <c r="D2" s="9" t="s">
        <v>18</v>
      </c>
      <c r="E2" s="10" t="s">
        <v>19</v>
      </c>
      <c r="F2" s="11" t="s">
        <v>20</v>
      </c>
      <c r="G2" s="12" t="s">
        <v>21</v>
      </c>
    </row>
    <row r="3" spans="1:7" ht="36.5" customHeight="1">
      <c r="A3" s="6" t="s">
        <v>22</v>
      </c>
      <c r="B3" s="7"/>
      <c r="C3" s="8">
        <f>B2+(B4*B5)</f>
        <v>0</v>
      </c>
      <c r="D3" s="13" t="s">
        <v>23</v>
      </c>
      <c r="E3" s="10" t="s">
        <v>24</v>
      </c>
      <c r="F3" s="11" t="s">
        <v>20</v>
      </c>
      <c r="G3" s="12" t="s">
        <v>21</v>
      </c>
    </row>
    <row r="4" spans="1:7" ht="36.5" customHeight="1">
      <c r="A4" s="6" t="s">
        <v>25</v>
      </c>
      <c r="B4" s="7"/>
      <c r="C4" s="8" t="e">
        <f>((B3*B3)-(B2*B2))/(2*B6)</f>
        <v>#DIV/0!</v>
      </c>
      <c r="D4" s="14" t="s">
        <v>26</v>
      </c>
      <c r="E4" s="10" t="s">
        <v>19</v>
      </c>
      <c r="F4" s="11" t="s">
        <v>27</v>
      </c>
      <c r="G4" s="12" t="s">
        <v>24</v>
      </c>
    </row>
    <row r="5" spans="1:7" ht="36.5" customHeight="1">
      <c r="A5" s="6" t="s">
        <v>28</v>
      </c>
      <c r="B5" s="7"/>
      <c r="C5" s="8" t="e">
        <f>(B3-B2)/B4</f>
        <v>#DIV/0!</v>
      </c>
      <c r="D5" s="13" t="s">
        <v>29</v>
      </c>
      <c r="E5" s="10" t="s">
        <v>19</v>
      </c>
      <c r="F5" s="11" t="s">
        <v>20</v>
      </c>
      <c r="G5" s="12" t="s">
        <v>24</v>
      </c>
    </row>
    <row r="6" spans="1:7" ht="36.5" customHeight="1">
      <c r="A6" s="6" t="s">
        <v>30</v>
      </c>
      <c r="B6" s="7"/>
      <c r="C6" s="8" t="e">
        <f>((B3*B3)-(B2*B2))/(2*B4)</f>
        <v>#DIV/0!</v>
      </c>
      <c r="D6" s="15" t="s">
        <v>31</v>
      </c>
      <c r="E6" s="16" t="s">
        <v>19</v>
      </c>
      <c r="F6" s="17" t="s">
        <v>20</v>
      </c>
      <c r="G6" s="18" t="s">
        <v>24</v>
      </c>
    </row>
    <row r="7" spans="1:7" ht="16.5" customHeight="1"/>
    <row r="8" spans="1:7" ht="33.5" customHeight="1">
      <c r="A8" s="19" t="s">
        <v>32</v>
      </c>
      <c r="B8" s="20"/>
      <c r="C8" s="21"/>
      <c r="D8" s="19"/>
      <c r="E8" s="22"/>
      <c r="F8" s="23"/>
    </row>
    <row r="9" spans="1:7" ht="33.5" customHeight="1">
      <c r="A9" s="24" t="s">
        <v>33</v>
      </c>
      <c r="B9" s="25"/>
      <c r="C9" s="21"/>
      <c r="D9" s="26"/>
      <c r="E9" s="27"/>
      <c r="F9" s="28"/>
    </row>
    <row r="10" spans="1:7" ht="33.5" customHeight="1" thickBot="1">
      <c r="A10" s="29" t="s">
        <v>34</v>
      </c>
      <c r="B10" s="30" t="e">
        <f>(0.4*(B8*B8))/B9</f>
        <v>#DIV/0!</v>
      </c>
      <c r="C10" s="21"/>
      <c r="D10" s="31"/>
      <c r="E10" s="32"/>
      <c r="F10" s="33"/>
    </row>
    <row r="11" spans="1:7" ht="33.5" customHeight="1">
      <c r="A11" s="70"/>
      <c r="B11" s="70"/>
      <c r="C11" s="21"/>
      <c r="D11" s="27"/>
      <c r="E11" s="27"/>
      <c r="F11" s="71"/>
    </row>
    <row r="12" spans="1:7" ht="54.75" customHeight="1" thickBot="1">
      <c r="A12" s="88" t="s">
        <v>71</v>
      </c>
      <c r="B12" s="88"/>
      <c r="C12" s="88"/>
      <c r="D12" s="88"/>
      <c r="E12" s="88"/>
      <c r="F12" s="88"/>
      <c r="G12" s="88"/>
    </row>
    <row r="13" spans="1:7" ht="31.25" customHeight="1" thickBot="1">
      <c r="A13" s="2" t="s">
        <v>109</v>
      </c>
      <c r="B13" s="3" t="s">
        <v>110</v>
      </c>
      <c r="C13" s="4" t="s">
        <v>111</v>
      </c>
      <c r="D13" s="5" t="s">
        <v>112</v>
      </c>
      <c r="E13" s="85" t="s">
        <v>113</v>
      </c>
      <c r="F13" s="86"/>
      <c r="G13" s="87"/>
    </row>
    <row r="14" spans="1:7" ht="36.5" customHeight="1" thickBot="1">
      <c r="A14" s="6" t="s">
        <v>104</v>
      </c>
      <c r="B14" s="7"/>
      <c r="C14" s="8">
        <f>B15-(B16*B17)</f>
        <v>0</v>
      </c>
      <c r="D14" s="9" t="s">
        <v>18</v>
      </c>
      <c r="E14" s="10" t="s">
        <v>19</v>
      </c>
      <c r="F14" s="11" t="s">
        <v>20</v>
      </c>
      <c r="G14" s="12" t="s">
        <v>21</v>
      </c>
    </row>
    <row r="15" spans="1:7" ht="36.5" customHeight="1" thickBot="1">
      <c r="A15" s="6" t="s">
        <v>105</v>
      </c>
      <c r="B15" s="7"/>
      <c r="C15" s="8">
        <f>B14+(B16*B17)</f>
        <v>0</v>
      </c>
      <c r="D15" s="13" t="s">
        <v>23</v>
      </c>
      <c r="E15" s="10" t="s">
        <v>24</v>
      </c>
      <c r="F15" s="11" t="s">
        <v>20</v>
      </c>
      <c r="G15" s="12" t="s">
        <v>21</v>
      </c>
    </row>
    <row r="16" spans="1:7" ht="36.5" customHeight="1" thickBot="1">
      <c r="A16" s="6" t="s">
        <v>106</v>
      </c>
      <c r="B16" s="7"/>
      <c r="C16" s="8" t="e">
        <f>((B15*B15)-(B14*B14))/(2*B18)</f>
        <v>#DIV/0!</v>
      </c>
      <c r="D16" s="14" t="s">
        <v>26</v>
      </c>
      <c r="E16" s="10" t="s">
        <v>19</v>
      </c>
      <c r="F16" s="11" t="s">
        <v>27</v>
      </c>
      <c r="G16" s="12" t="s">
        <v>24</v>
      </c>
    </row>
    <row r="17" spans="1:7" ht="36.5" customHeight="1" thickBot="1">
      <c r="A17" s="6" t="s">
        <v>107</v>
      </c>
      <c r="B17" s="7"/>
      <c r="C17" s="8" t="e">
        <f>(B15-B14)/B16</f>
        <v>#DIV/0!</v>
      </c>
      <c r="D17" s="13" t="s">
        <v>29</v>
      </c>
      <c r="E17" s="10" t="s">
        <v>19</v>
      </c>
      <c r="F17" s="11" t="s">
        <v>20</v>
      </c>
      <c r="G17" s="12" t="s">
        <v>24</v>
      </c>
    </row>
    <row r="18" spans="1:7" ht="36.5" customHeight="1" thickBot="1">
      <c r="A18" s="6" t="s">
        <v>108</v>
      </c>
      <c r="B18" s="7"/>
      <c r="C18" s="8" t="e">
        <f>((B15*B15)-(B14*B14))/(2*B16)</f>
        <v>#DIV/0!</v>
      </c>
      <c r="D18" s="15" t="s">
        <v>31</v>
      </c>
      <c r="E18" s="16" t="s">
        <v>19</v>
      </c>
      <c r="F18" s="17" t="s">
        <v>20</v>
      </c>
      <c r="G18" s="18" t="s">
        <v>24</v>
      </c>
    </row>
    <row r="19" spans="1:7" ht="21.75" customHeight="1" thickBot="1"/>
    <row r="20" spans="1:7" ht="33.5" customHeight="1" thickBot="1">
      <c r="A20" s="19" t="s">
        <v>114</v>
      </c>
      <c r="B20" s="20"/>
      <c r="C20" s="21"/>
      <c r="D20" s="19"/>
      <c r="E20" s="22"/>
      <c r="F20" s="23"/>
    </row>
    <row r="21" spans="1:7" ht="33.5" customHeight="1" thickBot="1">
      <c r="A21" s="24" t="s">
        <v>115</v>
      </c>
      <c r="B21" s="25"/>
      <c r="C21" s="21"/>
      <c r="D21" s="26"/>
      <c r="E21" s="27"/>
      <c r="F21" s="28"/>
    </row>
    <row r="22" spans="1:7" ht="33.5" customHeight="1" thickBot="1">
      <c r="A22" s="29" t="s">
        <v>116</v>
      </c>
      <c r="B22" s="30" t="e">
        <f>(0.4*(B20*B20))/B21</f>
        <v>#DIV/0!</v>
      </c>
      <c r="C22" s="21"/>
      <c r="D22" s="31"/>
      <c r="E22" s="32"/>
      <c r="F22" s="33"/>
    </row>
  </sheetData>
  <mergeCells count="3">
    <mergeCell ref="E1:G1"/>
    <mergeCell ref="E13:G13"/>
    <mergeCell ref="A12:G12"/>
  </mergeCells>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79"/>
  <sheetViews>
    <sheetView topLeftCell="A31" workbookViewId="0">
      <selection activeCell="N36" sqref="N36"/>
    </sheetView>
  </sheetViews>
  <sheetFormatPr baseColWidth="10" defaultColWidth="8.83203125" defaultRowHeight="11.25" customHeight="1"/>
  <sheetData>
    <row r="1" spans="1:1" ht="10.5" customHeight="1">
      <c r="A1" t="s">
        <v>35</v>
      </c>
    </row>
    <row r="2" spans="1:1" ht="10.5" customHeight="1">
      <c r="A2" t="s">
        <v>36</v>
      </c>
    </row>
    <row r="3" spans="1:1" ht="10.5" customHeight="1">
      <c r="A3" t="s">
        <v>117</v>
      </c>
    </row>
    <row r="4" spans="1:1" ht="6" customHeight="1"/>
    <row r="5" spans="1:1" ht="10.5" customHeight="1">
      <c r="A5" t="s">
        <v>37</v>
      </c>
    </row>
    <row r="6" spans="1:1" ht="6.75" customHeight="1"/>
    <row r="7" spans="1:1" ht="10.5" customHeight="1">
      <c r="A7" t="s">
        <v>38</v>
      </c>
    </row>
    <row r="8" spans="1:1" ht="10.5" customHeight="1"/>
    <row r="9" spans="1:1" ht="10.5" customHeight="1">
      <c r="A9" t="s">
        <v>39</v>
      </c>
    </row>
    <row r="10" spans="1:1" ht="10.5" customHeight="1"/>
    <row r="11" spans="1:1" ht="10.5" customHeight="1">
      <c r="A11" t="s">
        <v>40</v>
      </c>
    </row>
    <row r="12" spans="1:1" ht="10.5" customHeight="1"/>
    <row r="13" spans="1:1" ht="10.5" customHeight="1">
      <c r="A13" t="s">
        <v>35</v>
      </c>
    </row>
    <row r="14" spans="1:1" ht="10.5" customHeight="1">
      <c r="A14" t="s">
        <v>36</v>
      </c>
    </row>
    <row r="15" spans="1:1" ht="10.5" customHeight="1">
      <c r="A15" t="s">
        <v>117</v>
      </c>
    </row>
    <row r="16" spans="1:1" ht="10.5" customHeight="1"/>
    <row r="17" spans="1:1" ht="10.5" customHeight="1">
      <c r="A17" t="s">
        <v>41</v>
      </c>
    </row>
    <row r="18" spans="1:1" ht="10.5" customHeight="1"/>
    <row r="19" spans="1:1" ht="10.5" customHeight="1">
      <c r="A19" t="s">
        <v>42</v>
      </c>
    </row>
    <row r="20" spans="1:1" ht="10.5" customHeight="1"/>
    <row r="21" spans="1:1" ht="10.5" customHeight="1">
      <c r="A21" t="s">
        <v>119</v>
      </c>
    </row>
    <row r="22" spans="1:1" ht="10.5" customHeight="1"/>
    <row r="23" spans="1:1" ht="10.5" customHeight="1">
      <c r="A23" t="s">
        <v>43</v>
      </c>
    </row>
    <row r="24" spans="1:1" ht="10.5" customHeight="1"/>
    <row r="25" spans="1:1" ht="10.5" customHeight="1">
      <c r="A25" t="s">
        <v>44</v>
      </c>
    </row>
    <row r="26" spans="1:1" ht="10.5" customHeight="1"/>
    <row r="27" spans="1:1" ht="10.5" customHeight="1">
      <c r="A27" t="s">
        <v>45</v>
      </c>
    </row>
    <row r="28" spans="1:1" ht="10.5" customHeight="1"/>
    <row r="29" spans="1:1" ht="10.5" customHeight="1">
      <c r="A29" t="s">
        <v>46</v>
      </c>
    </row>
    <row r="30" spans="1:1" ht="7.5" customHeight="1"/>
    <row r="31" spans="1:1" ht="5.25" customHeight="1"/>
    <row r="32" spans="1:1" ht="10.5" customHeight="1">
      <c r="A32" t="s">
        <v>47</v>
      </c>
    </row>
    <row r="33" spans="1:1" ht="10.5" customHeight="1"/>
    <row r="34" spans="1:1" ht="10.5" customHeight="1">
      <c r="A34" t="s">
        <v>49</v>
      </c>
    </row>
    <row r="35" spans="1:1" ht="10.5" customHeight="1"/>
    <row r="36" spans="1:1" ht="10.5" customHeight="1">
      <c r="A36" t="s">
        <v>48</v>
      </c>
    </row>
    <row r="37" spans="1:1" ht="10.5" customHeight="1"/>
    <row r="38" spans="1:1" ht="10.5" customHeight="1">
      <c r="A38" t="s">
        <v>50</v>
      </c>
    </row>
    <row r="42" spans="1:1" ht="11.25" customHeight="1">
      <c r="A42" t="s">
        <v>88</v>
      </c>
    </row>
    <row r="43" spans="1:1" ht="11.25" customHeight="1">
      <c r="A43" t="s">
        <v>89</v>
      </c>
    </row>
    <row r="44" spans="1:1" ht="11.25" customHeight="1">
      <c r="A44" t="s">
        <v>118</v>
      </c>
    </row>
    <row r="46" spans="1:1" ht="11.25" customHeight="1">
      <c r="A46" t="s">
        <v>90</v>
      </c>
    </row>
    <row r="48" spans="1:1" ht="11.25" customHeight="1">
      <c r="A48" t="s">
        <v>91</v>
      </c>
    </row>
    <row r="50" spans="1:1" ht="11.25" customHeight="1">
      <c r="A50" t="s">
        <v>92</v>
      </c>
    </row>
    <row r="52" spans="1:1" ht="11.25" customHeight="1">
      <c r="A52" t="s">
        <v>93</v>
      </c>
    </row>
    <row r="54" spans="1:1" ht="11.25" customHeight="1">
      <c r="A54" t="s">
        <v>88</v>
      </c>
    </row>
    <row r="55" spans="1:1" ht="11.25" customHeight="1">
      <c r="A55" t="s">
        <v>89</v>
      </c>
    </row>
    <row r="56" spans="1:1" ht="11.25" customHeight="1">
      <c r="A56" t="s">
        <v>118</v>
      </c>
    </row>
    <row r="58" spans="1:1" ht="11.25" customHeight="1">
      <c r="A58" t="s">
        <v>94</v>
      </c>
    </row>
    <row r="60" spans="1:1" ht="11.25" customHeight="1">
      <c r="A60" t="s">
        <v>95</v>
      </c>
    </row>
    <row r="62" spans="1:1" ht="11.25" customHeight="1">
      <c r="A62" t="s">
        <v>120</v>
      </c>
    </row>
    <row r="64" spans="1:1" ht="11.25" customHeight="1">
      <c r="A64" t="s">
        <v>96</v>
      </c>
    </row>
    <row r="66" spans="1:1" ht="11.25" customHeight="1">
      <c r="A66" t="s">
        <v>97</v>
      </c>
    </row>
    <row r="68" spans="1:1" ht="11.25" customHeight="1">
      <c r="A68" t="s">
        <v>98</v>
      </c>
    </row>
    <row r="70" spans="1:1" ht="11.25" customHeight="1">
      <c r="A70" t="s">
        <v>99</v>
      </c>
    </row>
    <row r="73" spans="1:1" ht="11.25" customHeight="1">
      <c r="A73" t="s">
        <v>100</v>
      </c>
    </row>
    <row r="75" spans="1:1" ht="11.25" customHeight="1">
      <c r="A75" t="s">
        <v>101</v>
      </c>
    </row>
    <row r="77" spans="1:1" ht="11.25" customHeight="1">
      <c r="A77" t="s">
        <v>102</v>
      </c>
    </row>
    <row r="79" spans="1:1" ht="11.25" customHeight="1">
      <c r="A79" t="s">
        <v>103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Fogli di lavoro</vt:lpstr>
      </vt:variant>
      <vt:variant>
        <vt:i4>4</vt:i4>
      </vt:variant>
    </vt:vector>
  </HeadingPairs>
  <TitlesOfParts>
    <vt:vector size="4" baseType="lpstr">
      <vt:lpstr>Estimate</vt:lpstr>
      <vt:lpstr>TMC2208-2209</vt:lpstr>
      <vt:lpstr>Speed calculation</vt:lpstr>
      <vt:lpstr>Calibration instruction feeder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2006-09-28T05:33:00Z</dcterms:created>
  <dcterms:modified xsi:type="dcterms:W3CDTF">2021-04-27T09:01:36Z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1049-11.2.0.9453</vt:lpwstr>
  </property>
</Properties>
</file>