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lucasmac/Desktop/My_Projects.nosync/3D_Printer/FlyingBear-Gost-5/Projects/CHUCHATV_Upgrades/"/>
    </mc:Choice>
  </mc:AlternateContent>
  <xr:revisionPtr revIDLastSave="0" documentId="13_ncr:1_{2EBC0539-1595-EA42-9ED3-94CF4ED08628}" xr6:coauthVersionLast="46" xr6:coauthVersionMax="46" xr10:uidLastSave="{00000000-0000-0000-0000-000000000000}"/>
  <bookViews>
    <workbookView xWindow="0" yWindow="500" windowWidth="28800" windowHeight="16180" tabRatio="754" xr2:uid="{00000000-000D-0000-FFFF-FFFF00000000}"/>
  </bookViews>
  <sheets>
    <sheet name="Estimate" sheetId="10" r:id="rId1"/>
    <sheet name="TMC2208-2209" sheetId="4" r:id="rId2"/>
    <sheet name="Speed calculation" sheetId="7" r:id="rId3"/>
    <sheet name="Calibration instruction feeder" sheetId="9" r:id="rId4"/>
  </sheets>
  <calcPr calcId="191029"/>
</workbook>
</file>

<file path=xl/calcChain.xml><?xml version="1.0" encoding="utf-8"?>
<calcChain xmlns="http://schemas.openxmlformats.org/spreadsheetml/2006/main">
  <c r="G18" i="10" l="1"/>
  <c r="G30" i="10"/>
  <c r="G29" i="10"/>
  <c r="G28" i="10"/>
  <c r="G24" i="10"/>
  <c r="G14" i="10"/>
  <c r="G23" i="10"/>
  <c r="G8" i="10"/>
  <c r="G22" i="10"/>
  <c r="B12" i="7" l="1"/>
  <c r="C8" i="7"/>
  <c r="C7" i="7"/>
  <c r="C6" i="7"/>
  <c r="C5" i="7"/>
  <c r="C4" i="7"/>
  <c r="G13" i="10" l="1"/>
  <c r="G17" i="10"/>
  <c r="G4" i="10"/>
  <c r="G5" i="10"/>
  <c r="G6" i="10"/>
  <c r="G7" i="10"/>
  <c r="G9" i="10"/>
  <c r="G10" i="10"/>
  <c r="G11" i="10"/>
  <c r="G12" i="10"/>
  <c r="G15" i="10"/>
  <c r="G16" i="10"/>
  <c r="G3" i="10"/>
  <c r="G2" i="10"/>
  <c r="C9" i="4" l="1"/>
  <c r="C8" i="4"/>
  <c r="C7" i="4"/>
  <c r="C6" i="4"/>
</calcChain>
</file>

<file path=xl/sharedStrings.xml><?xml version="1.0" encoding="utf-8"?>
<sst xmlns="http://schemas.openxmlformats.org/spreadsheetml/2006/main" count="142" uniqueCount="122">
  <si>
    <t xml:space="preserve">Vref </t>
  </si>
  <si>
    <t>Irms</t>
  </si>
  <si>
    <t>Imax</t>
  </si>
  <si>
    <r>
      <rPr>
        <b/>
        <sz val="10"/>
        <color rgb="FFFF0000"/>
        <rFont val="Proxima_nova"/>
        <charset val="204"/>
      </rPr>
      <t>Vref</t>
    </r>
    <r>
      <rPr>
        <b/>
        <sz val="10"/>
        <color rgb="FF444444"/>
        <rFont val="Proxima_nova"/>
        <charset val="134"/>
      </rPr>
      <t xml:space="preserve"> = (Irms * 2.5) / 1.77</t>
    </r>
  </si>
  <si>
    <t>Vref</t>
  </si>
  <si>
    <r>
      <rPr>
        <b/>
        <sz val="10"/>
        <color theme="3" tint="-0.249977111117893"/>
        <rFont val="Proxima_nova"/>
        <charset val="204"/>
      </rPr>
      <t>Irms</t>
    </r>
    <r>
      <rPr>
        <b/>
        <sz val="10"/>
        <color rgb="FF444444"/>
        <rFont val="Proxima_nova"/>
        <charset val="134"/>
      </rPr>
      <t xml:space="preserve"> = (Vref * 1.77) / 2.5</t>
    </r>
  </si>
  <si>
    <t xml:space="preserve">Irms </t>
  </si>
  <si>
    <r>
      <rPr>
        <b/>
        <sz val="10"/>
        <color theme="9" tint="-0.249977111117893"/>
        <rFont val="Proxima_nova"/>
        <charset val="204"/>
      </rPr>
      <t>Imax</t>
    </r>
    <r>
      <rPr>
        <b/>
        <sz val="10"/>
        <color rgb="FF444444"/>
        <rFont val="Proxima_nova"/>
        <charset val="134"/>
      </rPr>
      <t xml:space="preserve"> = Irms * 1.41</t>
    </r>
  </si>
  <si>
    <r>
      <rPr>
        <b/>
        <sz val="10"/>
        <color theme="3" tint="-0.249977111117893"/>
        <rFont val="Proxima_nova"/>
        <charset val="204"/>
      </rPr>
      <t>Irms</t>
    </r>
    <r>
      <rPr>
        <b/>
        <sz val="10"/>
        <color rgb="FF444444"/>
        <rFont val="Proxima_nova"/>
        <charset val="134"/>
      </rPr>
      <t xml:space="preserve"> = Imax / 1.41</t>
    </r>
  </si>
  <si>
    <r>
      <rPr>
        <b/>
        <sz val="11"/>
        <color theme="1"/>
        <rFont val="Arial"/>
        <charset val="204"/>
      </rPr>
      <t>V</t>
    </r>
    <r>
      <rPr>
        <b/>
        <sz val="8"/>
        <color theme="1"/>
        <rFont val="Arial"/>
        <charset val="204"/>
      </rPr>
      <t>0</t>
    </r>
    <r>
      <rPr>
        <b/>
        <sz val="11"/>
        <color theme="1"/>
        <rFont val="Arial"/>
        <charset val="204"/>
      </rPr>
      <t>=V-at</t>
    </r>
  </si>
  <si>
    <t>V</t>
  </si>
  <si>
    <t>a</t>
  </si>
  <si>
    <t>t</t>
  </si>
  <si>
    <r>
      <rPr>
        <b/>
        <sz val="11"/>
        <color theme="1"/>
        <rFont val="Arial"/>
        <charset val="204"/>
      </rPr>
      <t>V=V</t>
    </r>
    <r>
      <rPr>
        <b/>
        <sz val="8"/>
        <color theme="1"/>
        <rFont val="Arial"/>
        <charset val="204"/>
      </rPr>
      <t>0</t>
    </r>
    <r>
      <rPr>
        <b/>
        <sz val="11"/>
        <color theme="1"/>
        <rFont val="Arial"/>
        <charset val="204"/>
      </rPr>
      <t>+at</t>
    </r>
  </si>
  <si>
    <t>V0</t>
  </si>
  <si>
    <r>
      <rPr>
        <b/>
        <sz val="11"/>
        <color theme="1"/>
        <rFont val="Arial"/>
        <charset val="204"/>
      </rPr>
      <t>a=(V²-V</t>
    </r>
    <r>
      <rPr>
        <b/>
        <sz val="8"/>
        <color theme="1"/>
        <rFont val="Arial"/>
        <charset val="204"/>
      </rPr>
      <t>0</t>
    </r>
    <r>
      <rPr>
        <b/>
        <sz val="11"/>
        <color theme="1"/>
        <rFont val="Arial"/>
        <charset val="204"/>
      </rPr>
      <t>²)/2S</t>
    </r>
  </si>
  <si>
    <t>S</t>
  </si>
  <si>
    <r>
      <rPr>
        <b/>
        <sz val="11"/>
        <color theme="1"/>
        <rFont val="Arial"/>
        <charset val="204"/>
      </rPr>
      <t>t=(V-V</t>
    </r>
    <r>
      <rPr>
        <b/>
        <sz val="8"/>
        <color theme="1"/>
        <rFont val="Arial"/>
        <charset val="204"/>
      </rPr>
      <t>0</t>
    </r>
    <r>
      <rPr>
        <b/>
        <sz val="11"/>
        <color theme="1"/>
        <rFont val="Arial"/>
        <charset val="204"/>
      </rPr>
      <t>)/a</t>
    </r>
  </si>
  <si>
    <r>
      <rPr>
        <b/>
        <sz val="11"/>
        <color theme="1"/>
        <rFont val="Arial"/>
        <charset val="204"/>
      </rPr>
      <t>S=(V²-V</t>
    </r>
    <r>
      <rPr>
        <b/>
        <sz val="8"/>
        <color theme="1"/>
        <rFont val="Arial"/>
        <charset val="204"/>
      </rPr>
      <t>0</t>
    </r>
    <r>
      <rPr>
        <b/>
        <sz val="11"/>
        <color theme="1"/>
        <rFont val="Arial"/>
        <charset val="204"/>
      </rPr>
      <t>²)/2a</t>
    </r>
  </si>
  <si>
    <t>ссылка на  товар</t>
  </si>
  <si>
    <t>http://ali.pub/53z26k</t>
  </si>
  <si>
    <t>http://ali.pub/53z2jl</t>
  </si>
  <si>
    <t>PC4-01</t>
  </si>
  <si>
    <t>http://ali.pub/53z2p1</t>
  </si>
  <si>
    <t>KCD-2</t>
  </si>
  <si>
    <t>http://ali.pub/53z2tb</t>
  </si>
  <si>
    <t>http://ali.pub/53z33t</t>
  </si>
  <si>
    <t>http://ali.pub/53z39g</t>
  </si>
  <si>
    <t>60х60х10</t>
  </si>
  <si>
    <t>http://ali.pub/53z3ot</t>
  </si>
  <si>
    <t>http://ali.pub/53z3vf</t>
  </si>
  <si>
    <t>http://ali.pub/53z40h</t>
  </si>
  <si>
    <t>310*310</t>
  </si>
  <si>
    <t>http://ali.pub/53z49f</t>
  </si>
  <si>
    <t>http://ali.pub/53z4xx</t>
  </si>
  <si>
    <t>http://ali.pub/53z57g</t>
  </si>
  <si>
    <t xml:space="preserve"> IP65 Waterproof + 24V</t>
  </si>
  <si>
    <t>in English</t>
  </si>
  <si>
    <t>Cable channel 7 * 7mm</t>
  </si>
  <si>
    <t>Fitting</t>
  </si>
  <si>
    <t>Switch</t>
  </si>
  <si>
    <t>Round hygrometer</t>
  </si>
  <si>
    <t>Magnet 20 * 10 * 3</t>
  </si>
  <si>
    <t>BIGTREETECH TMC2209 V1.2</t>
  </si>
  <si>
    <t>Titanium SHORT motor</t>
  </si>
  <si>
    <t>Insulation for the table</t>
  </si>
  <si>
    <t>Wire braid</t>
  </si>
  <si>
    <t>Raldiator sticky</t>
  </si>
  <si>
    <t>LED strip SMD 5050</t>
  </si>
  <si>
    <t>Screws m3 * 12</t>
  </si>
  <si>
    <t>Screws m3 * 16</t>
  </si>
  <si>
    <t>1 meter</t>
  </si>
  <si>
    <t>the black</t>
  </si>
  <si>
    <t>enter values</t>
  </si>
  <si>
    <t>M302 P1; Disabling the temperature protection of the extruder</t>
  </si>
  <si>
    <t>G92 E0; Resetting the extruder position</t>
  </si>
  <si>
    <t>To start setting up the steps, we need to free the filament from the printer. To do this, it is necessary to heat the nozzle to the operating temperature (the easiest way to do this is by starting the preheating of the extruder on the printer), then squeeze the filament a little (3-5 mm) towards the table, and then roll it back 7-8 cm. After this operation, you can safely pull out the filament with your hands without fear of damaging anything.</t>
  </si>
  <si>
    <t>1. Take the ptfe tube out of the feeder fitting. To do this, press on the black ring on the fitting evenly and as far as possible until it stops, in this position the fitting releases the tube and it is pulled out without applying force.</t>
  </si>
  <si>
    <t>2. Slightly rewind the plastic back onto the reel, an even (not melted) filament should come out of the feeder. Cut it off exactly along the edge of the fitting.</t>
  </si>
  <si>
    <t>3. We go to the kuru, connect to the printer via WiFi, go to the monitor tab and send the following lines in turn to the Send g-code window</t>
  </si>
  <si>
    <t>It is better to choose the length of the extruded plastic based on the size of the ruler you have, extrude 10% less.</t>
  </si>
  <si>
    <t>4. Cut off the extended plastic in the same way along the edge of the fitting. We measure the length of the cut piece - for example 265 mm.</t>
  </si>
  <si>
    <t>400 * 280/265 = 422.64</t>
  </si>
  <si>
    <t>6. Take the robin_nano35_cfg.txt file from the firmware, find the parameter&gt; DEFAULT_E0_STEPS_PER_UNIT in it and replace its value with the value obtained in the previous step. Save, put the file in the root of the sd card and restart the printer.</t>
  </si>
  <si>
    <t>7. It is recommended to repeat the procedure from step 3.</t>
  </si>
  <si>
    <t>8. Putting back the printer.</t>
  </si>
  <si>
    <t>- Find out the current number of steps per mm, (command M503)</t>
  </si>
  <si>
    <t xml:space="preserve"> We multiply by the received coefficient.</t>
  </si>
  <si>
    <t>- Introduces into the firmware, or quickly into memory: M92 E ***</t>
  </si>
  <si>
    <t xml:space="preserve"> Don't forget to save the M500.</t>
  </si>
  <si>
    <t>Initial speed (Jerk) V0, mm / s</t>
  </si>
  <si>
    <t>Final speed (printing speed) V, mm / s</t>
  </si>
  <si>
    <t>Acceleration (ACCELERATION) a, mm / s²</t>
  </si>
  <si>
    <t>Time t, s</t>
  </si>
  <si>
    <t>Travel S, mm</t>
  </si>
  <si>
    <t>Parameters</t>
  </si>
  <si>
    <t>known</t>
  </si>
  <si>
    <t>necessary to find out</t>
  </si>
  <si>
    <t>formula</t>
  </si>
  <si>
    <t>what values to set</t>
  </si>
  <si>
    <t>Jerk enter values</t>
  </si>
  <si>
    <t>ACCELERATION enter values</t>
  </si>
  <si>
    <t>d- JUNCTION_DEVIATION RESULT</t>
  </si>
  <si>
    <t>G1 E280 F800; Extrude 280mm plastic</t>
  </si>
  <si>
    <t>5. Calculate the correct number of motor steps per mm. To do this, we take the current value of the steps (IN THE FIRMWARE by default 400), multiply by the length that was requested to extrude (in example 280) and divide by the result obtained (in example 265):</t>
  </si>
  <si>
    <t>http://ali.pub/55aa2i</t>
  </si>
  <si>
    <t>http://ali.pub/552skb</t>
  </si>
  <si>
    <t>http://ali.pub/5b3tq4</t>
  </si>
  <si>
    <t>40х40х10</t>
  </si>
  <si>
    <t>Fan 4010     24V</t>
  </si>
  <si>
    <t>Fan 6010     24V</t>
  </si>
  <si>
    <t>Bear Nozzles</t>
  </si>
  <si>
    <t>Fan snail 5015   24V</t>
  </si>
  <si>
    <t>http://ali.pub/5a1ool</t>
  </si>
  <si>
    <t>Bimetal thermal barrier</t>
  </si>
  <si>
    <r>
      <rPr>
        <sz val="11"/>
        <color rgb="FFFF0000"/>
        <rFont val="Calibri"/>
        <family val="2"/>
        <charset val="204"/>
        <scheme val="minor"/>
      </rPr>
      <t>D</t>
    </r>
    <r>
      <rPr>
        <sz val="11"/>
        <color theme="1"/>
        <rFont val="Calibri"/>
        <charset val="204"/>
        <scheme val="minor"/>
      </rPr>
      <t xml:space="preserve"> Crazy Heat Break</t>
    </r>
  </si>
  <si>
    <t xml:space="preserve"> E3d V6  BMG  Hotend SET</t>
  </si>
  <si>
    <t>http://ali.pub/57c7c7</t>
  </si>
  <si>
    <t>http://ali.pub/57624q</t>
  </si>
  <si>
    <t>Turbine SNAIL 4020</t>
  </si>
  <si>
    <t>24V</t>
  </si>
  <si>
    <t>set №3 for 24v Right</t>
  </si>
  <si>
    <t>Bimetal NF V6 THERMOBARRIER</t>
  </si>
  <si>
    <t>http://ali.pub/59x0mg</t>
  </si>
  <si>
    <t>http://ali.pub/5b3ykc</t>
  </si>
  <si>
    <t>Heat chamber bearings</t>
  </si>
  <si>
    <t>quantity</t>
  </si>
  <si>
    <t>price, USD</t>
  </si>
  <si>
    <t>delivery</t>
  </si>
  <si>
    <t>Total, USD</t>
  </si>
  <si>
    <t>Name</t>
  </si>
  <si>
    <t>optional, optional</t>
  </si>
  <si>
    <t xml:space="preserve"> Estimate for a regular Factory head</t>
  </si>
  <si>
    <r>
      <t xml:space="preserve">Estimate for </t>
    </r>
    <r>
      <rPr>
        <b/>
        <sz val="20"/>
        <color theme="9" tint="-0.249977111117893"/>
        <rFont val="Calibri"/>
        <family val="2"/>
        <charset val="204"/>
        <scheme val="minor"/>
      </rPr>
      <t>Chucha</t>
    </r>
    <r>
      <rPr>
        <b/>
        <sz val="20"/>
        <color theme="8" tint="-0.249977111117893"/>
        <rFont val="Calibri"/>
        <family val="2"/>
        <charset val="204"/>
        <scheme val="minor"/>
      </rPr>
      <t>TV</t>
    </r>
    <r>
      <rPr>
        <b/>
        <sz val="20"/>
        <color theme="1"/>
        <rFont val="Calibri"/>
        <family val="2"/>
        <charset val="204"/>
        <scheme val="minor"/>
      </rPr>
      <t xml:space="preserve"> heads</t>
    </r>
  </si>
  <si>
    <t>Description</t>
  </si>
  <si>
    <t>0.4 mm</t>
  </si>
  <si>
    <t>50 pcs</t>
  </si>
  <si>
    <t>10 pieces</t>
  </si>
  <si>
    <t>8x22x7 mm 608ZZ</t>
  </si>
  <si>
    <r>
      <rPr>
        <b/>
        <sz val="11"/>
        <color rgb="FFFF0000"/>
        <rFont val="Calibri"/>
        <charset val="204"/>
        <scheme val="minor"/>
      </rPr>
      <t>Vref   -</t>
    </r>
    <r>
      <rPr>
        <sz val="11"/>
        <color theme="1"/>
        <rFont val="Calibri"/>
        <charset val="204"/>
        <scheme val="minor"/>
      </rPr>
      <t xml:space="preserve"> Driver voltage</t>
    </r>
  </si>
  <si>
    <r>
      <rPr>
        <b/>
        <sz val="10"/>
        <color theme="3" tint="-0.249977111117893"/>
        <rFont val="Proxima_nova"/>
        <charset val="204"/>
      </rPr>
      <t>Irms</t>
    </r>
    <r>
      <rPr>
        <sz val="10"/>
        <color rgb="FF444444"/>
        <rFont val="Proxima_nova"/>
        <charset val="134"/>
      </rPr>
      <t xml:space="preserve"> </t>
    </r>
    <r>
      <rPr>
        <b/>
        <sz val="10"/>
        <color rgb="FF444444"/>
        <rFont val="Proxima_nova"/>
        <charset val="204"/>
      </rPr>
      <t xml:space="preserve">- </t>
    </r>
    <r>
      <rPr>
        <sz val="10"/>
        <color rgb="FF444444"/>
        <rFont val="Proxima_nova"/>
        <charset val="134"/>
      </rPr>
      <t>Constant current on motors.</t>
    </r>
  </si>
  <si>
    <r>
      <rPr>
        <b/>
        <sz val="10"/>
        <color theme="9" tint="-0.249977111117893"/>
        <rFont val="Proxima_nova"/>
        <charset val="204"/>
      </rPr>
      <t>Imax</t>
    </r>
    <r>
      <rPr>
        <b/>
        <sz val="10"/>
        <color rgb="FF444444"/>
        <rFont val="Proxima_nova"/>
        <charset val="204"/>
      </rPr>
      <t xml:space="preserve"> </t>
    </r>
    <r>
      <rPr>
        <b/>
        <sz val="10"/>
        <color theme="9" tint="-0.249977111117893"/>
        <rFont val="Proxima_nova"/>
        <charset val="204"/>
      </rPr>
      <t>-</t>
    </r>
    <r>
      <rPr>
        <b/>
        <sz val="10"/>
        <color rgb="FF444444"/>
        <rFont val="Proxima_nova"/>
        <charset val="204"/>
      </rPr>
      <t xml:space="preserve"> </t>
    </r>
    <r>
      <rPr>
        <sz val="10"/>
        <color rgb="FF444444"/>
        <rFont val="Proxima_nova"/>
        <charset val="134"/>
      </rPr>
      <t>Peak current on motors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</si>
</sst>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charset val="204"/>
      <scheme val="minor"/>
    </font>
    <font>
      <sz val="11"/>
      <color theme="1"/>
      <name val="Calibri"/>
      <family val="2"/>
      <charset val="204"/>
      <scheme val="minor"/>
    </font>
    <font>
      <sz val="11"/>
      <color theme="1"/>
      <name val="Arial"/>
      <charset val="204"/>
    </font>
    <font>
      <b/>
      <sz val="11"/>
      <color theme="1"/>
      <name val="Arial"/>
      <charset val="204"/>
    </font>
    <font>
      <b/>
      <sz val="8"/>
      <color theme="1"/>
      <name val="Arial"/>
      <charset val="204"/>
    </font>
    <font>
      <sz val="11"/>
      <color rgb="FFFF0000"/>
      <name val="Calibri"/>
      <charset val="204"/>
      <scheme val="minor"/>
    </font>
    <font>
      <b/>
      <sz val="11"/>
      <color theme="1"/>
      <name val="Calibri"/>
      <charset val="204"/>
      <scheme val="minor"/>
    </font>
    <font>
      <sz val="10"/>
      <color rgb="FF444444"/>
      <name val="Proxima_nova"/>
      <charset val="204"/>
    </font>
    <font>
      <b/>
      <sz val="10"/>
      <color rgb="FF444444"/>
      <name val="Proxima_nova"/>
      <charset val="204"/>
    </font>
    <font>
      <b/>
      <sz val="11"/>
      <color rgb="FFFF0000"/>
      <name val="Calibri"/>
      <charset val="204"/>
      <scheme val="minor"/>
    </font>
    <font>
      <b/>
      <sz val="11"/>
      <color theme="3" tint="-0.249977111117893"/>
      <name val="Calibri"/>
      <charset val="204"/>
      <scheme val="minor"/>
    </font>
    <font>
      <b/>
      <sz val="11"/>
      <color theme="9" tint="-0.249977111117893"/>
      <name val="Calibri"/>
      <charset val="204"/>
      <scheme val="minor"/>
    </font>
    <font>
      <b/>
      <sz val="10"/>
      <color theme="3" tint="-0.249977111117893"/>
      <name val="Proxima_nova"/>
      <charset val="204"/>
    </font>
    <font>
      <sz val="10"/>
      <color rgb="FF444444"/>
      <name val="Proxima_nova"/>
      <charset val="134"/>
    </font>
    <font>
      <b/>
      <sz val="10"/>
      <color theme="9" tint="-0.249977111117893"/>
      <name val="Proxima_nova"/>
      <charset val="204"/>
    </font>
    <font>
      <b/>
      <sz val="10"/>
      <color rgb="FFFF0000"/>
      <name val="Proxima_nova"/>
      <charset val="204"/>
    </font>
    <font>
      <b/>
      <sz val="10"/>
      <color rgb="FF444444"/>
      <name val="Proxima_nova"/>
      <charset val="134"/>
    </font>
    <font>
      <u/>
      <sz val="12.65"/>
      <color theme="10"/>
      <name val="Calibri"/>
      <charset val="204"/>
    </font>
    <font>
      <b/>
      <sz val="30"/>
      <color theme="1"/>
      <name val="Arial"/>
      <family val="2"/>
      <charset val="204"/>
    </font>
    <font>
      <sz val="11"/>
      <color rgb="FFFF0000"/>
      <name val="Calibri"/>
      <family val="2"/>
      <charset val="204"/>
      <scheme val="minor"/>
    </font>
    <font>
      <b/>
      <sz val="11"/>
      <color theme="1"/>
      <name val="Calibri"/>
      <family val="2"/>
      <charset val="204"/>
      <scheme val="minor"/>
    </font>
    <font>
      <b/>
      <sz val="20"/>
      <color theme="1"/>
      <name val="Calibri"/>
      <family val="2"/>
      <charset val="204"/>
      <scheme val="minor"/>
    </font>
    <font>
      <b/>
      <sz val="20"/>
      <color theme="9" tint="-0.249977111117893"/>
      <name val="Calibri"/>
      <family val="2"/>
      <charset val="204"/>
      <scheme val="minor"/>
    </font>
    <font>
      <b/>
      <sz val="20"/>
      <color theme="8" tint="-0.249977111117893"/>
      <name val="Calibri"/>
      <family val="2"/>
      <charset val="204"/>
      <scheme val="minor"/>
    </font>
  </fonts>
  <fills count="9">
    <fill>
      <patternFill patternType="none"/>
    </fill>
    <fill>
      <patternFill patternType="gray125"/>
    </fill>
    <fill>
      <patternFill patternType="solid">
        <fgColor theme="0" tint="-0.149967955565050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23">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7" fillId="0" borderId="0" applyNumberFormat="0" applyFill="0" applyBorder="0" applyAlignment="0" applyProtection="0">
      <alignment vertical="top"/>
      <protection locked="0"/>
    </xf>
  </cellStyleXfs>
  <cellXfs count="89">
    <xf numFmtId="0" fontId="0" fillId="0" borderId="0" xfId="0"/>
    <xf numFmtId="0" fontId="2" fillId="0" borderId="0" xfId="0" applyFont="1" applyAlignment="1">
      <alignment horizontal="center" wrapText="1"/>
    </xf>
    <xf numFmtId="0" fontId="3" fillId="2" borderId="1" xfId="0" applyFont="1" applyFill="1" applyBorder="1" applyAlignment="1">
      <alignment horizontal="center" wrapText="1"/>
    </xf>
    <xf numFmtId="0" fontId="3" fillId="3" borderId="1" xfId="0" applyFont="1" applyFill="1" applyBorder="1" applyAlignment="1">
      <alignment horizontal="center" wrapText="1"/>
    </xf>
    <xf numFmtId="0" fontId="3" fillId="4" borderId="2" xfId="0" applyFont="1" applyFill="1" applyBorder="1" applyAlignment="1">
      <alignment horizontal="center" wrapText="1"/>
    </xf>
    <xf numFmtId="0" fontId="3" fillId="0" borderId="3" xfId="0" applyFont="1" applyBorder="1" applyAlignment="1">
      <alignment horizontal="center" wrapText="1"/>
    </xf>
    <xf numFmtId="0" fontId="2" fillId="0" borderId="1" xfId="0" applyFont="1" applyBorder="1" applyAlignment="1">
      <alignment horizontal="center" wrapText="1"/>
    </xf>
    <xf numFmtId="0" fontId="2" fillId="3" borderId="2" xfId="0" applyFont="1" applyFill="1" applyBorder="1" applyAlignment="1">
      <alignment horizontal="center" wrapText="1"/>
    </xf>
    <xf numFmtId="2" fontId="2" fillId="4" borderId="7" xfId="0" applyNumberFormat="1" applyFont="1" applyFill="1" applyBorder="1" applyAlignment="1">
      <alignment horizontal="center" wrapText="1"/>
    </xf>
    <xf numFmtId="0" fontId="3" fillId="0" borderId="4" xfId="0" applyFont="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3" fillId="0" borderId="1"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2" fillId="2" borderId="13" xfId="0" applyFont="1" applyFill="1" applyBorder="1" applyAlignment="1">
      <alignment horizont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0" fillId="5" borderId="4" xfId="0" applyFill="1" applyBorder="1" applyAlignment="1">
      <alignment horizontal="center"/>
    </xf>
    <xf numFmtId="0" fontId="0" fillId="6" borderId="16" xfId="0"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2" xfId="0" applyFill="1" applyBorder="1" applyAlignment="1">
      <alignment horizontal="center"/>
    </xf>
    <xf numFmtId="0" fontId="0" fillId="5" borderId="11" xfId="0" applyFill="1" applyBorder="1" applyAlignment="1">
      <alignment horizontal="center"/>
    </xf>
    <xf numFmtId="0" fontId="0" fillId="5" borderId="0" xfId="0" applyFill="1" applyBorder="1" applyAlignment="1">
      <alignment horizontal="center"/>
    </xf>
    <xf numFmtId="0" fontId="0" fillId="5" borderId="17" xfId="0" applyFill="1" applyBorder="1"/>
    <xf numFmtId="0" fontId="5" fillId="5" borderId="12" xfId="0" applyFont="1" applyFill="1" applyBorder="1" applyAlignment="1">
      <alignment horizontal="center"/>
    </xf>
    <xf numFmtId="0" fontId="5" fillId="3" borderId="18" xfId="0" applyFont="1" applyFill="1" applyBorder="1" applyAlignment="1">
      <alignment horizontal="center"/>
    </xf>
    <xf numFmtId="0" fontId="0" fillId="5" borderId="12" xfId="0" applyFill="1" applyBorder="1" applyAlignment="1">
      <alignment horizontal="center"/>
    </xf>
    <xf numFmtId="0" fontId="0" fillId="5" borderId="19" xfId="0" applyFill="1" applyBorder="1" applyAlignment="1">
      <alignment horizontal="center"/>
    </xf>
    <xf numFmtId="0" fontId="0" fillId="5" borderId="20" xfId="0" applyFill="1" applyBorder="1"/>
    <xf numFmtId="0" fontId="0" fillId="0" borderId="0" xfId="0" applyAlignment="1">
      <alignment horizontal="center"/>
    </xf>
    <xf numFmtId="0" fontId="0" fillId="0" borderId="4" xfId="0" applyBorder="1"/>
    <xf numFmtId="0" fontId="6" fillId="0" borderId="6" xfId="0" applyFont="1" applyBorder="1" applyAlignment="1">
      <alignment horizontal="center"/>
    </xf>
    <xf numFmtId="0" fontId="0" fillId="7" borderId="2" xfId="0" applyFill="1" applyBorder="1" applyAlignment="1">
      <alignment horizontal="center"/>
    </xf>
    <xf numFmtId="0" fontId="7" fillId="0" borderId="11" xfId="0" applyFont="1" applyBorder="1"/>
    <xf numFmtId="0" fontId="6" fillId="0" borderId="17" xfId="0" applyFont="1" applyBorder="1" applyAlignment="1">
      <alignment horizontal="center"/>
    </xf>
    <xf numFmtId="0" fontId="7" fillId="0" borderId="12" xfId="0" applyFont="1" applyBorder="1"/>
    <xf numFmtId="0" fontId="6" fillId="0" borderId="20" xfId="0" applyFont="1" applyBorder="1" applyAlignment="1">
      <alignment horizontal="center"/>
    </xf>
    <xf numFmtId="0" fontId="0" fillId="7" borderId="18" xfId="0" applyFill="1" applyBorder="1" applyAlignment="1">
      <alignment horizontal="center"/>
    </xf>
    <xf numFmtId="0" fontId="6" fillId="0" borderId="0" xfId="0" applyFont="1" applyAlignment="1">
      <alignment horizontal="center"/>
    </xf>
    <xf numFmtId="0" fontId="8" fillId="8" borderId="4" xfId="0" applyFont="1" applyFill="1" applyBorder="1"/>
    <xf numFmtId="0" fontId="9" fillId="8" borderId="5" xfId="0" applyFont="1" applyFill="1" applyBorder="1" applyAlignment="1">
      <alignment horizontal="center"/>
    </xf>
    <xf numFmtId="0" fontId="0" fillId="8" borderId="6" xfId="0" applyFill="1" applyBorder="1" applyAlignment="1">
      <alignment horizontal="center"/>
    </xf>
    <xf numFmtId="0" fontId="8" fillId="8" borderId="11" xfId="0" applyFont="1" applyFill="1" applyBorder="1"/>
    <xf numFmtId="0" fontId="10" fillId="8" borderId="0" xfId="0" applyFont="1" applyFill="1" applyAlignment="1">
      <alignment horizontal="center"/>
    </xf>
    <xf numFmtId="0" fontId="0" fillId="8" borderId="17" xfId="0" applyFill="1" applyBorder="1" applyAlignment="1">
      <alignment horizontal="center"/>
    </xf>
    <xf numFmtId="0" fontId="11" fillId="8" borderId="0" xfId="0" applyFont="1" applyFill="1" applyAlignment="1">
      <alignment horizontal="center"/>
    </xf>
    <xf numFmtId="0" fontId="8" fillId="8" borderId="12" xfId="0" applyFont="1" applyFill="1" applyBorder="1"/>
    <xf numFmtId="0" fontId="10" fillId="8" borderId="19" xfId="0" applyFont="1" applyFill="1" applyBorder="1" applyAlignment="1">
      <alignment horizontal="center"/>
    </xf>
    <xf numFmtId="0" fontId="0" fillId="8" borderId="20" xfId="0" applyFill="1" applyBorder="1" applyAlignment="1">
      <alignment horizontal="center"/>
    </xf>
    <xf numFmtId="0" fontId="0" fillId="2" borderId="1" xfId="0" applyFill="1" applyBorder="1" applyAlignment="1">
      <alignment wrapText="1"/>
    </xf>
    <xf numFmtId="0" fontId="0" fillId="2" borderId="3" xfId="0" applyFill="1" applyBorder="1" applyAlignment="1">
      <alignment horizontal="center" wrapText="1"/>
    </xf>
    <xf numFmtId="0" fontId="0" fillId="2" borderId="2" xfId="0" applyFill="1" applyBorder="1" applyAlignment="1">
      <alignment horizontal="center" wrapText="1"/>
    </xf>
    <xf numFmtId="0" fontId="6" fillId="2" borderId="2" xfId="0" applyFont="1" applyFill="1" applyBorder="1" applyAlignment="1">
      <alignment horizontal="center" wrapText="1"/>
    </xf>
    <xf numFmtId="0" fontId="0" fillId="2" borderId="7" xfId="0" applyFill="1" applyBorder="1" applyAlignment="1">
      <alignment horizontal="center" wrapText="1"/>
    </xf>
    <xf numFmtId="0" fontId="0" fillId="0" borderId="9" xfId="0" applyBorder="1" applyAlignment="1">
      <alignment wrapText="1"/>
    </xf>
    <xf numFmtId="0" fontId="0" fillId="0" borderId="9" xfId="0" applyBorder="1" applyAlignment="1">
      <alignment horizontal="center" wrapText="1"/>
    </xf>
    <xf numFmtId="0" fontId="17" fillId="0" borderId="9" xfId="1" applyBorder="1" applyAlignment="1" applyProtection="1">
      <alignment horizontal="center" wrapText="1"/>
    </xf>
    <xf numFmtId="0" fontId="0" fillId="0" borderId="9" xfId="0" applyBorder="1"/>
    <xf numFmtId="0" fontId="0" fillId="0" borderId="21" xfId="0" applyBorder="1" applyAlignment="1">
      <alignment wrapText="1"/>
    </xf>
    <xf numFmtId="0" fontId="0" fillId="0" borderId="21" xfId="0" applyBorder="1" applyAlignment="1">
      <alignment horizontal="center" wrapText="1"/>
    </xf>
    <xf numFmtId="0" fontId="6" fillId="0" borderId="21" xfId="0" applyFont="1" applyBorder="1" applyAlignment="1">
      <alignment horizontal="center" wrapText="1"/>
    </xf>
    <xf numFmtId="0" fontId="17" fillId="0" borderId="21" xfId="1" applyBorder="1" applyAlignment="1" applyProtection="1">
      <alignment horizontal="center" wrapText="1"/>
    </xf>
    <xf numFmtId="0" fontId="0" fillId="0" borderId="0" xfId="0" applyAlignment="1">
      <alignment horizontal="center"/>
    </xf>
    <xf numFmtId="0" fontId="17" fillId="0" borderId="9" xfId="1" applyBorder="1" applyAlignment="1" applyProtection="1">
      <alignment horizontal="center"/>
    </xf>
    <xf numFmtId="0" fontId="0" fillId="0" borderId="9" xfId="0" applyBorder="1" applyAlignment="1">
      <alignment horizontal="center"/>
    </xf>
    <xf numFmtId="0" fontId="5" fillId="5" borderId="0" xfId="0" applyFont="1" applyFill="1" applyBorder="1" applyAlignment="1">
      <alignment horizontal="center"/>
    </xf>
    <xf numFmtId="0" fontId="0" fillId="5" borderId="0" xfId="0" applyFill="1" applyBorder="1"/>
    <xf numFmtId="0" fontId="1" fillId="0" borderId="9" xfId="0" applyFont="1" applyBorder="1"/>
    <xf numFmtId="0" fontId="1" fillId="0" borderId="9"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horizontal="center"/>
    </xf>
    <xf numFmtId="0" fontId="0" fillId="5" borderId="0" xfId="0" applyFill="1"/>
    <xf numFmtId="0" fontId="6" fillId="5" borderId="0" xfId="0" applyFont="1" applyFill="1" applyBorder="1" applyAlignment="1">
      <alignment horizontal="center" wrapText="1"/>
    </xf>
    <xf numFmtId="0" fontId="17" fillId="5" borderId="0" xfId="1" applyFill="1" applyBorder="1" applyAlignment="1" applyProtection="1">
      <alignment horizontal="center"/>
    </xf>
    <xf numFmtId="0" fontId="21" fillId="0" borderId="1" xfId="0" applyFont="1" applyBorder="1" applyAlignment="1">
      <alignment horizontal="center"/>
    </xf>
    <xf numFmtId="0" fontId="21" fillId="0" borderId="3" xfId="0" applyFont="1" applyBorder="1" applyAlignment="1">
      <alignment horizontal="center"/>
    </xf>
    <xf numFmtId="0" fontId="21" fillId="0" borderId="7" xfId="0" applyFont="1" applyBorder="1" applyAlignment="1">
      <alignment horizontal="center"/>
    </xf>
    <xf numFmtId="0" fontId="20" fillId="5" borderId="22" xfId="0" applyFont="1" applyFill="1" applyBorder="1" applyAlignment="1">
      <alignment horizontal="center"/>
    </xf>
    <xf numFmtId="0" fontId="20" fillId="5" borderId="0" xfId="0" applyFont="1" applyFill="1" applyAlignment="1">
      <alignment horizontal="center"/>
    </xf>
    <xf numFmtId="0" fontId="21" fillId="0" borderId="1" xfId="0" applyFont="1" applyBorder="1" applyAlignment="1">
      <alignment horizontal="center" wrapText="1"/>
    </xf>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18" fillId="0" borderId="19" xfId="0" applyFont="1" applyBorder="1" applyAlignment="1">
      <alignment horizontal="center"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20</xdr:row>
      <xdr:rowOff>1122</xdr:rowOff>
    </xdr:from>
    <xdr:to>
      <xdr:col>14</xdr:col>
      <xdr:colOff>448235</xdr:colOff>
      <xdr:row>24</xdr:row>
      <xdr:rowOff>168088</xdr:rowOff>
    </xdr:to>
    <xdr:pic>
      <xdr:nvPicPr>
        <xdr:cNvPr id="2" name="Рисунок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2088" y="4550710"/>
          <a:ext cx="1703294" cy="118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xdr:colOff>
      <xdr:row>25</xdr:row>
      <xdr:rowOff>571498</xdr:rowOff>
    </xdr:from>
    <xdr:to>
      <xdr:col>14</xdr:col>
      <xdr:colOff>493060</xdr:colOff>
      <xdr:row>31</xdr:row>
      <xdr:rowOff>112059</xdr:rowOff>
    </xdr:to>
    <xdr:pic>
      <xdr:nvPicPr>
        <xdr:cNvPr id="3" name="Рисунок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66913" y="6331322"/>
          <a:ext cx="1703294" cy="1389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168088</xdr:colOff>
      <xdr:row>30</xdr:row>
      <xdr:rowOff>156882</xdr:rowOff>
    </xdr:from>
    <xdr:to>
      <xdr:col>1</xdr:col>
      <xdr:colOff>1703015</xdr:colOff>
      <xdr:row>52</xdr:row>
      <xdr:rowOff>79561</xdr:rowOff>
    </xdr:to>
    <xdr:pic>
      <xdr:nvPicPr>
        <xdr:cNvPr id="4" name="Рисунок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088" y="7575176"/>
          <a:ext cx="3608015" cy="411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1848972</xdr:colOff>
      <xdr:row>30</xdr:row>
      <xdr:rowOff>156884</xdr:rowOff>
    </xdr:from>
    <xdr:to>
      <xdr:col>6</xdr:col>
      <xdr:colOff>797414</xdr:colOff>
      <xdr:row>52</xdr:row>
      <xdr:rowOff>89648</xdr:rowOff>
    </xdr:to>
    <xdr:pic>
      <xdr:nvPicPr>
        <xdr:cNvPr id="5" name="Рисунок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22060" y="7575178"/>
          <a:ext cx="4394501" cy="4123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156882</xdr:colOff>
      <xdr:row>53</xdr:row>
      <xdr:rowOff>67235</xdr:rowOff>
    </xdr:from>
    <xdr:to>
      <xdr:col>2</xdr:col>
      <xdr:colOff>1051805</xdr:colOff>
      <xdr:row>74</xdr:row>
      <xdr:rowOff>179294</xdr:rowOff>
    </xdr:to>
    <xdr:pic>
      <xdr:nvPicPr>
        <xdr:cNvPr id="6" name="Рисунок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6882" y="11867029"/>
          <a:ext cx="4884217" cy="4112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89648</xdr:colOff>
      <xdr:row>30</xdr:row>
      <xdr:rowOff>156882</xdr:rowOff>
    </xdr:from>
    <xdr:to>
      <xdr:col>8</xdr:col>
      <xdr:colOff>399045</xdr:colOff>
      <xdr:row>52</xdr:row>
      <xdr:rowOff>89647</xdr:rowOff>
    </xdr:to>
    <xdr:pic>
      <xdr:nvPicPr>
        <xdr:cNvPr id="7" name="Рисунок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60442" y="7575176"/>
          <a:ext cx="2685044" cy="4123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1187823</xdr:colOff>
      <xdr:row>53</xdr:row>
      <xdr:rowOff>67236</xdr:rowOff>
    </xdr:from>
    <xdr:to>
      <xdr:col>6</xdr:col>
      <xdr:colOff>9173</xdr:colOff>
      <xdr:row>74</xdr:row>
      <xdr:rowOff>179294</xdr:rowOff>
    </xdr:to>
    <xdr:pic>
      <xdr:nvPicPr>
        <xdr:cNvPr id="8" name="Рисунок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7117" y="11867030"/>
          <a:ext cx="2351203" cy="411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156883</xdr:colOff>
      <xdr:row>53</xdr:row>
      <xdr:rowOff>78440</xdr:rowOff>
    </xdr:from>
    <xdr:to>
      <xdr:col>7</xdr:col>
      <xdr:colOff>1557618</xdr:colOff>
      <xdr:row>75</xdr:row>
      <xdr:rowOff>1727</xdr:rowOff>
    </xdr:to>
    <xdr:pic>
      <xdr:nvPicPr>
        <xdr:cNvPr id="9" name="Рисунок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76030" y="11878234"/>
          <a:ext cx="2252382" cy="411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1736912</xdr:colOff>
      <xdr:row>53</xdr:row>
      <xdr:rowOff>78441</xdr:rowOff>
    </xdr:from>
    <xdr:to>
      <xdr:col>14</xdr:col>
      <xdr:colOff>102535</xdr:colOff>
      <xdr:row>74</xdr:row>
      <xdr:rowOff>168088</xdr:rowOff>
    </xdr:to>
    <xdr:pic>
      <xdr:nvPicPr>
        <xdr:cNvPr id="10" name="Рисунок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107706" y="11878235"/>
          <a:ext cx="4371976" cy="4090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154677</xdr:colOff>
      <xdr:row>9</xdr:row>
      <xdr:rowOff>85311</xdr:rowOff>
    </xdr:from>
    <xdr:ext cx="1572952" cy="1123950"/>
    <xdr:pic>
      <xdr:nvPicPr>
        <xdr:cNvPr id="3" name="Picture 3">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420220" y="3315528"/>
          <a:ext cx="1572952" cy="1123950"/>
        </a:xfrm>
        <a:prstGeom prst="rect">
          <a:avLst/>
        </a:prstGeom>
        <a:noFill/>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li.pub/53z40h" TargetMode="External"/><Relationship Id="rId13" Type="http://schemas.openxmlformats.org/officeDocument/2006/relationships/hyperlink" Target="http://ali.pub/552skb" TargetMode="External"/><Relationship Id="rId18" Type="http://schemas.openxmlformats.org/officeDocument/2006/relationships/hyperlink" Target="http://ali.pub/57624q" TargetMode="External"/><Relationship Id="rId3" Type="http://schemas.openxmlformats.org/officeDocument/2006/relationships/hyperlink" Target="http://ali.pub/53z2p1" TargetMode="External"/><Relationship Id="rId21" Type="http://schemas.openxmlformats.org/officeDocument/2006/relationships/printerSettings" Target="../printerSettings/printerSettings1.bin"/><Relationship Id="rId7" Type="http://schemas.openxmlformats.org/officeDocument/2006/relationships/hyperlink" Target="http://ali.pub/53z3ot" TargetMode="External"/><Relationship Id="rId12" Type="http://schemas.openxmlformats.org/officeDocument/2006/relationships/hyperlink" Target="http://ali.pub/53z3vf" TargetMode="External"/><Relationship Id="rId17" Type="http://schemas.openxmlformats.org/officeDocument/2006/relationships/hyperlink" Target="http://ali.pub/57c7c7" TargetMode="External"/><Relationship Id="rId2" Type="http://schemas.openxmlformats.org/officeDocument/2006/relationships/hyperlink" Target="http://ali.pub/53z2jl" TargetMode="External"/><Relationship Id="rId16" Type="http://schemas.openxmlformats.org/officeDocument/2006/relationships/hyperlink" Target="http://ali.pub/5a1ool" TargetMode="External"/><Relationship Id="rId20" Type="http://schemas.openxmlformats.org/officeDocument/2006/relationships/hyperlink" Target="http://ali.pub/5b3ykc" TargetMode="External"/><Relationship Id="rId1" Type="http://schemas.openxmlformats.org/officeDocument/2006/relationships/hyperlink" Target="http://ali.pub/53z26k" TargetMode="External"/><Relationship Id="rId6" Type="http://schemas.openxmlformats.org/officeDocument/2006/relationships/hyperlink" Target="http://ali.pub/53z39g" TargetMode="External"/><Relationship Id="rId11" Type="http://schemas.openxmlformats.org/officeDocument/2006/relationships/hyperlink" Target="http://ali.pub/53z57g" TargetMode="External"/><Relationship Id="rId5" Type="http://schemas.openxmlformats.org/officeDocument/2006/relationships/hyperlink" Target="http://ali.pub/53z33t" TargetMode="External"/><Relationship Id="rId15" Type="http://schemas.openxmlformats.org/officeDocument/2006/relationships/hyperlink" Target="http://ali.pub/55aa2i" TargetMode="External"/><Relationship Id="rId10" Type="http://schemas.openxmlformats.org/officeDocument/2006/relationships/hyperlink" Target="http://ali.pub/53z4xx" TargetMode="External"/><Relationship Id="rId19" Type="http://schemas.openxmlformats.org/officeDocument/2006/relationships/hyperlink" Target="http://ali.pub/59x0mg" TargetMode="External"/><Relationship Id="rId4" Type="http://schemas.openxmlformats.org/officeDocument/2006/relationships/hyperlink" Target="http://ali.pub/53z2tb" TargetMode="External"/><Relationship Id="rId9" Type="http://schemas.openxmlformats.org/officeDocument/2006/relationships/hyperlink" Target="http://ali.pub/53z49f" TargetMode="External"/><Relationship Id="rId14" Type="http://schemas.openxmlformats.org/officeDocument/2006/relationships/hyperlink" Target="http://ali.pub/5b3tq4" TargetMode="Externa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1"/>
  <sheetViews>
    <sheetView tabSelected="1" zoomScale="115" zoomScaleNormal="115" workbookViewId="0">
      <selection activeCell="C18" sqref="C18"/>
    </sheetView>
  </sheetViews>
  <sheetFormatPr baseColWidth="10" defaultColWidth="8.83203125" defaultRowHeight="15"/>
  <cols>
    <col min="1" max="1" width="31.1640625" customWidth="1"/>
    <col min="2" max="2" width="28.6640625" customWidth="1"/>
    <col min="3" max="3" width="19.6640625" style="67" customWidth="1"/>
    <col min="4" max="4" width="9.5" customWidth="1"/>
    <col min="5" max="5" width="12" customWidth="1"/>
    <col min="6" max="6" width="11.6640625" customWidth="1"/>
    <col min="7" max="7" width="12.6640625" customWidth="1"/>
    <col min="8" max="8" width="35.5" customWidth="1"/>
    <col min="9" max="21" width="9.1640625" style="76"/>
  </cols>
  <sheetData>
    <row r="1" spans="1:10" ht="39.75" customHeight="1" thickBot="1">
      <c r="A1" s="54"/>
      <c r="B1" s="54" t="s">
        <v>110</v>
      </c>
      <c r="C1" s="56" t="s">
        <v>114</v>
      </c>
      <c r="D1" s="55" t="s">
        <v>106</v>
      </c>
      <c r="E1" s="56" t="s">
        <v>107</v>
      </c>
      <c r="F1" s="55" t="s">
        <v>108</v>
      </c>
      <c r="G1" s="57" t="s">
        <v>109</v>
      </c>
      <c r="H1" s="58" t="s">
        <v>19</v>
      </c>
    </row>
    <row r="2" spans="1:10" ht="18">
      <c r="A2" s="63"/>
      <c r="B2" s="63" t="s">
        <v>38</v>
      </c>
      <c r="C2" s="64" t="s">
        <v>51</v>
      </c>
      <c r="D2" s="64">
        <v>1</v>
      </c>
      <c r="E2" s="64">
        <v>5.9</v>
      </c>
      <c r="F2" s="64">
        <v>0</v>
      </c>
      <c r="G2" s="65">
        <f>D2*E2+F2</f>
        <v>5.9</v>
      </c>
      <c r="H2" s="66" t="s">
        <v>20</v>
      </c>
    </row>
    <row r="3" spans="1:10" ht="18">
      <c r="A3" s="59"/>
      <c r="B3" s="59" t="s">
        <v>39</v>
      </c>
      <c r="C3" s="60" t="s">
        <v>22</v>
      </c>
      <c r="D3" s="60">
        <v>1</v>
      </c>
      <c r="E3" s="60">
        <v>0.5</v>
      </c>
      <c r="F3" s="60">
        <v>0.67</v>
      </c>
      <c r="G3" s="65">
        <f t="shared" ref="G3:G14" si="0">D3*E3+F3</f>
        <v>1.17</v>
      </c>
      <c r="H3" s="61" t="s">
        <v>21</v>
      </c>
    </row>
    <row r="4" spans="1:10" ht="18">
      <c r="A4" s="59"/>
      <c r="B4" s="59" t="s">
        <v>40</v>
      </c>
      <c r="C4" s="60" t="s">
        <v>24</v>
      </c>
      <c r="D4" s="60">
        <v>1</v>
      </c>
      <c r="E4" s="60">
        <v>0.5</v>
      </c>
      <c r="F4" s="60">
        <v>0</v>
      </c>
      <c r="G4" s="65">
        <f t="shared" si="0"/>
        <v>0.5</v>
      </c>
      <c r="H4" s="61" t="s">
        <v>23</v>
      </c>
    </row>
    <row r="5" spans="1:10" ht="18">
      <c r="A5" s="59"/>
      <c r="B5" s="59" t="s">
        <v>41</v>
      </c>
      <c r="C5" s="60" t="s">
        <v>52</v>
      </c>
      <c r="D5" s="60">
        <v>1</v>
      </c>
      <c r="E5" s="60">
        <v>2.0299999999999998</v>
      </c>
      <c r="F5" s="60">
        <v>0.49</v>
      </c>
      <c r="G5" s="65">
        <f t="shared" si="0"/>
        <v>2.5199999999999996</v>
      </c>
      <c r="H5" s="61" t="s">
        <v>25</v>
      </c>
    </row>
    <row r="6" spans="1:10" ht="18">
      <c r="A6" s="59"/>
      <c r="B6" s="59" t="s">
        <v>42</v>
      </c>
      <c r="C6" s="60"/>
      <c r="D6" s="60">
        <v>2</v>
      </c>
      <c r="E6" s="60">
        <v>1.7</v>
      </c>
      <c r="F6" s="60">
        <v>1</v>
      </c>
      <c r="G6" s="65">
        <f t="shared" si="0"/>
        <v>4.4000000000000004</v>
      </c>
      <c r="H6" s="61" t="s">
        <v>26</v>
      </c>
    </row>
    <row r="7" spans="1:10" ht="18">
      <c r="A7" s="73"/>
      <c r="B7" s="73" t="s">
        <v>90</v>
      </c>
      <c r="C7" s="60" t="s">
        <v>28</v>
      </c>
      <c r="D7" s="60">
        <v>2</v>
      </c>
      <c r="E7" s="60">
        <v>1.71</v>
      </c>
      <c r="F7" s="60">
        <v>0</v>
      </c>
      <c r="G7" s="65">
        <f t="shared" si="0"/>
        <v>3.42</v>
      </c>
      <c r="H7" s="61" t="s">
        <v>27</v>
      </c>
    </row>
    <row r="8" spans="1:10" ht="17">
      <c r="A8" s="73"/>
      <c r="B8" s="73" t="s">
        <v>89</v>
      </c>
      <c r="C8" s="74" t="s">
        <v>88</v>
      </c>
      <c r="D8" s="60">
        <v>1</v>
      </c>
      <c r="E8" s="60">
        <v>1</v>
      </c>
      <c r="F8" s="60">
        <v>0</v>
      </c>
      <c r="G8" s="65">
        <f t="shared" ref="G8" si="1">D8*E8+F8</f>
        <v>1</v>
      </c>
      <c r="H8" s="68" t="s">
        <v>87</v>
      </c>
    </row>
    <row r="9" spans="1:10" ht="18">
      <c r="A9" s="59"/>
      <c r="B9" s="59" t="s">
        <v>43</v>
      </c>
      <c r="C9" s="60"/>
      <c r="D9" s="60">
        <v>1</v>
      </c>
      <c r="E9" s="60">
        <v>10.38</v>
      </c>
      <c r="F9" s="60">
        <v>0</v>
      </c>
      <c r="G9" s="65">
        <f t="shared" si="0"/>
        <v>10.38</v>
      </c>
      <c r="H9" s="61" t="s">
        <v>29</v>
      </c>
    </row>
    <row r="10" spans="1:10" ht="17">
      <c r="A10" s="62"/>
      <c r="B10" s="62" t="s">
        <v>45</v>
      </c>
      <c r="C10" s="69" t="s">
        <v>32</v>
      </c>
      <c r="D10" s="69">
        <v>1</v>
      </c>
      <c r="E10" s="69">
        <v>2.5099999999999998</v>
      </c>
      <c r="F10" s="69">
        <v>1.31</v>
      </c>
      <c r="G10" s="65">
        <f t="shared" si="0"/>
        <v>3.82</v>
      </c>
      <c r="H10" s="68" t="s">
        <v>31</v>
      </c>
      <c r="I10" s="21"/>
      <c r="J10" s="21"/>
    </row>
    <row r="11" spans="1:10" ht="17">
      <c r="A11" s="62"/>
      <c r="B11" s="62" t="s">
        <v>46</v>
      </c>
      <c r="C11" s="69"/>
      <c r="D11" s="69">
        <v>1</v>
      </c>
      <c r="E11" s="69">
        <v>3</v>
      </c>
      <c r="F11" s="69">
        <v>0</v>
      </c>
      <c r="G11" s="65">
        <f t="shared" si="0"/>
        <v>3</v>
      </c>
      <c r="H11" s="68" t="s">
        <v>33</v>
      </c>
      <c r="I11" s="21"/>
      <c r="J11" s="21"/>
    </row>
    <row r="12" spans="1:10" ht="17">
      <c r="A12" s="72"/>
      <c r="B12" s="62" t="s">
        <v>47</v>
      </c>
      <c r="C12" s="69"/>
      <c r="D12" s="69">
        <v>2</v>
      </c>
      <c r="E12" s="69">
        <v>0.57999999999999996</v>
      </c>
      <c r="F12" s="69">
        <v>0.86</v>
      </c>
      <c r="G12" s="65">
        <f t="shared" si="0"/>
        <v>2.02</v>
      </c>
      <c r="H12" s="68" t="s">
        <v>34</v>
      </c>
      <c r="I12" s="21"/>
      <c r="J12" s="21"/>
    </row>
    <row r="13" spans="1:10" ht="17">
      <c r="A13" s="62"/>
      <c r="B13" s="62" t="s">
        <v>48</v>
      </c>
      <c r="C13" s="75" t="s">
        <v>36</v>
      </c>
      <c r="D13" s="69">
        <v>1</v>
      </c>
      <c r="E13" s="69">
        <v>7.6</v>
      </c>
      <c r="F13" s="69">
        <v>0</v>
      </c>
      <c r="G13" s="65">
        <f t="shared" si="0"/>
        <v>7.6</v>
      </c>
      <c r="H13" s="68" t="s">
        <v>35</v>
      </c>
      <c r="I13" s="21"/>
      <c r="J13" s="21"/>
    </row>
    <row r="14" spans="1:10" ht="17">
      <c r="A14" s="72"/>
      <c r="B14" s="72" t="s">
        <v>91</v>
      </c>
      <c r="C14" s="75" t="s">
        <v>115</v>
      </c>
      <c r="D14" s="69">
        <v>2</v>
      </c>
      <c r="E14" s="69">
        <v>2</v>
      </c>
      <c r="F14" s="69">
        <v>0</v>
      </c>
      <c r="G14" s="65">
        <f t="shared" si="0"/>
        <v>4</v>
      </c>
      <c r="H14" s="68" t="s">
        <v>85</v>
      </c>
      <c r="I14" s="21"/>
      <c r="J14" s="21"/>
    </row>
    <row r="15" spans="1:10" ht="17">
      <c r="A15" s="62"/>
      <c r="B15" s="62" t="s">
        <v>49</v>
      </c>
      <c r="C15" s="69" t="s">
        <v>116</v>
      </c>
      <c r="D15" s="69"/>
      <c r="E15" s="69"/>
      <c r="F15" s="69"/>
      <c r="G15" s="65">
        <f t="shared" ref="G15:G16" si="2">F15+E15</f>
        <v>0</v>
      </c>
      <c r="H15" s="68"/>
      <c r="I15" s="21"/>
      <c r="J15" s="21"/>
    </row>
    <row r="16" spans="1:10" ht="17">
      <c r="A16" s="62"/>
      <c r="B16" s="62" t="s">
        <v>50</v>
      </c>
      <c r="C16" s="69" t="s">
        <v>117</v>
      </c>
      <c r="D16" s="69"/>
      <c r="E16" s="69"/>
      <c r="F16" s="69"/>
      <c r="G16" s="65">
        <f t="shared" si="2"/>
        <v>0</v>
      </c>
      <c r="H16" s="68"/>
      <c r="I16" s="21"/>
      <c r="J16" s="21"/>
    </row>
    <row r="17" spans="1:11" ht="17">
      <c r="A17" s="62"/>
      <c r="B17" s="62" t="s">
        <v>50</v>
      </c>
      <c r="C17" s="69" t="s">
        <v>117</v>
      </c>
      <c r="D17" s="69"/>
      <c r="E17" s="69"/>
      <c r="F17" s="69"/>
      <c r="G17" s="65">
        <f t="shared" ref="G17" si="3">F17+E17</f>
        <v>0</v>
      </c>
      <c r="H17" s="68"/>
      <c r="I17" s="21"/>
      <c r="J17" s="21"/>
    </row>
    <row r="18" spans="1:11" ht="17">
      <c r="A18" s="72"/>
      <c r="B18" s="72" t="s">
        <v>105</v>
      </c>
      <c r="C18" s="75" t="s">
        <v>118</v>
      </c>
      <c r="D18" s="69">
        <v>10</v>
      </c>
      <c r="E18" s="69">
        <v>1</v>
      </c>
      <c r="F18" s="69">
        <v>3</v>
      </c>
      <c r="G18" s="65">
        <f t="shared" ref="G18" si="4">F18+E18</f>
        <v>4</v>
      </c>
      <c r="H18" s="68" t="s">
        <v>104</v>
      </c>
      <c r="I18" s="82" t="s">
        <v>111</v>
      </c>
      <c r="J18" s="83"/>
      <c r="K18" s="83"/>
    </row>
    <row r="19" spans="1:11" s="76" customFormat="1" ht="18" thickBot="1">
      <c r="A19" s="71"/>
      <c r="B19" s="71"/>
      <c r="C19" s="27"/>
      <c r="D19" s="27"/>
      <c r="E19" s="27"/>
      <c r="F19" s="27"/>
      <c r="G19" s="77"/>
      <c r="H19" s="78"/>
      <c r="I19" s="21"/>
      <c r="J19" s="21"/>
    </row>
    <row r="20" spans="1:11" s="76" customFormat="1" ht="0.75" customHeight="1" thickBot="1">
      <c r="C20" s="21"/>
    </row>
    <row r="21" spans="1:11" ht="27" thickBot="1">
      <c r="A21" s="79" t="s">
        <v>112</v>
      </c>
      <c r="B21" s="80"/>
      <c r="C21" s="80"/>
      <c r="D21" s="80"/>
      <c r="E21" s="80"/>
      <c r="F21" s="80"/>
      <c r="G21" s="80"/>
      <c r="H21" s="81"/>
    </row>
    <row r="22" spans="1:11" ht="17">
      <c r="A22" s="62"/>
      <c r="B22" s="62" t="s">
        <v>44</v>
      </c>
      <c r="C22" s="69"/>
      <c r="D22" s="69">
        <v>1</v>
      </c>
      <c r="E22" s="69">
        <v>13</v>
      </c>
      <c r="F22" s="69">
        <v>0</v>
      </c>
      <c r="G22" s="65">
        <f t="shared" ref="G22" si="5">D22*E22+F22</f>
        <v>13</v>
      </c>
      <c r="H22" s="68" t="s">
        <v>30</v>
      </c>
      <c r="I22" s="21"/>
      <c r="J22" s="21"/>
    </row>
    <row r="23" spans="1:11" ht="17">
      <c r="A23" s="72"/>
      <c r="B23" s="72" t="s">
        <v>92</v>
      </c>
      <c r="C23" s="69"/>
      <c r="D23" s="69">
        <v>1</v>
      </c>
      <c r="E23" s="69">
        <v>2</v>
      </c>
      <c r="F23" s="69">
        <v>0</v>
      </c>
      <c r="G23" s="65">
        <f t="shared" ref="G23" si="6">D23*E23+F23</f>
        <v>2</v>
      </c>
      <c r="H23" s="68" t="s">
        <v>86</v>
      </c>
      <c r="I23" s="21"/>
      <c r="J23" s="21"/>
    </row>
    <row r="24" spans="1:11" ht="17">
      <c r="A24" s="72"/>
      <c r="B24" s="72" t="s">
        <v>94</v>
      </c>
      <c r="C24" s="75" t="s">
        <v>95</v>
      </c>
      <c r="D24" s="69">
        <v>1</v>
      </c>
      <c r="E24" s="75">
        <v>9</v>
      </c>
      <c r="F24" s="69">
        <v>0</v>
      </c>
      <c r="G24" s="65">
        <f t="shared" ref="G24" si="7">D24*E24+F24</f>
        <v>9</v>
      </c>
      <c r="H24" s="68" t="s">
        <v>93</v>
      </c>
      <c r="I24" s="82" t="s">
        <v>111</v>
      </c>
      <c r="J24" s="83"/>
      <c r="K24" s="83"/>
    </row>
    <row r="25" spans="1:11" s="76" customFormat="1">
      <c r="C25" s="21"/>
    </row>
    <row r="26" spans="1:11" s="76" customFormat="1" ht="50.25" customHeight="1" thickBot="1">
      <c r="C26" s="21"/>
    </row>
    <row r="27" spans="1:11" ht="27" thickBot="1">
      <c r="A27" s="84" t="s">
        <v>113</v>
      </c>
      <c r="B27" s="80"/>
      <c r="C27" s="80"/>
      <c r="D27" s="80"/>
      <c r="E27" s="80"/>
      <c r="F27" s="80"/>
      <c r="G27" s="80"/>
      <c r="H27" s="81"/>
    </row>
    <row r="28" spans="1:11" ht="17">
      <c r="A28" s="72"/>
      <c r="B28" s="72" t="s">
        <v>96</v>
      </c>
      <c r="C28" s="75" t="s">
        <v>101</v>
      </c>
      <c r="D28" s="69">
        <v>1</v>
      </c>
      <c r="E28" s="69">
        <v>44</v>
      </c>
      <c r="F28" s="69">
        <v>0</v>
      </c>
      <c r="G28" s="65">
        <f t="shared" ref="G28:G30" si="8">D28*E28+F28</f>
        <v>44</v>
      </c>
      <c r="H28" s="68" t="s">
        <v>97</v>
      </c>
      <c r="I28" s="21"/>
      <c r="J28" s="21"/>
    </row>
    <row r="29" spans="1:11" ht="17">
      <c r="A29" s="72"/>
      <c r="B29" s="72" t="s">
        <v>99</v>
      </c>
      <c r="C29" s="75" t="s">
        <v>100</v>
      </c>
      <c r="D29" s="69">
        <v>1</v>
      </c>
      <c r="E29" s="69">
        <v>1.2</v>
      </c>
      <c r="F29" s="69">
        <v>0</v>
      </c>
      <c r="G29" s="65">
        <f t="shared" si="8"/>
        <v>1.2</v>
      </c>
      <c r="H29" s="68" t="s">
        <v>98</v>
      </c>
      <c r="I29" s="21"/>
      <c r="J29" s="21"/>
    </row>
    <row r="30" spans="1:11" ht="17">
      <c r="A30" s="72"/>
      <c r="B30" s="72" t="s">
        <v>102</v>
      </c>
      <c r="C30" s="75"/>
      <c r="D30" s="69">
        <v>1</v>
      </c>
      <c r="E30" s="75">
        <v>8</v>
      </c>
      <c r="F30" s="69">
        <v>0</v>
      </c>
      <c r="G30" s="65">
        <f t="shared" si="8"/>
        <v>8</v>
      </c>
      <c r="H30" s="68" t="s">
        <v>103</v>
      </c>
      <c r="I30" s="82"/>
      <c r="J30" s="83"/>
      <c r="K30" s="83"/>
    </row>
    <row r="31" spans="1:11" s="76" customFormat="1">
      <c r="C31" s="21"/>
    </row>
    <row r="32" spans="1:11" s="76" customFormat="1">
      <c r="C32" s="21"/>
    </row>
    <row r="33" spans="3:3" s="76" customFormat="1">
      <c r="C33" s="21"/>
    </row>
    <row r="34" spans="3:3" s="76" customFormat="1">
      <c r="C34" s="21"/>
    </row>
    <row r="35" spans="3:3" s="76" customFormat="1">
      <c r="C35" s="21"/>
    </row>
    <row r="36" spans="3:3" s="76" customFormat="1">
      <c r="C36" s="21"/>
    </row>
    <row r="37" spans="3:3" s="76" customFormat="1">
      <c r="C37" s="21"/>
    </row>
    <row r="38" spans="3:3" s="76" customFormat="1">
      <c r="C38" s="21"/>
    </row>
    <row r="39" spans="3:3" s="76" customFormat="1">
      <c r="C39" s="21"/>
    </row>
    <row r="40" spans="3:3" s="76" customFormat="1">
      <c r="C40" s="21"/>
    </row>
    <row r="41" spans="3:3" s="76" customFormat="1">
      <c r="C41" s="21"/>
    </row>
    <row r="42" spans="3:3" s="76" customFormat="1">
      <c r="C42" s="21"/>
    </row>
    <row r="43" spans="3:3" s="76" customFormat="1">
      <c r="C43" s="21"/>
    </row>
    <row r="44" spans="3:3" s="76" customFormat="1">
      <c r="C44" s="21"/>
    </row>
    <row r="45" spans="3:3" s="76" customFormat="1">
      <c r="C45" s="21"/>
    </row>
    <row r="46" spans="3:3" s="76" customFormat="1">
      <c r="C46" s="21"/>
    </row>
    <row r="47" spans="3:3" s="76" customFormat="1">
      <c r="C47" s="21"/>
    </row>
    <row r="48" spans="3:3" s="76" customFormat="1">
      <c r="C48" s="21"/>
    </row>
    <row r="49" spans="3:3" s="76" customFormat="1">
      <c r="C49" s="21"/>
    </row>
    <row r="50" spans="3:3" s="76" customFormat="1">
      <c r="C50" s="21"/>
    </row>
    <row r="51" spans="3:3" s="76" customFormat="1">
      <c r="C51" s="21"/>
    </row>
    <row r="52" spans="3:3" s="76" customFormat="1">
      <c r="C52" s="21"/>
    </row>
    <row r="53" spans="3:3" s="76" customFormat="1">
      <c r="C53" s="21"/>
    </row>
    <row r="54" spans="3:3" s="76" customFormat="1">
      <c r="C54" s="21"/>
    </row>
    <row r="55" spans="3:3" s="76" customFormat="1">
      <c r="C55" s="21"/>
    </row>
    <row r="56" spans="3:3" s="76" customFormat="1">
      <c r="C56" s="21"/>
    </row>
    <row r="57" spans="3:3" s="76" customFormat="1">
      <c r="C57" s="21"/>
    </row>
    <row r="58" spans="3:3" s="76" customFormat="1">
      <c r="C58" s="21"/>
    </row>
    <row r="59" spans="3:3" s="76" customFormat="1">
      <c r="C59" s="21"/>
    </row>
    <row r="60" spans="3:3" s="76" customFormat="1">
      <c r="C60" s="21"/>
    </row>
    <row r="61" spans="3:3" s="76" customFormat="1">
      <c r="C61" s="21"/>
    </row>
    <row r="62" spans="3:3" s="76" customFormat="1">
      <c r="C62" s="21"/>
    </row>
    <row r="63" spans="3:3" s="76" customFormat="1">
      <c r="C63" s="21"/>
    </row>
    <row r="64" spans="3:3" s="76" customFormat="1">
      <c r="C64" s="21"/>
    </row>
    <row r="65" spans="3:3" s="76" customFormat="1">
      <c r="C65" s="21"/>
    </row>
    <row r="66" spans="3:3" s="76" customFormat="1">
      <c r="C66" s="21"/>
    </row>
    <row r="67" spans="3:3" s="76" customFormat="1">
      <c r="C67" s="21"/>
    </row>
    <row r="68" spans="3:3" s="76" customFormat="1">
      <c r="C68" s="21"/>
    </row>
    <row r="69" spans="3:3" s="76" customFormat="1">
      <c r="C69" s="21"/>
    </row>
    <row r="70" spans="3:3" s="76" customFormat="1">
      <c r="C70" s="21"/>
    </row>
    <row r="71" spans="3:3" s="76" customFormat="1">
      <c r="C71" s="21"/>
    </row>
    <row r="72" spans="3:3" s="76" customFormat="1">
      <c r="C72" s="21"/>
    </row>
    <row r="73" spans="3:3" s="76" customFormat="1">
      <c r="C73" s="21"/>
    </row>
    <row r="74" spans="3:3" s="76" customFormat="1">
      <c r="C74" s="21"/>
    </row>
    <row r="75" spans="3:3" s="76" customFormat="1">
      <c r="C75" s="21"/>
    </row>
    <row r="76" spans="3:3" s="76" customFormat="1">
      <c r="C76" s="21"/>
    </row>
    <row r="77" spans="3:3" s="76" customFormat="1">
      <c r="C77" s="21"/>
    </row>
    <row r="78" spans="3:3" s="76" customFormat="1">
      <c r="C78" s="21"/>
    </row>
    <row r="79" spans="3:3" s="76" customFormat="1">
      <c r="C79" s="21"/>
    </row>
    <row r="80" spans="3:3" s="76" customFormat="1">
      <c r="C80" s="21"/>
    </row>
    <row r="81" spans="3:3" s="76" customFormat="1">
      <c r="C81" s="21"/>
    </row>
    <row r="82" spans="3:3" s="76" customFormat="1">
      <c r="C82" s="21"/>
    </row>
    <row r="83" spans="3:3" s="76" customFormat="1">
      <c r="C83" s="21"/>
    </row>
    <row r="84" spans="3:3" s="76" customFormat="1">
      <c r="C84" s="21"/>
    </row>
    <row r="85" spans="3:3" s="76" customFormat="1">
      <c r="C85" s="21"/>
    </row>
    <row r="86" spans="3:3" s="76" customFormat="1">
      <c r="C86" s="21"/>
    </row>
    <row r="87" spans="3:3" s="76" customFormat="1">
      <c r="C87" s="21"/>
    </row>
    <row r="88" spans="3:3" s="76" customFormat="1">
      <c r="C88" s="21"/>
    </row>
    <row r="89" spans="3:3" s="76" customFormat="1">
      <c r="C89" s="21"/>
    </row>
    <row r="90" spans="3:3" s="76" customFormat="1">
      <c r="C90" s="21"/>
    </row>
    <row r="91" spans="3:3" s="76" customFormat="1">
      <c r="C91" s="21"/>
    </row>
  </sheetData>
  <mergeCells count="5">
    <mergeCell ref="A21:H21"/>
    <mergeCell ref="I24:K24"/>
    <mergeCell ref="A27:H27"/>
    <mergeCell ref="I30:K30"/>
    <mergeCell ref="I18:K18"/>
  </mergeCells>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22" r:id="rId12" xr:uid="{00000000-0004-0000-0000-00000B000000}"/>
    <hyperlink ref="H23" r:id="rId13" xr:uid="{00000000-0004-0000-0000-00000C000000}"/>
    <hyperlink ref="H8" r:id="rId14" xr:uid="{00000000-0004-0000-0000-00000D000000}"/>
    <hyperlink ref="H14" r:id="rId15" xr:uid="{00000000-0004-0000-0000-00000E000000}"/>
    <hyperlink ref="H24" r:id="rId16" xr:uid="{00000000-0004-0000-0000-00000F000000}"/>
    <hyperlink ref="H28" r:id="rId17" xr:uid="{00000000-0004-0000-0000-000010000000}"/>
    <hyperlink ref="H29" r:id="rId18" xr:uid="{00000000-0004-0000-0000-000011000000}"/>
    <hyperlink ref="H30" r:id="rId19" xr:uid="{00000000-0004-0000-0000-000012000000}"/>
    <hyperlink ref="H18" r:id="rId20" xr:uid="{00000000-0004-0000-0000-000013000000}"/>
  </hyperlinks>
  <pageMargins left="0.7" right="0.7" top="0.75" bottom="0.75" header="0.3" footer="0.3"/>
  <pageSetup paperSize="9" orientation="landscape"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9"/>
  <sheetViews>
    <sheetView zoomScale="160" zoomScaleNormal="160" workbookViewId="0">
      <selection activeCell="A4" sqref="A4"/>
    </sheetView>
  </sheetViews>
  <sheetFormatPr baseColWidth="10" defaultColWidth="9" defaultRowHeight="15"/>
  <cols>
    <col min="1" max="1" width="41.83203125" customWidth="1"/>
    <col min="2" max="2" width="6.83203125" style="34" customWidth="1"/>
    <col min="3" max="3" width="12.83203125" style="34" customWidth="1"/>
    <col min="4" max="4" width="14.83203125" style="34" customWidth="1"/>
    <col min="5" max="5" width="27.33203125" style="34" customWidth="1"/>
    <col min="6" max="6" width="6.1640625" style="34" customWidth="1"/>
    <col min="7" max="12" width="8.83203125" style="34"/>
  </cols>
  <sheetData>
    <row r="2" spans="1:7">
      <c r="A2" s="35" t="s">
        <v>119</v>
      </c>
      <c r="B2" s="36" t="s">
        <v>0</v>
      </c>
      <c r="C2" s="37"/>
      <c r="D2" s="67" t="s">
        <v>53</v>
      </c>
      <c r="E2" s="67"/>
      <c r="F2" s="67"/>
      <c r="G2" s="67"/>
    </row>
    <row r="3" spans="1:7">
      <c r="A3" s="38" t="s">
        <v>120</v>
      </c>
      <c r="B3" s="39" t="s">
        <v>1</v>
      </c>
      <c r="C3" s="37"/>
      <c r="D3" s="67" t="s">
        <v>53</v>
      </c>
      <c r="E3" s="67"/>
      <c r="F3" s="67"/>
      <c r="G3" s="67"/>
    </row>
    <row r="4" spans="1:7">
      <c r="A4" s="40" t="s">
        <v>121</v>
      </c>
      <c r="B4" s="41" t="s">
        <v>2</v>
      </c>
      <c r="C4" s="42"/>
      <c r="D4" s="67" t="s">
        <v>53</v>
      </c>
      <c r="E4" s="67"/>
      <c r="F4" s="67"/>
      <c r="G4" s="67"/>
    </row>
    <row r="5" spans="1:7">
      <c r="B5" s="43"/>
    </row>
    <row r="6" spans="1:7">
      <c r="A6" s="44" t="s">
        <v>3</v>
      </c>
      <c r="B6" s="45" t="s">
        <v>4</v>
      </c>
      <c r="C6" s="46">
        <f>(C3*2.5)/1.77</f>
        <v>0</v>
      </c>
    </row>
    <row r="7" spans="1:7">
      <c r="A7" s="47" t="s">
        <v>5</v>
      </c>
      <c r="B7" s="48" t="s">
        <v>6</v>
      </c>
      <c r="C7" s="49">
        <f>(C2*1.77)/2.5</f>
        <v>0</v>
      </c>
    </row>
    <row r="8" spans="1:7">
      <c r="A8" s="47" t="s">
        <v>7</v>
      </c>
      <c r="B8" s="50" t="s">
        <v>2</v>
      </c>
      <c r="C8" s="49">
        <f>C3*1.41</f>
        <v>0</v>
      </c>
    </row>
    <row r="9" spans="1:7">
      <c r="A9" s="51" t="s">
        <v>8</v>
      </c>
      <c r="B9" s="52" t="s">
        <v>6</v>
      </c>
      <c r="C9" s="53">
        <f>C4/1.41</f>
        <v>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zoomScale="115" zoomScaleNormal="115" workbookViewId="0">
      <selection activeCell="M5" sqref="M5"/>
    </sheetView>
  </sheetViews>
  <sheetFormatPr baseColWidth="10" defaultColWidth="8.83203125" defaultRowHeight="14"/>
  <cols>
    <col min="1" max="1" width="41.5" style="1" customWidth="1"/>
    <col min="2" max="2" width="11.6640625" style="1" customWidth="1"/>
    <col min="3" max="3" width="10.83203125" style="1" customWidth="1"/>
    <col min="4" max="4" width="20.5" style="1" customWidth="1"/>
    <col min="5" max="7" width="4.1640625" style="1" customWidth="1"/>
    <col min="8" max="16384" width="8.83203125" style="1"/>
  </cols>
  <sheetData>
    <row r="1" spans="1:7" ht="33.5" customHeight="1">
      <c r="A1" s="70"/>
      <c r="B1" s="70"/>
      <c r="C1" s="21"/>
      <c r="D1" s="27"/>
      <c r="E1" s="27"/>
      <c r="F1" s="71"/>
    </row>
    <row r="2" spans="1:7" ht="54.75" customHeight="1" thickBot="1">
      <c r="A2" s="88" t="s">
        <v>37</v>
      </c>
      <c r="B2" s="88"/>
      <c r="C2" s="88"/>
      <c r="D2" s="88"/>
      <c r="E2" s="88"/>
      <c r="F2" s="88"/>
      <c r="G2" s="88"/>
    </row>
    <row r="3" spans="1:7" ht="31.25" customHeight="1" thickBot="1">
      <c r="A3" s="2" t="s">
        <v>75</v>
      </c>
      <c r="B3" s="3" t="s">
        <v>76</v>
      </c>
      <c r="C3" s="4" t="s">
        <v>77</v>
      </c>
      <c r="D3" s="5" t="s">
        <v>78</v>
      </c>
      <c r="E3" s="85" t="s">
        <v>79</v>
      </c>
      <c r="F3" s="86"/>
      <c r="G3" s="87"/>
    </row>
    <row r="4" spans="1:7" ht="36.5" customHeight="1" thickBot="1">
      <c r="A4" s="6" t="s">
        <v>70</v>
      </c>
      <c r="B4" s="7"/>
      <c r="C4" s="8">
        <f>B5-(B6*B7)</f>
        <v>0</v>
      </c>
      <c r="D4" s="9" t="s">
        <v>9</v>
      </c>
      <c r="E4" s="10" t="s">
        <v>10</v>
      </c>
      <c r="F4" s="11" t="s">
        <v>11</v>
      </c>
      <c r="G4" s="12" t="s">
        <v>12</v>
      </c>
    </row>
    <row r="5" spans="1:7" ht="36.5" customHeight="1" thickBot="1">
      <c r="A5" s="6" t="s">
        <v>71</v>
      </c>
      <c r="B5" s="7"/>
      <c r="C5" s="8">
        <f>B4+(B6*B7)</f>
        <v>0</v>
      </c>
      <c r="D5" s="13" t="s">
        <v>13</v>
      </c>
      <c r="E5" s="10" t="s">
        <v>14</v>
      </c>
      <c r="F5" s="11" t="s">
        <v>11</v>
      </c>
      <c r="G5" s="12" t="s">
        <v>12</v>
      </c>
    </row>
    <row r="6" spans="1:7" ht="36.5" customHeight="1" thickBot="1">
      <c r="A6" s="6" t="s">
        <v>72</v>
      </c>
      <c r="B6" s="7"/>
      <c r="C6" s="8" t="e">
        <f>((B5*B5)-(B4*B4))/(2*B8)</f>
        <v>#DIV/0!</v>
      </c>
      <c r="D6" s="14" t="s">
        <v>15</v>
      </c>
      <c r="E6" s="10" t="s">
        <v>10</v>
      </c>
      <c r="F6" s="11" t="s">
        <v>16</v>
      </c>
      <c r="G6" s="12" t="s">
        <v>14</v>
      </c>
    </row>
    <row r="7" spans="1:7" ht="36.5" customHeight="1" thickBot="1">
      <c r="A7" s="6" t="s">
        <v>73</v>
      </c>
      <c r="B7" s="7"/>
      <c r="C7" s="8" t="e">
        <f>(B5-B4)/B6</f>
        <v>#DIV/0!</v>
      </c>
      <c r="D7" s="13" t="s">
        <v>17</v>
      </c>
      <c r="E7" s="10" t="s">
        <v>10</v>
      </c>
      <c r="F7" s="11" t="s">
        <v>11</v>
      </c>
      <c r="G7" s="12" t="s">
        <v>14</v>
      </c>
    </row>
    <row r="8" spans="1:7" ht="36.5" customHeight="1" thickBot="1">
      <c r="A8" s="6" t="s">
        <v>74</v>
      </c>
      <c r="B8" s="7"/>
      <c r="C8" s="8" t="e">
        <f>((B5*B5)-(B4*B4))/(2*B6)</f>
        <v>#DIV/0!</v>
      </c>
      <c r="D8" s="15" t="s">
        <v>18</v>
      </c>
      <c r="E8" s="16" t="s">
        <v>10</v>
      </c>
      <c r="F8" s="17" t="s">
        <v>11</v>
      </c>
      <c r="G8" s="18" t="s">
        <v>14</v>
      </c>
    </row>
    <row r="9" spans="1:7" ht="21.75" customHeight="1" thickBot="1"/>
    <row r="10" spans="1:7" ht="33.5" customHeight="1" thickBot="1">
      <c r="A10" s="19" t="s">
        <v>80</v>
      </c>
      <c r="B10" s="20"/>
      <c r="C10" s="21"/>
      <c r="D10" s="19"/>
      <c r="E10" s="22"/>
      <c r="F10" s="23"/>
    </row>
    <row r="11" spans="1:7" ht="33.5" customHeight="1" thickBot="1">
      <c r="A11" s="24" t="s">
        <v>81</v>
      </c>
      <c r="B11" s="25"/>
      <c r="C11" s="21"/>
      <c r="D11" s="26"/>
      <c r="E11" s="27"/>
      <c r="F11" s="28"/>
    </row>
    <row r="12" spans="1:7" ht="33.5" customHeight="1" thickBot="1">
      <c r="A12" s="29" t="s">
        <v>82</v>
      </c>
      <c r="B12" s="30" t="e">
        <f>(0.4*(B10*B10))/B11</f>
        <v>#DIV/0!</v>
      </c>
      <c r="C12" s="21"/>
      <c r="D12" s="31"/>
      <c r="E12" s="32"/>
      <c r="F12" s="33"/>
    </row>
  </sheetData>
  <mergeCells count="2">
    <mergeCell ref="E3:G3"/>
    <mergeCell ref="A2:G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39"/>
  <sheetViews>
    <sheetView workbookViewId="0">
      <selection activeCell="I42" sqref="I42"/>
    </sheetView>
  </sheetViews>
  <sheetFormatPr baseColWidth="10" defaultColWidth="8.83203125" defaultRowHeight="11.25" customHeight="1"/>
  <sheetData>
    <row r="2" spans="1:1" ht="11.25" customHeight="1">
      <c r="A2" t="s">
        <v>54</v>
      </c>
    </row>
    <row r="3" spans="1:1" ht="11.25" customHeight="1">
      <c r="A3" t="s">
        <v>55</v>
      </c>
    </row>
    <row r="4" spans="1:1" ht="11.25" customHeight="1">
      <c r="A4" t="s">
        <v>83</v>
      </c>
    </row>
    <row r="6" spans="1:1" ht="11.25" customHeight="1">
      <c r="A6" t="s">
        <v>56</v>
      </c>
    </row>
    <row r="8" spans="1:1" ht="11.25" customHeight="1">
      <c r="A8" t="s">
        <v>57</v>
      </c>
    </row>
    <row r="10" spans="1:1" ht="11.25" customHeight="1">
      <c r="A10" t="s">
        <v>58</v>
      </c>
    </row>
    <row r="12" spans="1:1" ht="11.25" customHeight="1">
      <c r="A12" t="s">
        <v>59</v>
      </c>
    </row>
    <row r="14" spans="1:1" ht="11.25" customHeight="1">
      <c r="A14" t="s">
        <v>54</v>
      </c>
    </row>
    <row r="15" spans="1:1" ht="11.25" customHeight="1">
      <c r="A15" t="s">
        <v>55</v>
      </c>
    </row>
    <row r="16" spans="1:1" ht="11.25" customHeight="1">
      <c r="A16" t="s">
        <v>83</v>
      </c>
    </row>
    <row r="18" spans="1:1" ht="11.25" customHeight="1">
      <c r="A18" t="s">
        <v>60</v>
      </c>
    </row>
    <row r="20" spans="1:1" ht="11.25" customHeight="1">
      <c r="A20" t="s">
        <v>61</v>
      </c>
    </row>
    <row r="22" spans="1:1" ht="11.25" customHeight="1">
      <c r="A22" t="s">
        <v>84</v>
      </c>
    </row>
    <row r="24" spans="1:1" ht="11.25" customHeight="1">
      <c r="A24" t="s">
        <v>62</v>
      </c>
    </row>
    <row r="26" spans="1:1" ht="11.25" customHeight="1">
      <c r="A26" t="s">
        <v>63</v>
      </c>
    </row>
    <row r="28" spans="1:1" ht="11.25" customHeight="1">
      <c r="A28" t="s">
        <v>64</v>
      </c>
    </row>
    <row r="30" spans="1:1" ht="11.25" customHeight="1">
      <c r="A30" t="s">
        <v>65</v>
      </c>
    </row>
    <row r="33" spans="1:1" ht="11.25" customHeight="1">
      <c r="A33" t="s">
        <v>66</v>
      </c>
    </row>
    <row r="35" spans="1:1" ht="11.25" customHeight="1">
      <c r="A35" t="s">
        <v>67</v>
      </c>
    </row>
    <row r="37" spans="1:1" ht="11.25" customHeight="1">
      <c r="A37" t="s">
        <v>68</v>
      </c>
    </row>
    <row r="39" spans="1:1" ht="11.25" customHeight="1">
      <c r="A39" t="s">
        <v>69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Estimate</vt:lpstr>
      <vt:lpstr>TMC2208-2209</vt:lpstr>
      <vt:lpstr>Speed calculation</vt:lpstr>
      <vt:lpstr>Calibration instruction feeder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2021-04-27T12:10:23Z</cp:lastPrinted>
  <dcterms:created xsi:type="dcterms:W3CDTF">2006-09-28T05:33:00Z</dcterms:created>
  <dcterms:modified xsi:type="dcterms:W3CDTF">2021-04-27T12:10:34Z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1049-11.2.0.9453</vt:lpwstr>
  </property>
</Properties>
</file>